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3rpetroleumbr-my.sharepoint.com/personal/mauricio_amorim_bravaenergia_com/Documents/Downloads/"/>
    </mc:Choice>
  </mc:AlternateContent>
  <xr:revisionPtr revIDLastSave="0" documentId="8_{C0194866-17BF-4AF3-8D93-11CDD6582657}" xr6:coauthVersionLast="47" xr6:coauthVersionMax="47" xr10:uidLastSave="{00000000-0000-0000-0000-000000000000}"/>
  <bookViews>
    <workbookView xWindow="3525" yWindow="-13260" windowWidth="21600" windowHeight="11295" xr2:uid="{B2271156-B9B8-4BCE-83A2-169213607878}"/>
  </bookViews>
  <sheets>
    <sheet name="VALIDAÇÃO" sheetId="1" r:id="rId1"/>
    <sheet name="DB_FUEL GAS" sheetId="2" r:id="rId2"/>
    <sheet name="Planilha1" sheetId="3" state="hidden" r:id="rId3"/>
  </sheets>
  <definedNames>
    <definedName name="_xlnm.Print_Area" localSheetId="0">VALIDAÇÃO!$A$1:$I$65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59" i="1" l="1"/>
  <c r="E29" i="2" l="1"/>
  <c r="W29" i="2"/>
  <c r="V29" i="2"/>
  <c r="U29" i="2"/>
  <c r="M29" i="2"/>
  <c r="N29" i="2"/>
  <c r="O29" i="2"/>
  <c r="P29" i="2"/>
  <c r="Q29" i="2"/>
  <c r="R29" i="2"/>
  <c r="S29" i="2"/>
  <c r="F29" i="2"/>
  <c r="G29" i="2"/>
  <c r="H29" i="2"/>
  <c r="I29" i="2"/>
  <c r="J29" i="2"/>
  <c r="K29" i="2"/>
  <c r="L29" i="2"/>
  <c r="BY28" i="2" l="1"/>
  <c r="BV28" i="2"/>
  <c r="BS28" i="2"/>
  <c r="T28" i="2"/>
  <c r="BP28" i="2"/>
  <c r="BM28" i="2"/>
  <c r="BJ28" i="2"/>
  <c r="BG28" i="2"/>
  <c r="BD28" i="2"/>
  <c r="BA28" i="2"/>
  <c r="AX28" i="2"/>
  <c r="AU28" i="2"/>
  <c r="AR28" i="2"/>
  <c r="AO28" i="2"/>
  <c r="AL28" i="2"/>
  <c r="AI28" i="2"/>
  <c r="AF28" i="2"/>
  <c r="AC28" i="2"/>
  <c r="Z28" i="2"/>
  <c r="BY7" i="2" l="1"/>
  <c r="BZ8" i="2" s="1"/>
  <c r="BY8" i="2"/>
  <c r="BZ9" i="2" s="1"/>
  <c r="BY9" i="2"/>
  <c r="BZ10" i="2" s="1"/>
  <c r="BY10" i="2"/>
  <c r="BZ11" i="2" s="1"/>
  <c r="BY11" i="2"/>
  <c r="BZ12" i="2" s="1"/>
  <c r="BY12" i="2"/>
  <c r="BZ13" i="2" s="1"/>
  <c r="BY13" i="2"/>
  <c r="BZ14" i="2" s="1"/>
  <c r="BY14" i="2"/>
  <c r="BZ15" i="2" s="1"/>
  <c r="BY15" i="2"/>
  <c r="BZ16" i="2" s="1"/>
  <c r="BY16" i="2"/>
  <c r="BZ17" i="2" s="1"/>
  <c r="BY17" i="2"/>
  <c r="BZ18" i="2" s="1"/>
  <c r="BY18" i="2"/>
  <c r="BZ19" i="2" s="1"/>
  <c r="BY19" i="2"/>
  <c r="BZ20" i="2" s="1"/>
  <c r="BY20" i="2"/>
  <c r="BZ21" i="2" s="1"/>
  <c r="BY21" i="2"/>
  <c r="BZ22" i="2" s="1"/>
  <c r="BY22" i="2"/>
  <c r="BZ23" i="2" s="1"/>
  <c r="BY23" i="2"/>
  <c r="BZ24" i="2" s="1"/>
  <c r="BY24" i="2"/>
  <c r="BZ25" i="2" s="1"/>
  <c r="BY25" i="2"/>
  <c r="BZ26" i="2" s="1"/>
  <c r="BY26" i="2"/>
  <c r="BZ27" i="2" s="1"/>
  <c r="BY27" i="2"/>
  <c r="BZ28" i="2" s="1"/>
  <c r="CA28" i="2" s="1"/>
  <c r="BV7" i="2"/>
  <c r="BW8" i="2" s="1"/>
  <c r="BV8" i="2"/>
  <c r="BW9" i="2" s="1"/>
  <c r="BV9" i="2"/>
  <c r="BW10" i="2" s="1"/>
  <c r="BV10" i="2"/>
  <c r="BW11" i="2" s="1"/>
  <c r="BV11" i="2"/>
  <c r="BW12" i="2" s="1"/>
  <c r="BV12" i="2"/>
  <c r="BW13" i="2" s="1"/>
  <c r="BV13" i="2"/>
  <c r="BW14" i="2" s="1"/>
  <c r="BV14" i="2"/>
  <c r="BV15" i="2"/>
  <c r="BW16" i="2" s="1"/>
  <c r="BV16" i="2"/>
  <c r="BW17" i="2" s="1"/>
  <c r="BV17" i="2"/>
  <c r="BW18" i="2" s="1"/>
  <c r="BV18" i="2"/>
  <c r="BW19" i="2" s="1"/>
  <c r="BV19" i="2"/>
  <c r="BW20" i="2" s="1"/>
  <c r="BV20" i="2"/>
  <c r="BW21" i="2" s="1"/>
  <c r="BV21" i="2"/>
  <c r="BW22" i="2" s="1"/>
  <c r="BV22" i="2"/>
  <c r="BV23" i="2"/>
  <c r="BW24" i="2" s="1"/>
  <c r="BV24" i="2"/>
  <c r="BW25" i="2" s="1"/>
  <c r="BV25" i="2"/>
  <c r="BW26" i="2" s="1"/>
  <c r="BV26" i="2"/>
  <c r="BW27" i="2" s="1"/>
  <c r="BV27" i="2"/>
  <c r="BW28" i="2" s="1"/>
  <c r="BX28" i="2" s="1"/>
  <c r="BS7" i="2"/>
  <c r="BT8" i="2" s="1"/>
  <c r="BS8" i="2"/>
  <c r="BT9" i="2" s="1"/>
  <c r="BS9" i="2"/>
  <c r="BT10" i="2" s="1"/>
  <c r="BS10" i="2"/>
  <c r="BT11" i="2" s="1"/>
  <c r="BS11" i="2"/>
  <c r="BT12" i="2" s="1"/>
  <c r="BS12" i="2"/>
  <c r="BT13" i="2" s="1"/>
  <c r="BS13" i="2"/>
  <c r="BT14" i="2" s="1"/>
  <c r="BS14" i="2"/>
  <c r="BS15" i="2"/>
  <c r="BT16" i="2" s="1"/>
  <c r="BS16" i="2"/>
  <c r="BT17" i="2" s="1"/>
  <c r="BS17" i="2"/>
  <c r="BT18" i="2" s="1"/>
  <c r="BS18" i="2"/>
  <c r="BT19" i="2" s="1"/>
  <c r="BS19" i="2"/>
  <c r="BT20" i="2" s="1"/>
  <c r="BS20" i="2"/>
  <c r="BT21" i="2" s="1"/>
  <c r="BS21" i="2"/>
  <c r="BT22" i="2" s="1"/>
  <c r="BS22" i="2"/>
  <c r="BS23" i="2"/>
  <c r="BT24" i="2" s="1"/>
  <c r="BS24" i="2"/>
  <c r="BT25" i="2" s="1"/>
  <c r="BS25" i="2"/>
  <c r="BT26" i="2" s="1"/>
  <c r="BS26" i="2"/>
  <c r="BT27" i="2" s="1"/>
  <c r="BS27" i="2"/>
  <c r="BT28" i="2" s="1"/>
  <c r="BU28" i="2" s="1"/>
  <c r="BP7" i="2"/>
  <c r="BQ8" i="2" s="1"/>
  <c r="BP8" i="2"/>
  <c r="BQ9" i="2" s="1"/>
  <c r="BP9" i="2"/>
  <c r="BQ10" i="2" s="1"/>
  <c r="BP10" i="2"/>
  <c r="BP11" i="2"/>
  <c r="BQ12" i="2" s="1"/>
  <c r="BP12" i="2"/>
  <c r="BQ13" i="2" s="1"/>
  <c r="BP13" i="2"/>
  <c r="BQ14" i="2" s="1"/>
  <c r="BP14" i="2"/>
  <c r="BQ15" i="2" s="1"/>
  <c r="BP15" i="2"/>
  <c r="BQ16" i="2" s="1"/>
  <c r="BP16" i="2"/>
  <c r="BQ17" i="2" s="1"/>
  <c r="BP17" i="2"/>
  <c r="BQ18" i="2" s="1"/>
  <c r="BP18" i="2"/>
  <c r="BP19" i="2"/>
  <c r="BQ20" i="2" s="1"/>
  <c r="BP20" i="2"/>
  <c r="BQ21" i="2" s="1"/>
  <c r="BP21" i="2"/>
  <c r="BP22" i="2"/>
  <c r="BQ23" i="2" s="1"/>
  <c r="BP23" i="2"/>
  <c r="BQ24" i="2" s="1"/>
  <c r="BP24" i="2"/>
  <c r="BQ25" i="2" s="1"/>
  <c r="BP25" i="2"/>
  <c r="BQ26" i="2" s="1"/>
  <c r="BP26" i="2"/>
  <c r="BP27" i="2"/>
  <c r="BQ28" i="2" s="1"/>
  <c r="BR28" i="2" s="1"/>
  <c r="BM7" i="2"/>
  <c r="BN8" i="2" s="1"/>
  <c r="BM8" i="2"/>
  <c r="BN9" i="2" s="1"/>
  <c r="BM9" i="2"/>
  <c r="BN10" i="2" s="1"/>
  <c r="BM10" i="2"/>
  <c r="BN11" i="2" s="1"/>
  <c r="BM11" i="2"/>
  <c r="BN12" i="2" s="1"/>
  <c r="BM12" i="2"/>
  <c r="BN13" i="2" s="1"/>
  <c r="BM13" i="2"/>
  <c r="BN14" i="2" s="1"/>
  <c r="BM14" i="2"/>
  <c r="BN15" i="2" s="1"/>
  <c r="BM15" i="2"/>
  <c r="BN16" i="2" s="1"/>
  <c r="BM16" i="2"/>
  <c r="BN17" i="2" s="1"/>
  <c r="BM17" i="2"/>
  <c r="BN18" i="2" s="1"/>
  <c r="BM18" i="2"/>
  <c r="BN19" i="2" s="1"/>
  <c r="BM19" i="2"/>
  <c r="BN20" i="2" s="1"/>
  <c r="BM20" i="2"/>
  <c r="BN21" i="2" s="1"/>
  <c r="BM21" i="2"/>
  <c r="BN22" i="2" s="1"/>
  <c r="BM22" i="2"/>
  <c r="BN23" i="2" s="1"/>
  <c r="BM23" i="2"/>
  <c r="BN24" i="2" s="1"/>
  <c r="BM24" i="2"/>
  <c r="BN25" i="2" s="1"/>
  <c r="BM25" i="2"/>
  <c r="BN26" i="2" s="1"/>
  <c r="BM26" i="2"/>
  <c r="BN27" i="2" s="1"/>
  <c r="BM27" i="2"/>
  <c r="BN28" i="2" s="1"/>
  <c r="BO28" i="2" s="1"/>
  <c r="BJ7" i="2"/>
  <c r="BK8" i="2" s="1"/>
  <c r="BJ8" i="2"/>
  <c r="BK9" i="2" s="1"/>
  <c r="BJ9" i="2"/>
  <c r="BK10" i="2" s="1"/>
  <c r="BJ10" i="2"/>
  <c r="BK11" i="2" s="1"/>
  <c r="BJ11" i="2"/>
  <c r="BK12" i="2" s="1"/>
  <c r="BJ12" i="2"/>
  <c r="BK13" i="2" s="1"/>
  <c r="BJ13" i="2"/>
  <c r="BK14" i="2" s="1"/>
  <c r="BJ14" i="2"/>
  <c r="BJ15" i="2"/>
  <c r="BK16" i="2" s="1"/>
  <c r="BJ16" i="2"/>
  <c r="BK17" i="2" s="1"/>
  <c r="BJ17" i="2"/>
  <c r="BK18" i="2" s="1"/>
  <c r="BJ18" i="2"/>
  <c r="BK19" i="2" s="1"/>
  <c r="BJ19" i="2"/>
  <c r="BK20" i="2" s="1"/>
  <c r="BJ20" i="2"/>
  <c r="BK21" i="2" s="1"/>
  <c r="BJ21" i="2"/>
  <c r="BK22" i="2" s="1"/>
  <c r="BJ22" i="2"/>
  <c r="BJ23" i="2"/>
  <c r="BK24" i="2" s="1"/>
  <c r="BJ24" i="2"/>
  <c r="BK25" i="2" s="1"/>
  <c r="BJ25" i="2"/>
  <c r="BK26" i="2" s="1"/>
  <c r="BJ26" i="2"/>
  <c r="BK27" i="2" s="1"/>
  <c r="BJ27" i="2"/>
  <c r="BK28" i="2" s="1"/>
  <c r="BL28" i="2" s="1"/>
  <c r="BG7" i="2"/>
  <c r="BH8" i="2" s="1"/>
  <c r="BG8" i="2"/>
  <c r="BH9" i="2" s="1"/>
  <c r="BG9" i="2"/>
  <c r="BH10" i="2" s="1"/>
  <c r="BG10" i="2"/>
  <c r="BH11" i="2" s="1"/>
  <c r="BG11" i="2"/>
  <c r="BH12" i="2" s="1"/>
  <c r="BG12" i="2"/>
  <c r="BH13" i="2" s="1"/>
  <c r="BG13" i="2"/>
  <c r="BH14" i="2" s="1"/>
  <c r="BG14" i="2"/>
  <c r="BG15" i="2"/>
  <c r="BH16" i="2" s="1"/>
  <c r="BG16" i="2"/>
  <c r="BH17" i="2" s="1"/>
  <c r="BG17" i="2"/>
  <c r="BH18" i="2" s="1"/>
  <c r="BG18" i="2"/>
  <c r="BH19" i="2" s="1"/>
  <c r="BG19" i="2"/>
  <c r="BH20" i="2" s="1"/>
  <c r="BG20" i="2"/>
  <c r="BH21" i="2" s="1"/>
  <c r="BG21" i="2"/>
  <c r="BH22" i="2" s="1"/>
  <c r="BG22" i="2"/>
  <c r="BG23" i="2"/>
  <c r="BH24" i="2" s="1"/>
  <c r="BG24" i="2"/>
  <c r="BH25" i="2" s="1"/>
  <c r="BG25" i="2"/>
  <c r="BH26" i="2" s="1"/>
  <c r="BG26" i="2"/>
  <c r="BH27" i="2" s="1"/>
  <c r="BG27" i="2"/>
  <c r="BH28" i="2" s="1"/>
  <c r="BI28" i="2" s="1"/>
  <c r="BD7" i="2"/>
  <c r="BE8" i="2" s="1"/>
  <c r="BD8" i="2"/>
  <c r="BE9" i="2" s="1"/>
  <c r="BD9" i="2"/>
  <c r="BE10" i="2" s="1"/>
  <c r="BD10" i="2"/>
  <c r="BE11" i="2" s="1"/>
  <c r="BD11" i="2"/>
  <c r="BE12" i="2" s="1"/>
  <c r="BD12" i="2"/>
  <c r="BE13" i="2" s="1"/>
  <c r="BD13" i="2"/>
  <c r="BE14" i="2" s="1"/>
  <c r="BD14" i="2"/>
  <c r="BE15" i="2" s="1"/>
  <c r="BD15" i="2"/>
  <c r="BE16" i="2" s="1"/>
  <c r="BD16" i="2"/>
  <c r="BE17" i="2" s="1"/>
  <c r="BD17" i="2"/>
  <c r="BE18" i="2" s="1"/>
  <c r="BD18" i="2"/>
  <c r="BE19" i="2" s="1"/>
  <c r="BD19" i="2"/>
  <c r="BE20" i="2" s="1"/>
  <c r="BD20" i="2"/>
  <c r="BE21" i="2" s="1"/>
  <c r="BD21" i="2"/>
  <c r="BE22" i="2" s="1"/>
  <c r="BD22" i="2"/>
  <c r="BE23" i="2" s="1"/>
  <c r="BD23" i="2"/>
  <c r="BE24" i="2" s="1"/>
  <c r="BD24" i="2"/>
  <c r="BE25" i="2" s="1"/>
  <c r="BD25" i="2"/>
  <c r="BE26" i="2" s="1"/>
  <c r="BD26" i="2"/>
  <c r="BE27" i="2" s="1"/>
  <c r="BD27" i="2"/>
  <c r="BE28" i="2" s="1"/>
  <c r="BF28" i="2" s="1"/>
  <c r="BA7" i="2"/>
  <c r="BB8" i="2" s="1"/>
  <c r="BA8" i="2"/>
  <c r="BB9" i="2" s="1"/>
  <c r="BA9" i="2"/>
  <c r="BB10" i="2" s="1"/>
  <c r="BA10" i="2"/>
  <c r="BB11" i="2" s="1"/>
  <c r="BA11" i="2"/>
  <c r="BB12" i="2" s="1"/>
  <c r="BA12" i="2"/>
  <c r="BB13" i="2" s="1"/>
  <c r="BA13" i="2"/>
  <c r="BB14" i="2" s="1"/>
  <c r="BA14" i="2"/>
  <c r="BB15" i="2" s="1"/>
  <c r="BA15" i="2"/>
  <c r="BB16" i="2" s="1"/>
  <c r="BA16" i="2"/>
  <c r="BB17" i="2" s="1"/>
  <c r="BA17" i="2"/>
  <c r="BB18" i="2" s="1"/>
  <c r="BA18" i="2"/>
  <c r="BB19" i="2" s="1"/>
  <c r="BA19" i="2"/>
  <c r="BB20" i="2" s="1"/>
  <c r="BA20" i="2"/>
  <c r="BB21" i="2" s="1"/>
  <c r="BA21" i="2"/>
  <c r="BB22" i="2" s="1"/>
  <c r="BA22" i="2"/>
  <c r="BB23" i="2" s="1"/>
  <c r="BA23" i="2"/>
  <c r="BB24" i="2" s="1"/>
  <c r="BA24" i="2"/>
  <c r="BB25" i="2" s="1"/>
  <c r="BA25" i="2"/>
  <c r="BB26" i="2" s="1"/>
  <c r="BA26" i="2"/>
  <c r="BB27" i="2" s="1"/>
  <c r="BA27" i="2"/>
  <c r="BB28" i="2" s="1"/>
  <c r="BC28" i="2" s="1"/>
  <c r="AX7" i="2"/>
  <c r="AX8" i="2"/>
  <c r="AY9" i="2" s="1"/>
  <c r="AX9" i="2"/>
  <c r="AY10" i="2" s="1"/>
  <c r="AX10" i="2"/>
  <c r="AY11" i="2" s="1"/>
  <c r="AX11" i="2"/>
  <c r="AY12" i="2" s="1"/>
  <c r="AX12" i="2"/>
  <c r="AY13" i="2" s="1"/>
  <c r="AX13" i="2"/>
  <c r="AY14" i="2" s="1"/>
  <c r="AX14" i="2"/>
  <c r="AY15" i="2" s="1"/>
  <c r="AX15" i="2"/>
  <c r="AX16" i="2"/>
  <c r="AY17" i="2" s="1"/>
  <c r="AX17" i="2"/>
  <c r="AY18" i="2" s="1"/>
  <c r="AX18" i="2"/>
  <c r="AY19" i="2" s="1"/>
  <c r="AX19" i="2"/>
  <c r="AY20" i="2" s="1"/>
  <c r="AX20" i="2"/>
  <c r="AY21" i="2" s="1"/>
  <c r="AX21" i="2"/>
  <c r="AY22" i="2" s="1"/>
  <c r="AX22" i="2"/>
  <c r="AY23" i="2" s="1"/>
  <c r="AX23" i="2"/>
  <c r="AX24" i="2"/>
  <c r="AY25" i="2" s="1"/>
  <c r="AX25" i="2"/>
  <c r="AY26" i="2" s="1"/>
  <c r="AX26" i="2"/>
  <c r="AY27" i="2" s="1"/>
  <c r="AX27" i="2"/>
  <c r="AY28" i="2" s="1"/>
  <c r="AZ28" i="2" s="1"/>
  <c r="AU15" i="2"/>
  <c r="AV16" i="2" s="1"/>
  <c r="AR15" i="2"/>
  <c r="AO15" i="2"/>
  <c r="AP16" i="2" s="1"/>
  <c r="AL15" i="2"/>
  <c r="AM16" i="2" s="1"/>
  <c r="AI15" i="2"/>
  <c r="AJ16" i="2" s="1"/>
  <c r="AF15" i="2"/>
  <c r="AG16" i="2" s="1"/>
  <c r="AC15" i="2"/>
  <c r="Z15" i="2"/>
  <c r="AU14" i="2"/>
  <c r="AV15" i="2" s="1"/>
  <c r="AR14" i="2"/>
  <c r="AO14" i="2"/>
  <c r="AP15" i="2" s="1"/>
  <c r="AL14" i="2"/>
  <c r="AI14" i="2"/>
  <c r="AJ15" i="2" s="1"/>
  <c r="AF14" i="2"/>
  <c r="AG15" i="2" s="1"/>
  <c r="AC14" i="2"/>
  <c r="AD15" i="2" s="1"/>
  <c r="Z14" i="2"/>
  <c r="AA15" i="2" s="1"/>
  <c r="AU13" i="2"/>
  <c r="AV14" i="2" s="1"/>
  <c r="AR13" i="2"/>
  <c r="AO13" i="2"/>
  <c r="AP14" i="2" s="1"/>
  <c r="AL13" i="2"/>
  <c r="AM14" i="2" s="1"/>
  <c r="AI13" i="2"/>
  <c r="AJ14" i="2" s="1"/>
  <c r="AF13" i="2"/>
  <c r="AG14" i="2" s="1"/>
  <c r="AC13" i="2"/>
  <c r="Z13" i="2"/>
  <c r="AA14" i="2" s="1"/>
  <c r="AU12" i="2"/>
  <c r="AV13" i="2" s="1"/>
  <c r="AR12" i="2"/>
  <c r="AO12" i="2"/>
  <c r="AL12" i="2"/>
  <c r="AI12" i="2"/>
  <c r="AJ13" i="2" s="1"/>
  <c r="AK13" i="2" s="1"/>
  <c r="AF12" i="2"/>
  <c r="AG13" i="2" s="1"/>
  <c r="AC12" i="2"/>
  <c r="AD13" i="2" s="1"/>
  <c r="Z12" i="2"/>
  <c r="AA13" i="2" s="1"/>
  <c r="AU11" i="2"/>
  <c r="AV12" i="2" s="1"/>
  <c r="AR11" i="2"/>
  <c r="AO11" i="2"/>
  <c r="AP12" i="2" s="1"/>
  <c r="AL11" i="2"/>
  <c r="AI11" i="2"/>
  <c r="AF11" i="2"/>
  <c r="AG12" i="2" s="1"/>
  <c r="AC11" i="2"/>
  <c r="AD12" i="2" s="1"/>
  <c r="Z11" i="2"/>
  <c r="AA12" i="2" s="1"/>
  <c r="AU8" i="2"/>
  <c r="AU9" i="2"/>
  <c r="AV10" i="2" s="1"/>
  <c r="AU10" i="2"/>
  <c r="AR8" i="2"/>
  <c r="AR9" i="2"/>
  <c r="AS10" i="2" s="1"/>
  <c r="AR10" i="2"/>
  <c r="AO8" i="2"/>
  <c r="AP9" i="2" s="1"/>
  <c r="AO9" i="2"/>
  <c r="AO10" i="2"/>
  <c r="AP11" i="2" s="1"/>
  <c r="AL8" i="2"/>
  <c r="AM9" i="2" s="1"/>
  <c r="AL9" i="2"/>
  <c r="AM10" i="2" s="1"/>
  <c r="AL10" i="2"/>
  <c r="AM11" i="2" s="1"/>
  <c r="AI8" i="2"/>
  <c r="AJ9" i="2" s="1"/>
  <c r="AI9" i="2"/>
  <c r="AJ10" i="2" s="1"/>
  <c r="AI10" i="2"/>
  <c r="AJ11" i="2" s="1"/>
  <c r="AF8" i="2"/>
  <c r="AG9" i="2" s="1"/>
  <c r="AF9" i="2"/>
  <c r="AG10" i="2" s="1"/>
  <c r="AF10" i="2"/>
  <c r="AG11" i="2" s="1"/>
  <c r="AC8" i="2"/>
  <c r="AD9" i="2" s="1"/>
  <c r="AC9" i="2"/>
  <c r="AD10" i="2" s="1"/>
  <c r="AC10" i="2"/>
  <c r="AD11" i="2" s="1"/>
  <c r="Z8" i="2"/>
  <c r="Z9" i="2"/>
  <c r="AA10" i="2" s="1"/>
  <c r="Z10" i="2"/>
  <c r="AA11" i="2" s="1"/>
  <c r="T10" i="2"/>
  <c r="T11" i="2"/>
  <c r="T12" i="2"/>
  <c r="T13" i="2"/>
  <c r="T14" i="2"/>
  <c r="T9" i="2"/>
  <c r="T8" i="2"/>
  <c r="T7" i="2"/>
  <c r="AU7" i="2"/>
  <c r="AV8" i="2" s="1"/>
  <c r="AO7" i="2"/>
  <c r="AP8" i="2" s="1"/>
  <c r="AR7" i="2"/>
  <c r="AS8" i="2" s="1"/>
  <c r="AI7" i="2"/>
  <c r="AJ8" i="2" s="1"/>
  <c r="AL7" i="2"/>
  <c r="AM8" i="2" s="1"/>
  <c r="AF7" i="2"/>
  <c r="AG8" i="2" s="1"/>
  <c r="AC7" i="2"/>
  <c r="AD8" i="2" s="1"/>
  <c r="Z7" i="2"/>
  <c r="AA8" i="2" s="1"/>
  <c r="T15" i="2"/>
  <c r="AH12" i="2" l="1"/>
  <c r="AW14" i="2"/>
  <c r="AK15" i="2"/>
  <c r="AW13" i="2"/>
  <c r="AB14" i="2"/>
  <c r="CA25" i="2"/>
  <c r="CA18" i="2"/>
  <c r="BX26" i="2"/>
  <c r="BF17" i="2"/>
  <c r="BL11" i="2"/>
  <c r="BX17" i="2"/>
  <c r="BX9" i="2"/>
  <c r="BX10" i="2"/>
  <c r="BB7" i="2"/>
  <c r="BC7" i="2" s="1"/>
  <c r="BT7" i="2"/>
  <c r="BE7" i="2"/>
  <c r="BF7" i="2" s="1"/>
  <c r="BQ7" i="2"/>
  <c r="BR7" i="2" s="1"/>
  <c r="BX11" i="2"/>
  <c r="BH7" i="2"/>
  <c r="BI7" i="2" s="1"/>
  <c r="AY7" i="2"/>
  <c r="AZ7" i="2" s="1"/>
  <c r="BX19" i="2"/>
  <c r="BN7" i="2"/>
  <c r="BO7" i="2" s="1"/>
  <c r="AK8" i="2"/>
  <c r="CA9" i="2"/>
  <c r="BZ7" i="2"/>
  <c r="BK7" i="2"/>
  <c r="BL7" i="2" s="1"/>
  <c r="BU14" i="2"/>
  <c r="BW7" i="2"/>
  <c r="BX7" i="2" s="1"/>
  <c r="BC19" i="2"/>
  <c r="AH8" i="2"/>
  <c r="BO24" i="2"/>
  <c r="BO16" i="2"/>
  <c r="BO8" i="2"/>
  <c r="AQ8" i="2"/>
  <c r="AH11" i="2"/>
  <c r="BL14" i="2"/>
  <c r="BX13" i="2"/>
  <c r="AE12" i="2"/>
  <c r="BO15" i="2"/>
  <c r="BR12" i="2"/>
  <c r="BI14" i="2"/>
  <c r="BL12" i="2"/>
  <c r="BR20" i="2"/>
  <c r="BC11" i="2"/>
  <c r="AZ20" i="2"/>
  <c r="CA20" i="2"/>
  <c r="CA12" i="2"/>
  <c r="BI27" i="2"/>
  <c r="BI11" i="2"/>
  <c r="BL8" i="2"/>
  <c r="BO26" i="2"/>
  <c r="BO18" i="2"/>
  <c r="BO10" i="2"/>
  <c r="BL24" i="2"/>
  <c r="BI19" i="2"/>
  <c r="BL16" i="2"/>
  <c r="CA17" i="2"/>
  <c r="BF27" i="2"/>
  <c r="BF11" i="2"/>
  <c r="BI22" i="2"/>
  <c r="BL20" i="2"/>
  <c r="BU8" i="2"/>
  <c r="BU24" i="2"/>
  <c r="BL19" i="2"/>
  <c r="CA19" i="2"/>
  <c r="BU11" i="2"/>
  <c r="AZ22" i="2"/>
  <c r="BF25" i="2"/>
  <c r="BF19" i="2"/>
  <c r="AH14" i="2"/>
  <c r="BF9" i="2"/>
  <c r="CA10" i="2"/>
  <c r="BX14" i="2"/>
  <c r="BU19" i="2"/>
  <c r="AZ12" i="2"/>
  <c r="BL9" i="2"/>
  <c r="AN11" i="2"/>
  <c r="CA26" i="2"/>
  <c r="BL27" i="2"/>
  <c r="BU27" i="2"/>
  <c r="AW10" i="2"/>
  <c r="BF21" i="2"/>
  <c r="BF13" i="2"/>
  <c r="AQ12" i="2"/>
  <c r="BC9" i="2"/>
  <c r="BF14" i="2"/>
  <c r="AB10" i="2"/>
  <c r="AQ11" i="2"/>
  <c r="AW12" i="2"/>
  <c r="BI24" i="2"/>
  <c r="BO27" i="2"/>
  <c r="BO19" i="2"/>
  <c r="BO11" i="2"/>
  <c r="BU13" i="2"/>
  <c r="CA13" i="2"/>
  <c r="BX22" i="2"/>
  <c r="BR25" i="2"/>
  <c r="BX24" i="2"/>
  <c r="AN8" i="2"/>
  <c r="BI8" i="2"/>
  <c r="BI16" i="2"/>
  <c r="BR21" i="2"/>
  <c r="CA14" i="2"/>
  <c r="CA21" i="2"/>
  <c r="BO21" i="2"/>
  <c r="BR17" i="2"/>
  <c r="AZ26" i="2"/>
  <c r="BX16" i="2"/>
  <c r="AE13" i="2"/>
  <c r="BF20" i="2"/>
  <c r="BO23" i="2"/>
  <c r="BU10" i="2"/>
  <c r="AN14" i="2"/>
  <c r="AQ15" i="2"/>
  <c r="BC17" i="2"/>
  <c r="BR9" i="2"/>
  <c r="AT10" i="2"/>
  <c r="AH15" i="2"/>
  <c r="BC27" i="2"/>
  <c r="BL26" i="2"/>
  <c r="BL18" i="2"/>
  <c r="BL10" i="2"/>
  <c r="BC25" i="2"/>
  <c r="BX8" i="2"/>
  <c r="AK11" i="2"/>
  <c r="AJ12" i="2"/>
  <c r="AK12" i="2" s="1"/>
  <c r="BF12" i="2"/>
  <c r="BU16" i="2"/>
  <c r="CA22" i="2"/>
  <c r="BX25" i="2"/>
  <c r="BX21" i="2"/>
  <c r="BX20" i="2"/>
  <c r="BX27" i="2"/>
  <c r="BX12" i="2"/>
  <c r="BU18" i="2"/>
  <c r="BU26" i="2"/>
  <c r="BU7" i="2"/>
  <c r="CA11" i="2"/>
  <c r="CA27" i="2"/>
  <c r="CA7" i="2"/>
  <c r="CA15" i="2"/>
  <c r="CA23" i="2"/>
  <c r="CA8" i="2"/>
  <c r="CA16" i="2"/>
  <c r="CA24" i="2"/>
  <c r="BX18" i="2"/>
  <c r="BW15" i="2"/>
  <c r="BX15" i="2" s="1"/>
  <c r="BW23" i="2"/>
  <c r="BX23" i="2" s="1"/>
  <c r="BU22" i="2"/>
  <c r="BU9" i="2"/>
  <c r="BU17" i="2"/>
  <c r="BU25" i="2"/>
  <c r="BU12" i="2"/>
  <c r="BT15" i="2"/>
  <c r="BU15" i="2" s="1"/>
  <c r="BU20" i="2"/>
  <c r="BT23" i="2"/>
  <c r="BU23" i="2" s="1"/>
  <c r="BU21" i="2"/>
  <c r="BR26" i="2"/>
  <c r="BR18" i="2"/>
  <c r="BR10" i="2"/>
  <c r="BR14" i="2"/>
  <c r="BR15" i="2"/>
  <c r="BR13" i="2"/>
  <c r="BR8" i="2"/>
  <c r="BQ11" i="2"/>
  <c r="BR11" i="2" s="1"/>
  <c r="BR16" i="2"/>
  <c r="BQ19" i="2"/>
  <c r="BR19" i="2" s="1"/>
  <c r="BR24" i="2"/>
  <c r="BQ27" i="2"/>
  <c r="BR27" i="2" s="1"/>
  <c r="BR23" i="2"/>
  <c r="BQ22" i="2"/>
  <c r="BR22" i="2" s="1"/>
  <c r="BO13" i="2"/>
  <c r="BO14" i="2"/>
  <c r="BO22" i="2"/>
  <c r="BO9" i="2"/>
  <c r="BO17" i="2"/>
  <c r="BO25" i="2"/>
  <c r="BO12" i="2"/>
  <c r="BO20" i="2"/>
  <c r="BL25" i="2"/>
  <c r="BL17" i="2"/>
  <c r="BL22" i="2"/>
  <c r="BK15" i="2"/>
  <c r="BL15" i="2" s="1"/>
  <c r="BK23" i="2"/>
  <c r="BL23" i="2" s="1"/>
  <c r="BL13" i="2"/>
  <c r="BL21" i="2"/>
  <c r="BI20" i="2"/>
  <c r="BI12" i="2"/>
  <c r="BI9" i="2"/>
  <c r="BI17" i="2"/>
  <c r="BI25" i="2"/>
  <c r="BI18" i="2"/>
  <c r="BI13" i="2"/>
  <c r="BI26" i="2"/>
  <c r="BI10" i="2"/>
  <c r="BI21" i="2"/>
  <c r="BH15" i="2"/>
  <c r="BI15" i="2" s="1"/>
  <c r="BH23" i="2"/>
  <c r="BI23" i="2" s="1"/>
  <c r="BF22" i="2"/>
  <c r="BF15" i="2"/>
  <c r="BF23" i="2"/>
  <c r="BF10" i="2"/>
  <c r="BF18" i="2"/>
  <c r="BF26" i="2"/>
  <c r="BF8" i="2"/>
  <c r="BF16" i="2"/>
  <c r="BF24" i="2"/>
  <c r="AS12" i="2"/>
  <c r="AT12" i="2" s="1"/>
  <c r="AS16" i="2"/>
  <c r="AS13" i="2"/>
  <c r="AT13" i="2" s="1"/>
  <c r="AS14" i="2"/>
  <c r="AT14" i="2" s="1"/>
  <c r="AA9" i="2"/>
  <c r="AB9" i="2" s="1"/>
  <c r="AB8" i="2"/>
  <c r="AE15" i="2"/>
  <c r="AH13" i="2"/>
  <c r="AQ14" i="2"/>
  <c r="AS15" i="2"/>
  <c r="AT15" i="2" s="1"/>
  <c r="AP10" i="2"/>
  <c r="AQ10" i="2" s="1"/>
  <c r="AQ9" i="2"/>
  <c r="AB15" i="2"/>
  <c r="AN9" i="2"/>
  <c r="AB13" i="2"/>
  <c r="AE11" i="2"/>
  <c r="AK14" i="2"/>
  <c r="AM15" i="2"/>
  <c r="AN15" i="2" s="1"/>
  <c r="AS11" i="2"/>
  <c r="AT11" i="2" s="1"/>
  <c r="AW15" i="2"/>
  <c r="AZ25" i="2"/>
  <c r="AZ17" i="2"/>
  <c r="AZ9" i="2"/>
  <c r="AB12" i="2"/>
  <c r="AD16" i="2"/>
  <c r="AM12" i="2"/>
  <c r="AN12" i="2" s="1"/>
  <c r="AV11" i="2"/>
  <c r="AW11" i="2" s="1"/>
  <c r="AB11" i="2"/>
  <c r="AM13" i="2"/>
  <c r="AN13" i="2" s="1"/>
  <c r="AZ15" i="2"/>
  <c r="AD14" i="2"/>
  <c r="AE14" i="2" s="1"/>
  <c r="AP13" i="2"/>
  <c r="AQ13" i="2" s="1"/>
  <c r="AK9" i="2"/>
  <c r="AZ14" i="2"/>
  <c r="AZ27" i="2"/>
  <c r="AZ19" i="2"/>
  <c r="AZ11" i="2"/>
  <c r="BC23" i="2"/>
  <c r="BC15" i="2"/>
  <c r="BC12" i="2"/>
  <c r="BC20" i="2"/>
  <c r="BC22" i="2"/>
  <c r="BC14" i="2"/>
  <c r="BC18" i="2"/>
  <c r="BC13" i="2"/>
  <c r="BC16" i="2"/>
  <c r="BC21" i="2"/>
  <c r="BC24" i="2"/>
  <c r="BC10" i="2"/>
  <c r="BC26" i="2"/>
  <c r="BC8" i="2"/>
  <c r="AZ23" i="2"/>
  <c r="AY24" i="2"/>
  <c r="AZ24" i="2" s="1"/>
  <c r="AZ10" i="2"/>
  <c r="AZ18" i="2"/>
  <c r="AY8" i="2"/>
  <c r="AZ8" i="2" s="1"/>
  <c r="AZ13" i="2"/>
  <c r="AY16" i="2"/>
  <c r="AZ16" i="2" s="1"/>
  <c r="AZ21" i="2"/>
  <c r="AH10" i="2"/>
  <c r="AT8" i="2"/>
  <c r="AH9" i="2"/>
  <c r="AN10" i="2"/>
  <c r="AK10" i="2"/>
  <c r="AE10" i="2"/>
  <c r="AE8" i="2"/>
  <c r="AW8" i="2"/>
  <c r="AV9" i="2"/>
  <c r="AW9" i="2" s="1"/>
  <c r="AS9" i="2"/>
  <c r="AT9" i="2" s="1"/>
  <c r="AE9" i="2"/>
  <c r="BO29" i="2" l="1"/>
  <c r="BF29" i="2"/>
  <c r="BC29" i="2"/>
  <c r="BX29" i="2"/>
  <c r="AZ29" i="2"/>
  <c r="M30" i="2" s="1"/>
  <c r="CA29" i="2"/>
  <c r="BU29" i="2"/>
  <c r="BR29" i="2"/>
  <c r="S30" i="2" s="1"/>
  <c r="BI29" i="2"/>
  <c r="BL29" i="2"/>
  <c r="AL26" i="2"/>
  <c r="AL24" i="2"/>
  <c r="AL23" i="2"/>
  <c r="AL17" i="2"/>
  <c r="AL16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V28" i="2" s="1"/>
  <c r="AW28" i="2" s="1"/>
  <c r="AO16" i="2"/>
  <c r="AO17" i="2"/>
  <c r="AO18" i="2"/>
  <c r="AO19" i="2"/>
  <c r="AO20" i="2"/>
  <c r="AO21" i="2"/>
  <c r="AO22" i="2"/>
  <c r="AO23" i="2"/>
  <c r="AO24" i="2"/>
  <c r="AO25" i="2"/>
  <c r="AO26" i="2"/>
  <c r="AO27" i="2"/>
  <c r="AP28" i="2" s="1"/>
  <c r="AQ28" i="2" s="1"/>
  <c r="AR16" i="2"/>
  <c r="AR17" i="2"/>
  <c r="AR18" i="2"/>
  <c r="AR19" i="2"/>
  <c r="AR20" i="2"/>
  <c r="AR21" i="2"/>
  <c r="AR22" i="2"/>
  <c r="AR23" i="2"/>
  <c r="AR24" i="2"/>
  <c r="AR25" i="2"/>
  <c r="AR26" i="2"/>
  <c r="AR27" i="2"/>
  <c r="AS28" i="2" s="1"/>
  <c r="AT28" i="2" s="1"/>
  <c r="AI16" i="2"/>
  <c r="AI17" i="2"/>
  <c r="AI18" i="2"/>
  <c r="AI19" i="2"/>
  <c r="AI20" i="2"/>
  <c r="AI21" i="2"/>
  <c r="AI22" i="2"/>
  <c r="AI23" i="2"/>
  <c r="AI24" i="2"/>
  <c r="AI25" i="2"/>
  <c r="AI26" i="2"/>
  <c r="AI27" i="2"/>
  <c r="AJ28" i="2" s="1"/>
  <c r="AK28" i="2" s="1"/>
  <c r="AL18" i="2"/>
  <c r="AL19" i="2"/>
  <c r="AL20" i="2"/>
  <c r="AL21" i="2"/>
  <c r="AL22" i="2"/>
  <c r="AL25" i="2"/>
  <c r="AL27" i="2"/>
  <c r="AM28" i="2" s="1"/>
  <c r="AN28" i="2" s="1"/>
  <c r="AP20" i="2" l="1"/>
  <c r="AV25" i="2"/>
  <c r="AW25" i="2" s="1"/>
  <c r="AV17" i="2"/>
  <c r="AW16" i="2"/>
  <c r="AS26" i="2"/>
  <c r="AT26" i="2" s="1"/>
  <c r="AJ26" i="2"/>
  <c r="AK26" i="2" s="1"/>
  <c r="AS23" i="2"/>
  <c r="AT23" i="2" s="1"/>
  <c r="AM22" i="2"/>
  <c r="AN22" i="2" s="1"/>
  <c r="AJ25" i="2"/>
  <c r="AK25" i="2" s="1"/>
  <c r="AK16" i="2"/>
  <c r="AJ17" i="2"/>
  <c r="AK17" i="2" s="1"/>
  <c r="AS22" i="2"/>
  <c r="AT22" i="2" s="1"/>
  <c r="AP27" i="2"/>
  <c r="AQ27" i="2" s="1"/>
  <c r="AP19" i="2"/>
  <c r="AQ19" i="2" s="1"/>
  <c r="AV24" i="2"/>
  <c r="AW24" i="2" s="1"/>
  <c r="AM17" i="2"/>
  <c r="AN17" i="2" s="1"/>
  <c r="AN16" i="2"/>
  <c r="AJ21" i="2"/>
  <c r="AK21" i="2" s="1"/>
  <c r="AS18" i="2"/>
  <c r="AT18" i="2" s="1"/>
  <c r="AM23" i="2"/>
  <c r="AN23" i="2" s="1"/>
  <c r="AJ18" i="2"/>
  <c r="AM21" i="2"/>
  <c r="AN21" i="2" s="1"/>
  <c r="AJ24" i="2"/>
  <c r="AK24" i="2" s="1"/>
  <c r="AS21" i="2"/>
  <c r="AT21" i="2" s="1"/>
  <c r="AP26" i="2"/>
  <c r="AQ26" i="2" s="1"/>
  <c r="AP18" i="2"/>
  <c r="AQ18" i="2" s="1"/>
  <c r="AV23" i="2"/>
  <c r="AW23" i="2" s="1"/>
  <c r="AM18" i="2"/>
  <c r="AN18" i="2" s="1"/>
  <c r="AS20" i="2"/>
  <c r="AT20" i="2" s="1"/>
  <c r="AP25" i="2"/>
  <c r="AQ25" i="2" s="1"/>
  <c r="AQ16" i="2"/>
  <c r="AP17" i="2"/>
  <c r="AQ17" i="2" s="1"/>
  <c r="AV22" i="2"/>
  <c r="AW22" i="2" s="1"/>
  <c r="AM24" i="2"/>
  <c r="AN24" i="2" s="1"/>
  <c r="AP23" i="2"/>
  <c r="AQ23" i="2" s="1"/>
  <c r="AM20" i="2"/>
  <c r="AN20" i="2" s="1"/>
  <c r="AJ23" i="2"/>
  <c r="AK23" i="2" s="1"/>
  <c r="AM19" i="2"/>
  <c r="AN19" i="2" s="1"/>
  <c r="AJ22" i="2"/>
  <c r="AK22" i="2" s="1"/>
  <c r="AS27" i="2"/>
  <c r="AT27" i="2" s="1"/>
  <c r="AS19" i="2"/>
  <c r="AT19" i="2" s="1"/>
  <c r="AP24" i="2"/>
  <c r="AQ24" i="2" s="1"/>
  <c r="AV21" i="2"/>
  <c r="AW21" i="2" s="1"/>
  <c r="AM25" i="2"/>
  <c r="AV20" i="2"/>
  <c r="AW20" i="2" s="1"/>
  <c r="AM27" i="2"/>
  <c r="AN27" i="2" s="1"/>
  <c r="AJ20" i="2"/>
  <c r="AK20" i="2" s="1"/>
  <c r="AS25" i="2"/>
  <c r="AT25" i="2" s="1"/>
  <c r="AT16" i="2"/>
  <c r="AS17" i="2"/>
  <c r="AT17" i="2" s="1"/>
  <c r="AP22" i="2"/>
  <c r="AQ22" i="2" s="1"/>
  <c r="AV27" i="2"/>
  <c r="AW27" i="2" s="1"/>
  <c r="AV19" i="2"/>
  <c r="AW19" i="2" s="1"/>
  <c r="AM26" i="2"/>
  <c r="AN26" i="2" s="1"/>
  <c r="AN25" i="2"/>
  <c r="AJ27" i="2"/>
  <c r="AK27" i="2" s="1"/>
  <c r="AK18" i="2"/>
  <c r="AJ19" i="2"/>
  <c r="AK19" i="2" s="1"/>
  <c r="AS24" i="2"/>
  <c r="AT24" i="2" s="1"/>
  <c r="AQ20" i="2"/>
  <c r="AP21" i="2"/>
  <c r="AQ21" i="2" s="1"/>
  <c r="AV26" i="2"/>
  <c r="AW26" i="2" s="1"/>
  <c r="AW17" i="2"/>
  <c r="AV18" i="2"/>
  <c r="AW18" i="2" s="1"/>
  <c r="AJ7" i="2"/>
  <c r="AK7" i="2" s="1"/>
  <c r="AV7" i="2"/>
  <c r="AW7" i="2" s="1"/>
  <c r="AM7" i="2"/>
  <c r="AN7" i="2" s="1"/>
  <c r="AS7" i="2"/>
  <c r="AT7" i="2" s="1"/>
  <c r="AP7" i="2"/>
  <c r="AQ7" i="2" s="1"/>
  <c r="AF16" i="2"/>
  <c r="AF17" i="2"/>
  <c r="AF18" i="2"/>
  <c r="AF19" i="2"/>
  <c r="AF20" i="2"/>
  <c r="AF21" i="2"/>
  <c r="AF22" i="2"/>
  <c r="AF23" i="2"/>
  <c r="AF24" i="2"/>
  <c r="AF25" i="2"/>
  <c r="AF26" i="2"/>
  <c r="AF27" i="2"/>
  <c r="AG28" i="2" s="1"/>
  <c r="AH28" i="2" s="1"/>
  <c r="AC18" i="2"/>
  <c r="AD19" i="2" s="1"/>
  <c r="AC19" i="2"/>
  <c r="AD20" i="2" s="1"/>
  <c r="AC20" i="2"/>
  <c r="AD21" i="2" s="1"/>
  <c r="AC21" i="2"/>
  <c r="AD22" i="2" s="1"/>
  <c r="AC22" i="2"/>
  <c r="AD23" i="2" s="1"/>
  <c r="AC23" i="2"/>
  <c r="AD24" i="2" s="1"/>
  <c r="AC24" i="2"/>
  <c r="AD25" i="2" s="1"/>
  <c r="AC25" i="2"/>
  <c r="AD26" i="2" s="1"/>
  <c r="AC26" i="2"/>
  <c r="AD27" i="2" s="1"/>
  <c r="AC27" i="2"/>
  <c r="AD28" i="2" s="1"/>
  <c r="AE28" i="2" s="1"/>
  <c r="AC16" i="2"/>
  <c r="AD17" i="2" s="1"/>
  <c r="AC17" i="2"/>
  <c r="AD18" i="2" s="1"/>
  <c r="Z17" i="2"/>
  <c r="Z18" i="2"/>
  <c r="Z19" i="2"/>
  <c r="AA20" i="2" s="1"/>
  <c r="Z20" i="2"/>
  <c r="AA21" i="2" s="1"/>
  <c r="Z21" i="2"/>
  <c r="Z22" i="2"/>
  <c r="AA23" i="2" s="1"/>
  <c r="Z23" i="2"/>
  <c r="AA24" i="2" s="1"/>
  <c r="Z24" i="2"/>
  <c r="AA25" i="2" s="1"/>
  <c r="Z25" i="2"/>
  <c r="AA26" i="2" s="1"/>
  <c r="Z26" i="2"/>
  <c r="AA27" i="2" s="1"/>
  <c r="Z27" i="2"/>
  <c r="AA28" i="2" s="1"/>
  <c r="AB28" i="2" s="1"/>
  <c r="Z16" i="2"/>
  <c r="AQ29" i="2" l="1"/>
  <c r="AT29" i="2"/>
  <c r="AN29" i="2"/>
  <c r="AW29" i="2"/>
  <c r="AK29" i="2"/>
  <c r="AB21" i="2"/>
  <c r="AG23" i="2"/>
  <c r="AH23" i="2" s="1"/>
  <c r="AG22" i="2"/>
  <c r="AH22" i="2" s="1"/>
  <c r="AG21" i="2"/>
  <c r="AH21" i="2" s="1"/>
  <c r="AG24" i="2"/>
  <c r="AH24" i="2" s="1"/>
  <c r="AG20" i="2"/>
  <c r="AH20" i="2" s="1"/>
  <c r="AG19" i="2"/>
  <c r="AH19" i="2" s="1"/>
  <c r="AG27" i="2"/>
  <c r="AH27" i="2" s="1"/>
  <c r="AG26" i="2"/>
  <c r="AH26" i="2" s="1"/>
  <c r="AG18" i="2"/>
  <c r="AH18" i="2" s="1"/>
  <c r="AG25" i="2"/>
  <c r="AH25" i="2" s="1"/>
  <c r="AH16" i="2"/>
  <c r="AG17" i="2"/>
  <c r="AH17" i="2" s="1"/>
  <c r="AA16" i="2"/>
  <c r="AB16" i="2" s="1"/>
  <c r="AA7" i="2"/>
  <c r="AB7" i="2" s="1"/>
  <c r="AG7" i="2"/>
  <c r="AH7" i="2" s="1"/>
  <c r="AE16" i="2"/>
  <c r="AD7" i="2"/>
  <c r="AE7" i="2" s="1"/>
  <c r="AB23" i="2"/>
  <c r="AB24" i="2"/>
  <c r="AB20" i="2"/>
  <c r="AE25" i="2"/>
  <c r="AE17" i="2"/>
  <c r="AB25" i="2"/>
  <c r="AE20" i="2"/>
  <c r="AE23" i="2"/>
  <c r="AB27" i="2"/>
  <c r="AB26" i="2"/>
  <c r="AE22" i="2"/>
  <c r="AE27" i="2"/>
  <c r="AE18" i="2"/>
  <c r="AE26" i="2"/>
  <c r="AE21" i="2"/>
  <c r="AE24" i="2"/>
  <c r="AE19" i="2"/>
  <c r="AA17" i="2"/>
  <c r="AB17" i="2" s="1"/>
  <c r="AA22" i="2"/>
  <c r="AB22" i="2" s="1"/>
  <c r="AA19" i="2"/>
  <c r="AB19" i="2" s="1"/>
  <c r="AA18" i="2"/>
  <c r="AB18" i="2" s="1"/>
  <c r="T27" i="2"/>
  <c r="T26" i="2"/>
  <c r="T25" i="2"/>
  <c r="T24" i="2"/>
  <c r="T23" i="2"/>
  <c r="T22" i="2"/>
  <c r="T21" i="2"/>
  <c r="T20" i="2"/>
  <c r="T19" i="2"/>
  <c r="T16" i="2"/>
  <c r="T17" i="2"/>
  <c r="T18" i="2"/>
  <c r="AB29" i="2" l="1"/>
  <c r="E30" i="2" s="1"/>
  <c r="H34" i="1" s="1"/>
  <c r="AE29" i="2"/>
  <c r="AH29" i="2"/>
  <c r="L30" i="2"/>
  <c r="L31" i="2"/>
  <c r="S31" i="2"/>
  <c r="I48" i="1" s="1"/>
  <c r="H48" i="1"/>
  <c r="C49" i="1"/>
  <c r="D35" i="1"/>
  <c r="D36" i="1"/>
  <c r="D38" i="1"/>
  <c r="D37" i="1"/>
  <c r="D40" i="1"/>
  <c r="D39" i="1"/>
  <c r="D41" i="1"/>
  <c r="D42" i="1"/>
  <c r="D43" i="1"/>
  <c r="D44" i="1"/>
  <c r="D45" i="1"/>
  <c r="D46" i="1"/>
  <c r="D47" i="1"/>
  <c r="D48" i="1"/>
  <c r="C58" i="1" l="1"/>
  <c r="E48" i="1"/>
  <c r="E31" i="2" l="1"/>
  <c r="I34" i="1" s="1"/>
  <c r="E34" i="1" s="1"/>
  <c r="F30" i="2"/>
  <c r="H35" i="1" s="1"/>
  <c r="F31" i="2"/>
  <c r="I35" i="1" s="1"/>
  <c r="G31" i="2"/>
  <c r="I36" i="1" s="1"/>
  <c r="G30" i="2"/>
  <c r="H36" i="1" s="1"/>
  <c r="H31" i="2"/>
  <c r="I37" i="1" s="1"/>
  <c r="H30" i="2"/>
  <c r="H37" i="1" s="1"/>
  <c r="I31" i="2"/>
  <c r="I38" i="1" s="1"/>
  <c r="I30" i="2"/>
  <c r="H38" i="1" s="1"/>
  <c r="J31" i="2"/>
  <c r="I39" i="1" s="1"/>
  <c r="J30" i="2"/>
  <c r="H39" i="1" s="1"/>
  <c r="K31" i="2"/>
  <c r="I40" i="1" s="1"/>
  <c r="K30" i="2"/>
  <c r="H40" i="1" s="1"/>
  <c r="H41" i="1"/>
  <c r="I41" i="1"/>
  <c r="H42" i="1"/>
  <c r="M31" i="2"/>
  <c r="I42" i="1" s="1"/>
  <c r="N30" i="2"/>
  <c r="H43" i="1" s="1"/>
  <c r="N31" i="2"/>
  <c r="I43" i="1" s="1"/>
  <c r="O30" i="2"/>
  <c r="H44" i="1" s="1"/>
  <c r="O31" i="2"/>
  <c r="I44" i="1" s="1"/>
  <c r="P31" i="2"/>
  <c r="I45" i="1" s="1"/>
  <c r="P30" i="2"/>
  <c r="H45" i="1" s="1"/>
  <c r="Q30" i="2"/>
  <c r="H46" i="1" s="1"/>
  <c r="Q31" i="2"/>
  <c r="I46" i="1" s="1"/>
  <c r="R31" i="2"/>
  <c r="I47" i="1" s="1"/>
  <c r="R30" i="2"/>
  <c r="H47" i="1" s="1"/>
  <c r="U30" i="2"/>
  <c r="H53" i="1" s="1"/>
  <c r="U31" i="2"/>
  <c r="I53" i="1" s="1"/>
  <c r="V31" i="2"/>
  <c r="I54" i="1" s="1"/>
  <c r="V30" i="2"/>
  <c r="H54" i="1" s="1"/>
  <c r="W30" i="2"/>
  <c r="H55" i="1" s="1"/>
  <c r="W31" i="2"/>
  <c r="I55" i="1" s="1"/>
  <c r="E55" i="1" l="1"/>
  <c r="E40" i="1"/>
  <c r="E36" i="1"/>
  <c r="E54" i="1"/>
  <c r="E53" i="1"/>
  <c r="E45" i="1"/>
  <c r="E47" i="1"/>
  <c r="E46" i="1"/>
  <c r="E44" i="1"/>
  <c r="E43" i="1"/>
  <c r="E41" i="1"/>
  <c r="E42" i="1"/>
  <c r="E39" i="1"/>
  <c r="E38" i="1"/>
  <c r="E37" i="1"/>
  <c r="E35" i="1"/>
  <c r="C57" i="1" l="1"/>
</calcChain>
</file>

<file path=xl/sharedStrings.xml><?xml version="1.0" encoding="utf-8"?>
<sst xmlns="http://schemas.openxmlformats.org/spreadsheetml/2006/main" count="278" uniqueCount="146">
  <si>
    <t>Item</t>
  </si>
  <si>
    <t>Componente</t>
  </si>
  <si>
    <t>Limite Inferior</t>
  </si>
  <si>
    <t>Limite Superior</t>
  </si>
  <si>
    <t>Metano</t>
  </si>
  <si>
    <t>Etano</t>
  </si>
  <si>
    <t>Propano</t>
  </si>
  <si>
    <t>n-Butano</t>
  </si>
  <si>
    <t>i-Butano</t>
  </si>
  <si>
    <t>n-Pentano</t>
  </si>
  <si>
    <t>i-Pentano</t>
  </si>
  <si>
    <t>Hexano</t>
  </si>
  <si>
    <t>Heptano</t>
  </si>
  <si>
    <t>Octano</t>
  </si>
  <si>
    <t>Nonano</t>
  </si>
  <si>
    <t>Decano</t>
  </si>
  <si>
    <t>Oxigênio</t>
  </si>
  <si>
    <t>Nitrogênio</t>
  </si>
  <si>
    <t>CO2</t>
  </si>
  <si>
    <t>A.G.A 8</t>
  </si>
  <si>
    <t>% Molar</t>
  </si>
  <si>
    <t>CEP</t>
  </si>
  <si>
    <t>DATA DA COLETA</t>
  </si>
  <si>
    <t>BOLETIM</t>
  </si>
  <si>
    <t>n-butano</t>
  </si>
  <si>
    <t>Isobutano</t>
  </si>
  <si>
    <t>Isopentano</t>
  </si>
  <si>
    <t xml:space="preserve"> Oxigênio</t>
  </si>
  <si>
    <t>Dióx. de Carbono</t>
  </si>
  <si>
    <t>DATA DA VALIDAÇÃO</t>
  </si>
  <si>
    <t>Fator de compressibilidade</t>
  </si>
  <si>
    <t>Massa Específica</t>
  </si>
  <si>
    <t>Massa Molecular</t>
  </si>
  <si>
    <t>Fator de compressibilidade
Condição de Referência (20°C / 1 atm)</t>
  </si>
  <si>
    <t>Massa Específica
Condição de Referência 
(20°C / 1 atm)</t>
  </si>
  <si>
    <t>Massa Molecular
(g/mol)</t>
  </si>
  <si>
    <t>***</t>
  </si>
  <si>
    <t>DATA DA EMISSÃO DO RELATÓRIO</t>
  </si>
  <si>
    <t>0115.23 REV.00</t>
  </si>
  <si>
    <t>N-Pentano</t>
  </si>
  <si>
    <t>0180.23 REV.00</t>
  </si>
  <si>
    <t xml:space="preserve">Média </t>
  </si>
  <si>
    <t>OBSERVAÇÕES</t>
  </si>
  <si>
    <t>0249.23 REV.00</t>
  </si>
  <si>
    <t>0320.23 REV.00</t>
  </si>
  <si>
    <t>TOTAL</t>
  </si>
  <si>
    <t>0469.23 REV.00</t>
  </si>
  <si>
    <t>PTJ/23-9176</t>
  </si>
  <si>
    <t>PTJ/23-10970</t>
  </si>
  <si>
    <t>PTJ/23-11278</t>
  </si>
  <si>
    <t>PTJ/24-11737</t>
  </si>
  <si>
    <t>PTJ/24-12161</t>
  </si>
  <si>
    <t>PTJ/24-12574</t>
  </si>
  <si>
    <t>PTJ/24-13046</t>
  </si>
  <si>
    <t>PTJ/24-13669</t>
  </si>
  <si>
    <r>
      <t>X</t>
    </r>
    <r>
      <rPr>
        <vertAlign val="subscript"/>
        <sz val="11"/>
        <color theme="1"/>
        <rFont val="Aptos Narrow"/>
        <family val="2"/>
        <scheme val="minor"/>
      </rPr>
      <t>i</t>
    </r>
  </si>
  <si>
    <r>
      <t>X</t>
    </r>
    <r>
      <rPr>
        <vertAlign val="subscript"/>
        <sz val="11"/>
        <color theme="1"/>
        <rFont val="Aptos Narrow"/>
        <family val="2"/>
        <scheme val="minor"/>
      </rPr>
      <t>i-1</t>
    </r>
  </si>
  <si>
    <r>
      <t>Mr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 xml:space="preserve"> =│X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 xml:space="preserve"> - X</t>
    </r>
    <r>
      <rPr>
        <vertAlign val="subscript"/>
        <sz val="11"/>
        <color theme="1"/>
        <rFont val="Aptos Narrow"/>
        <family val="2"/>
        <scheme val="minor"/>
      </rPr>
      <t>i-1</t>
    </r>
    <r>
      <rPr>
        <sz val="11"/>
        <color theme="1"/>
        <rFont val="Aptos Narrow"/>
        <family val="2"/>
        <scheme val="minor"/>
      </rPr>
      <t>│</t>
    </r>
  </si>
  <si>
    <t>LCI</t>
  </si>
  <si>
    <t>LCS</t>
  </si>
  <si>
    <t>Status
A.G.A 8</t>
  </si>
  <si>
    <t>Status
CEP</t>
  </si>
  <si>
    <r>
      <t>Amplitude (M</t>
    </r>
    <r>
      <rPr>
        <vertAlign val="subscript"/>
        <sz val="11"/>
        <color theme="1"/>
        <rFont val="Aptos Narrow"/>
        <family val="2"/>
        <scheme val="minor"/>
      </rPr>
      <t>ri)</t>
    </r>
  </si>
  <si>
    <t>0239.22 REV.00</t>
  </si>
  <si>
    <t>0371.22 REV.00</t>
  </si>
  <si>
    <t>0463.22 REV.00</t>
  </si>
  <si>
    <t>0549.22 REV.00</t>
  </si>
  <si>
    <t>0693.22 REV.00</t>
  </si>
  <si>
    <t>1232.22 REV.00</t>
  </si>
  <si>
    <t>1315.22 REV.00</t>
  </si>
  <si>
    <t>1412.22 REV.00</t>
  </si>
  <si>
    <t>RELATÓRIO DE VALIDAÇÃO DE BOLETIM DE ANÁLISES QUÍMICAS</t>
  </si>
  <si>
    <t>PLATAFORMA:</t>
  </si>
  <si>
    <t>SISTEMA DE MEDIÇÃO:</t>
  </si>
  <si>
    <t>CLASSIFICAÇÃO:</t>
  </si>
  <si>
    <t>PONTO DE COLETA:</t>
  </si>
  <si>
    <t>Nº DO DOC.</t>
  </si>
  <si>
    <t>ITEM</t>
  </si>
  <si>
    <t>DESCRIÇÃO</t>
  </si>
  <si>
    <t>NÃO APLICÁVEL</t>
  </si>
  <si>
    <t>OBSERVAÇÃO</t>
  </si>
  <si>
    <t>Identificação do boletim de resultados analíticos</t>
  </si>
  <si>
    <t>Identificação da amostra</t>
  </si>
  <si>
    <t>Descrição da data de amostragem</t>
  </si>
  <si>
    <t>Descrição da data de recebimento da amostra pelo laboratório</t>
  </si>
  <si>
    <t>Descrição da data de realização das análises</t>
  </si>
  <si>
    <t>Descrição da data de emissão do BRA</t>
  </si>
  <si>
    <t>Identificação do campo produtor ou da Instalação</t>
  </si>
  <si>
    <t>Identificação do agente regulado</t>
  </si>
  <si>
    <t>Resultados das análises e normas ou procedimentos utilizados</t>
  </si>
  <si>
    <t>Descrição das características do processo do ponto de amostragem do fluido (pressão e temperatura)</t>
  </si>
  <si>
    <t>Identificação do responsável pela amostragem</t>
  </si>
  <si>
    <t>Indicação das incertezas de medição, com descrição do nível de confiança e fator de abrangência.</t>
  </si>
  <si>
    <t>Identificação dos responsáveis técnicos pela realização da análise.</t>
  </si>
  <si>
    <t>Identificação dos responsáveis pela elaboração e aprovação do boletim</t>
  </si>
  <si>
    <t>PTJ/24-14803</t>
  </si>
  <si>
    <t>Tamanho da janela</t>
  </si>
  <si>
    <t>Referência</t>
  </si>
  <si>
    <t>A.G.A #8</t>
  </si>
  <si>
    <t>CHECK LIST</t>
  </si>
  <si>
    <t>RESULTADO DA VALIDAÇÃO</t>
  </si>
  <si>
    <t>Identificação do ponto de medição e/ou do poço quando aplicável.</t>
  </si>
  <si>
    <t>OBSERVAÇÕES E INFORMAÇÕES COMPLEMENTARES</t>
  </si>
  <si>
    <t>RESPONSÁVEL PELA ANÁLISE CRÍTICA E VALIDAÇÃO DA ANÁLISE</t>
  </si>
  <si>
    <t>Executado em:</t>
  </si>
  <si>
    <t>Executado por:</t>
  </si>
  <si>
    <t>Aprovado em:</t>
  </si>
  <si>
    <t>Aprovado por:</t>
  </si>
  <si>
    <t>Observações:
1)
2)
3)</t>
  </si>
  <si>
    <t>Nº BOLETIM:</t>
  </si>
  <si>
    <t>DATA DA COLETA:</t>
  </si>
  <si>
    <t>DATA DA EMISSÃO:</t>
  </si>
  <si>
    <t>Propriedade</t>
  </si>
  <si>
    <t>Valor</t>
  </si>
  <si>
    <t>PLANILHA DE VALIDAÇÃO DE CROMATOGRAFIA</t>
  </si>
  <si>
    <t>Histórico das cromatografias do Campo de Atlanta</t>
  </si>
  <si>
    <t>✓</t>
  </si>
  <si>
    <t>X</t>
  </si>
  <si>
    <t>SITUAÇÃO</t>
  </si>
  <si>
    <t>1) OBJETIVO</t>
  </si>
  <si>
    <t>2) CHECK LIST</t>
  </si>
  <si>
    <t>3) ANÁLISE CEP</t>
  </si>
  <si>
    <t>PLATAFORMA</t>
  </si>
  <si>
    <t>FPSO PJ1</t>
  </si>
  <si>
    <t>FPSO ATLANTA</t>
  </si>
  <si>
    <t>SISTEMA DE MEDIÇÃO</t>
  </si>
  <si>
    <t>FISCAL</t>
  </si>
  <si>
    <t>APROPRIAÇÃO</t>
  </si>
  <si>
    <t>TRANSFERÊNCIA DE CUSTÓDIA</t>
  </si>
  <si>
    <t>OPERACIONAL</t>
  </si>
  <si>
    <t>CLASSIFICAÇÃO</t>
  </si>
  <si>
    <t>FLARE HP</t>
  </si>
  <si>
    <t>FLARE LP</t>
  </si>
  <si>
    <t>GÁS COMBUSTÍVEL</t>
  </si>
  <si>
    <t>POÇO 5H</t>
  </si>
  <si>
    <t>POÇO 4HB</t>
  </si>
  <si>
    <t>PONTO DE COLETA</t>
  </si>
  <si>
    <t>SAÍDA DO SEPARADOR</t>
  </si>
  <si>
    <t>,</t>
  </si>
  <si>
    <t>DATA DE VALIDAÇÃO</t>
  </si>
  <si>
    <t>1) Amostra apresentou altas concentrações de Nitrogênio sendo um indício de contaminação da amostra por ar, o que acabou impactando no percentual de C1. 
O BRA será reprovado e o resultado da análise não debverá ser atualizado no computador de vazão. 
Uma nova amostra deverá ser coletada no prazo de 3 (três) dias úteis a partir do relatório de avaliação da amostra</t>
  </si>
  <si>
    <t>Bianca Vieira</t>
  </si>
  <si>
    <t>0012/2025</t>
  </si>
  <si>
    <t>CRO ATLANTA/25-3931</t>
  </si>
  <si>
    <t>GÁS COMBUSTÍVEL LP</t>
  </si>
  <si>
    <t>LP FUEL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</si>
</sst>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%"/>
    <numFmt numFmtId="165" formatCode="0.000"/>
    <numFmt numFmtId="166" formatCode="0.0000"/>
    <numFmt numFmtId="167" formatCode="0.000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0"/>
      <name val="Eina03-Regular"/>
    </font>
    <font>
      <sz val="9"/>
      <color theme="0"/>
      <name val="Eina03-Regular"/>
    </font>
    <font>
      <sz val="9"/>
      <color theme="1"/>
      <name val="Eina03-Regular"/>
    </font>
    <font>
      <b/>
      <sz val="8"/>
      <color theme="0"/>
      <name val="Eina03-Regular"/>
    </font>
    <font>
      <b/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9"/>
      <color theme="0" tint="-4.9989318521683403E-2"/>
      <name val="Eina03-Regular"/>
    </font>
    <font>
      <sz val="16"/>
      <color theme="1"/>
      <name val="Aptos Narrow"/>
      <family val="2"/>
    </font>
    <font>
      <sz val="16"/>
      <color theme="1"/>
      <name val="Aptos Narrow"/>
      <family val="2"/>
      <scheme val="minor"/>
    </font>
    <font>
      <sz val="8"/>
      <color theme="0"/>
      <name val="Eina03-Regular"/>
    </font>
    <font>
      <sz val="9"/>
      <color rgb="FFFF0000"/>
      <name val="Eina03-Regula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2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1" xfId="1" applyNumberFormat="1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9" fontId="6" fillId="0" borderId="4" xfId="1" applyFont="1" applyBorder="1" applyAlignment="1">
      <alignment horizontal="center"/>
    </xf>
    <xf numFmtId="10" fontId="6" fillId="0" borderId="4" xfId="1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/>
    </xf>
    <xf numFmtId="10" fontId="6" fillId="0" borderId="1" xfId="1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29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/>
    </xf>
    <xf numFmtId="10" fontId="6" fillId="0" borderId="28" xfId="1" applyNumberFormat="1" applyFont="1" applyBorder="1" applyAlignment="1">
      <alignment horizontal="center" vertical="center"/>
    </xf>
    <xf numFmtId="10" fontId="6" fillId="0" borderId="12" xfId="1" applyNumberFormat="1" applyFont="1" applyBorder="1" applyAlignment="1">
      <alignment horizontal="center" vertical="center"/>
    </xf>
    <xf numFmtId="0" fontId="6" fillId="0" borderId="34" xfId="0" applyFont="1" applyBorder="1"/>
    <xf numFmtId="0" fontId="6" fillId="0" borderId="0" xfId="0" applyFont="1"/>
    <xf numFmtId="0" fontId="6" fillId="0" borderId="31" xfId="0" applyFont="1" applyBorder="1"/>
    <xf numFmtId="167" fontId="6" fillId="0" borderId="28" xfId="0" applyNumberFormat="1" applyFont="1" applyBorder="1" applyAlignment="1">
      <alignment horizontal="center" vertical="center"/>
    </xf>
    <xf numFmtId="166" fontId="6" fillId="0" borderId="12" xfId="0" applyNumberFormat="1" applyFont="1" applyBorder="1" applyAlignment="1">
      <alignment horizontal="center" vertical="center"/>
    </xf>
    <xf numFmtId="0" fontId="6" fillId="0" borderId="37" xfId="0" applyFont="1" applyBorder="1"/>
    <xf numFmtId="0" fontId="6" fillId="0" borderId="38" xfId="0" applyFont="1" applyBorder="1"/>
    <xf numFmtId="0" fontId="6" fillId="0" borderId="39" xfId="0" applyFont="1" applyBorder="1"/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/>
    </xf>
    <xf numFmtId="9" fontId="6" fillId="0" borderId="16" xfId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20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2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14" fontId="6" fillId="4" borderId="16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vertical="top" wrapText="1"/>
    </xf>
    <xf numFmtId="0" fontId="5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14" fillId="0" borderId="1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14" fontId="6" fillId="2" borderId="5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3" borderId="4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5" fillId="3" borderId="21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6" fillId="0" borderId="2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7" fillId="3" borderId="52" xfId="0" applyFont="1" applyFill="1" applyBorder="1" applyAlignment="1">
      <alignment horizontal="left" vertical="center"/>
    </xf>
    <xf numFmtId="0" fontId="7" fillId="3" borderId="53" xfId="0" applyFont="1" applyFill="1" applyBorder="1" applyAlignment="1">
      <alignment horizontal="left" vertical="center"/>
    </xf>
    <xf numFmtId="0" fontId="7" fillId="3" borderId="54" xfId="0" applyFont="1" applyFill="1" applyBorder="1" applyAlignment="1">
      <alignment horizontal="left" vertical="center"/>
    </xf>
    <xf numFmtId="0" fontId="13" fillId="3" borderId="47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14" fontId="6" fillId="2" borderId="4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7" fillId="3" borderId="1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left"/>
    </xf>
    <xf numFmtId="0" fontId="0" fillId="3" borderId="2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5">
    <dxf>
      <fill>
        <patternFill>
          <bgColor rgb="FFB2F40C"/>
        </patternFill>
      </fill>
    </dxf>
    <dxf>
      <fill>
        <patternFill>
          <bgColor rgb="FFB2F40C"/>
        </patternFill>
      </fill>
    </dxf>
    <dxf>
      <fill>
        <patternFill>
          <bgColor rgb="FFB2F40C"/>
        </patternFill>
      </fill>
    </dxf>
    <dxf>
      <fill>
        <patternFill>
          <bgColor rgb="FFFF0000"/>
        </patternFill>
      </fill>
    </dxf>
    <dxf>
      <fill>
        <patternFill>
          <bgColor rgb="FFB2F40C"/>
        </patternFill>
      </fill>
    </dxf>
  </dxfs>
  <tableStyles count="1" defaultTableStyle="TableStyleMedium2" defaultPivotStyle="PivotStyleLight16">
    <tableStyle name="Invisible" pivot="0" table="0" count="0" xr9:uid="{7EE00AAB-15C8-4482-A63E-81C7971AF000}"/>
  </tableStyles>
  <colors>
    <mruColors>
      <color rgb="FFB2F40C"/>
      <color rgb="FFE3EEAA"/>
      <color rgb="FFAFE9B6"/>
      <color rgb="FFF5FB05"/>
      <color rgb="FFFFFF00"/>
      <color rgb="FFFF0000"/>
      <color rgb="FF00CC00"/>
      <color rgb="FF2DED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124557</xdr:colOff>
      <xdr:row>0</xdr:row>
      <xdr:rowOff>132299</xdr:rowOff>
    </xdr:from>
    <xdr:to>
      <xdr:col>0</xdr:col>
      <xdr:colOff>1208941</xdr:colOff>
      <xdr:row>1</xdr:row>
      <xdr:rowOff>78867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2A6C736-EEB2-ABF4-1F5F-3E4514175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57" y="132299"/>
          <a:ext cx="1084384" cy="290933"/>
        </a:xfrm>
        <a:prstGeom prst="rect">
          <a:avLst/>
        </a:prstGeom>
      </xdr:spPr>
    </xdr:pic>
    <xdr:clientData/>
  </xdr:twoCellAnchor>
  <xdr:twoCellAnchor>
    <xdr:from>
      <xdr:col>10</xdr:col>
      <xdr:colOff>7325</xdr:colOff>
      <xdr:row>0</xdr:row>
      <xdr:rowOff>65941</xdr:rowOff>
    </xdr:from>
    <xdr:to>
      <xdr:col>11</xdr:col>
      <xdr:colOff>498231</xdr:colOff>
      <xdr:row>1</xdr:row>
      <xdr:rowOff>219808</xdr:rowOff>
    </xdr:to>
    <xdr:sp macro="[0]!LIMPAR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AA0AB3B-991C-85D8-E171-745B46CC1187}"/>
            </a:ext>
          </a:extLst>
        </xdr:cNvPr>
        <xdr:cNvSpPr/>
      </xdr:nvSpPr>
      <xdr:spPr>
        <a:xfrm>
          <a:off x="9129344" y="65941"/>
          <a:ext cx="1099041" cy="498232"/>
        </a:xfrm>
        <a:prstGeom prst="roundRect">
          <a:avLst/>
        </a:prstGeom>
        <a:solidFill>
          <a:srgbClr val="00206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>
                <a:solidFill>
                  <a:schemeClr val="bg1">
                    <a:lumMod val="9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LIMPAR DADOS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448349</xdr:colOff>
      <xdr:row>0</xdr:row>
      <xdr:rowOff>216477</xdr:rowOff>
    </xdr:from>
    <xdr:to>
      <xdr:col>1</xdr:col>
      <xdr:colOff>621531</xdr:colOff>
      <xdr:row>2</xdr:row>
      <xdr:rowOff>91660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32A8A0B-A972-4C2A-8885-6D8FB48FD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349" y="216477"/>
          <a:ext cx="1347932" cy="362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C134-D20A-4887-8A25-A3A44C2D6D2C}">
  <sheetPr codeName="Planilha1"/>
  <dimension ref="A1:I65"/>
  <sheetViews>
    <sheetView showGridLines="0" tabSelected="1" topLeftCell="A40" zoomScale="130" zoomScaleNormal="130" workbookViewId="0">
      <selection activeCell="A62" sqref="A1:I62"/>
    </sheetView>
  </sheetViews>
  <sheetFormatPr defaultRowHeight="15" x14ac:dyDescent="0.25"/>
  <cols>
    <col min="1" max="1" width="20" customWidth="1"/>
    <col min="2" max="2" width="20.28515625" customWidth="1"/>
    <col min="3" max="3" width="15.140625" customWidth="1"/>
    <col min="4" max="4" width="18.140625" customWidth="1"/>
    <col min="5" max="5" width="21.140625" customWidth="1"/>
    <col min="6" max="6" width="11" customWidth="1"/>
    <col min="7" max="7" width="10.7109375" customWidth="1"/>
    <col min="8" max="9" width="9.7109375" bestFit="1" customWidth="1"/>
  </cols>
  <sheetData>
    <row r="1" spans="1:9" ht="27" customHeight="1" x14ac:dyDescent="0.25">
      <c r="A1" s="175"/>
      <c r="B1" s="163" t="s">
        <v>71</v>
      </c>
      <c r="C1" s="164"/>
      <c r="D1" s="164"/>
      <c r="E1" s="164"/>
      <c r="F1" s="164"/>
      <c r="G1" s="164"/>
      <c r="H1" s="164"/>
      <c r="I1" s="165"/>
    </row>
    <row r="2" spans="1:9" ht="15.75" thickBot="1" x14ac:dyDescent="0.3">
      <c r="A2" s="176"/>
      <c r="B2" s="166"/>
      <c r="C2" s="167"/>
      <c r="D2" s="167"/>
      <c r="E2" s="167"/>
      <c r="F2" s="167"/>
      <c r="G2" s="167"/>
      <c r="H2" s="167"/>
      <c r="I2" s="168"/>
    </row>
    <row r="3" spans="1:9" ht="36" customHeight="1" x14ac:dyDescent="0.25">
      <c r="A3" s="74" t="s">
        <v>109</v>
      </c>
      <c r="B3" s="76" t="s">
        <v>143</v>
      </c>
      <c r="C3" s="71"/>
      <c r="D3" s="57"/>
      <c r="E3" s="57"/>
      <c r="F3" s="47" t="s">
        <v>76</v>
      </c>
      <c r="G3" s="154" t="s">
        <v>142</v>
      </c>
      <c r="H3" s="155"/>
      <c r="I3" s="156"/>
    </row>
    <row r="4" spans="1:9" ht="22.5" customHeight="1" x14ac:dyDescent="0.25">
      <c r="A4" s="75" t="s">
        <v>110</v>
      </c>
      <c r="B4" s="77">
        <v>45784</v>
      </c>
      <c r="C4" s="71"/>
      <c r="D4" s="57"/>
      <c r="E4" s="57"/>
      <c r="F4" s="148" t="s">
        <v>139</v>
      </c>
      <c r="G4" s="157">
        <v>45807</v>
      </c>
      <c r="H4" s="158"/>
      <c r="I4" s="159"/>
    </row>
    <row r="5" spans="1:9" ht="20.25" customHeight="1" x14ac:dyDescent="0.25">
      <c r="A5" s="49" t="s">
        <v>111</v>
      </c>
      <c r="B5" s="78">
        <v>45806</v>
      </c>
      <c r="C5" s="72"/>
      <c r="D5" s="73"/>
      <c r="E5" s="73"/>
      <c r="F5" s="149"/>
      <c r="G5" s="160"/>
      <c r="H5" s="161"/>
      <c r="I5" s="162"/>
    </row>
    <row r="6" spans="1:9" ht="7.5" customHeight="1" x14ac:dyDescent="0.25">
      <c r="A6" s="127"/>
      <c r="B6" s="128"/>
      <c r="C6" s="128"/>
      <c r="D6" s="128"/>
      <c r="E6" s="128"/>
      <c r="F6" s="128"/>
      <c r="G6" s="128"/>
      <c r="H6" s="128"/>
      <c r="I6" s="129"/>
    </row>
    <row r="7" spans="1:9" x14ac:dyDescent="0.25">
      <c r="A7" s="138" t="s">
        <v>72</v>
      </c>
      <c r="B7" s="141" t="s">
        <v>124</v>
      </c>
      <c r="C7" s="144" t="s">
        <v>73</v>
      </c>
      <c r="D7" s="144"/>
      <c r="E7" s="65" t="s">
        <v>144</v>
      </c>
      <c r="F7" s="36"/>
      <c r="G7" s="130"/>
      <c r="H7" s="130"/>
      <c r="I7" s="131"/>
    </row>
    <row r="8" spans="1:9" x14ac:dyDescent="0.25">
      <c r="A8" s="139"/>
      <c r="B8" s="142"/>
      <c r="C8" s="153" t="s">
        <v>74</v>
      </c>
      <c r="D8" s="153"/>
      <c r="E8" s="132" t="s">
        <v>126</v>
      </c>
      <c r="F8" s="132"/>
      <c r="G8" s="132"/>
      <c r="H8" s="132"/>
      <c r="I8" s="133"/>
    </row>
    <row r="9" spans="1:9" x14ac:dyDescent="0.25">
      <c r="A9" s="140"/>
      <c r="B9" s="143"/>
      <c r="C9" s="153" t="s">
        <v>75</v>
      </c>
      <c r="D9" s="153"/>
      <c r="E9" s="132" t="s">
        <v>145</v>
      </c>
      <c r="F9" s="132"/>
      <c r="G9" s="132"/>
      <c r="H9" s="132"/>
      <c r="I9" s="133"/>
    </row>
    <row r="10" spans="1:9" ht="6" customHeight="1" x14ac:dyDescent="0.25">
      <c r="A10" s="150"/>
      <c r="B10" s="151"/>
      <c r="C10" s="151"/>
      <c r="D10" s="151"/>
      <c r="E10" s="151"/>
      <c r="F10" s="151"/>
      <c r="G10" s="151"/>
      <c r="H10" s="151"/>
      <c r="I10" s="152"/>
    </row>
    <row r="11" spans="1:9" x14ac:dyDescent="0.25">
      <c r="A11" s="172" t="s">
        <v>119</v>
      </c>
      <c r="B11" s="173"/>
      <c r="C11" s="173"/>
      <c r="D11" s="173"/>
      <c r="E11" s="173"/>
      <c r="F11" s="173"/>
      <c r="G11" s="173"/>
      <c r="H11" s="173"/>
      <c r="I11" s="174"/>
    </row>
    <row r="12" spans="1:9" ht="51" customHeight="1" x14ac:dyDescent="0.25">
      <c r="A12" s="95"/>
      <c r="B12" s="96"/>
      <c r="C12" s="96"/>
      <c r="D12" s="96"/>
      <c r="E12" s="96"/>
      <c r="F12" s="96"/>
      <c r="G12" s="96"/>
      <c r="H12" s="96"/>
      <c r="I12" s="100"/>
    </row>
    <row r="13" spans="1:9" x14ac:dyDescent="0.25">
      <c r="A13" s="172" t="s">
        <v>120</v>
      </c>
      <c r="B13" s="173"/>
      <c r="C13" s="173"/>
      <c r="D13" s="173"/>
      <c r="E13" s="173"/>
      <c r="F13" s="173"/>
      <c r="G13" s="173"/>
      <c r="H13" s="173"/>
      <c r="I13" s="174"/>
    </row>
    <row r="14" spans="1:9" x14ac:dyDescent="0.25">
      <c r="A14" s="50" t="s">
        <v>77</v>
      </c>
      <c r="B14" s="96" t="s">
        <v>78</v>
      </c>
      <c r="C14" s="96"/>
      <c r="D14" s="35" t="s">
        <v>118</v>
      </c>
      <c r="E14" s="35" t="s">
        <v>79</v>
      </c>
      <c r="F14" s="169" t="s">
        <v>80</v>
      </c>
      <c r="G14" s="170"/>
      <c r="H14" s="170"/>
      <c r="I14" s="171"/>
    </row>
    <row r="15" spans="1:9" ht="27.75" customHeight="1" x14ac:dyDescent="0.25">
      <c r="A15" s="51">
        <v>1</v>
      </c>
      <c r="B15" s="103" t="s">
        <v>81</v>
      </c>
      <c r="C15" s="104"/>
      <c r="D15" s="64" t="s">
        <v>116</v>
      </c>
      <c r="E15" s="64"/>
      <c r="F15" s="117"/>
      <c r="G15" s="136"/>
      <c r="H15" s="136"/>
      <c r="I15" s="137"/>
    </row>
    <row r="16" spans="1:9" ht="21.75" customHeight="1" x14ac:dyDescent="0.25">
      <c r="A16" s="51">
        <v>2</v>
      </c>
      <c r="B16" s="103" t="s">
        <v>82</v>
      </c>
      <c r="C16" s="104"/>
      <c r="D16" s="64" t="s">
        <v>116</v>
      </c>
      <c r="E16" s="64"/>
      <c r="F16" s="117"/>
      <c r="G16" s="136"/>
      <c r="H16" s="136"/>
      <c r="I16" s="137"/>
    </row>
    <row r="17" spans="1:9" ht="21.75" customHeight="1" x14ac:dyDescent="0.25">
      <c r="A17" s="51">
        <v>3</v>
      </c>
      <c r="B17" s="103" t="s">
        <v>83</v>
      </c>
      <c r="C17" s="104"/>
      <c r="D17" s="64" t="s">
        <v>116</v>
      </c>
      <c r="E17" s="64"/>
      <c r="F17" s="117"/>
      <c r="G17" s="136"/>
      <c r="H17" s="136"/>
      <c r="I17" s="137"/>
    </row>
    <row r="18" spans="1:9" ht="29.25" customHeight="1" x14ac:dyDescent="0.25">
      <c r="A18" s="51">
        <v>4</v>
      </c>
      <c r="B18" s="103" t="s">
        <v>84</v>
      </c>
      <c r="C18" s="104"/>
      <c r="D18" s="64" t="s">
        <v>116</v>
      </c>
      <c r="E18" s="64"/>
      <c r="F18" s="117"/>
      <c r="G18" s="136"/>
      <c r="H18" s="136"/>
      <c r="I18" s="137"/>
    </row>
    <row r="19" spans="1:9" ht="26.25" customHeight="1" x14ac:dyDescent="0.25">
      <c r="A19" s="51">
        <v>5</v>
      </c>
      <c r="B19" s="103" t="s">
        <v>85</v>
      </c>
      <c r="C19" s="104"/>
      <c r="D19" s="64" t="s">
        <v>116</v>
      </c>
      <c r="E19" s="64"/>
      <c r="F19" s="117"/>
      <c r="G19" s="136"/>
      <c r="H19" s="136"/>
      <c r="I19" s="137"/>
    </row>
    <row r="20" spans="1:9" ht="27.75" customHeight="1" x14ac:dyDescent="0.25">
      <c r="A20" s="51">
        <v>6</v>
      </c>
      <c r="B20" s="103" t="s">
        <v>86</v>
      </c>
      <c r="C20" s="104"/>
      <c r="D20" s="64" t="s">
        <v>116</v>
      </c>
      <c r="E20" s="64"/>
      <c r="F20" s="117"/>
      <c r="G20" s="136"/>
      <c r="H20" s="136"/>
      <c r="I20" s="137"/>
    </row>
    <row r="21" spans="1:9" ht="27.75" customHeight="1" x14ac:dyDescent="0.25">
      <c r="A21" s="51">
        <v>7</v>
      </c>
      <c r="B21" s="103" t="s">
        <v>87</v>
      </c>
      <c r="C21" s="104"/>
      <c r="D21" s="64" t="s">
        <v>116</v>
      </c>
      <c r="E21" s="64"/>
      <c r="F21" s="117"/>
      <c r="G21" s="136"/>
      <c r="H21" s="136"/>
      <c r="I21" s="137"/>
    </row>
    <row r="22" spans="1:9" ht="22.5" customHeight="1" x14ac:dyDescent="0.25">
      <c r="A22" s="51">
        <v>8</v>
      </c>
      <c r="B22" s="103" t="s">
        <v>88</v>
      </c>
      <c r="C22" s="104"/>
      <c r="D22" s="64" t="s">
        <v>116</v>
      </c>
      <c r="E22" s="64"/>
      <c r="F22" s="117"/>
      <c r="G22" s="136"/>
      <c r="H22" s="136"/>
      <c r="I22" s="137"/>
    </row>
    <row r="23" spans="1:9" ht="42" customHeight="1" x14ac:dyDescent="0.25">
      <c r="A23" s="51">
        <v>9</v>
      </c>
      <c r="B23" s="103" t="s">
        <v>101</v>
      </c>
      <c r="C23" s="104"/>
      <c r="D23" s="64" t="s">
        <v>116</v>
      </c>
      <c r="E23" s="64"/>
      <c r="F23" s="117"/>
      <c r="G23" s="136"/>
      <c r="H23" s="136"/>
      <c r="I23" s="137"/>
    </row>
    <row r="24" spans="1:9" ht="31.5" customHeight="1" x14ac:dyDescent="0.25">
      <c r="A24" s="51">
        <v>10</v>
      </c>
      <c r="B24" s="103" t="s">
        <v>89</v>
      </c>
      <c r="C24" s="104"/>
      <c r="D24" s="64" t="s">
        <v>116</v>
      </c>
      <c r="E24" s="64"/>
      <c r="F24" s="117"/>
      <c r="G24" s="136"/>
      <c r="H24" s="136"/>
      <c r="I24" s="137"/>
    </row>
    <row r="25" spans="1:9" ht="43.5" customHeight="1" x14ac:dyDescent="0.25">
      <c r="A25" s="51">
        <v>11</v>
      </c>
      <c r="B25" s="103" t="s">
        <v>90</v>
      </c>
      <c r="C25" s="104"/>
      <c r="D25" s="64" t="s">
        <v>116</v>
      </c>
      <c r="E25" s="64"/>
      <c r="F25" s="117"/>
      <c r="G25" s="136"/>
      <c r="H25" s="136"/>
      <c r="I25" s="137"/>
    </row>
    <row r="26" spans="1:9" ht="29.25" customHeight="1" x14ac:dyDescent="0.25">
      <c r="A26" s="51">
        <v>12</v>
      </c>
      <c r="B26" s="103" t="s">
        <v>91</v>
      </c>
      <c r="C26" s="104"/>
      <c r="D26" s="64" t="s">
        <v>116</v>
      </c>
      <c r="E26" s="64"/>
      <c r="F26" s="117"/>
      <c r="G26" s="136"/>
      <c r="H26" s="136"/>
      <c r="I26" s="137"/>
    </row>
    <row r="27" spans="1:9" ht="53.25" customHeight="1" x14ac:dyDescent="0.25">
      <c r="A27" s="51">
        <v>13</v>
      </c>
      <c r="B27" s="103" t="s">
        <v>92</v>
      </c>
      <c r="C27" s="104"/>
      <c r="D27" s="64" t="s">
        <v>116</v>
      </c>
      <c r="E27" s="64"/>
      <c r="F27" s="117"/>
      <c r="G27" s="136"/>
      <c r="H27" s="136"/>
      <c r="I27" s="137"/>
    </row>
    <row r="28" spans="1:9" ht="42.75" customHeight="1" x14ac:dyDescent="0.25">
      <c r="A28" s="51">
        <v>14</v>
      </c>
      <c r="B28" s="103" t="s">
        <v>93</v>
      </c>
      <c r="C28" s="104"/>
      <c r="D28" s="64" t="s">
        <v>116</v>
      </c>
      <c r="E28" s="64"/>
      <c r="F28" s="117"/>
      <c r="G28" s="136"/>
      <c r="H28" s="136"/>
      <c r="I28" s="137"/>
    </row>
    <row r="29" spans="1:9" ht="44.25" customHeight="1" x14ac:dyDescent="0.25">
      <c r="A29" s="51">
        <v>15</v>
      </c>
      <c r="B29" s="103" t="s">
        <v>94</v>
      </c>
      <c r="C29" s="104"/>
      <c r="D29" s="64" t="s">
        <v>116</v>
      </c>
      <c r="E29" s="64"/>
      <c r="F29" s="117"/>
      <c r="G29" s="136"/>
      <c r="H29" s="136"/>
      <c r="I29" s="137"/>
    </row>
    <row r="30" spans="1:9" ht="14.25" customHeight="1" x14ac:dyDescent="0.25">
      <c r="A30" s="79" t="s">
        <v>108</v>
      </c>
      <c r="B30" s="110"/>
      <c r="C30" s="111"/>
      <c r="D30" s="111"/>
      <c r="E30" s="111"/>
      <c r="F30" s="111"/>
      <c r="G30" s="111"/>
      <c r="H30" s="111"/>
      <c r="I30" s="112"/>
    </row>
    <row r="31" spans="1:9" ht="19.5" customHeight="1" thickBot="1" x14ac:dyDescent="0.3">
      <c r="A31" s="145" t="s">
        <v>121</v>
      </c>
      <c r="B31" s="146"/>
      <c r="C31" s="146"/>
      <c r="D31" s="146"/>
      <c r="E31" s="146"/>
      <c r="F31" s="146"/>
      <c r="G31" s="146"/>
      <c r="H31" s="146"/>
      <c r="I31" s="147"/>
    </row>
    <row r="32" spans="1:9" x14ac:dyDescent="0.25">
      <c r="A32" s="126" t="s">
        <v>0</v>
      </c>
      <c r="B32" s="134" t="s">
        <v>1</v>
      </c>
      <c r="C32" s="134" t="s">
        <v>20</v>
      </c>
      <c r="D32" s="135" t="s">
        <v>60</v>
      </c>
      <c r="E32" s="135" t="s">
        <v>61</v>
      </c>
      <c r="F32" s="122" t="s">
        <v>19</v>
      </c>
      <c r="G32" s="122"/>
      <c r="H32" s="122" t="s">
        <v>21</v>
      </c>
      <c r="I32" s="123"/>
    </row>
    <row r="33" spans="1:9" ht="27" x14ac:dyDescent="0.25">
      <c r="A33" s="119"/>
      <c r="B33" s="120"/>
      <c r="C33" s="120"/>
      <c r="D33" s="121"/>
      <c r="E33" s="120"/>
      <c r="F33" s="46" t="s">
        <v>2</v>
      </c>
      <c r="G33" s="46" t="s">
        <v>3</v>
      </c>
      <c r="H33" s="46" t="s">
        <v>2</v>
      </c>
      <c r="I33" s="52" t="s">
        <v>3</v>
      </c>
    </row>
    <row r="34" spans="1:9" x14ac:dyDescent="0.25">
      <c r="A34" s="53">
        <v>1</v>
      </c>
      <c r="B34" s="33" t="s">
        <v>4</v>
      </c>
      <c r="C34" s="23">
        <v>0.77795000000000003</v>
      </c>
      <c r="D34" s="33" t="str">
        <f t="shared" ref="D34:D48" si="0">IF(C34="","",IF(AND(C34&gt;=F34,C34&lt;=G34),"VALIDADO","INVALIDADO"))</f>
        <v>VALIDADO</v>
      </c>
      <c r="E34" s="33" t="str">
        <f t="shared" ref="E34:E47" ca="1" si="1">IF(C34="","",IF(AND(C34&gt;=H34,C34&lt;=I34),"VALIDADO","INVALIDADO"))</f>
        <v>INVALIDADO</v>
      </c>
      <c r="F34" s="40">
        <v>0</v>
      </c>
      <c r="G34" s="40">
        <v>1</v>
      </c>
      <c r="H34" s="41">
        <f ca="1">'DB_FUEL GAS'!E30</f>
        <v>0.96350236702127656</v>
      </c>
      <c r="I34" s="54">
        <f ca="1">'DB_FUEL GAS'!E31</f>
        <v>0.99152763297872348</v>
      </c>
    </row>
    <row r="35" spans="1:9" x14ac:dyDescent="0.25">
      <c r="A35" s="50">
        <v>2</v>
      </c>
      <c r="B35" s="35" t="s">
        <v>5</v>
      </c>
      <c r="C35" s="23">
        <v>3.8350000000000002E-2</v>
      </c>
      <c r="D35" s="35" t="str">
        <f t="shared" si="0"/>
        <v>VALIDADO</v>
      </c>
      <c r="E35" s="35" t="str">
        <f t="shared" ca="1" si="1"/>
        <v>INVALIDADO</v>
      </c>
      <c r="F35" s="42">
        <v>0</v>
      </c>
      <c r="G35" s="42">
        <v>1</v>
      </c>
      <c r="H35" s="43">
        <f ca="1">'DB_FUEL GAS'!F30</f>
        <v>5.1098404255319136E-4</v>
      </c>
      <c r="I35" s="55">
        <f ca="1">'DB_FUEL GAS'!F31</f>
        <v>1.5615159574468088E-3</v>
      </c>
    </row>
    <row r="36" spans="1:9" x14ac:dyDescent="0.25">
      <c r="A36" s="50">
        <v>3</v>
      </c>
      <c r="B36" s="35" t="s">
        <v>6</v>
      </c>
      <c r="C36" s="23">
        <v>3.1489999999999997E-2</v>
      </c>
      <c r="D36" s="35" t="str">
        <f t="shared" si="0"/>
        <v>VALIDADO</v>
      </c>
      <c r="E36" s="35" t="str">
        <f t="shared" ca="1" si="1"/>
        <v>INVALIDADO</v>
      </c>
      <c r="F36" s="42">
        <v>0</v>
      </c>
      <c r="G36" s="42">
        <v>0.12</v>
      </c>
      <c r="H36" s="43">
        <f ca="1">'DB_FUEL GAS'!G30</f>
        <v>-5.0964095744680873E-3</v>
      </c>
      <c r="I36" s="55">
        <f ca="1">'DB_FUEL GAS'!G31</f>
        <v>1.3221409574468088E-2</v>
      </c>
    </row>
    <row r="37" spans="1:9" x14ac:dyDescent="0.25">
      <c r="A37" s="50">
        <v>4</v>
      </c>
      <c r="B37" s="35" t="s">
        <v>8</v>
      </c>
      <c r="C37" s="22">
        <v>4.8799999999999998E-3</v>
      </c>
      <c r="D37" s="35" t="str">
        <f t="shared" si="0"/>
        <v>VALIDADO</v>
      </c>
      <c r="E37" s="35" t="str">
        <f t="shared" ca="1" si="1"/>
        <v>INVALIDADO</v>
      </c>
      <c r="F37" s="42">
        <v>0</v>
      </c>
      <c r="G37" s="42">
        <v>0.06</v>
      </c>
      <c r="H37" s="43">
        <f ca="1">'DB_FUEL GAS'!H30</f>
        <v>-2.0457446808510636E-4</v>
      </c>
      <c r="I37" s="55">
        <f ca="1">'DB_FUEL GAS'!H31</f>
        <v>4.2707446808510643E-4</v>
      </c>
    </row>
    <row r="38" spans="1:9" x14ac:dyDescent="0.25">
      <c r="A38" s="50">
        <v>5</v>
      </c>
      <c r="B38" s="35" t="s">
        <v>7</v>
      </c>
      <c r="C38" s="22">
        <v>9.7099999999999999E-3</v>
      </c>
      <c r="D38" s="35" t="str">
        <f t="shared" si="0"/>
        <v>VALIDADO</v>
      </c>
      <c r="E38" s="35" t="str">
        <f t="shared" ca="1" si="1"/>
        <v>INVALIDADO</v>
      </c>
      <c r="F38" s="42">
        <v>0</v>
      </c>
      <c r="G38" s="42">
        <v>0.06</v>
      </c>
      <c r="H38" s="43">
        <f ca="1">'DB_FUEL GAS'!I30</f>
        <v>-7.0968085106382995E-4</v>
      </c>
      <c r="I38" s="55">
        <f ca="1">'DB_FUEL GAS'!I31</f>
        <v>1.4046808510638298E-3</v>
      </c>
    </row>
    <row r="39" spans="1:9" x14ac:dyDescent="0.25">
      <c r="A39" s="50">
        <v>6</v>
      </c>
      <c r="B39" s="35" t="s">
        <v>10</v>
      </c>
      <c r="C39" s="22">
        <v>3.6700000000000001E-3</v>
      </c>
      <c r="D39" s="35" t="str">
        <f t="shared" si="0"/>
        <v>VALIDADO</v>
      </c>
      <c r="E39" s="35" t="str">
        <f t="shared" ca="1" si="1"/>
        <v>INVALIDADO</v>
      </c>
      <c r="F39" s="42">
        <v>0</v>
      </c>
      <c r="G39" s="42">
        <v>0.04</v>
      </c>
      <c r="H39" s="43">
        <f ca="1">'DB_FUEL GAS'!J30</f>
        <v>-7.0329787234042567E-4</v>
      </c>
      <c r="I39" s="55">
        <f ca="1">'DB_FUEL GAS'!J31</f>
        <v>1.1982978723404257E-3</v>
      </c>
    </row>
    <row r="40" spans="1:9" x14ac:dyDescent="0.25">
      <c r="A40" s="50">
        <v>7</v>
      </c>
      <c r="B40" s="35" t="s">
        <v>9</v>
      </c>
      <c r="C40" s="22">
        <v>4.7099999999999998E-3</v>
      </c>
      <c r="D40" s="35" t="str">
        <f t="shared" si="0"/>
        <v>VALIDADO</v>
      </c>
      <c r="E40" s="35" t="str">
        <f t="shared" ca="1" si="1"/>
        <v>INVALIDADO</v>
      </c>
      <c r="F40" s="42">
        <v>0</v>
      </c>
      <c r="G40" s="42">
        <v>0.04</v>
      </c>
      <c r="H40" s="43">
        <f ca="1">'DB_FUEL GAS'!K30</f>
        <v>-1.5374734042553195E-3</v>
      </c>
      <c r="I40" s="55">
        <f ca="1">'DB_FUEL GAS'!K31</f>
        <v>2.5449734042553192E-3</v>
      </c>
    </row>
    <row r="41" spans="1:9" x14ac:dyDescent="0.25">
      <c r="A41" s="50">
        <v>8</v>
      </c>
      <c r="B41" s="35" t="s">
        <v>11</v>
      </c>
      <c r="C41" s="22">
        <v>3.29E-3</v>
      </c>
      <c r="D41" s="35" t="str">
        <f t="shared" si="0"/>
        <v>VALIDADO</v>
      </c>
      <c r="E41" s="35" t="str">
        <f t="shared" ca="1" si="1"/>
        <v>VALIDADO</v>
      </c>
      <c r="F41" s="42">
        <v>0</v>
      </c>
      <c r="G41" s="42">
        <v>1</v>
      </c>
      <c r="H41" s="43">
        <f ca="1">'DB_FUEL GAS'!L30</f>
        <v>-7.9122340425531929E-4</v>
      </c>
      <c r="I41" s="55">
        <f ca="1">'DB_FUEL GAS'!L31</f>
        <v>3.2912234042553196E-3</v>
      </c>
    </row>
    <row r="42" spans="1:9" x14ac:dyDescent="0.25">
      <c r="A42" s="50">
        <v>9</v>
      </c>
      <c r="B42" s="35" t="s">
        <v>12</v>
      </c>
      <c r="C42" s="22">
        <v>2.3700000000000001E-3</v>
      </c>
      <c r="D42" s="35" t="str">
        <f t="shared" si="0"/>
        <v>VALIDADO</v>
      </c>
      <c r="E42" s="35" t="str">
        <f t="shared" ca="1" si="1"/>
        <v>VALIDADO</v>
      </c>
      <c r="F42" s="42">
        <v>0</v>
      </c>
      <c r="G42" s="42">
        <v>1</v>
      </c>
      <c r="H42" s="43">
        <f ca="1">'DB_FUEL GAS'!M30</f>
        <v>-1.0391489361702129E-3</v>
      </c>
      <c r="I42" s="55">
        <f ca="1">'DB_FUEL GAS'!M31</f>
        <v>2.7241489361702126E-3</v>
      </c>
    </row>
    <row r="43" spans="1:9" x14ac:dyDescent="0.25">
      <c r="A43" s="50">
        <v>10</v>
      </c>
      <c r="B43" s="35" t="s">
        <v>13</v>
      </c>
      <c r="C43" s="22">
        <v>8.8999999999999995E-4</v>
      </c>
      <c r="D43" s="35" t="str">
        <f t="shared" si="0"/>
        <v>VALIDADO</v>
      </c>
      <c r="E43" s="35" t="str">
        <f t="shared" ca="1" si="1"/>
        <v>INVALIDADO</v>
      </c>
      <c r="F43" s="42">
        <v>0</v>
      </c>
      <c r="G43" s="42">
        <v>1</v>
      </c>
      <c r="H43" s="43">
        <f ca="1">'DB_FUEL GAS'!N30</f>
        <v>1.5984042553191495E-5</v>
      </c>
      <c r="I43" s="55">
        <f ca="1">'DB_FUEL GAS'!N31</f>
        <v>4.4151595744680854E-4</v>
      </c>
    </row>
    <row r="44" spans="1:9" x14ac:dyDescent="0.25">
      <c r="A44" s="50">
        <v>11</v>
      </c>
      <c r="B44" s="35" t="s">
        <v>14</v>
      </c>
      <c r="C44" s="22">
        <v>2.0000000000000001E-4</v>
      </c>
      <c r="D44" s="35" t="str">
        <f t="shared" si="0"/>
        <v>VALIDADO</v>
      </c>
      <c r="E44" s="35" t="str">
        <f t="shared" ca="1" si="1"/>
        <v>INVALIDADO</v>
      </c>
      <c r="F44" s="42">
        <v>0</v>
      </c>
      <c r="G44" s="42">
        <v>1</v>
      </c>
      <c r="H44" s="43">
        <f ca="1">'DB_FUEL GAS'!O30</f>
        <v>-2.4042553191489362E-5</v>
      </c>
      <c r="I44" s="55">
        <f ca="1">'DB_FUEL GAS'!O31</f>
        <v>6.9042553191489369E-5</v>
      </c>
    </row>
    <row r="45" spans="1:9" x14ac:dyDescent="0.25">
      <c r="A45" s="50">
        <v>12</v>
      </c>
      <c r="B45" s="35" t="s">
        <v>15</v>
      </c>
      <c r="C45" s="22">
        <v>0</v>
      </c>
      <c r="D45" s="35" t="str">
        <f t="shared" si="0"/>
        <v>VALIDADO</v>
      </c>
      <c r="E45" s="35" t="str">
        <f t="shared" ca="1" si="1"/>
        <v>VALIDADO</v>
      </c>
      <c r="F45" s="42">
        <v>0</v>
      </c>
      <c r="G45" s="42">
        <v>1</v>
      </c>
      <c r="H45" s="43">
        <f ca="1">'DB_FUEL GAS'!P30</f>
        <v>0</v>
      </c>
      <c r="I45" s="55">
        <f ca="1">'DB_FUEL GAS'!P31</f>
        <v>0</v>
      </c>
    </row>
    <row r="46" spans="1:9" x14ac:dyDescent="0.25">
      <c r="A46" s="50">
        <v>13</v>
      </c>
      <c r="B46" s="35" t="s">
        <v>16</v>
      </c>
      <c r="C46" s="22">
        <v>1.2840000000000001E-2</v>
      </c>
      <c r="D46" s="35" t="str">
        <f t="shared" si="0"/>
        <v>VALIDADO</v>
      </c>
      <c r="E46" s="35" t="str">
        <f t="shared" ca="1" si="1"/>
        <v>INVALIDADO</v>
      </c>
      <c r="F46" s="42">
        <v>0</v>
      </c>
      <c r="G46" s="42">
        <v>0.21</v>
      </c>
      <c r="H46" s="43">
        <f ca="1">'DB_FUEL GAS'!Q30</f>
        <v>-4.3680851063829799E-4</v>
      </c>
      <c r="I46" s="55">
        <f ca="1">'DB_FUEL GAS'!Q31</f>
        <v>1.0193085106382979E-3</v>
      </c>
    </row>
    <row r="47" spans="1:9" x14ac:dyDescent="0.25">
      <c r="A47" s="50">
        <v>14</v>
      </c>
      <c r="B47" s="35" t="s">
        <v>17</v>
      </c>
      <c r="C47" s="22">
        <v>7.0099999999999996E-2</v>
      </c>
      <c r="D47" s="35" t="str">
        <f t="shared" si="0"/>
        <v>VALIDADO</v>
      </c>
      <c r="E47" s="35" t="str">
        <f t="shared" ca="1" si="1"/>
        <v>INVALIDADO</v>
      </c>
      <c r="F47" s="42">
        <v>0</v>
      </c>
      <c r="G47" s="42">
        <v>1</v>
      </c>
      <c r="H47" s="43">
        <f ca="1">'DB_FUEL GAS'!R30</f>
        <v>-2.8507446808510636E-3</v>
      </c>
      <c r="I47" s="55">
        <f ca="1">'DB_FUEL GAS'!R31</f>
        <v>1.4090744680851065E-2</v>
      </c>
    </row>
    <row r="48" spans="1:9" x14ac:dyDescent="0.25">
      <c r="A48" s="50">
        <v>15</v>
      </c>
      <c r="B48" s="35" t="s">
        <v>18</v>
      </c>
      <c r="C48" s="22">
        <v>3.9550000000000002E-2</v>
      </c>
      <c r="D48" s="35" t="str">
        <f t="shared" si="0"/>
        <v>VALIDADO</v>
      </c>
      <c r="E48" s="35" t="str">
        <f ca="1">IF(C48="","",IF(AND(C48&gt;=H48,C48&lt;=I48),"VALIDADO","INVALIDADO"))</f>
        <v>INVALIDADO</v>
      </c>
      <c r="F48" s="42">
        <v>0</v>
      </c>
      <c r="G48" s="42">
        <v>1</v>
      </c>
      <c r="H48" s="43">
        <f ca="1">'DB_FUEL GAS'!S30</f>
        <v>6.9139361702127665E-3</v>
      </c>
      <c r="I48" s="55">
        <f ca="1">'DB_FUEL GAS'!S31</f>
        <v>8.9285638297872359E-3</v>
      </c>
    </row>
    <row r="49" spans="1:9" x14ac:dyDescent="0.25">
      <c r="A49" s="56"/>
      <c r="B49" s="57"/>
      <c r="C49" s="67">
        <f>SUM(C34:C48)</f>
        <v>0.99999999999999978</v>
      </c>
      <c r="D49" s="32"/>
      <c r="E49" s="32"/>
      <c r="F49" s="57"/>
      <c r="G49" s="68">
        <v>1</v>
      </c>
      <c r="H49" s="57"/>
      <c r="I49" s="58"/>
    </row>
    <row r="50" spans="1:9" ht="7.5" customHeight="1" x14ac:dyDescent="0.25">
      <c r="A50" s="107"/>
      <c r="B50" s="108"/>
      <c r="C50" s="108"/>
      <c r="D50" s="108"/>
      <c r="E50" s="108"/>
      <c r="F50" s="108"/>
      <c r="G50" s="108"/>
      <c r="H50" s="108"/>
      <c r="I50" s="109"/>
    </row>
    <row r="51" spans="1:9" x14ac:dyDescent="0.25">
      <c r="A51" s="119" t="s">
        <v>112</v>
      </c>
      <c r="B51" s="120"/>
      <c r="C51" s="120" t="s">
        <v>113</v>
      </c>
      <c r="D51" s="121" t="s">
        <v>60</v>
      </c>
      <c r="E51" s="121" t="s">
        <v>61</v>
      </c>
      <c r="F51" s="113" t="s">
        <v>19</v>
      </c>
      <c r="G51" s="113"/>
      <c r="H51" s="113" t="s">
        <v>21</v>
      </c>
      <c r="I51" s="114"/>
    </row>
    <row r="52" spans="1:9" ht="33.75" customHeight="1" x14ac:dyDescent="0.25">
      <c r="A52" s="119"/>
      <c r="B52" s="120"/>
      <c r="C52" s="120"/>
      <c r="D52" s="121"/>
      <c r="E52" s="121"/>
      <c r="F52" s="46" t="s">
        <v>2</v>
      </c>
      <c r="G52" s="46" t="s">
        <v>3</v>
      </c>
      <c r="H52" s="46" t="s">
        <v>2</v>
      </c>
      <c r="I52" s="52" t="s">
        <v>3</v>
      </c>
    </row>
    <row r="53" spans="1:9" ht="48.75" customHeight="1" x14ac:dyDescent="0.25">
      <c r="A53" s="124" t="s">
        <v>33</v>
      </c>
      <c r="B53" s="125"/>
      <c r="C53" s="11">
        <v>0.99719999999999998</v>
      </c>
      <c r="D53" s="37" t="s">
        <v>36</v>
      </c>
      <c r="E53" s="37" t="str">
        <f ca="1">IF(C53="","",IF(AND(C53&gt;=H53,C53&lt;=I53),"VALIDADO","INVALIDADO"))</f>
        <v>INVALIDADO</v>
      </c>
      <c r="F53" s="115" t="s">
        <v>36</v>
      </c>
      <c r="G53" s="116"/>
      <c r="H53" s="44">
        <f ca="1">'DB_FUEL GAS'!U30</f>
        <v>0.99770904255319159</v>
      </c>
      <c r="I53" s="59">
        <f ca="1">'DB_FUEL GAS'!U31</f>
        <v>0.99824095744680852</v>
      </c>
    </row>
    <row r="54" spans="1:9" ht="48.75" customHeight="1" x14ac:dyDescent="0.25">
      <c r="A54" s="105" t="s">
        <v>34</v>
      </c>
      <c r="B54" s="106"/>
      <c r="C54" s="10">
        <v>0.88539999999999996</v>
      </c>
      <c r="D54" s="38" t="s">
        <v>36</v>
      </c>
      <c r="E54" s="39" t="str">
        <f ca="1">IF(C54="","",IF(AND(C54&gt;=H54,C54&lt;=I54),"VALIDADO","INVALIDADO"))</f>
        <v>INVALIDADO</v>
      </c>
      <c r="F54" s="117" t="s">
        <v>36</v>
      </c>
      <c r="G54" s="118"/>
      <c r="H54" s="45">
        <f ca="1">'DB_FUEL GAS'!V30</f>
        <v>0.66593031914893641</v>
      </c>
      <c r="I54" s="60">
        <f ca="1">'DB_FUEL GAS'!V31</f>
        <v>0.72616968085106393</v>
      </c>
    </row>
    <row r="55" spans="1:9" ht="48.75" customHeight="1" x14ac:dyDescent="0.25">
      <c r="A55" s="105" t="s">
        <v>35</v>
      </c>
      <c r="B55" s="106"/>
      <c r="C55" s="7">
        <v>21.238600000000002</v>
      </c>
      <c r="D55" s="38" t="s">
        <v>36</v>
      </c>
      <c r="E55" s="39" t="str">
        <f ca="1">IF(C55="","",IF(AND(C55&gt;=H55,C55&lt;=I55),"VALIDADO","INVALIDADO"))</f>
        <v>INVALIDADO</v>
      </c>
      <c r="F55" s="117" t="s">
        <v>36</v>
      </c>
      <c r="G55" s="118"/>
      <c r="H55" s="45">
        <f ca="1">'DB_FUEL GAS'!W30</f>
        <v>15.98876489361702</v>
      </c>
      <c r="I55" s="60">
        <f ca="1">'DB_FUEL GAS'!W31</f>
        <v>17.43118510638298</v>
      </c>
    </row>
    <row r="56" spans="1:9" x14ac:dyDescent="0.25">
      <c r="A56" s="101" t="s">
        <v>97</v>
      </c>
      <c r="B56" s="102"/>
      <c r="C56" s="97" t="s">
        <v>100</v>
      </c>
      <c r="D56" s="98"/>
      <c r="E56" s="98"/>
      <c r="F56" s="98"/>
      <c r="G56" s="98"/>
      <c r="H56" s="98"/>
      <c r="I56" s="99"/>
    </row>
    <row r="57" spans="1:9" x14ac:dyDescent="0.25">
      <c r="A57" s="95" t="s">
        <v>21</v>
      </c>
      <c r="B57" s="96"/>
      <c r="C57" s="96" t="str">
        <f ca="1">IF(COUNTIFS(E34:E48,"VALIDADO")=15,"VALIDADO","INVALIDADO")</f>
        <v>INVALIDADO</v>
      </c>
      <c r="D57" s="96"/>
      <c r="E57" s="96"/>
      <c r="F57" s="96"/>
      <c r="G57" s="96"/>
      <c r="H57" s="96"/>
      <c r="I57" s="100"/>
    </row>
    <row r="58" spans="1:9" x14ac:dyDescent="0.25">
      <c r="A58" s="95" t="s">
        <v>98</v>
      </c>
      <c r="B58" s="96"/>
      <c r="C58" s="96" t="str">
        <f>IF(COUNTIFS(D34:D48,"VALIDADO")=15,"VALIDADO","INVALIDADO")</f>
        <v>VALIDADO</v>
      </c>
      <c r="D58" s="96"/>
      <c r="E58" s="96"/>
      <c r="F58" s="96"/>
      <c r="G58" s="96"/>
      <c r="H58" s="96"/>
      <c r="I58" s="100"/>
    </row>
    <row r="59" spans="1:9" x14ac:dyDescent="0.25">
      <c r="A59" s="95" t="s">
        <v>99</v>
      </c>
      <c r="B59" s="96"/>
      <c r="C59" s="96" t="str">
        <f>IF(COUNTIFS(D15:D29,"✓")=15,"VALIDADO","INVALIDADO")</f>
        <v>VALIDADO</v>
      </c>
      <c r="D59" s="96"/>
      <c r="E59" s="96"/>
      <c r="F59" s="96"/>
      <c r="G59" s="96"/>
      <c r="H59" s="96"/>
      <c r="I59" s="100"/>
    </row>
    <row r="60" spans="1:9" x14ac:dyDescent="0.25">
      <c r="A60" s="56"/>
      <c r="B60" s="57"/>
      <c r="C60" s="57"/>
      <c r="D60" s="57"/>
      <c r="E60" s="57"/>
      <c r="F60" s="57"/>
      <c r="G60" s="57"/>
      <c r="H60" s="57"/>
      <c r="I60" s="61"/>
    </row>
    <row r="61" spans="1:9" x14ac:dyDescent="0.25">
      <c r="A61" s="80" t="s">
        <v>102</v>
      </c>
      <c r="B61" s="81"/>
      <c r="C61" s="81"/>
      <c r="D61" s="81"/>
      <c r="E61" s="81"/>
      <c r="F61" s="81"/>
      <c r="G61" s="81"/>
      <c r="H61" s="81"/>
      <c r="I61" s="82"/>
    </row>
    <row r="62" spans="1:9" ht="106.5" customHeight="1" x14ac:dyDescent="0.25">
      <c r="A62" s="83" t="s">
        <v>140</v>
      </c>
      <c r="B62" s="84"/>
      <c r="C62" s="84"/>
      <c r="D62" s="84"/>
      <c r="E62" s="84"/>
      <c r="F62" s="84"/>
      <c r="G62" s="84"/>
      <c r="H62" s="84"/>
      <c r="I62" s="85"/>
    </row>
    <row r="63" spans="1:9" x14ac:dyDescent="0.25">
      <c r="A63" s="80" t="s">
        <v>103</v>
      </c>
      <c r="B63" s="81"/>
      <c r="C63" s="81"/>
      <c r="D63" s="81"/>
      <c r="E63" s="81"/>
      <c r="F63" s="81"/>
      <c r="G63" s="81"/>
      <c r="H63" s="81"/>
      <c r="I63" s="82"/>
    </row>
    <row r="64" spans="1:9" x14ac:dyDescent="0.25">
      <c r="A64" s="48" t="s">
        <v>104</v>
      </c>
      <c r="B64" s="86">
        <v>45807</v>
      </c>
      <c r="C64" s="87"/>
      <c r="D64" s="88"/>
      <c r="E64" s="34" t="s">
        <v>106</v>
      </c>
      <c r="F64" s="90"/>
      <c r="G64" s="90"/>
      <c r="H64" s="90"/>
      <c r="I64" s="91"/>
    </row>
    <row r="65" spans="1:9" ht="15.75" thickBot="1" x14ac:dyDescent="0.3">
      <c r="A65" s="62" t="s">
        <v>105</v>
      </c>
      <c r="B65" s="89" t="s">
        <v>141</v>
      </c>
      <c r="C65" s="89"/>
      <c r="D65" s="89"/>
      <c r="E65" s="63" t="s">
        <v>107</v>
      </c>
      <c r="F65" s="92"/>
      <c r="G65" s="93"/>
      <c r="H65" s="93"/>
      <c r="I65" s="94"/>
    </row>
  </sheetData>
  <mergeCells count="87">
    <mergeCell ref="B1:I2"/>
    <mergeCell ref="F24:I24"/>
    <mergeCell ref="F25:I25"/>
    <mergeCell ref="F19:I19"/>
    <mergeCell ref="F20:I20"/>
    <mergeCell ref="F21:I21"/>
    <mergeCell ref="F22:I22"/>
    <mergeCell ref="F23:I23"/>
    <mergeCell ref="F14:I14"/>
    <mergeCell ref="A11:I11"/>
    <mergeCell ref="A12:I12"/>
    <mergeCell ref="A13:I13"/>
    <mergeCell ref="A1:A2"/>
    <mergeCell ref="B20:C20"/>
    <mergeCell ref="B19:C19"/>
    <mergeCell ref="C8:D8"/>
    <mergeCell ref="G3:I3"/>
    <mergeCell ref="G4:I5"/>
    <mergeCell ref="B24:C24"/>
    <mergeCell ref="B25:C25"/>
    <mergeCell ref="F15:I15"/>
    <mergeCell ref="F16:I16"/>
    <mergeCell ref="F17:I17"/>
    <mergeCell ref="F18:I18"/>
    <mergeCell ref="A31:I31"/>
    <mergeCell ref="F4:F5"/>
    <mergeCell ref="F26:I26"/>
    <mergeCell ref="F27:I27"/>
    <mergeCell ref="F28:I28"/>
    <mergeCell ref="B21:C21"/>
    <mergeCell ref="B22:C22"/>
    <mergeCell ref="B23:C23"/>
    <mergeCell ref="B14:C14"/>
    <mergeCell ref="B15:C15"/>
    <mergeCell ref="B16:C16"/>
    <mergeCell ref="B17:C17"/>
    <mergeCell ref="B18:C18"/>
    <mergeCell ref="E9:I9"/>
    <mergeCell ref="A10:I10"/>
    <mergeCell ref="C9:D9"/>
    <mergeCell ref="A53:B53"/>
    <mergeCell ref="A32:A33"/>
    <mergeCell ref="A6:I6"/>
    <mergeCell ref="G7:I7"/>
    <mergeCell ref="E8:I8"/>
    <mergeCell ref="B32:B33"/>
    <mergeCell ref="C32:C33"/>
    <mergeCell ref="D32:D33"/>
    <mergeCell ref="E32:E33"/>
    <mergeCell ref="F32:G32"/>
    <mergeCell ref="F29:I29"/>
    <mergeCell ref="B29:C29"/>
    <mergeCell ref="A7:A9"/>
    <mergeCell ref="B7:B9"/>
    <mergeCell ref="C7:D7"/>
    <mergeCell ref="B26:C26"/>
    <mergeCell ref="B27:C27"/>
    <mergeCell ref="B28:C28"/>
    <mergeCell ref="A54:B54"/>
    <mergeCell ref="A55:B55"/>
    <mergeCell ref="A50:I50"/>
    <mergeCell ref="B30:I30"/>
    <mergeCell ref="H51:I51"/>
    <mergeCell ref="F53:G53"/>
    <mergeCell ref="F54:G54"/>
    <mergeCell ref="A51:B52"/>
    <mergeCell ref="F55:G55"/>
    <mergeCell ref="C51:C52"/>
    <mergeCell ref="D51:D52"/>
    <mergeCell ref="E51:E52"/>
    <mergeCell ref="F51:G51"/>
    <mergeCell ref="H32:I32"/>
    <mergeCell ref="A59:B59"/>
    <mergeCell ref="C56:I56"/>
    <mergeCell ref="C58:I58"/>
    <mergeCell ref="C57:I57"/>
    <mergeCell ref="C59:I59"/>
    <mergeCell ref="A56:B56"/>
    <mergeCell ref="A57:B57"/>
    <mergeCell ref="A58:B58"/>
    <mergeCell ref="A61:I61"/>
    <mergeCell ref="A62:I62"/>
    <mergeCell ref="A63:I63"/>
    <mergeCell ref="B64:D64"/>
    <mergeCell ref="B65:D65"/>
    <mergeCell ref="F64:I64"/>
    <mergeCell ref="F65:I65"/>
  </mergeCells>
  <conditionalFormatting sqref="C49">
    <cfRule type="cellIs" dxfId="4" priority="6" operator="equal">
      <formula>1</formula>
    </cfRule>
  </conditionalFormatting>
  <conditionalFormatting sqref="C57:I59">
    <cfRule type="cellIs" dxfId="3" priority="1" operator="equal">
      <formula>"INVALIDADO"</formula>
    </cfRule>
    <cfRule type="cellIs" dxfId="2" priority="2" operator="equal">
      <formula>"VALIDADO"</formula>
    </cfRule>
  </conditionalFormatting>
  <pageMargins left="0.511811024" right="0.511811024" top="0.78740157499999996" bottom="0.78740157499999996" header="0.31496062000000002" footer="0.31496062000000002"/>
  <pageSetup paperSize="9" scale="72" orientation="portrait" r:id="rId1"/>
  <rowBreaks count="1" manualBreakCount="1">
    <brk id="30" max="16383" man="1"/>
  </rowBreaks>
  <colBreaks count="1" manualBreakCount="1">
    <brk id="9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7229BD0-5212-47B8-BCA8-C19460765069}">
          <x14:formula1>
            <xm:f>Planilha1!$A$1:$A$2</xm:f>
          </x14:formula1>
          <xm:sqref>D15:E29</xm:sqref>
        </x14:dataValidation>
        <x14:dataValidation type="list" allowBlank="1" showInputMessage="1" showErrorMessage="1" xr:uid="{F391B8BD-D012-48CD-86B2-C7F781797D56}">
          <x14:formula1>
            <xm:f>Planilha1!$B$2:$B$3</xm:f>
          </x14:formula1>
          <xm:sqref>B7:B9</xm:sqref>
        </x14:dataValidation>
        <x14:dataValidation type="list" allowBlank="1" showInputMessage="1" showErrorMessage="1" xr:uid="{0BFE655F-69DC-4BE3-92F8-996C9D7135B4}">
          <x14:formula1>
            <xm:f>Planilha1!$C$2:$C$5</xm:f>
          </x14:formula1>
          <xm:sqref>E7</xm:sqref>
        </x14:dataValidation>
        <x14:dataValidation type="list" allowBlank="1" showInputMessage="1" showErrorMessage="1" xr:uid="{5B805C45-3026-4C29-9E0A-5C5D470A5185}">
          <x14:formula1>
            <xm:f>Planilha1!$D$2:$D$5</xm:f>
          </x14:formula1>
          <xm:sqref>E8:I8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D92-F890-45FE-B080-7FC7EE5A0F20}">
  <sheetPr codeName="Planilha2"/>
  <dimension ref="A1:DF54"/>
  <sheetViews>
    <sheetView showGridLines="0" zoomScale="90" zoomScaleNormal="90" workbookViewId="0">
      <pane ySplit="6" topLeftCell="A7" activePane="bottomLeft" state="frozen"/>
      <selection pane="bottomLeft" sqref="A1:CA38"/>
    </sheetView>
  </sheetViews>
  <sheetFormatPr defaultRowHeight="15" x14ac:dyDescent="0.25"/>
  <cols>
    <col min="1" max="3" width="17.5703125" style="3" customWidth="1"/>
    <col min="4" max="4" width="15.85546875" style="3" customWidth="1"/>
    <col min="5" max="20" width="11.42578125" customWidth="1"/>
    <col min="21" max="21" width="16.7109375" customWidth="1"/>
    <col min="22" max="22" width="12.5703125" customWidth="1"/>
    <col min="23" max="23" width="12.7109375" customWidth="1"/>
    <col min="24" max="24" width="25.42578125" customWidth="1"/>
    <col min="26" max="26" width="9.28515625" customWidth="1"/>
    <col min="28" max="28" width="12.85546875" bestFit="1" customWidth="1"/>
    <col min="31" max="31" width="12" customWidth="1"/>
    <col min="34" max="34" width="12.85546875" bestFit="1" customWidth="1"/>
    <col min="36" max="36" width="10.28515625" bestFit="1" customWidth="1"/>
    <col min="37" max="37" width="12.85546875" bestFit="1" customWidth="1"/>
    <col min="40" max="40" width="12.85546875" bestFit="1" customWidth="1"/>
    <col min="43" max="43" width="12.85546875" bestFit="1" customWidth="1"/>
    <col min="46" max="46" width="12.85546875" bestFit="1" customWidth="1"/>
    <col min="49" max="49" width="12.85546875" bestFit="1" customWidth="1"/>
    <col min="52" max="52" width="12.85546875" bestFit="1" customWidth="1"/>
    <col min="55" max="55" width="12.85546875" bestFit="1" customWidth="1"/>
    <col min="58" max="58" width="12.85546875" bestFit="1" customWidth="1"/>
    <col min="61" max="61" width="12.85546875" bestFit="1" customWidth="1"/>
    <col min="64" max="64" width="12.85546875" bestFit="1" customWidth="1"/>
    <col min="67" max="67" width="12.85546875" bestFit="1" customWidth="1"/>
    <col min="70" max="70" width="12.85546875" bestFit="1" customWidth="1"/>
    <col min="73" max="73" width="12.85546875" bestFit="1" customWidth="1"/>
    <col min="76" max="76" width="12.85546875" bestFit="1" customWidth="1"/>
    <col min="79" max="79" width="12.85546875" bestFit="1" customWidth="1"/>
    <col min="110" max="110" width="9.140625" style="3"/>
  </cols>
  <sheetData>
    <row r="1" spans="1:110" ht="18.75" customHeight="1" x14ac:dyDescent="0.25">
      <c r="A1" s="177" t="s">
        <v>114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</row>
    <row r="2" spans="1:110" ht="18.75" customHeight="1" x14ac:dyDescent="0.25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110" ht="22.5" customHeight="1" x14ac:dyDescent="0.25">
      <c r="A3" s="178" t="s">
        <v>115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</row>
    <row r="4" spans="1:110" ht="15.75" thickBot="1" x14ac:dyDescent="0.3"/>
    <row r="5" spans="1:110" x14ac:dyDescent="0.25">
      <c r="Z5" s="179" t="s">
        <v>4</v>
      </c>
      <c r="AA5" s="180"/>
      <c r="AB5" s="181"/>
      <c r="AC5" s="179" t="s">
        <v>5</v>
      </c>
      <c r="AD5" s="180"/>
      <c r="AE5" s="181"/>
      <c r="AF5" s="179" t="s">
        <v>6</v>
      </c>
      <c r="AG5" s="180"/>
      <c r="AH5" s="181"/>
      <c r="AI5" s="179" t="s">
        <v>25</v>
      </c>
      <c r="AJ5" s="180"/>
      <c r="AK5" s="181"/>
      <c r="AL5" s="179" t="s">
        <v>7</v>
      </c>
      <c r="AM5" s="180"/>
      <c r="AN5" s="181"/>
      <c r="AO5" s="179" t="s">
        <v>26</v>
      </c>
      <c r="AP5" s="180"/>
      <c r="AQ5" s="181"/>
      <c r="AR5" s="179" t="s">
        <v>39</v>
      </c>
      <c r="AS5" s="180"/>
      <c r="AT5" s="181"/>
      <c r="AU5" s="179" t="s">
        <v>11</v>
      </c>
      <c r="AV5" s="180"/>
      <c r="AW5" s="181"/>
      <c r="AX5" s="179" t="s">
        <v>12</v>
      </c>
      <c r="AY5" s="180"/>
      <c r="AZ5" s="181"/>
      <c r="BA5" s="179" t="s">
        <v>13</v>
      </c>
      <c r="BB5" s="180"/>
      <c r="BC5" s="181"/>
      <c r="BD5" s="179" t="s">
        <v>14</v>
      </c>
      <c r="BE5" s="180"/>
      <c r="BF5" s="181"/>
      <c r="BG5" s="179" t="s">
        <v>15</v>
      </c>
      <c r="BH5" s="180"/>
      <c r="BI5" s="181"/>
      <c r="BJ5" s="179" t="s">
        <v>16</v>
      </c>
      <c r="BK5" s="180"/>
      <c r="BL5" s="181"/>
      <c r="BM5" s="179" t="s">
        <v>17</v>
      </c>
      <c r="BN5" s="180"/>
      <c r="BO5" s="181"/>
      <c r="BP5" s="179" t="s">
        <v>18</v>
      </c>
      <c r="BQ5" s="180"/>
      <c r="BR5" s="181"/>
      <c r="BS5" s="179" t="s">
        <v>30</v>
      </c>
      <c r="BT5" s="180"/>
      <c r="BU5" s="181"/>
      <c r="BV5" s="179" t="s">
        <v>31</v>
      </c>
      <c r="BW5" s="180"/>
      <c r="BX5" s="181"/>
      <c r="BY5" s="179" t="s">
        <v>32</v>
      </c>
      <c r="BZ5" s="180"/>
      <c r="CA5" s="181"/>
    </row>
    <row r="6" spans="1:110" s="1" customFormat="1" ht="84.75" customHeight="1" x14ac:dyDescent="0.25">
      <c r="A6" s="66" t="s">
        <v>22</v>
      </c>
      <c r="B6" s="31" t="s">
        <v>37</v>
      </c>
      <c r="C6" s="31" t="s">
        <v>29</v>
      </c>
      <c r="D6" s="66" t="s">
        <v>23</v>
      </c>
      <c r="E6" s="66" t="s">
        <v>4</v>
      </c>
      <c r="F6" s="66" t="s">
        <v>5</v>
      </c>
      <c r="G6" s="66" t="s">
        <v>6</v>
      </c>
      <c r="H6" s="66" t="s">
        <v>25</v>
      </c>
      <c r="I6" s="66" t="s">
        <v>24</v>
      </c>
      <c r="J6" s="66" t="s">
        <v>26</v>
      </c>
      <c r="K6" s="66" t="s">
        <v>39</v>
      </c>
      <c r="L6" s="66" t="s">
        <v>11</v>
      </c>
      <c r="M6" s="66" t="s">
        <v>12</v>
      </c>
      <c r="N6" s="66" t="s">
        <v>13</v>
      </c>
      <c r="O6" s="66" t="s">
        <v>14</v>
      </c>
      <c r="P6" s="66" t="s">
        <v>15</v>
      </c>
      <c r="Q6" s="66" t="s">
        <v>27</v>
      </c>
      <c r="R6" s="66" t="s">
        <v>17</v>
      </c>
      <c r="S6" s="31" t="s">
        <v>28</v>
      </c>
      <c r="T6" s="31" t="s">
        <v>45</v>
      </c>
      <c r="U6" s="31" t="s">
        <v>33</v>
      </c>
      <c r="V6" s="31" t="s">
        <v>34</v>
      </c>
      <c r="W6" s="31" t="s">
        <v>35</v>
      </c>
      <c r="X6" s="66" t="s">
        <v>42</v>
      </c>
      <c r="Z6" s="15" t="s">
        <v>55</v>
      </c>
      <c r="AA6" s="4" t="s">
        <v>56</v>
      </c>
      <c r="AB6" s="16" t="s">
        <v>57</v>
      </c>
      <c r="AC6" s="15" t="s">
        <v>55</v>
      </c>
      <c r="AD6" s="4" t="s">
        <v>56</v>
      </c>
      <c r="AE6" s="16" t="s">
        <v>57</v>
      </c>
      <c r="AF6" s="15" t="s">
        <v>55</v>
      </c>
      <c r="AG6" s="4" t="s">
        <v>56</v>
      </c>
      <c r="AH6" s="16" t="s">
        <v>57</v>
      </c>
      <c r="AI6" s="15" t="s">
        <v>55</v>
      </c>
      <c r="AJ6" s="4" t="s">
        <v>56</v>
      </c>
      <c r="AK6" s="16" t="s">
        <v>57</v>
      </c>
      <c r="AL6" s="15" t="s">
        <v>55</v>
      </c>
      <c r="AM6" s="4" t="s">
        <v>56</v>
      </c>
      <c r="AN6" s="16" t="s">
        <v>57</v>
      </c>
      <c r="AO6" s="15" t="s">
        <v>55</v>
      </c>
      <c r="AP6" s="4" t="s">
        <v>56</v>
      </c>
      <c r="AQ6" s="16" t="s">
        <v>57</v>
      </c>
      <c r="AR6" s="15" t="s">
        <v>55</v>
      </c>
      <c r="AS6" s="4" t="s">
        <v>56</v>
      </c>
      <c r="AT6" s="16" t="s">
        <v>57</v>
      </c>
      <c r="AU6" s="15" t="s">
        <v>55</v>
      </c>
      <c r="AV6" s="4" t="s">
        <v>56</v>
      </c>
      <c r="AW6" s="16" t="s">
        <v>57</v>
      </c>
      <c r="AX6" s="15" t="s">
        <v>55</v>
      </c>
      <c r="AY6" s="4" t="s">
        <v>56</v>
      </c>
      <c r="AZ6" s="16" t="s">
        <v>57</v>
      </c>
      <c r="BA6" s="15" t="s">
        <v>55</v>
      </c>
      <c r="BB6" s="4" t="s">
        <v>56</v>
      </c>
      <c r="BC6" s="16" t="s">
        <v>57</v>
      </c>
      <c r="BD6" s="15" t="s">
        <v>55</v>
      </c>
      <c r="BE6" s="4" t="s">
        <v>56</v>
      </c>
      <c r="BF6" s="16" t="s">
        <v>57</v>
      </c>
      <c r="BG6" s="15" t="s">
        <v>55</v>
      </c>
      <c r="BH6" s="4" t="s">
        <v>56</v>
      </c>
      <c r="BI6" s="16" t="s">
        <v>57</v>
      </c>
      <c r="BJ6" s="15" t="s">
        <v>55</v>
      </c>
      <c r="BK6" s="4" t="s">
        <v>56</v>
      </c>
      <c r="BL6" s="16" t="s">
        <v>57</v>
      </c>
      <c r="BM6" s="15" t="s">
        <v>55</v>
      </c>
      <c r="BN6" s="4" t="s">
        <v>56</v>
      </c>
      <c r="BO6" s="16" t="s">
        <v>57</v>
      </c>
      <c r="BP6" s="15" t="s">
        <v>55</v>
      </c>
      <c r="BQ6" s="4" t="s">
        <v>56</v>
      </c>
      <c r="BR6" s="16" t="s">
        <v>57</v>
      </c>
      <c r="BS6" s="15" t="s">
        <v>55</v>
      </c>
      <c r="BT6" s="4" t="s">
        <v>56</v>
      </c>
      <c r="BU6" s="16" t="s">
        <v>57</v>
      </c>
      <c r="BV6" s="15" t="s">
        <v>55</v>
      </c>
      <c r="BW6" s="4" t="s">
        <v>56</v>
      </c>
      <c r="BX6" s="16" t="s">
        <v>57</v>
      </c>
      <c r="BY6" s="15" t="s">
        <v>55</v>
      </c>
      <c r="BZ6" s="4" t="s">
        <v>56</v>
      </c>
      <c r="CA6" s="16" t="s">
        <v>57</v>
      </c>
      <c r="DF6" s="29"/>
    </row>
    <row r="7" spans="1:110" x14ac:dyDescent="0.25">
      <c r="A7" s="9">
        <v>44600</v>
      </c>
      <c r="B7" s="9">
        <v>44623</v>
      </c>
      <c r="C7" s="9">
        <v>44623</v>
      </c>
      <c r="D7" s="9" t="s">
        <v>63</v>
      </c>
      <c r="E7" s="22">
        <v>0.98502000000000001</v>
      </c>
      <c r="F7" s="22">
        <v>8.1999999999999998E-4</v>
      </c>
      <c r="G7" s="22">
        <v>1.5E-3</v>
      </c>
      <c r="H7" s="22">
        <v>1.0000000000000001E-5</v>
      </c>
      <c r="I7" s="22">
        <v>2.0000000000000002E-5</v>
      </c>
      <c r="J7" s="22">
        <v>1.0000000000000001E-5</v>
      </c>
      <c r="K7" s="22">
        <v>1.0000000000000001E-5</v>
      </c>
      <c r="L7" s="22">
        <v>1.0000000000000001E-5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5.4200000000000003E-3</v>
      </c>
      <c r="S7" s="22">
        <v>7.1799999999999998E-3</v>
      </c>
      <c r="T7" s="21">
        <f t="shared" ref="T7:T14" si="0">SUM(E7:S7)</f>
        <v>0.99999999999999978</v>
      </c>
      <c r="U7" s="11">
        <v>0.99809999999999999</v>
      </c>
      <c r="V7" s="10">
        <v>0.68159999999999998</v>
      </c>
      <c r="W7" s="11">
        <v>16.364999999999998</v>
      </c>
      <c r="X7" s="6"/>
      <c r="Z7" s="26">
        <f>E7</f>
        <v>0.98502000000000001</v>
      </c>
      <c r="AA7" s="4" t="e">
        <f>#REF!</f>
        <v>#REF!</v>
      </c>
      <c r="AB7" s="18" t="e">
        <f>(MAX(Z7:AA7))-(MIN(Z7:AA7))</f>
        <v>#REF!</v>
      </c>
      <c r="AC7" s="17">
        <f>F7</f>
        <v>8.1999999999999998E-4</v>
      </c>
      <c r="AD7" s="4" t="e">
        <f>#REF!</f>
        <v>#REF!</v>
      </c>
      <c r="AE7" s="18" t="e">
        <f>(MAX(AC7:AD7))-(MIN(AC7:AD7))</f>
        <v>#REF!</v>
      </c>
      <c r="AF7" s="17">
        <f>G7</f>
        <v>1.5E-3</v>
      </c>
      <c r="AG7" s="4" t="e">
        <f>#REF!</f>
        <v>#REF!</v>
      </c>
      <c r="AH7" s="18" t="e">
        <f>(MAX(AF7:AG7))-(MIN(AF7:AG7))</f>
        <v>#REF!</v>
      </c>
      <c r="AI7" s="17">
        <f>H7</f>
        <v>1.0000000000000001E-5</v>
      </c>
      <c r="AJ7" s="24" t="e">
        <f>#REF!</f>
        <v>#REF!</v>
      </c>
      <c r="AK7" s="18" t="e">
        <f>(MAX(AI7:AJ7))-(MIN(AI7:AJ7))</f>
        <v>#REF!</v>
      </c>
      <c r="AL7" s="27">
        <f>I7</f>
        <v>2.0000000000000002E-5</v>
      </c>
      <c r="AM7" s="24" t="e">
        <f>#REF!</f>
        <v>#REF!</v>
      </c>
      <c r="AN7" s="25" t="e">
        <f>(MAX(AL7:AM7))-(MIN(AL7:AM7))</f>
        <v>#REF!</v>
      </c>
      <c r="AO7" s="17">
        <f>J7</f>
        <v>1.0000000000000001E-5</v>
      </c>
      <c r="AP7" s="24" t="e">
        <f>#REF!</f>
        <v>#REF!</v>
      </c>
      <c r="AQ7" s="18" t="e">
        <f>(MAX(AO7:AP7))-(MIN(AO7:AP7))</f>
        <v>#REF!</v>
      </c>
      <c r="AR7" s="17">
        <f>K7</f>
        <v>1.0000000000000001E-5</v>
      </c>
      <c r="AS7" s="24" t="e">
        <f>#REF!</f>
        <v>#REF!</v>
      </c>
      <c r="AT7" s="18" t="e">
        <f>(MAX(AR7:AS7))-(MIN(AR7:AS7))</f>
        <v>#REF!</v>
      </c>
      <c r="AU7" s="17">
        <f>L7</f>
        <v>1.0000000000000001E-5</v>
      </c>
      <c r="AV7" s="24" t="e">
        <f>#REF!</f>
        <v>#REF!</v>
      </c>
      <c r="AW7" s="18" t="e">
        <f>(MAX(AU7:AV7))-(MIN(AU7:AV7))</f>
        <v>#REF!</v>
      </c>
      <c r="AX7" s="17">
        <f t="shared" ref="AX7:AX28" si="1">M7</f>
        <v>0</v>
      </c>
      <c r="AY7" s="24" t="e">
        <f>#REF!</f>
        <v>#REF!</v>
      </c>
      <c r="AZ7" s="18" t="e">
        <f t="shared" ref="AZ7:AZ27" si="2">(MAX(AX7:AY7))-(MIN(AX7:AY7))</f>
        <v>#REF!</v>
      </c>
      <c r="BA7" s="17">
        <f t="shared" ref="BA7:BA26" si="3">N7</f>
        <v>0</v>
      </c>
      <c r="BB7" s="24" t="e">
        <f>#REF!</f>
        <v>#REF!</v>
      </c>
      <c r="BC7" s="18" t="e">
        <f t="shared" ref="BC7:BC27" si="4">(MAX(BA7:BB7))-(MIN(BA7:BB7))</f>
        <v>#REF!</v>
      </c>
      <c r="BD7" s="17">
        <f t="shared" ref="BD7:BD28" si="5">O7</f>
        <v>0</v>
      </c>
      <c r="BE7" s="24" t="e">
        <f>#REF!</f>
        <v>#REF!</v>
      </c>
      <c r="BF7" s="18" t="e">
        <f t="shared" ref="BF7:BF27" si="6">(MAX(BD7:BE7))-(MIN(BD7:BE7))</f>
        <v>#REF!</v>
      </c>
      <c r="BG7" s="17">
        <f t="shared" ref="BG7:BG28" si="7">P7</f>
        <v>0</v>
      </c>
      <c r="BH7" s="24" t="e">
        <f>#REF!</f>
        <v>#REF!</v>
      </c>
      <c r="BI7" s="18" t="e">
        <f t="shared" ref="BI7:BI27" si="8">(MAX(BG7:BH7))-(MIN(BG7:BH7))</f>
        <v>#REF!</v>
      </c>
      <c r="BJ7" s="17">
        <f t="shared" ref="BJ7:BJ28" si="9">Q7</f>
        <v>0</v>
      </c>
      <c r="BK7" s="24" t="e">
        <f>#REF!</f>
        <v>#REF!</v>
      </c>
      <c r="BL7" s="18" t="e">
        <f t="shared" ref="BL7:BL27" si="10">(MAX(BJ7:BK7))-(MIN(BJ7:BK7))</f>
        <v>#REF!</v>
      </c>
      <c r="BM7" s="17">
        <f t="shared" ref="BM7:BM28" si="11">R7</f>
        <v>5.4200000000000003E-3</v>
      </c>
      <c r="BN7" s="24" t="e">
        <f>#REF!</f>
        <v>#REF!</v>
      </c>
      <c r="BO7" s="18" t="e">
        <f t="shared" ref="BO7:BO27" si="12">(MAX(BM7:BN7))-(MIN(BM7:BN7))</f>
        <v>#REF!</v>
      </c>
      <c r="BP7" s="17">
        <f t="shared" ref="BP7:BP28" si="13">S7</f>
        <v>7.1799999999999998E-3</v>
      </c>
      <c r="BQ7" s="24" t="e">
        <f>#REF!</f>
        <v>#REF!</v>
      </c>
      <c r="BR7" s="18" t="e">
        <f t="shared" ref="BR7:BR27" si="14">(MAX(BP7:BQ7))-(MIN(BP7:BQ7))</f>
        <v>#REF!</v>
      </c>
      <c r="BS7" s="17">
        <f t="shared" ref="BS7:BS28" si="15">U7</f>
        <v>0.99809999999999999</v>
      </c>
      <c r="BT7" s="24" t="e">
        <f>#REF!</f>
        <v>#REF!</v>
      </c>
      <c r="BU7" s="18" t="e">
        <f t="shared" ref="BU7:BU27" si="16">(MAX(BS7:BT7))-(MIN(BS7:BT7))</f>
        <v>#REF!</v>
      </c>
      <c r="BV7" s="17">
        <f t="shared" ref="BV7:BV28" si="17">V7</f>
        <v>0.68159999999999998</v>
      </c>
      <c r="BW7" s="24" t="e">
        <f>#REF!</f>
        <v>#REF!</v>
      </c>
      <c r="BX7" s="18" t="e">
        <f t="shared" ref="BX7:BX27" si="18">(MAX(BV7:BW7))-(MIN(BV7:BW7))</f>
        <v>#REF!</v>
      </c>
      <c r="BY7" s="17">
        <f t="shared" ref="BY7:BY28" si="19">W7</f>
        <v>16.364999999999998</v>
      </c>
      <c r="BZ7" s="24" t="e">
        <f>#REF!</f>
        <v>#REF!</v>
      </c>
      <c r="CA7" s="18" t="e">
        <f t="shared" ref="CA7:CA27" si="20">(MAX(BY7:BZ7))-(MIN(BY7:BZ7))</f>
        <v>#REF!</v>
      </c>
    </row>
    <row r="8" spans="1:110" x14ac:dyDescent="0.25">
      <c r="A8" s="9">
        <v>44627</v>
      </c>
      <c r="B8" s="9">
        <v>44652</v>
      </c>
      <c r="C8" s="9">
        <v>44652</v>
      </c>
      <c r="D8" s="9" t="s">
        <v>64</v>
      </c>
      <c r="E8" s="22">
        <v>0.98636000000000001</v>
      </c>
      <c r="F8" s="22">
        <v>8.0999999999999996E-4</v>
      </c>
      <c r="G8" s="22">
        <v>4.8000000000000001E-4</v>
      </c>
      <c r="H8" s="22">
        <v>0</v>
      </c>
      <c r="I8" s="22">
        <v>6.9999999999999994E-5</v>
      </c>
      <c r="J8" s="22">
        <v>0</v>
      </c>
      <c r="K8" s="22">
        <v>1.0000000000000001E-5</v>
      </c>
      <c r="L8" s="22">
        <v>3.0000000000000001E-5</v>
      </c>
      <c r="M8" s="22">
        <v>0</v>
      </c>
      <c r="N8" s="22">
        <v>1.0000000000000001E-5</v>
      </c>
      <c r="O8" s="22">
        <v>0</v>
      </c>
      <c r="P8" s="22">
        <v>0</v>
      </c>
      <c r="Q8" s="22">
        <v>0</v>
      </c>
      <c r="R8" s="22">
        <v>3.2399999999999998E-3</v>
      </c>
      <c r="S8" s="22">
        <v>8.9899999999999997E-3</v>
      </c>
      <c r="T8" s="21">
        <f t="shared" si="0"/>
        <v>1</v>
      </c>
      <c r="U8" s="11">
        <v>0.99809999999999999</v>
      </c>
      <c r="V8" s="10">
        <v>0.68169999999999997</v>
      </c>
      <c r="W8" s="11">
        <v>16.366199999999999</v>
      </c>
      <c r="X8" s="6"/>
      <c r="Z8" s="26">
        <f t="shared" ref="Z8:Z15" si="21">E8</f>
        <v>0.98636000000000001</v>
      </c>
      <c r="AA8" s="4">
        <f t="shared" ref="AA8:AA15" si="22">Z7</f>
        <v>0.98502000000000001</v>
      </c>
      <c r="AB8" s="18">
        <f t="shared" ref="AB8:AB15" si="23">(MAX(Z8:AA8))-(MIN(Z8:AA8))</f>
        <v>1.3400000000000079E-3</v>
      </c>
      <c r="AC8" s="17">
        <f t="shared" ref="AC8:AC15" si="24">F8</f>
        <v>8.0999999999999996E-4</v>
      </c>
      <c r="AD8" s="4">
        <f t="shared" ref="AD8:AD28" si="25">AC7</f>
        <v>8.1999999999999998E-4</v>
      </c>
      <c r="AE8" s="18">
        <f t="shared" ref="AE8:AE15" si="26">(MAX(AC8:AD8))-(MIN(AC8:AD8))</f>
        <v>1.0000000000000026E-5</v>
      </c>
      <c r="AF8" s="17">
        <f t="shared" ref="AF8:AF15" si="27">G8</f>
        <v>4.8000000000000001E-4</v>
      </c>
      <c r="AG8" s="4">
        <f t="shared" ref="AG8:AG27" si="28">AF7</f>
        <v>1.5E-3</v>
      </c>
      <c r="AH8" s="18">
        <f t="shared" ref="AH8:AH27" si="29">(MAX(AF8:AG8))-(MIN(AF8:AG8))</f>
        <v>1.0200000000000001E-3</v>
      </c>
      <c r="AI8" s="17">
        <f t="shared" ref="AI8:AI15" si="30">H8</f>
        <v>0</v>
      </c>
      <c r="AJ8" s="4">
        <f t="shared" ref="AJ8:AJ27" si="31">AI7</f>
        <v>1.0000000000000001E-5</v>
      </c>
      <c r="AK8" s="18">
        <f t="shared" ref="AK8:AK27" si="32">(MAX(AI8:AJ8))-(MIN(AI8:AJ8))</f>
        <v>1.0000000000000001E-5</v>
      </c>
      <c r="AL8" s="27">
        <f t="shared" ref="AL8:AL15" si="33">I8</f>
        <v>6.9999999999999994E-5</v>
      </c>
      <c r="AM8" s="24">
        <f t="shared" ref="AM8:AM27" si="34">AL7</f>
        <v>2.0000000000000002E-5</v>
      </c>
      <c r="AN8" s="25">
        <f t="shared" ref="AN8:AN27" si="35">(MAX(AL8:AM8))-(MIN(AL8:AM8))</f>
        <v>4.9999999999999996E-5</v>
      </c>
      <c r="AO8" s="17">
        <f t="shared" ref="AO8:AO15" si="36">J8</f>
        <v>0</v>
      </c>
      <c r="AP8" s="24">
        <f t="shared" ref="AP8:AP27" si="37">AO7</f>
        <v>1.0000000000000001E-5</v>
      </c>
      <c r="AQ8" s="18">
        <f t="shared" ref="AQ8:AQ27" si="38">(MAX(AO8:AP8))-(MIN(AO8:AP8))</f>
        <v>1.0000000000000001E-5</v>
      </c>
      <c r="AR8" s="17">
        <f t="shared" ref="AR8:AR15" si="39">K8</f>
        <v>1.0000000000000001E-5</v>
      </c>
      <c r="AS8" s="24">
        <f t="shared" ref="AS8:AS27" si="40">AR7</f>
        <v>1.0000000000000001E-5</v>
      </c>
      <c r="AT8" s="18">
        <f t="shared" ref="AT8:AT27" si="41">(MAX(AR8:AS8))-(MIN(AR8:AS8))</f>
        <v>0</v>
      </c>
      <c r="AU8" s="17">
        <f t="shared" ref="AU8:AU15" si="42">L8</f>
        <v>3.0000000000000001E-5</v>
      </c>
      <c r="AV8" s="24">
        <f t="shared" ref="AV8:AV27" si="43">AU7</f>
        <v>1.0000000000000001E-5</v>
      </c>
      <c r="AW8" s="18">
        <f t="shared" ref="AW8:AW27" si="44">(MAX(AU8:AV8))-(MIN(AU8:AV8))</f>
        <v>1.9999999999999998E-5</v>
      </c>
      <c r="AX8" s="17">
        <f t="shared" si="1"/>
        <v>0</v>
      </c>
      <c r="AY8" s="24">
        <f t="shared" ref="AY8:AY27" si="45">AX7</f>
        <v>0</v>
      </c>
      <c r="AZ8" s="18">
        <f t="shared" si="2"/>
        <v>0</v>
      </c>
      <c r="BA8" s="17">
        <f t="shared" si="3"/>
        <v>1.0000000000000001E-5</v>
      </c>
      <c r="BB8" s="24">
        <f t="shared" ref="BB8:BB27" si="46">BA7</f>
        <v>0</v>
      </c>
      <c r="BC8" s="18">
        <f t="shared" si="4"/>
        <v>1.0000000000000001E-5</v>
      </c>
      <c r="BD8" s="17">
        <f t="shared" si="5"/>
        <v>0</v>
      </c>
      <c r="BE8" s="24">
        <f t="shared" ref="BE8:BE27" si="47">BD7</f>
        <v>0</v>
      </c>
      <c r="BF8" s="18">
        <f t="shared" si="6"/>
        <v>0</v>
      </c>
      <c r="BG8" s="17">
        <f t="shared" si="7"/>
        <v>0</v>
      </c>
      <c r="BH8" s="24">
        <f t="shared" ref="BH8:BH27" si="48">BG7</f>
        <v>0</v>
      </c>
      <c r="BI8" s="18">
        <f t="shared" si="8"/>
        <v>0</v>
      </c>
      <c r="BJ8" s="17">
        <f t="shared" si="9"/>
        <v>0</v>
      </c>
      <c r="BK8" s="24">
        <f t="shared" ref="BK8:BK27" si="49">BJ7</f>
        <v>0</v>
      </c>
      <c r="BL8" s="18">
        <f t="shared" si="10"/>
        <v>0</v>
      </c>
      <c r="BM8" s="17">
        <f t="shared" si="11"/>
        <v>3.2399999999999998E-3</v>
      </c>
      <c r="BN8" s="24">
        <f t="shared" ref="BN8:BN27" si="50">BM7</f>
        <v>5.4200000000000003E-3</v>
      </c>
      <c r="BO8" s="18">
        <f t="shared" si="12"/>
        <v>2.1800000000000005E-3</v>
      </c>
      <c r="BP8" s="17">
        <f t="shared" si="13"/>
        <v>8.9899999999999997E-3</v>
      </c>
      <c r="BQ8" s="24">
        <f t="shared" ref="BQ8:BQ27" si="51">BP7</f>
        <v>7.1799999999999998E-3</v>
      </c>
      <c r="BR8" s="18">
        <f t="shared" si="14"/>
        <v>1.81E-3</v>
      </c>
      <c r="BS8" s="17">
        <f t="shared" si="15"/>
        <v>0.99809999999999999</v>
      </c>
      <c r="BT8" s="24">
        <f t="shared" ref="BT8:BT27" si="52">BS7</f>
        <v>0.99809999999999999</v>
      </c>
      <c r="BU8" s="18">
        <f t="shared" si="16"/>
        <v>0</v>
      </c>
      <c r="BV8" s="17">
        <f t="shared" si="17"/>
        <v>0.68169999999999997</v>
      </c>
      <c r="BW8" s="24">
        <f t="shared" ref="BW8:BW27" si="53">BV7</f>
        <v>0.68159999999999998</v>
      </c>
      <c r="BX8" s="18">
        <f t="shared" si="18"/>
        <v>9.9999999999988987E-5</v>
      </c>
      <c r="BY8" s="17">
        <f t="shared" si="19"/>
        <v>16.366199999999999</v>
      </c>
      <c r="BZ8" s="24">
        <f t="shared" ref="BZ8:BZ27" si="54">BY7</f>
        <v>16.364999999999998</v>
      </c>
      <c r="CA8" s="18">
        <f t="shared" si="20"/>
        <v>1.200000000000756E-3</v>
      </c>
    </row>
    <row r="9" spans="1:110" x14ac:dyDescent="0.25">
      <c r="A9" s="9">
        <v>44655</v>
      </c>
      <c r="B9" s="9">
        <v>44680</v>
      </c>
      <c r="C9" s="9">
        <v>44680</v>
      </c>
      <c r="D9" s="9" t="s">
        <v>65</v>
      </c>
      <c r="E9" s="22">
        <v>0.98401000000000005</v>
      </c>
      <c r="F9" s="22">
        <v>8.1999999999999998E-4</v>
      </c>
      <c r="G9" s="22">
        <v>3.1800000000000001E-3</v>
      </c>
      <c r="H9" s="22">
        <v>1.0000000000000001E-5</v>
      </c>
      <c r="I9" s="22">
        <v>4.0000000000000003E-5</v>
      </c>
      <c r="J9" s="22">
        <v>0</v>
      </c>
      <c r="K9" s="22">
        <v>0</v>
      </c>
      <c r="L9" s="22">
        <v>1.0000000000000001E-5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2.8600000000000001E-3</v>
      </c>
      <c r="S9" s="22">
        <v>9.0699999999999999E-3</v>
      </c>
      <c r="T9" s="21">
        <f t="shared" si="0"/>
        <v>1</v>
      </c>
      <c r="U9" s="11">
        <v>0.99809999999999999</v>
      </c>
      <c r="V9" s="10">
        <v>0.6845</v>
      </c>
      <c r="W9" s="11">
        <v>16.434699999999999</v>
      </c>
      <c r="X9" s="6"/>
      <c r="Z9" s="26">
        <f t="shared" si="21"/>
        <v>0.98401000000000005</v>
      </c>
      <c r="AA9" s="4">
        <f t="shared" si="22"/>
        <v>0.98636000000000001</v>
      </c>
      <c r="AB9" s="18">
        <f t="shared" si="23"/>
        <v>2.3499999999999632E-3</v>
      </c>
      <c r="AC9" s="17">
        <f t="shared" si="24"/>
        <v>8.1999999999999998E-4</v>
      </c>
      <c r="AD9" s="4">
        <f t="shared" si="25"/>
        <v>8.0999999999999996E-4</v>
      </c>
      <c r="AE9" s="18">
        <f t="shared" si="26"/>
        <v>1.0000000000000026E-5</v>
      </c>
      <c r="AF9" s="17">
        <f t="shared" si="27"/>
        <v>3.1800000000000001E-3</v>
      </c>
      <c r="AG9" s="4">
        <f t="shared" si="28"/>
        <v>4.8000000000000001E-4</v>
      </c>
      <c r="AH9" s="18">
        <f t="shared" si="29"/>
        <v>2.7000000000000001E-3</v>
      </c>
      <c r="AI9" s="17">
        <f t="shared" si="30"/>
        <v>1.0000000000000001E-5</v>
      </c>
      <c r="AJ9" s="24">
        <f t="shared" si="31"/>
        <v>0</v>
      </c>
      <c r="AK9" s="18">
        <f t="shared" si="32"/>
        <v>1.0000000000000001E-5</v>
      </c>
      <c r="AL9" s="27">
        <f t="shared" si="33"/>
        <v>4.0000000000000003E-5</v>
      </c>
      <c r="AM9" s="24">
        <f t="shared" si="34"/>
        <v>6.9999999999999994E-5</v>
      </c>
      <c r="AN9" s="25">
        <f t="shared" si="35"/>
        <v>2.9999999999999991E-5</v>
      </c>
      <c r="AO9" s="17">
        <f t="shared" si="36"/>
        <v>0</v>
      </c>
      <c r="AP9" s="24">
        <f t="shared" si="37"/>
        <v>0</v>
      </c>
      <c r="AQ9" s="18">
        <f t="shared" si="38"/>
        <v>0</v>
      </c>
      <c r="AR9" s="17">
        <f t="shared" si="39"/>
        <v>0</v>
      </c>
      <c r="AS9" s="24">
        <f t="shared" si="40"/>
        <v>1.0000000000000001E-5</v>
      </c>
      <c r="AT9" s="18">
        <f t="shared" si="41"/>
        <v>1.0000000000000001E-5</v>
      </c>
      <c r="AU9" s="17">
        <f t="shared" si="42"/>
        <v>1.0000000000000001E-5</v>
      </c>
      <c r="AV9" s="24">
        <f t="shared" si="43"/>
        <v>3.0000000000000001E-5</v>
      </c>
      <c r="AW9" s="18">
        <f t="shared" si="44"/>
        <v>1.9999999999999998E-5</v>
      </c>
      <c r="AX9" s="17">
        <f t="shared" si="1"/>
        <v>0</v>
      </c>
      <c r="AY9" s="24">
        <f t="shared" si="45"/>
        <v>0</v>
      </c>
      <c r="AZ9" s="18">
        <f t="shared" si="2"/>
        <v>0</v>
      </c>
      <c r="BA9" s="17">
        <f t="shared" si="3"/>
        <v>0</v>
      </c>
      <c r="BB9" s="24">
        <f t="shared" si="46"/>
        <v>1.0000000000000001E-5</v>
      </c>
      <c r="BC9" s="18">
        <f t="shared" si="4"/>
        <v>1.0000000000000001E-5</v>
      </c>
      <c r="BD9" s="17">
        <f t="shared" si="5"/>
        <v>0</v>
      </c>
      <c r="BE9" s="24">
        <f t="shared" si="47"/>
        <v>0</v>
      </c>
      <c r="BF9" s="18">
        <f t="shared" si="6"/>
        <v>0</v>
      </c>
      <c r="BG9" s="17">
        <f t="shared" si="7"/>
        <v>0</v>
      </c>
      <c r="BH9" s="24">
        <f t="shared" si="48"/>
        <v>0</v>
      </c>
      <c r="BI9" s="18">
        <f t="shared" si="8"/>
        <v>0</v>
      </c>
      <c r="BJ9" s="17">
        <f t="shared" si="9"/>
        <v>0</v>
      </c>
      <c r="BK9" s="24">
        <f t="shared" si="49"/>
        <v>0</v>
      </c>
      <c r="BL9" s="18">
        <f t="shared" si="10"/>
        <v>0</v>
      </c>
      <c r="BM9" s="17">
        <f t="shared" si="11"/>
        <v>2.8600000000000001E-3</v>
      </c>
      <c r="BN9" s="24">
        <f t="shared" si="50"/>
        <v>3.2399999999999998E-3</v>
      </c>
      <c r="BO9" s="18">
        <f t="shared" si="12"/>
        <v>3.799999999999997E-4</v>
      </c>
      <c r="BP9" s="17">
        <f t="shared" si="13"/>
        <v>9.0699999999999999E-3</v>
      </c>
      <c r="BQ9" s="24">
        <f t="shared" si="51"/>
        <v>8.9899999999999997E-3</v>
      </c>
      <c r="BR9" s="18">
        <f t="shared" si="14"/>
        <v>8.000000000000021E-5</v>
      </c>
      <c r="BS9" s="17">
        <f t="shared" si="15"/>
        <v>0.99809999999999999</v>
      </c>
      <c r="BT9" s="24">
        <f t="shared" si="52"/>
        <v>0.99809999999999999</v>
      </c>
      <c r="BU9" s="18">
        <f t="shared" si="16"/>
        <v>0</v>
      </c>
      <c r="BV9" s="17">
        <f t="shared" si="17"/>
        <v>0.6845</v>
      </c>
      <c r="BW9" s="24">
        <f t="shared" si="53"/>
        <v>0.68169999999999997</v>
      </c>
      <c r="BX9" s="18">
        <f t="shared" si="18"/>
        <v>2.8000000000000247E-3</v>
      </c>
      <c r="BY9" s="17">
        <f t="shared" si="19"/>
        <v>16.434699999999999</v>
      </c>
      <c r="BZ9" s="24">
        <f t="shared" si="54"/>
        <v>16.366199999999999</v>
      </c>
      <c r="CA9" s="18">
        <f t="shared" si="20"/>
        <v>6.8500000000000227E-2</v>
      </c>
    </row>
    <row r="10" spans="1:110" x14ac:dyDescent="0.25">
      <c r="A10" s="9">
        <v>44681</v>
      </c>
      <c r="B10" s="9">
        <v>44706</v>
      </c>
      <c r="C10" s="9">
        <v>44706</v>
      </c>
      <c r="D10" s="9" t="s">
        <v>66</v>
      </c>
      <c r="E10" s="22">
        <v>0.98641999999999996</v>
      </c>
      <c r="F10" s="22">
        <v>7.6999999999999996E-4</v>
      </c>
      <c r="G10" s="22">
        <v>8.0999999999999996E-4</v>
      </c>
      <c r="H10" s="22">
        <v>0</v>
      </c>
      <c r="I10" s="22">
        <v>3.0000000000000001E-5</v>
      </c>
      <c r="J10" s="22">
        <v>0</v>
      </c>
      <c r="K10" s="22">
        <v>0</v>
      </c>
      <c r="L10" s="22">
        <v>1.0000000000000001E-5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2.9299999999999999E-3</v>
      </c>
      <c r="S10" s="22">
        <v>9.0299999999999998E-3</v>
      </c>
      <c r="T10" s="21">
        <f t="shared" si="0"/>
        <v>0.99999999999999989</v>
      </c>
      <c r="U10" s="11">
        <v>0.99809999999999999</v>
      </c>
      <c r="V10" s="10">
        <v>0.68169999999999997</v>
      </c>
      <c r="W10" s="11">
        <v>16.366599999999998</v>
      </c>
      <c r="X10" s="6"/>
      <c r="Z10" s="26">
        <f t="shared" si="21"/>
        <v>0.98641999999999996</v>
      </c>
      <c r="AA10" s="4">
        <f t="shared" si="22"/>
        <v>0.98401000000000005</v>
      </c>
      <c r="AB10" s="18">
        <f t="shared" si="23"/>
        <v>2.4099999999999122E-3</v>
      </c>
      <c r="AC10" s="17">
        <f t="shared" si="24"/>
        <v>7.6999999999999996E-4</v>
      </c>
      <c r="AD10" s="4">
        <f t="shared" si="25"/>
        <v>8.1999999999999998E-4</v>
      </c>
      <c r="AE10" s="18">
        <f t="shared" si="26"/>
        <v>5.0000000000000023E-5</v>
      </c>
      <c r="AF10" s="17">
        <f t="shared" si="27"/>
        <v>8.0999999999999996E-4</v>
      </c>
      <c r="AG10" s="4">
        <f t="shared" si="28"/>
        <v>3.1800000000000001E-3</v>
      </c>
      <c r="AH10" s="18">
        <f t="shared" si="29"/>
        <v>2.3700000000000001E-3</v>
      </c>
      <c r="AI10" s="17">
        <f t="shared" si="30"/>
        <v>0</v>
      </c>
      <c r="AJ10" s="4">
        <f t="shared" si="31"/>
        <v>1.0000000000000001E-5</v>
      </c>
      <c r="AK10" s="18">
        <f t="shared" si="32"/>
        <v>1.0000000000000001E-5</v>
      </c>
      <c r="AL10" s="27">
        <f t="shared" si="33"/>
        <v>3.0000000000000001E-5</v>
      </c>
      <c r="AM10" s="24">
        <f t="shared" si="34"/>
        <v>4.0000000000000003E-5</v>
      </c>
      <c r="AN10" s="25">
        <f t="shared" si="35"/>
        <v>1.0000000000000003E-5</v>
      </c>
      <c r="AO10" s="17">
        <f t="shared" si="36"/>
        <v>0</v>
      </c>
      <c r="AP10" s="24">
        <f t="shared" si="37"/>
        <v>0</v>
      </c>
      <c r="AQ10" s="18">
        <f t="shared" si="38"/>
        <v>0</v>
      </c>
      <c r="AR10" s="17">
        <f t="shared" si="39"/>
        <v>0</v>
      </c>
      <c r="AS10" s="24">
        <f t="shared" si="40"/>
        <v>0</v>
      </c>
      <c r="AT10" s="18">
        <f t="shared" si="41"/>
        <v>0</v>
      </c>
      <c r="AU10" s="17">
        <f t="shared" si="42"/>
        <v>1.0000000000000001E-5</v>
      </c>
      <c r="AV10" s="24">
        <f t="shared" si="43"/>
        <v>1.0000000000000001E-5</v>
      </c>
      <c r="AW10" s="18">
        <f t="shared" si="44"/>
        <v>0</v>
      </c>
      <c r="AX10" s="17">
        <f t="shared" si="1"/>
        <v>0</v>
      </c>
      <c r="AY10" s="24">
        <f t="shared" si="45"/>
        <v>0</v>
      </c>
      <c r="AZ10" s="18">
        <f t="shared" si="2"/>
        <v>0</v>
      </c>
      <c r="BA10" s="17">
        <f t="shared" si="3"/>
        <v>0</v>
      </c>
      <c r="BB10" s="24">
        <f t="shared" si="46"/>
        <v>0</v>
      </c>
      <c r="BC10" s="18">
        <f t="shared" si="4"/>
        <v>0</v>
      </c>
      <c r="BD10" s="17">
        <f t="shared" si="5"/>
        <v>0</v>
      </c>
      <c r="BE10" s="24">
        <f t="shared" si="47"/>
        <v>0</v>
      </c>
      <c r="BF10" s="18">
        <f t="shared" si="6"/>
        <v>0</v>
      </c>
      <c r="BG10" s="17">
        <f t="shared" si="7"/>
        <v>0</v>
      </c>
      <c r="BH10" s="24">
        <f t="shared" si="48"/>
        <v>0</v>
      </c>
      <c r="BI10" s="18">
        <f t="shared" si="8"/>
        <v>0</v>
      </c>
      <c r="BJ10" s="17">
        <f t="shared" si="9"/>
        <v>0</v>
      </c>
      <c r="BK10" s="24">
        <f t="shared" si="49"/>
        <v>0</v>
      </c>
      <c r="BL10" s="18">
        <f t="shared" si="10"/>
        <v>0</v>
      </c>
      <c r="BM10" s="17">
        <f t="shared" si="11"/>
        <v>2.9299999999999999E-3</v>
      </c>
      <c r="BN10" s="24">
        <f t="shared" si="50"/>
        <v>2.8600000000000001E-3</v>
      </c>
      <c r="BO10" s="18">
        <f t="shared" si="12"/>
        <v>6.999999999999975E-5</v>
      </c>
      <c r="BP10" s="17">
        <f t="shared" si="13"/>
        <v>9.0299999999999998E-3</v>
      </c>
      <c r="BQ10" s="24">
        <f t="shared" si="51"/>
        <v>9.0699999999999999E-3</v>
      </c>
      <c r="BR10" s="18">
        <f t="shared" si="14"/>
        <v>4.0000000000000105E-5</v>
      </c>
      <c r="BS10" s="17">
        <f t="shared" si="15"/>
        <v>0.99809999999999999</v>
      </c>
      <c r="BT10" s="24">
        <f t="shared" si="52"/>
        <v>0.99809999999999999</v>
      </c>
      <c r="BU10" s="18">
        <f t="shared" si="16"/>
        <v>0</v>
      </c>
      <c r="BV10" s="17">
        <f t="shared" si="17"/>
        <v>0.68169999999999997</v>
      </c>
      <c r="BW10" s="24">
        <f t="shared" si="53"/>
        <v>0.6845</v>
      </c>
      <c r="BX10" s="18">
        <f t="shared" si="18"/>
        <v>2.8000000000000247E-3</v>
      </c>
      <c r="BY10" s="17">
        <f t="shared" si="19"/>
        <v>16.366599999999998</v>
      </c>
      <c r="BZ10" s="24">
        <f t="shared" si="54"/>
        <v>16.434699999999999</v>
      </c>
      <c r="CA10" s="18">
        <f t="shared" si="20"/>
        <v>6.810000000000116E-2</v>
      </c>
    </row>
    <row r="11" spans="1:110" x14ac:dyDescent="0.25">
      <c r="A11" s="9">
        <v>44705</v>
      </c>
      <c r="B11" s="9">
        <v>44729</v>
      </c>
      <c r="C11" s="9">
        <v>44729</v>
      </c>
      <c r="D11" s="9" t="s">
        <v>67</v>
      </c>
      <c r="E11" s="22">
        <v>0.98521000000000003</v>
      </c>
      <c r="F11" s="22">
        <v>8.0000000000000004E-4</v>
      </c>
      <c r="G11" s="22">
        <v>9.2000000000000003E-4</v>
      </c>
      <c r="H11" s="22">
        <v>4.0000000000000003E-5</v>
      </c>
      <c r="I11" s="22">
        <v>1.2999999999999999E-4</v>
      </c>
      <c r="J11" s="22">
        <v>8.0000000000000007E-5</v>
      </c>
      <c r="K11" s="22">
        <v>1.2999999999999999E-4</v>
      </c>
      <c r="L11" s="22">
        <v>2.4000000000000001E-4</v>
      </c>
      <c r="M11" s="22">
        <v>2.1000000000000001E-4</v>
      </c>
      <c r="N11" s="22">
        <v>1.2E-4</v>
      </c>
      <c r="O11" s="22">
        <v>3.0000000000000001E-5</v>
      </c>
      <c r="P11" s="22">
        <v>0</v>
      </c>
      <c r="Q11" s="22">
        <v>0</v>
      </c>
      <c r="R11" s="22">
        <v>2.8E-3</v>
      </c>
      <c r="S11" s="22">
        <v>9.2899999999999996E-3</v>
      </c>
      <c r="T11" s="21">
        <f t="shared" si="0"/>
        <v>1</v>
      </c>
      <c r="U11" s="11">
        <v>0.99809999999999999</v>
      </c>
      <c r="V11" s="10">
        <v>0.68479999999999996</v>
      </c>
      <c r="W11" s="11">
        <v>16.4419</v>
      </c>
      <c r="X11" s="6"/>
      <c r="Z11" s="26">
        <f t="shared" si="21"/>
        <v>0.98521000000000003</v>
      </c>
      <c r="AA11" s="4">
        <f t="shared" si="22"/>
        <v>0.98641999999999996</v>
      </c>
      <c r="AB11" s="18">
        <f t="shared" si="23"/>
        <v>1.2099999999999334E-3</v>
      </c>
      <c r="AC11" s="17">
        <f t="shared" si="24"/>
        <v>8.0000000000000004E-4</v>
      </c>
      <c r="AD11" s="4">
        <f t="shared" si="25"/>
        <v>7.6999999999999996E-4</v>
      </c>
      <c r="AE11" s="18">
        <f t="shared" si="26"/>
        <v>3.0000000000000079E-5</v>
      </c>
      <c r="AF11" s="17">
        <f t="shared" si="27"/>
        <v>9.2000000000000003E-4</v>
      </c>
      <c r="AG11" s="4">
        <f t="shared" si="28"/>
        <v>8.0999999999999996E-4</v>
      </c>
      <c r="AH11" s="18">
        <f t="shared" si="29"/>
        <v>1.1000000000000007E-4</v>
      </c>
      <c r="AI11" s="17">
        <f t="shared" si="30"/>
        <v>4.0000000000000003E-5</v>
      </c>
      <c r="AJ11" s="24">
        <f t="shared" si="31"/>
        <v>0</v>
      </c>
      <c r="AK11" s="18">
        <f t="shared" si="32"/>
        <v>4.0000000000000003E-5</v>
      </c>
      <c r="AL11" s="27">
        <f t="shared" si="33"/>
        <v>1.2999999999999999E-4</v>
      </c>
      <c r="AM11" s="24">
        <f t="shared" si="34"/>
        <v>3.0000000000000001E-5</v>
      </c>
      <c r="AN11" s="25">
        <f t="shared" si="35"/>
        <v>9.9999999999999991E-5</v>
      </c>
      <c r="AO11" s="17">
        <f t="shared" si="36"/>
        <v>8.0000000000000007E-5</v>
      </c>
      <c r="AP11" s="24">
        <f t="shared" si="37"/>
        <v>0</v>
      </c>
      <c r="AQ11" s="18">
        <f t="shared" si="38"/>
        <v>8.0000000000000007E-5</v>
      </c>
      <c r="AR11" s="17">
        <f t="shared" si="39"/>
        <v>1.2999999999999999E-4</v>
      </c>
      <c r="AS11" s="24">
        <f t="shared" si="40"/>
        <v>0</v>
      </c>
      <c r="AT11" s="18">
        <f t="shared" si="41"/>
        <v>1.2999999999999999E-4</v>
      </c>
      <c r="AU11" s="17">
        <f t="shared" si="42"/>
        <v>2.4000000000000001E-4</v>
      </c>
      <c r="AV11" s="24">
        <f t="shared" si="43"/>
        <v>1.0000000000000001E-5</v>
      </c>
      <c r="AW11" s="18">
        <f t="shared" si="44"/>
        <v>2.3000000000000001E-4</v>
      </c>
      <c r="AX11" s="17">
        <f t="shared" si="1"/>
        <v>2.1000000000000001E-4</v>
      </c>
      <c r="AY11" s="24">
        <f t="shared" si="45"/>
        <v>0</v>
      </c>
      <c r="AZ11" s="18">
        <f t="shared" si="2"/>
        <v>2.1000000000000001E-4</v>
      </c>
      <c r="BA11" s="17">
        <f t="shared" si="3"/>
        <v>1.2E-4</v>
      </c>
      <c r="BB11" s="24">
        <f t="shared" si="46"/>
        <v>0</v>
      </c>
      <c r="BC11" s="18">
        <f t="shared" si="4"/>
        <v>1.2E-4</v>
      </c>
      <c r="BD11" s="17">
        <f t="shared" si="5"/>
        <v>3.0000000000000001E-5</v>
      </c>
      <c r="BE11" s="24">
        <f t="shared" si="47"/>
        <v>0</v>
      </c>
      <c r="BF11" s="18">
        <f t="shared" si="6"/>
        <v>3.0000000000000001E-5</v>
      </c>
      <c r="BG11" s="17">
        <f t="shared" si="7"/>
        <v>0</v>
      </c>
      <c r="BH11" s="24">
        <f t="shared" si="48"/>
        <v>0</v>
      </c>
      <c r="BI11" s="18">
        <f t="shared" si="8"/>
        <v>0</v>
      </c>
      <c r="BJ11" s="17">
        <f t="shared" si="9"/>
        <v>0</v>
      </c>
      <c r="BK11" s="24">
        <f t="shared" si="49"/>
        <v>0</v>
      </c>
      <c r="BL11" s="18">
        <f t="shared" si="10"/>
        <v>0</v>
      </c>
      <c r="BM11" s="17">
        <f t="shared" si="11"/>
        <v>2.8E-3</v>
      </c>
      <c r="BN11" s="24">
        <f t="shared" si="50"/>
        <v>2.9299999999999999E-3</v>
      </c>
      <c r="BO11" s="18">
        <f t="shared" si="12"/>
        <v>1.2999999999999991E-4</v>
      </c>
      <c r="BP11" s="17">
        <f t="shared" si="13"/>
        <v>9.2899999999999996E-3</v>
      </c>
      <c r="BQ11" s="24">
        <f t="shared" si="51"/>
        <v>9.0299999999999998E-3</v>
      </c>
      <c r="BR11" s="18">
        <f t="shared" si="14"/>
        <v>2.5999999999999981E-4</v>
      </c>
      <c r="BS11" s="17">
        <f t="shared" si="15"/>
        <v>0.99809999999999999</v>
      </c>
      <c r="BT11" s="24">
        <f t="shared" si="52"/>
        <v>0.99809999999999999</v>
      </c>
      <c r="BU11" s="18">
        <f t="shared" si="16"/>
        <v>0</v>
      </c>
      <c r="BV11" s="17">
        <f t="shared" si="17"/>
        <v>0.68479999999999996</v>
      </c>
      <c r="BW11" s="24">
        <f t="shared" si="53"/>
        <v>0.68169999999999997</v>
      </c>
      <c r="BX11" s="18">
        <f t="shared" si="18"/>
        <v>3.0999999999999917E-3</v>
      </c>
      <c r="BY11" s="17">
        <f t="shared" si="19"/>
        <v>16.4419</v>
      </c>
      <c r="BZ11" s="24">
        <f t="shared" si="54"/>
        <v>16.366599999999998</v>
      </c>
      <c r="CA11" s="18">
        <f t="shared" si="20"/>
        <v>7.5300000000002143E-2</v>
      </c>
    </row>
    <row r="12" spans="1:110" x14ac:dyDescent="0.25">
      <c r="A12" s="9">
        <v>44827</v>
      </c>
      <c r="B12" s="9">
        <v>44852</v>
      </c>
      <c r="C12" s="9">
        <v>44852</v>
      </c>
      <c r="D12" s="9" t="s">
        <v>68</v>
      </c>
      <c r="E12" s="22">
        <v>0.98826000000000003</v>
      </c>
      <c r="F12" s="22">
        <v>7.2000000000000005E-4</v>
      </c>
      <c r="G12" s="22">
        <v>1.7000000000000001E-4</v>
      </c>
      <c r="H12" s="22">
        <v>2.0000000000000002E-5</v>
      </c>
      <c r="I12" s="22">
        <v>4.0000000000000003E-5</v>
      </c>
      <c r="J12" s="22">
        <v>0</v>
      </c>
      <c r="K12" s="22">
        <v>1.0000000000000001E-5</v>
      </c>
      <c r="L12" s="22">
        <v>1.0000000000000001E-5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3.5300000000000002E-3</v>
      </c>
      <c r="S12" s="22">
        <v>7.2399999999999999E-3</v>
      </c>
      <c r="T12" s="21">
        <f t="shared" si="0"/>
        <v>1</v>
      </c>
      <c r="U12" s="11">
        <v>0.99809999999999999</v>
      </c>
      <c r="V12" s="10">
        <v>0.67910000000000004</v>
      </c>
      <c r="W12" s="11">
        <v>16.305800000000001</v>
      </c>
      <c r="X12" s="6"/>
      <c r="Z12" s="26">
        <f t="shared" si="21"/>
        <v>0.98826000000000003</v>
      </c>
      <c r="AA12" s="4">
        <f t="shared" si="22"/>
        <v>0.98521000000000003</v>
      </c>
      <c r="AB12" s="18">
        <f t="shared" si="23"/>
        <v>3.0499999999999972E-3</v>
      </c>
      <c r="AC12" s="17">
        <f t="shared" si="24"/>
        <v>7.2000000000000005E-4</v>
      </c>
      <c r="AD12" s="4">
        <f t="shared" si="25"/>
        <v>8.0000000000000004E-4</v>
      </c>
      <c r="AE12" s="18">
        <f t="shared" si="26"/>
        <v>7.9999999999999993E-5</v>
      </c>
      <c r="AF12" s="17">
        <f t="shared" si="27"/>
        <v>1.7000000000000001E-4</v>
      </c>
      <c r="AG12" s="4">
        <f t="shared" si="28"/>
        <v>9.2000000000000003E-4</v>
      </c>
      <c r="AH12" s="18">
        <f t="shared" si="29"/>
        <v>7.5000000000000002E-4</v>
      </c>
      <c r="AI12" s="17">
        <f t="shared" si="30"/>
        <v>2.0000000000000002E-5</v>
      </c>
      <c r="AJ12" s="4">
        <f t="shared" si="31"/>
        <v>4.0000000000000003E-5</v>
      </c>
      <c r="AK12" s="18">
        <f t="shared" si="32"/>
        <v>2.0000000000000002E-5</v>
      </c>
      <c r="AL12" s="27">
        <f t="shared" si="33"/>
        <v>4.0000000000000003E-5</v>
      </c>
      <c r="AM12" s="24">
        <f t="shared" si="34"/>
        <v>1.2999999999999999E-4</v>
      </c>
      <c r="AN12" s="25">
        <f t="shared" si="35"/>
        <v>8.9999999999999992E-5</v>
      </c>
      <c r="AO12" s="17">
        <f t="shared" si="36"/>
        <v>0</v>
      </c>
      <c r="AP12" s="24">
        <f t="shared" si="37"/>
        <v>8.0000000000000007E-5</v>
      </c>
      <c r="AQ12" s="18">
        <f t="shared" si="38"/>
        <v>8.0000000000000007E-5</v>
      </c>
      <c r="AR12" s="17">
        <f t="shared" si="39"/>
        <v>1.0000000000000001E-5</v>
      </c>
      <c r="AS12" s="24">
        <f t="shared" si="40"/>
        <v>1.2999999999999999E-4</v>
      </c>
      <c r="AT12" s="18">
        <f t="shared" si="41"/>
        <v>1.1999999999999999E-4</v>
      </c>
      <c r="AU12" s="17">
        <f t="shared" si="42"/>
        <v>1.0000000000000001E-5</v>
      </c>
      <c r="AV12" s="24">
        <f t="shared" si="43"/>
        <v>2.4000000000000001E-4</v>
      </c>
      <c r="AW12" s="18">
        <f t="shared" si="44"/>
        <v>2.3000000000000001E-4</v>
      </c>
      <c r="AX12" s="17">
        <f t="shared" si="1"/>
        <v>0</v>
      </c>
      <c r="AY12" s="24">
        <f t="shared" si="45"/>
        <v>2.1000000000000001E-4</v>
      </c>
      <c r="AZ12" s="18">
        <f t="shared" si="2"/>
        <v>2.1000000000000001E-4</v>
      </c>
      <c r="BA12" s="17">
        <f t="shared" si="3"/>
        <v>0</v>
      </c>
      <c r="BB12" s="24">
        <f t="shared" si="46"/>
        <v>1.2E-4</v>
      </c>
      <c r="BC12" s="18">
        <f t="shared" si="4"/>
        <v>1.2E-4</v>
      </c>
      <c r="BD12" s="17">
        <f t="shared" si="5"/>
        <v>0</v>
      </c>
      <c r="BE12" s="24">
        <f t="shared" si="47"/>
        <v>3.0000000000000001E-5</v>
      </c>
      <c r="BF12" s="18">
        <f t="shared" si="6"/>
        <v>3.0000000000000001E-5</v>
      </c>
      <c r="BG12" s="17">
        <f t="shared" si="7"/>
        <v>0</v>
      </c>
      <c r="BH12" s="24">
        <f t="shared" si="48"/>
        <v>0</v>
      </c>
      <c r="BI12" s="18">
        <f t="shared" si="8"/>
        <v>0</v>
      </c>
      <c r="BJ12" s="17">
        <f t="shared" si="9"/>
        <v>0</v>
      </c>
      <c r="BK12" s="24">
        <f t="shared" si="49"/>
        <v>0</v>
      </c>
      <c r="BL12" s="18">
        <f t="shared" si="10"/>
        <v>0</v>
      </c>
      <c r="BM12" s="17">
        <f t="shared" si="11"/>
        <v>3.5300000000000002E-3</v>
      </c>
      <c r="BN12" s="24">
        <f t="shared" si="50"/>
        <v>2.8E-3</v>
      </c>
      <c r="BO12" s="18">
        <f t="shared" si="12"/>
        <v>7.3000000000000018E-4</v>
      </c>
      <c r="BP12" s="17">
        <f t="shared" si="13"/>
        <v>7.2399999999999999E-3</v>
      </c>
      <c r="BQ12" s="24">
        <f t="shared" si="51"/>
        <v>9.2899999999999996E-3</v>
      </c>
      <c r="BR12" s="18">
        <f t="shared" si="14"/>
        <v>2.0499999999999997E-3</v>
      </c>
      <c r="BS12" s="17">
        <f t="shared" si="15"/>
        <v>0.99809999999999999</v>
      </c>
      <c r="BT12" s="24">
        <f t="shared" si="52"/>
        <v>0.99809999999999999</v>
      </c>
      <c r="BU12" s="18">
        <f t="shared" si="16"/>
        <v>0</v>
      </c>
      <c r="BV12" s="17">
        <f t="shared" si="17"/>
        <v>0.67910000000000004</v>
      </c>
      <c r="BW12" s="24">
        <f t="shared" si="53"/>
        <v>0.68479999999999996</v>
      </c>
      <c r="BX12" s="18">
        <f t="shared" si="18"/>
        <v>5.6999999999999273E-3</v>
      </c>
      <c r="BY12" s="17">
        <f t="shared" si="19"/>
        <v>16.305800000000001</v>
      </c>
      <c r="BZ12" s="24">
        <f t="shared" si="54"/>
        <v>16.4419</v>
      </c>
      <c r="CA12" s="18">
        <f t="shared" si="20"/>
        <v>0.136099999999999</v>
      </c>
    </row>
    <row r="13" spans="1:110" x14ac:dyDescent="0.25">
      <c r="A13" s="9">
        <v>44849</v>
      </c>
      <c r="B13" s="9">
        <v>44874</v>
      </c>
      <c r="C13" s="9">
        <v>44874</v>
      </c>
      <c r="D13" s="9" t="s">
        <v>69</v>
      </c>
      <c r="E13" s="22">
        <v>0.98348000000000002</v>
      </c>
      <c r="F13" s="22">
        <v>7.6000000000000004E-4</v>
      </c>
      <c r="G13" s="22">
        <v>1.3999999999999999E-4</v>
      </c>
      <c r="H13" s="22">
        <v>2.0000000000000002E-5</v>
      </c>
      <c r="I13" s="22">
        <v>3.0000000000000001E-5</v>
      </c>
      <c r="J13" s="22">
        <v>1.0000000000000001E-5</v>
      </c>
      <c r="K13" s="22">
        <v>1.0000000000000001E-5</v>
      </c>
      <c r="L13" s="22">
        <v>1.0000000000000001E-5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6.6600000000000001E-3</v>
      </c>
      <c r="S13" s="22">
        <v>8.8800000000000007E-3</v>
      </c>
      <c r="T13" s="21">
        <f t="shared" si="0"/>
        <v>0.99999999999999989</v>
      </c>
      <c r="U13" s="11">
        <v>0.99809999999999999</v>
      </c>
      <c r="V13" s="10">
        <v>0.68259999999999998</v>
      </c>
      <c r="W13" s="11">
        <v>16.388999999999999</v>
      </c>
      <c r="X13" s="6"/>
      <c r="Z13" s="26">
        <f t="shared" si="21"/>
        <v>0.98348000000000002</v>
      </c>
      <c r="AA13" s="4">
        <f t="shared" si="22"/>
        <v>0.98826000000000003</v>
      </c>
      <c r="AB13" s="18">
        <f t="shared" si="23"/>
        <v>4.7800000000000065E-3</v>
      </c>
      <c r="AC13" s="17">
        <f t="shared" si="24"/>
        <v>7.6000000000000004E-4</v>
      </c>
      <c r="AD13" s="4">
        <f t="shared" si="25"/>
        <v>7.2000000000000005E-4</v>
      </c>
      <c r="AE13" s="18">
        <f t="shared" si="26"/>
        <v>3.9999999999999996E-5</v>
      </c>
      <c r="AF13" s="17">
        <f t="shared" si="27"/>
        <v>1.3999999999999999E-4</v>
      </c>
      <c r="AG13" s="4">
        <f t="shared" si="28"/>
        <v>1.7000000000000001E-4</v>
      </c>
      <c r="AH13" s="18">
        <f t="shared" si="29"/>
        <v>3.0000000000000024E-5</v>
      </c>
      <c r="AI13" s="17">
        <f t="shared" si="30"/>
        <v>2.0000000000000002E-5</v>
      </c>
      <c r="AJ13" s="4">
        <f t="shared" si="31"/>
        <v>2.0000000000000002E-5</v>
      </c>
      <c r="AK13" s="18">
        <f t="shared" si="32"/>
        <v>0</v>
      </c>
      <c r="AL13" s="27">
        <f t="shared" si="33"/>
        <v>3.0000000000000001E-5</v>
      </c>
      <c r="AM13" s="24">
        <f t="shared" si="34"/>
        <v>4.0000000000000003E-5</v>
      </c>
      <c r="AN13" s="25">
        <f t="shared" si="35"/>
        <v>1.0000000000000003E-5</v>
      </c>
      <c r="AO13" s="17">
        <f t="shared" si="36"/>
        <v>1.0000000000000001E-5</v>
      </c>
      <c r="AP13" s="24">
        <f t="shared" si="37"/>
        <v>0</v>
      </c>
      <c r="AQ13" s="18">
        <f t="shared" si="38"/>
        <v>1.0000000000000001E-5</v>
      </c>
      <c r="AR13" s="17">
        <f t="shared" si="39"/>
        <v>1.0000000000000001E-5</v>
      </c>
      <c r="AS13" s="24">
        <f t="shared" si="40"/>
        <v>1.0000000000000001E-5</v>
      </c>
      <c r="AT13" s="18">
        <f t="shared" si="41"/>
        <v>0</v>
      </c>
      <c r="AU13" s="17">
        <f t="shared" si="42"/>
        <v>1.0000000000000001E-5</v>
      </c>
      <c r="AV13" s="24">
        <f t="shared" si="43"/>
        <v>1.0000000000000001E-5</v>
      </c>
      <c r="AW13" s="18">
        <f t="shared" si="44"/>
        <v>0</v>
      </c>
      <c r="AX13" s="17">
        <f t="shared" si="1"/>
        <v>0</v>
      </c>
      <c r="AY13" s="24">
        <f t="shared" si="45"/>
        <v>0</v>
      </c>
      <c r="AZ13" s="18">
        <f t="shared" si="2"/>
        <v>0</v>
      </c>
      <c r="BA13" s="17">
        <f t="shared" si="3"/>
        <v>0</v>
      </c>
      <c r="BB13" s="24">
        <f t="shared" si="46"/>
        <v>0</v>
      </c>
      <c r="BC13" s="18">
        <f t="shared" si="4"/>
        <v>0</v>
      </c>
      <c r="BD13" s="17">
        <f t="shared" si="5"/>
        <v>0</v>
      </c>
      <c r="BE13" s="24">
        <f t="shared" si="47"/>
        <v>0</v>
      </c>
      <c r="BF13" s="18">
        <f t="shared" si="6"/>
        <v>0</v>
      </c>
      <c r="BG13" s="17">
        <f t="shared" si="7"/>
        <v>0</v>
      </c>
      <c r="BH13" s="24">
        <f t="shared" si="48"/>
        <v>0</v>
      </c>
      <c r="BI13" s="18">
        <f t="shared" si="8"/>
        <v>0</v>
      </c>
      <c r="BJ13" s="17">
        <f t="shared" si="9"/>
        <v>0</v>
      </c>
      <c r="BK13" s="24">
        <f t="shared" si="49"/>
        <v>0</v>
      </c>
      <c r="BL13" s="18">
        <f t="shared" si="10"/>
        <v>0</v>
      </c>
      <c r="BM13" s="17">
        <f t="shared" si="11"/>
        <v>6.6600000000000001E-3</v>
      </c>
      <c r="BN13" s="24">
        <f t="shared" si="50"/>
        <v>3.5300000000000002E-3</v>
      </c>
      <c r="BO13" s="18">
        <f t="shared" si="12"/>
        <v>3.13E-3</v>
      </c>
      <c r="BP13" s="17">
        <f t="shared" si="13"/>
        <v>8.8800000000000007E-3</v>
      </c>
      <c r="BQ13" s="24">
        <f t="shared" si="51"/>
        <v>7.2399999999999999E-3</v>
      </c>
      <c r="BR13" s="18">
        <f t="shared" si="14"/>
        <v>1.6400000000000008E-3</v>
      </c>
      <c r="BS13" s="17">
        <f t="shared" si="15"/>
        <v>0.99809999999999999</v>
      </c>
      <c r="BT13" s="24">
        <f t="shared" si="52"/>
        <v>0.99809999999999999</v>
      </c>
      <c r="BU13" s="18">
        <f t="shared" si="16"/>
        <v>0</v>
      </c>
      <c r="BV13" s="17">
        <f t="shared" si="17"/>
        <v>0.68259999999999998</v>
      </c>
      <c r="BW13" s="24">
        <f t="shared" si="53"/>
        <v>0.67910000000000004</v>
      </c>
      <c r="BX13" s="18">
        <f t="shared" si="18"/>
        <v>3.4999999999999476E-3</v>
      </c>
      <c r="BY13" s="17">
        <f t="shared" si="19"/>
        <v>16.388999999999999</v>
      </c>
      <c r="BZ13" s="24">
        <f t="shared" si="54"/>
        <v>16.305800000000001</v>
      </c>
      <c r="CA13" s="18">
        <f t="shared" si="20"/>
        <v>8.3199999999997942E-2</v>
      </c>
    </row>
    <row r="14" spans="1:110" x14ac:dyDescent="0.25">
      <c r="A14" s="9">
        <v>44898</v>
      </c>
      <c r="B14" s="9">
        <v>44922</v>
      </c>
      <c r="C14" s="9">
        <v>44922</v>
      </c>
      <c r="D14" s="9" t="s">
        <v>70</v>
      </c>
      <c r="E14" s="22">
        <v>0.98450000000000004</v>
      </c>
      <c r="F14" s="22">
        <v>7.7999999999999999E-4</v>
      </c>
      <c r="G14" s="22">
        <v>2.3E-3</v>
      </c>
      <c r="H14" s="22">
        <v>0</v>
      </c>
      <c r="I14" s="22">
        <v>4.0000000000000003E-5</v>
      </c>
      <c r="J14" s="22">
        <v>0</v>
      </c>
      <c r="K14" s="22">
        <v>0</v>
      </c>
      <c r="L14" s="22">
        <v>1.0000000000000001E-5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3.2399999999999998E-3</v>
      </c>
      <c r="S14" s="22">
        <v>9.1299999999999992E-3</v>
      </c>
      <c r="T14" s="21">
        <f t="shared" si="0"/>
        <v>1</v>
      </c>
      <c r="U14" s="11">
        <v>0.99809999999999999</v>
      </c>
      <c r="V14" s="10">
        <v>0.68369999999999997</v>
      </c>
      <c r="W14" s="11">
        <v>16.416</v>
      </c>
      <c r="X14" s="6"/>
      <c r="Z14" s="26">
        <f t="shared" si="21"/>
        <v>0.98450000000000004</v>
      </c>
      <c r="AA14" s="4">
        <f t="shared" si="22"/>
        <v>0.98348000000000002</v>
      </c>
      <c r="AB14" s="18">
        <f t="shared" si="23"/>
        <v>1.0200000000000209E-3</v>
      </c>
      <c r="AC14" s="17">
        <f t="shared" si="24"/>
        <v>7.7999999999999999E-4</v>
      </c>
      <c r="AD14" s="4">
        <f t="shared" si="25"/>
        <v>7.6000000000000004E-4</v>
      </c>
      <c r="AE14" s="18">
        <f t="shared" si="26"/>
        <v>1.9999999999999944E-5</v>
      </c>
      <c r="AF14" s="17">
        <f t="shared" si="27"/>
        <v>2.3E-3</v>
      </c>
      <c r="AG14" s="4">
        <f t="shared" si="28"/>
        <v>1.3999999999999999E-4</v>
      </c>
      <c r="AH14" s="18">
        <f t="shared" si="29"/>
        <v>2.16E-3</v>
      </c>
      <c r="AI14" s="17">
        <f t="shared" si="30"/>
        <v>0</v>
      </c>
      <c r="AJ14" s="4">
        <f t="shared" si="31"/>
        <v>2.0000000000000002E-5</v>
      </c>
      <c r="AK14" s="18">
        <f t="shared" si="32"/>
        <v>2.0000000000000002E-5</v>
      </c>
      <c r="AL14" s="27">
        <f t="shared" si="33"/>
        <v>4.0000000000000003E-5</v>
      </c>
      <c r="AM14" s="24">
        <f t="shared" si="34"/>
        <v>3.0000000000000001E-5</v>
      </c>
      <c r="AN14" s="25">
        <f t="shared" si="35"/>
        <v>1.0000000000000003E-5</v>
      </c>
      <c r="AO14" s="17">
        <f t="shared" si="36"/>
        <v>0</v>
      </c>
      <c r="AP14" s="24">
        <f t="shared" si="37"/>
        <v>1.0000000000000001E-5</v>
      </c>
      <c r="AQ14" s="18">
        <f t="shared" si="38"/>
        <v>1.0000000000000001E-5</v>
      </c>
      <c r="AR14" s="17">
        <f t="shared" si="39"/>
        <v>0</v>
      </c>
      <c r="AS14" s="24">
        <f t="shared" si="40"/>
        <v>1.0000000000000001E-5</v>
      </c>
      <c r="AT14" s="18">
        <f t="shared" si="41"/>
        <v>1.0000000000000001E-5</v>
      </c>
      <c r="AU14" s="17">
        <f t="shared" si="42"/>
        <v>1.0000000000000001E-5</v>
      </c>
      <c r="AV14" s="24">
        <f t="shared" si="43"/>
        <v>1.0000000000000001E-5</v>
      </c>
      <c r="AW14" s="18">
        <f t="shared" si="44"/>
        <v>0</v>
      </c>
      <c r="AX14" s="17">
        <f t="shared" si="1"/>
        <v>0</v>
      </c>
      <c r="AY14" s="24">
        <f t="shared" si="45"/>
        <v>0</v>
      </c>
      <c r="AZ14" s="18">
        <f t="shared" si="2"/>
        <v>0</v>
      </c>
      <c r="BA14" s="17">
        <f t="shared" si="3"/>
        <v>0</v>
      </c>
      <c r="BB14" s="24">
        <f t="shared" si="46"/>
        <v>0</v>
      </c>
      <c r="BC14" s="18">
        <f t="shared" si="4"/>
        <v>0</v>
      </c>
      <c r="BD14" s="17">
        <f t="shared" si="5"/>
        <v>0</v>
      </c>
      <c r="BE14" s="24">
        <f t="shared" si="47"/>
        <v>0</v>
      </c>
      <c r="BF14" s="18">
        <f t="shared" si="6"/>
        <v>0</v>
      </c>
      <c r="BG14" s="17">
        <f t="shared" si="7"/>
        <v>0</v>
      </c>
      <c r="BH14" s="24">
        <f t="shared" si="48"/>
        <v>0</v>
      </c>
      <c r="BI14" s="18">
        <f t="shared" si="8"/>
        <v>0</v>
      </c>
      <c r="BJ14" s="17">
        <f t="shared" si="9"/>
        <v>0</v>
      </c>
      <c r="BK14" s="24">
        <f t="shared" si="49"/>
        <v>0</v>
      </c>
      <c r="BL14" s="18">
        <f t="shared" si="10"/>
        <v>0</v>
      </c>
      <c r="BM14" s="17">
        <f t="shared" si="11"/>
        <v>3.2399999999999998E-3</v>
      </c>
      <c r="BN14" s="24">
        <f t="shared" si="50"/>
        <v>6.6600000000000001E-3</v>
      </c>
      <c r="BO14" s="18">
        <f t="shared" si="12"/>
        <v>3.4200000000000003E-3</v>
      </c>
      <c r="BP14" s="17">
        <f t="shared" si="13"/>
        <v>9.1299999999999992E-3</v>
      </c>
      <c r="BQ14" s="24">
        <f t="shared" si="51"/>
        <v>8.8800000000000007E-3</v>
      </c>
      <c r="BR14" s="18">
        <f t="shared" si="14"/>
        <v>2.4999999999999849E-4</v>
      </c>
      <c r="BS14" s="17">
        <f t="shared" si="15"/>
        <v>0.99809999999999999</v>
      </c>
      <c r="BT14" s="24">
        <f t="shared" si="52"/>
        <v>0.99809999999999999</v>
      </c>
      <c r="BU14" s="18">
        <f t="shared" si="16"/>
        <v>0</v>
      </c>
      <c r="BV14" s="17">
        <f t="shared" si="17"/>
        <v>0.68369999999999997</v>
      </c>
      <c r="BW14" s="24">
        <f t="shared" si="53"/>
        <v>0.68259999999999998</v>
      </c>
      <c r="BX14" s="18">
        <f t="shared" si="18"/>
        <v>1.0999999999999899E-3</v>
      </c>
      <c r="BY14" s="17">
        <f t="shared" si="19"/>
        <v>16.416</v>
      </c>
      <c r="BZ14" s="24">
        <f t="shared" si="54"/>
        <v>16.388999999999999</v>
      </c>
      <c r="CA14" s="18">
        <f t="shared" si="20"/>
        <v>2.7000000000001023E-2</v>
      </c>
    </row>
    <row r="15" spans="1:110" x14ac:dyDescent="0.25">
      <c r="A15" s="9">
        <v>44946</v>
      </c>
      <c r="B15" s="9">
        <v>44971</v>
      </c>
      <c r="C15" s="9">
        <v>44971</v>
      </c>
      <c r="D15" s="5" t="s">
        <v>38</v>
      </c>
      <c r="E15" s="22">
        <v>0.98685999999999996</v>
      </c>
      <c r="F15" s="22">
        <v>7.6999999999999996E-4</v>
      </c>
      <c r="G15" s="22">
        <v>0</v>
      </c>
      <c r="H15" s="22">
        <v>4.0000000000000003E-5</v>
      </c>
      <c r="I15" s="22">
        <v>0</v>
      </c>
      <c r="J15" s="22">
        <v>0</v>
      </c>
      <c r="K15" s="22">
        <v>1.0000000000000001E-5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3.0699999999999998E-3</v>
      </c>
      <c r="S15" s="22">
        <v>9.2499999999999995E-3</v>
      </c>
      <c r="T15" s="21">
        <f t="shared" ref="T15:T28" si="55">SUM(E15:S15)</f>
        <v>1</v>
      </c>
      <c r="U15" s="11">
        <v>0.99809999999999999</v>
      </c>
      <c r="V15" s="10">
        <v>0.68110000000000004</v>
      </c>
      <c r="W15" s="11">
        <v>16.352</v>
      </c>
      <c r="X15" s="6"/>
      <c r="Z15" s="26">
        <f t="shared" si="21"/>
        <v>0.98685999999999996</v>
      </c>
      <c r="AA15" s="4">
        <f t="shared" si="22"/>
        <v>0.98450000000000004</v>
      </c>
      <c r="AB15" s="18">
        <f t="shared" si="23"/>
        <v>2.3599999999999177E-3</v>
      </c>
      <c r="AC15" s="17">
        <f t="shared" si="24"/>
        <v>7.6999999999999996E-4</v>
      </c>
      <c r="AD15" s="4">
        <f t="shared" si="25"/>
        <v>7.7999999999999999E-4</v>
      </c>
      <c r="AE15" s="18">
        <f t="shared" si="26"/>
        <v>1.0000000000000026E-5</v>
      </c>
      <c r="AF15" s="17">
        <f t="shared" si="27"/>
        <v>0</v>
      </c>
      <c r="AG15" s="4">
        <f t="shared" si="28"/>
        <v>2.3E-3</v>
      </c>
      <c r="AH15" s="18">
        <f t="shared" si="29"/>
        <v>2.3E-3</v>
      </c>
      <c r="AI15" s="17">
        <f t="shared" si="30"/>
        <v>4.0000000000000003E-5</v>
      </c>
      <c r="AJ15" s="24">
        <f t="shared" si="31"/>
        <v>0</v>
      </c>
      <c r="AK15" s="18">
        <f t="shared" si="32"/>
        <v>4.0000000000000003E-5</v>
      </c>
      <c r="AL15" s="27">
        <f t="shared" si="33"/>
        <v>0</v>
      </c>
      <c r="AM15" s="24">
        <f t="shared" si="34"/>
        <v>4.0000000000000003E-5</v>
      </c>
      <c r="AN15" s="25">
        <f t="shared" si="35"/>
        <v>4.0000000000000003E-5</v>
      </c>
      <c r="AO15" s="17">
        <f t="shared" si="36"/>
        <v>0</v>
      </c>
      <c r="AP15" s="24">
        <f t="shared" si="37"/>
        <v>0</v>
      </c>
      <c r="AQ15" s="18">
        <f t="shared" si="38"/>
        <v>0</v>
      </c>
      <c r="AR15" s="17">
        <f t="shared" si="39"/>
        <v>1.0000000000000001E-5</v>
      </c>
      <c r="AS15" s="24">
        <f t="shared" si="40"/>
        <v>0</v>
      </c>
      <c r="AT15" s="18">
        <f t="shared" si="41"/>
        <v>1.0000000000000001E-5</v>
      </c>
      <c r="AU15" s="17">
        <f t="shared" si="42"/>
        <v>0</v>
      </c>
      <c r="AV15" s="24">
        <f t="shared" si="43"/>
        <v>1.0000000000000001E-5</v>
      </c>
      <c r="AW15" s="18">
        <f t="shared" si="44"/>
        <v>1.0000000000000001E-5</v>
      </c>
      <c r="AX15" s="17">
        <f t="shared" si="1"/>
        <v>0</v>
      </c>
      <c r="AY15" s="24">
        <f t="shared" si="45"/>
        <v>0</v>
      </c>
      <c r="AZ15" s="18">
        <f t="shared" si="2"/>
        <v>0</v>
      </c>
      <c r="BA15" s="17">
        <f t="shared" si="3"/>
        <v>0</v>
      </c>
      <c r="BB15" s="24">
        <f t="shared" si="46"/>
        <v>0</v>
      </c>
      <c r="BC15" s="18">
        <f t="shared" si="4"/>
        <v>0</v>
      </c>
      <c r="BD15" s="17">
        <f t="shared" si="5"/>
        <v>0</v>
      </c>
      <c r="BE15" s="24">
        <f t="shared" si="47"/>
        <v>0</v>
      </c>
      <c r="BF15" s="18">
        <f t="shared" si="6"/>
        <v>0</v>
      </c>
      <c r="BG15" s="17">
        <f t="shared" si="7"/>
        <v>0</v>
      </c>
      <c r="BH15" s="24">
        <f t="shared" si="48"/>
        <v>0</v>
      </c>
      <c r="BI15" s="18">
        <f t="shared" si="8"/>
        <v>0</v>
      </c>
      <c r="BJ15" s="17">
        <f t="shared" si="9"/>
        <v>0</v>
      </c>
      <c r="BK15" s="24">
        <f t="shared" si="49"/>
        <v>0</v>
      </c>
      <c r="BL15" s="18">
        <f t="shared" si="10"/>
        <v>0</v>
      </c>
      <c r="BM15" s="17">
        <f t="shared" si="11"/>
        <v>3.0699999999999998E-3</v>
      </c>
      <c r="BN15" s="24">
        <f t="shared" si="50"/>
        <v>3.2399999999999998E-3</v>
      </c>
      <c r="BO15" s="18">
        <f t="shared" si="12"/>
        <v>1.7000000000000001E-4</v>
      </c>
      <c r="BP15" s="17">
        <f t="shared" si="13"/>
        <v>9.2499999999999995E-3</v>
      </c>
      <c r="BQ15" s="24">
        <f t="shared" si="51"/>
        <v>9.1299999999999992E-3</v>
      </c>
      <c r="BR15" s="18">
        <f t="shared" si="14"/>
        <v>1.2000000000000031E-4</v>
      </c>
      <c r="BS15" s="17">
        <f t="shared" si="15"/>
        <v>0.99809999999999999</v>
      </c>
      <c r="BT15" s="24">
        <f t="shared" si="52"/>
        <v>0.99809999999999999</v>
      </c>
      <c r="BU15" s="18">
        <f t="shared" si="16"/>
        <v>0</v>
      </c>
      <c r="BV15" s="17">
        <f t="shared" si="17"/>
        <v>0.68110000000000004</v>
      </c>
      <c r="BW15" s="24">
        <f t="shared" si="53"/>
        <v>0.68369999999999997</v>
      </c>
      <c r="BX15" s="18">
        <f t="shared" si="18"/>
        <v>2.5999999999999357E-3</v>
      </c>
      <c r="BY15" s="17">
        <f t="shared" si="19"/>
        <v>16.352</v>
      </c>
      <c r="BZ15" s="24">
        <f t="shared" si="54"/>
        <v>16.416</v>
      </c>
      <c r="CA15" s="18">
        <f t="shared" si="20"/>
        <v>6.4000000000000057E-2</v>
      </c>
    </row>
    <row r="16" spans="1:110" x14ac:dyDescent="0.25">
      <c r="A16" s="9">
        <v>44976</v>
      </c>
      <c r="B16" s="9">
        <v>45000</v>
      </c>
      <c r="C16" s="9">
        <v>45000</v>
      </c>
      <c r="D16" s="5" t="s">
        <v>40</v>
      </c>
      <c r="E16" s="22">
        <v>0.98445000000000005</v>
      </c>
      <c r="F16" s="22">
        <v>8.0999999999999996E-4</v>
      </c>
      <c r="G16" s="22">
        <v>1.3500000000000001E-3</v>
      </c>
      <c r="H16" s="22">
        <v>4.0000000000000003E-5</v>
      </c>
      <c r="I16" s="22">
        <v>6.0000000000000002E-5</v>
      </c>
      <c r="J16" s="22">
        <v>0</v>
      </c>
      <c r="K16" s="22">
        <v>0</v>
      </c>
      <c r="L16" s="22">
        <v>1.0000000000000001E-5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3.3E-3</v>
      </c>
      <c r="S16" s="22">
        <v>9.9799999999999993E-3</v>
      </c>
      <c r="T16" s="21">
        <f t="shared" si="55"/>
        <v>0.99999999999999989</v>
      </c>
      <c r="U16" s="11">
        <v>0.99809999999999999</v>
      </c>
      <c r="V16" s="10">
        <v>0.68369999999999997</v>
      </c>
      <c r="W16" s="11">
        <v>16.416</v>
      </c>
      <c r="X16" s="6"/>
      <c r="Z16" s="26">
        <f t="shared" ref="Z16:Z28" si="56">E16</f>
        <v>0.98445000000000005</v>
      </c>
      <c r="AA16" s="8" t="e">
        <f>#REF!</f>
        <v>#REF!</v>
      </c>
      <c r="AB16" s="18" t="e">
        <f>(MAX(Z16:AA16))-(MIN(Z16:AA16))</f>
        <v>#REF!</v>
      </c>
      <c r="AC16" s="17">
        <f t="shared" ref="AC16:AC28" si="57">F16</f>
        <v>8.0999999999999996E-4</v>
      </c>
      <c r="AD16" s="4">
        <f t="shared" si="25"/>
        <v>7.6999999999999996E-4</v>
      </c>
      <c r="AE16" s="18">
        <f>(MAX(AC16:AD16))-(MIN(AC16:AD16))</f>
        <v>3.9999999999999996E-5</v>
      </c>
      <c r="AF16" s="17">
        <f t="shared" ref="AF16:AF28" si="58">G16</f>
        <v>1.3500000000000001E-3</v>
      </c>
      <c r="AG16" s="24">
        <f t="shared" si="28"/>
        <v>0</v>
      </c>
      <c r="AH16" s="18">
        <f t="shared" si="29"/>
        <v>1.3500000000000001E-3</v>
      </c>
      <c r="AI16" s="17">
        <f t="shared" ref="AI16:AI28" si="59">H16</f>
        <v>4.0000000000000003E-5</v>
      </c>
      <c r="AJ16" s="4">
        <f t="shared" si="31"/>
        <v>4.0000000000000003E-5</v>
      </c>
      <c r="AK16" s="18">
        <f t="shared" si="32"/>
        <v>0</v>
      </c>
      <c r="AL16" s="27">
        <f t="shared" ref="AL16:AL28" si="60">I16</f>
        <v>6.0000000000000002E-5</v>
      </c>
      <c r="AM16" s="24">
        <f t="shared" si="34"/>
        <v>0</v>
      </c>
      <c r="AN16" s="25">
        <f t="shared" si="35"/>
        <v>6.0000000000000002E-5</v>
      </c>
      <c r="AO16" s="17">
        <f t="shared" ref="AO16:AO28" si="61">J16</f>
        <v>0</v>
      </c>
      <c r="AP16" s="24">
        <f t="shared" si="37"/>
        <v>0</v>
      </c>
      <c r="AQ16" s="18">
        <f t="shared" si="38"/>
        <v>0</v>
      </c>
      <c r="AR16" s="17">
        <f t="shared" ref="AR16:AR28" si="62">K16</f>
        <v>0</v>
      </c>
      <c r="AS16" s="24">
        <f t="shared" si="40"/>
        <v>1.0000000000000001E-5</v>
      </c>
      <c r="AT16" s="18">
        <f t="shared" si="41"/>
        <v>1.0000000000000001E-5</v>
      </c>
      <c r="AU16" s="17">
        <f t="shared" ref="AU16:AU28" si="63">L16</f>
        <v>1.0000000000000001E-5</v>
      </c>
      <c r="AV16" s="24">
        <f t="shared" si="43"/>
        <v>0</v>
      </c>
      <c r="AW16" s="18">
        <f t="shared" si="44"/>
        <v>1.0000000000000001E-5</v>
      </c>
      <c r="AX16" s="17">
        <f t="shared" si="1"/>
        <v>0</v>
      </c>
      <c r="AY16" s="24">
        <f t="shared" si="45"/>
        <v>0</v>
      </c>
      <c r="AZ16" s="18">
        <f t="shared" si="2"/>
        <v>0</v>
      </c>
      <c r="BA16" s="17">
        <f t="shared" si="3"/>
        <v>0</v>
      </c>
      <c r="BB16" s="24">
        <f t="shared" si="46"/>
        <v>0</v>
      </c>
      <c r="BC16" s="18">
        <f t="shared" si="4"/>
        <v>0</v>
      </c>
      <c r="BD16" s="17">
        <f t="shared" si="5"/>
        <v>0</v>
      </c>
      <c r="BE16" s="24">
        <f t="shared" si="47"/>
        <v>0</v>
      </c>
      <c r="BF16" s="18">
        <f t="shared" si="6"/>
        <v>0</v>
      </c>
      <c r="BG16" s="17">
        <f t="shared" si="7"/>
        <v>0</v>
      </c>
      <c r="BH16" s="24">
        <f t="shared" si="48"/>
        <v>0</v>
      </c>
      <c r="BI16" s="18">
        <f t="shared" si="8"/>
        <v>0</v>
      </c>
      <c r="BJ16" s="17">
        <f t="shared" si="9"/>
        <v>0</v>
      </c>
      <c r="BK16" s="24">
        <f t="shared" si="49"/>
        <v>0</v>
      </c>
      <c r="BL16" s="18">
        <f t="shared" si="10"/>
        <v>0</v>
      </c>
      <c r="BM16" s="17">
        <f t="shared" si="11"/>
        <v>3.3E-3</v>
      </c>
      <c r="BN16" s="24">
        <f t="shared" si="50"/>
        <v>3.0699999999999998E-3</v>
      </c>
      <c r="BO16" s="18">
        <f t="shared" si="12"/>
        <v>2.3000000000000017E-4</v>
      </c>
      <c r="BP16" s="17">
        <f t="shared" si="13"/>
        <v>9.9799999999999993E-3</v>
      </c>
      <c r="BQ16" s="24">
        <f t="shared" si="51"/>
        <v>9.2499999999999995E-3</v>
      </c>
      <c r="BR16" s="18">
        <f t="shared" si="14"/>
        <v>7.2999999999999975E-4</v>
      </c>
      <c r="BS16" s="17">
        <f t="shared" si="15"/>
        <v>0.99809999999999999</v>
      </c>
      <c r="BT16" s="24">
        <f t="shared" si="52"/>
        <v>0.99809999999999999</v>
      </c>
      <c r="BU16" s="18">
        <f t="shared" si="16"/>
        <v>0</v>
      </c>
      <c r="BV16" s="17">
        <f t="shared" si="17"/>
        <v>0.68369999999999997</v>
      </c>
      <c r="BW16" s="24">
        <f t="shared" si="53"/>
        <v>0.68110000000000004</v>
      </c>
      <c r="BX16" s="18">
        <f t="shared" si="18"/>
        <v>2.5999999999999357E-3</v>
      </c>
      <c r="BY16" s="17">
        <f t="shared" si="19"/>
        <v>16.416</v>
      </c>
      <c r="BZ16" s="24">
        <f t="shared" si="54"/>
        <v>16.352</v>
      </c>
      <c r="CA16" s="18">
        <f t="shared" si="20"/>
        <v>6.4000000000000057E-2</v>
      </c>
    </row>
    <row r="17" spans="1:79" x14ac:dyDescent="0.25">
      <c r="A17" s="9">
        <v>44998</v>
      </c>
      <c r="B17" s="9">
        <v>45022</v>
      </c>
      <c r="C17" s="9">
        <v>45022</v>
      </c>
      <c r="D17" s="5" t="s">
        <v>43</v>
      </c>
      <c r="E17" s="22">
        <v>0.98453999999999997</v>
      </c>
      <c r="F17" s="22">
        <v>7.7999999999999999E-4</v>
      </c>
      <c r="G17" s="22">
        <v>1.0000000000000001E-5</v>
      </c>
      <c r="H17" s="22">
        <v>2.0000000000000002E-5</v>
      </c>
      <c r="I17" s="22">
        <v>4.0000000000000003E-5</v>
      </c>
      <c r="J17" s="22">
        <v>0</v>
      </c>
      <c r="K17" s="22">
        <v>0</v>
      </c>
      <c r="L17" s="22">
        <v>1.0000000000000001E-5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3.7799999999999999E-3</v>
      </c>
      <c r="S17" s="22">
        <v>1.082E-2</v>
      </c>
      <c r="T17" s="21">
        <f t="shared" si="55"/>
        <v>1</v>
      </c>
      <c r="U17" s="11">
        <v>0.99809999999999999</v>
      </c>
      <c r="V17" s="10">
        <v>0.68330000000000002</v>
      </c>
      <c r="W17" s="11">
        <v>16.405000000000001</v>
      </c>
      <c r="X17" s="6"/>
      <c r="Z17" s="26">
        <f t="shared" si="56"/>
        <v>0.98453999999999997</v>
      </c>
      <c r="AA17" s="8">
        <f t="shared" ref="AA17:AA28" si="64">Z16</f>
        <v>0.98445000000000005</v>
      </c>
      <c r="AB17" s="18">
        <f t="shared" ref="AB17:AB28" si="65">(MAX(Z17:AA17))-(MIN(Z17:AA17))</f>
        <v>8.9999999999923475E-5</v>
      </c>
      <c r="AC17" s="17">
        <f t="shared" si="57"/>
        <v>7.7999999999999999E-4</v>
      </c>
      <c r="AD17" s="4">
        <f t="shared" si="25"/>
        <v>8.0999999999999996E-4</v>
      </c>
      <c r="AE17" s="18">
        <f t="shared" ref="AE17:AE28" si="66">(MAX(AC17:AD17))-(MIN(AC17:AD17))</f>
        <v>2.999999999999997E-5</v>
      </c>
      <c r="AF17" s="17">
        <f t="shared" si="58"/>
        <v>1.0000000000000001E-5</v>
      </c>
      <c r="AG17" s="4">
        <f t="shared" si="28"/>
        <v>1.3500000000000001E-3</v>
      </c>
      <c r="AH17" s="18">
        <f t="shared" si="29"/>
        <v>1.34E-3</v>
      </c>
      <c r="AI17" s="17">
        <f t="shared" si="59"/>
        <v>2.0000000000000002E-5</v>
      </c>
      <c r="AJ17" s="4">
        <f t="shared" si="31"/>
        <v>4.0000000000000003E-5</v>
      </c>
      <c r="AK17" s="18">
        <f t="shared" si="32"/>
        <v>2.0000000000000002E-5</v>
      </c>
      <c r="AL17" s="27">
        <f t="shared" si="60"/>
        <v>4.0000000000000003E-5</v>
      </c>
      <c r="AM17" s="24">
        <f t="shared" si="34"/>
        <v>6.0000000000000002E-5</v>
      </c>
      <c r="AN17" s="25">
        <f t="shared" si="35"/>
        <v>1.9999999999999998E-5</v>
      </c>
      <c r="AO17" s="17">
        <f t="shared" si="61"/>
        <v>0</v>
      </c>
      <c r="AP17" s="24">
        <f t="shared" si="37"/>
        <v>0</v>
      </c>
      <c r="AQ17" s="18">
        <f t="shared" si="38"/>
        <v>0</v>
      </c>
      <c r="AR17" s="17">
        <f t="shared" si="62"/>
        <v>0</v>
      </c>
      <c r="AS17" s="24">
        <f t="shared" si="40"/>
        <v>0</v>
      </c>
      <c r="AT17" s="18">
        <f t="shared" si="41"/>
        <v>0</v>
      </c>
      <c r="AU17" s="17">
        <f t="shared" si="63"/>
        <v>1.0000000000000001E-5</v>
      </c>
      <c r="AV17" s="24">
        <f t="shared" si="43"/>
        <v>1.0000000000000001E-5</v>
      </c>
      <c r="AW17" s="18">
        <f t="shared" si="44"/>
        <v>0</v>
      </c>
      <c r="AX17" s="17">
        <f t="shared" si="1"/>
        <v>0</v>
      </c>
      <c r="AY17" s="24">
        <f t="shared" si="45"/>
        <v>0</v>
      </c>
      <c r="AZ17" s="18">
        <f t="shared" si="2"/>
        <v>0</v>
      </c>
      <c r="BA17" s="17">
        <f t="shared" si="3"/>
        <v>0</v>
      </c>
      <c r="BB17" s="24">
        <f t="shared" si="46"/>
        <v>0</v>
      </c>
      <c r="BC17" s="18">
        <f t="shared" si="4"/>
        <v>0</v>
      </c>
      <c r="BD17" s="17">
        <f t="shared" si="5"/>
        <v>0</v>
      </c>
      <c r="BE17" s="24">
        <f t="shared" si="47"/>
        <v>0</v>
      </c>
      <c r="BF17" s="18">
        <f t="shared" si="6"/>
        <v>0</v>
      </c>
      <c r="BG17" s="17">
        <f t="shared" si="7"/>
        <v>0</v>
      </c>
      <c r="BH17" s="24">
        <f t="shared" si="48"/>
        <v>0</v>
      </c>
      <c r="BI17" s="18">
        <f t="shared" si="8"/>
        <v>0</v>
      </c>
      <c r="BJ17" s="17">
        <f t="shared" si="9"/>
        <v>0</v>
      </c>
      <c r="BK17" s="24">
        <f t="shared" si="49"/>
        <v>0</v>
      </c>
      <c r="BL17" s="18">
        <f t="shared" si="10"/>
        <v>0</v>
      </c>
      <c r="BM17" s="17">
        <f t="shared" si="11"/>
        <v>3.7799999999999999E-3</v>
      </c>
      <c r="BN17" s="24">
        <f t="shared" si="50"/>
        <v>3.3E-3</v>
      </c>
      <c r="BO17" s="18">
        <f t="shared" si="12"/>
        <v>4.7999999999999996E-4</v>
      </c>
      <c r="BP17" s="17">
        <f t="shared" si="13"/>
        <v>1.082E-2</v>
      </c>
      <c r="BQ17" s="24">
        <f t="shared" si="51"/>
        <v>9.9799999999999993E-3</v>
      </c>
      <c r="BR17" s="18">
        <f t="shared" si="14"/>
        <v>8.4000000000000047E-4</v>
      </c>
      <c r="BS17" s="17">
        <f t="shared" si="15"/>
        <v>0.99809999999999999</v>
      </c>
      <c r="BT17" s="24">
        <f t="shared" si="52"/>
        <v>0.99809999999999999</v>
      </c>
      <c r="BU17" s="18">
        <f t="shared" si="16"/>
        <v>0</v>
      </c>
      <c r="BV17" s="17">
        <f t="shared" si="17"/>
        <v>0.68330000000000002</v>
      </c>
      <c r="BW17" s="24">
        <f t="shared" si="53"/>
        <v>0.68369999999999997</v>
      </c>
      <c r="BX17" s="18">
        <f t="shared" si="18"/>
        <v>3.9999999999995595E-4</v>
      </c>
      <c r="BY17" s="17">
        <f t="shared" si="19"/>
        <v>16.405000000000001</v>
      </c>
      <c r="BZ17" s="24">
        <f t="shared" si="54"/>
        <v>16.416</v>
      </c>
      <c r="CA17" s="18">
        <f t="shared" si="20"/>
        <v>1.0999999999999233E-2</v>
      </c>
    </row>
    <row r="18" spans="1:79" x14ac:dyDescent="0.25">
      <c r="A18" s="9">
        <v>45026</v>
      </c>
      <c r="B18" s="9">
        <v>45044</v>
      </c>
      <c r="C18" s="9">
        <v>45044</v>
      </c>
      <c r="D18" s="5" t="s">
        <v>44</v>
      </c>
      <c r="E18" s="22">
        <v>0.98867000000000005</v>
      </c>
      <c r="F18" s="22">
        <v>8.1999999999999998E-4</v>
      </c>
      <c r="G18" s="22">
        <v>1.0000000000000001E-5</v>
      </c>
      <c r="H18" s="22">
        <v>2.0000000000000002E-5</v>
      </c>
      <c r="I18" s="22">
        <v>5.0000000000000002E-5</v>
      </c>
      <c r="J18" s="22">
        <v>1.0000000000000001E-5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2.5200000000000001E-3</v>
      </c>
      <c r="S18" s="22">
        <v>7.9000000000000008E-3</v>
      </c>
      <c r="T18" s="21">
        <f t="shared" si="55"/>
        <v>1</v>
      </c>
      <c r="U18" s="11">
        <v>0.99809999999999999</v>
      </c>
      <c r="V18" s="10">
        <v>0.67930000000000001</v>
      </c>
      <c r="W18" s="11">
        <v>16.309999999999999</v>
      </c>
      <c r="X18" s="6"/>
      <c r="Z18" s="26">
        <f t="shared" si="56"/>
        <v>0.98867000000000005</v>
      </c>
      <c r="AA18" s="8">
        <f t="shared" si="64"/>
        <v>0.98453999999999997</v>
      </c>
      <c r="AB18" s="18">
        <f t="shared" si="65"/>
        <v>4.1300000000000781E-3</v>
      </c>
      <c r="AC18" s="17">
        <f t="shared" si="57"/>
        <v>8.1999999999999998E-4</v>
      </c>
      <c r="AD18" s="4">
        <f t="shared" si="25"/>
        <v>7.7999999999999999E-4</v>
      </c>
      <c r="AE18" s="18">
        <f t="shared" si="66"/>
        <v>3.9999999999999996E-5</v>
      </c>
      <c r="AF18" s="17">
        <f t="shared" si="58"/>
        <v>1.0000000000000001E-5</v>
      </c>
      <c r="AG18" s="4">
        <f t="shared" si="28"/>
        <v>1.0000000000000001E-5</v>
      </c>
      <c r="AH18" s="18">
        <f t="shared" si="29"/>
        <v>0</v>
      </c>
      <c r="AI18" s="17">
        <f t="shared" si="59"/>
        <v>2.0000000000000002E-5</v>
      </c>
      <c r="AJ18" s="4">
        <f t="shared" si="31"/>
        <v>2.0000000000000002E-5</v>
      </c>
      <c r="AK18" s="18">
        <f t="shared" si="32"/>
        <v>0</v>
      </c>
      <c r="AL18" s="27">
        <f t="shared" si="60"/>
        <v>5.0000000000000002E-5</v>
      </c>
      <c r="AM18" s="24">
        <f t="shared" si="34"/>
        <v>4.0000000000000003E-5</v>
      </c>
      <c r="AN18" s="25">
        <f t="shared" si="35"/>
        <v>9.9999999999999991E-6</v>
      </c>
      <c r="AO18" s="17">
        <f t="shared" si="61"/>
        <v>1.0000000000000001E-5</v>
      </c>
      <c r="AP18" s="24">
        <f t="shared" si="37"/>
        <v>0</v>
      </c>
      <c r="AQ18" s="18">
        <f t="shared" si="38"/>
        <v>1.0000000000000001E-5</v>
      </c>
      <c r="AR18" s="17">
        <f t="shared" si="62"/>
        <v>0</v>
      </c>
      <c r="AS18" s="24">
        <f t="shared" si="40"/>
        <v>0</v>
      </c>
      <c r="AT18" s="18">
        <f t="shared" si="41"/>
        <v>0</v>
      </c>
      <c r="AU18" s="17">
        <f t="shared" si="63"/>
        <v>0</v>
      </c>
      <c r="AV18" s="24">
        <f t="shared" si="43"/>
        <v>1.0000000000000001E-5</v>
      </c>
      <c r="AW18" s="18">
        <f t="shared" si="44"/>
        <v>1.0000000000000001E-5</v>
      </c>
      <c r="AX18" s="17">
        <f t="shared" si="1"/>
        <v>0</v>
      </c>
      <c r="AY18" s="24">
        <f t="shared" si="45"/>
        <v>0</v>
      </c>
      <c r="AZ18" s="18">
        <f t="shared" si="2"/>
        <v>0</v>
      </c>
      <c r="BA18" s="17">
        <f t="shared" si="3"/>
        <v>0</v>
      </c>
      <c r="BB18" s="24">
        <f t="shared" si="46"/>
        <v>0</v>
      </c>
      <c r="BC18" s="18">
        <f t="shared" si="4"/>
        <v>0</v>
      </c>
      <c r="BD18" s="17">
        <f t="shared" si="5"/>
        <v>0</v>
      </c>
      <c r="BE18" s="24">
        <f t="shared" si="47"/>
        <v>0</v>
      </c>
      <c r="BF18" s="18">
        <f t="shared" si="6"/>
        <v>0</v>
      </c>
      <c r="BG18" s="17">
        <f t="shared" si="7"/>
        <v>0</v>
      </c>
      <c r="BH18" s="24">
        <f t="shared" si="48"/>
        <v>0</v>
      </c>
      <c r="BI18" s="18">
        <f t="shared" si="8"/>
        <v>0</v>
      </c>
      <c r="BJ18" s="17">
        <f t="shared" si="9"/>
        <v>0</v>
      </c>
      <c r="BK18" s="24">
        <f t="shared" si="49"/>
        <v>0</v>
      </c>
      <c r="BL18" s="18">
        <f t="shared" si="10"/>
        <v>0</v>
      </c>
      <c r="BM18" s="17">
        <f t="shared" si="11"/>
        <v>2.5200000000000001E-3</v>
      </c>
      <c r="BN18" s="24">
        <f t="shared" si="50"/>
        <v>3.7799999999999999E-3</v>
      </c>
      <c r="BO18" s="18">
        <f t="shared" si="12"/>
        <v>1.2599999999999998E-3</v>
      </c>
      <c r="BP18" s="17">
        <f t="shared" si="13"/>
        <v>7.9000000000000008E-3</v>
      </c>
      <c r="BQ18" s="24">
        <f t="shared" si="51"/>
        <v>1.082E-2</v>
      </c>
      <c r="BR18" s="18">
        <f t="shared" si="14"/>
        <v>2.919999999999999E-3</v>
      </c>
      <c r="BS18" s="17">
        <f t="shared" si="15"/>
        <v>0.99809999999999999</v>
      </c>
      <c r="BT18" s="24">
        <f t="shared" si="52"/>
        <v>0.99809999999999999</v>
      </c>
      <c r="BU18" s="18">
        <f t="shared" si="16"/>
        <v>0</v>
      </c>
      <c r="BV18" s="17">
        <f t="shared" si="17"/>
        <v>0.67930000000000001</v>
      </c>
      <c r="BW18" s="24">
        <f t="shared" si="53"/>
        <v>0.68330000000000002</v>
      </c>
      <c r="BX18" s="18">
        <f t="shared" si="18"/>
        <v>4.0000000000000036E-3</v>
      </c>
      <c r="BY18" s="17">
        <f t="shared" si="19"/>
        <v>16.309999999999999</v>
      </c>
      <c r="BZ18" s="24">
        <f t="shared" si="54"/>
        <v>16.405000000000001</v>
      </c>
      <c r="CA18" s="18">
        <f t="shared" si="20"/>
        <v>9.5000000000002416E-2</v>
      </c>
    </row>
    <row r="19" spans="1:79" x14ac:dyDescent="0.25">
      <c r="A19" s="9">
        <v>45089</v>
      </c>
      <c r="B19" s="9">
        <v>45112</v>
      </c>
      <c r="C19" s="9">
        <v>45112</v>
      </c>
      <c r="D19" s="5" t="s">
        <v>46</v>
      </c>
      <c r="E19" s="22">
        <v>0.99063000000000001</v>
      </c>
      <c r="F19" s="22">
        <v>7.3999999999999999E-4</v>
      </c>
      <c r="G19" s="22">
        <v>0</v>
      </c>
      <c r="H19" s="22">
        <v>2.0000000000000002E-5</v>
      </c>
      <c r="I19" s="22">
        <v>4.0000000000000003E-5</v>
      </c>
      <c r="J19" s="22">
        <v>0</v>
      </c>
      <c r="K19" s="22">
        <v>0</v>
      </c>
      <c r="L19" s="22">
        <v>1.0000000000000001E-5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2.7000000000000001E-3</v>
      </c>
      <c r="S19" s="22">
        <v>5.8599999999999998E-3</v>
      </c>
      <c r="T19" s="21">
        <f t="shared" si="55"/>
        <v>1</v>
      </c>
      <c r="U19" s="11">
        <v>0.99809999999999999</v>
      </c>
      <c r="V19" s="10">
        <v>0.67689999999999995</v>
      </c>
      <c r="W19" s="11">
        <v>16.251999999999999</v>
      </c>
      <c r="X19" s="6"/>
      <c r="Z19" s="26">
        <f t="shared" si="56"/>
        <v>0.99063000000000001</v>
      </c>
      <c r="AA19" s="8">
        <f t="shared" si="64"/>
        <v>0.98867000000000005</v>
      </c>
      <c r="AB19" s="18">
        <f t="shared" si="65"/>
        <v>1.9599999999999618E-3</v>
      </c>
      <c r="AC19" s="17">
        <f t="shared" si="57"/>
        <v>7.3999999999999999E-4</v>
      </c>
      <c r="AD19" s="4">
        <f t="shared" si="25"/>
        <v>8.1999999999999998E-4</v>
      </c>
      <c r="AE19" s="18">
        <f t="shared" si="66"/>
        <v>7.9999999999999993E-5</v>
      </c>
      <c r="AF19" s="17">
        <f t="shared" si="58"/>
        <v>0</v>
      </c>
      <c r="AG19" s="4">
        <f t="shared" si="28"/>
        <v>1.0000000000000001E-5</v>
      </c>
      <c r="AH19" s="18">
        <f t="shared" si="29"/>
        <v>1.0000000000000001E-5</v>
      </c>
      <c r="AI19" s="17">
        <f t="shared" si="59"/>
        <v>2.0000000000000002E-5</v>
      </c>
      <c r="AJ19" s="4">
        <f t="shared" si="31"/>
        <v>2.0000000000000002E-5</v>
      </c>
      <c r="AK19" s="18">
        <f t="shared" si="32"/>
        <v>0</v>
      </c>
      <c r="AL19" s="27">
        <f t="shared" si="60"/>
        <v>4.0000000000000003E-5</v>
      </c>
      <c r="AM19" s="24">
        <f t="shared" si="34"/>
        <v>5.0000000000000002E-5</v>
      </c>
      <c r="AN19" s="25">
        <f t="shared" si="35"/>
        <v>9.9999999999999991E-6</v>
      </c>
      <c r="AO19" s="17">
        <f t="shared" si="61"/>
        <v>0</v>
      </c>
      <c r="AP19" s="24">
        <f t="shared" si="37"/>
        <v>1.0000000000000001E-5</v>
      </c>
      <c r="AQ19" s="18">
        <f t="shared" si="38"/>
        <v>1.0000000000000001E-5</v>
      </c>
      <c r="AR19" s="17">
        <f t="shared" si="62"/>
        <v>0</v>
      </c>
      <c r="AS19" s="24">
        <f t="shared" si="40"/>
        <v>0</v>
      </c>
      <c r="AT19" s="18">
        <f t="shared" si="41"/>
        <v>0</v>
      </c>
      <c r="AU19" s="17">
        <f t="shared" si="63"/>
        <v>1.0000000000000001E-5</v>
      </c>
      <c r="AV19" s="24">
        <f t="shared" si="43"/>
        <v>0</v>
      </c>
      <c r="AW19" s="18">
        <f t="shared" si="44"/>
        <v>1.0000000000000001E-5</v>
      </c>
      <c r="AX19" s="17">
        <f t="shared" si="1"/>
        <v>0</v>
      </c>
      <c r="AY19" s="24">
        <f t="shared" si="45"/>
        <v>0</v>
      </c>
      <c r="AZ19" s="18">
        <f t="shared" si="2"/>
        <v>0</v>
      </c>
      <c r="BA19" s="17">
        <f t="shared" si="3"/>
        <v>0</v>
      </c>
      <c r="BB19" s="24">
        <f t="shared" si="46"/>
        <v>0</v>
      </c>
      <c r="BC19" s="18">
        <f t="shared" si="4"/>
        <v>0</v>
      </c>
      <c r="BD19" s="17">
        <f t="shared" si="5"/>
        <v>0</v>
      </c>
      <c r="BE19" s="24">
        <f t="shared" si="47"/>
        <v>0</v>
      </c>
      <c r="BF19" s="18">
        <f t="shared" si="6"/>
        <v>0</v>
      </c>
      <c r="BG19" s="17">
        <f t="shared" si="7"/>
        <v>0</v>
      </c>
      <c r="BH19" s="24">
        <f t="shared" si="48"/>
        <v>0</v>
      </c>
      <c r="BI19" s="18">
        <f t="shared" si="8"/>
        <v>0</v>
      </c>
      <c r="BJ19" s="17">
        <f t="shared" si="9"/>
        <v>0</v>
      </c>
      <c r="BK19" s="24">
        <f t="shared" si="49"/>
        <v>0</v>
      </c>
      <c r="BL19" s="18">
        <f t="shared" si="10"/>
        <v>0</v>
      </c>
      <c r="BM19" s="17">
        <f t="shared" si="11"/>
        <v>2.7000000000000001E-3</v>
      </c>
      <c r="BN19" s="24">
        <f t="shared" si="50"/>
        <v>2.5200000000000001E-3</v>
      </c>
      <c r="BO19" s="18">
        <f t="shared" si="12"/>
        <v>1.8000000000000004E-4</v>
      </c>
      <c r="BP19" s="17">
        <f t="shared" si="13"/>
        <v>5.8599999999999998E-3</v>
      </c>
      <c r="BQ19" s="24">
        <f t="shared" si="51"/>
        <v>7.9000000000000008E-3</v>
      </c>
      <c r="BR19" s="18">
        <f t="shared" si="14"/>
        <v>2.040000000000001E-3</v>
      </c>
      <c r="BS19" s="17">
        <f t="shared" si="15"/>
        <v>0.99809999999999999</v>
      </c>
      <c r="BT19" s="24">
        <f t="shared" si="52"/>
        <v>0.99809999999999999</v>
      </c>
      <c r="BU19" s="18">
        <f t="shared" si="16"/>
        <v>0</v>
      </c>
      <c r="BV19" s="17">
        <f t="shared" si="17"/>
        <v>0.67689999999999995</v>
      </c>
      <c r="BW19" s="24">
        <f t="shared" si="53"/>
        <v>0.67930000000000001</v>
      </c>
      <c r="BX19" s="18">
        <f t="shared" si="18"/>
        <v>2.4000000000000687E-3</v>
      </c>
      <c r="BY19" s="17">
        <f t="shared" si="19"/>
        <v>16.251999999999999</v>
      </c>
      <c r="BZ19" s="24">
        <f t="shared" si="54"/>
        <v>16.309999999999999</v>
      </c>
      <c r="CA19" s="18">
        <f t="shared" si="20"/>
        <v>5.7999999999999829E-2</v>
      </c>
    </row>
    <row r="20" spans="1:79" x14ac:dyDescent="0.25">
      <c r="A20" s="9">
        <v>45159</v>
      </c>
      <c r="B20" s="9">
        <v>45182</v>
      </c>
      <c r="C20" s="9">
        <v>45183</v>
      </c>
      <c r="D20" s="5" t="s">
        <v>47</v>
      </c>
      <c r="E20" s="22">
        <v>0.98321000000000003</v>
      </c>
      <c r="F20" s="22">
        <v>8.4999999999999995E-4</v>
      </c>
      <c r="G20" s="22">
        <v>3.8700000000000002E-3</v>
      </c>
      <c r="H20" s="22">
        <v>3.0000000000000001E-5</v>
      </c>
      <c r="I20" s="22">
        <v>6.9999999999999994E-5</v>
      </c>
      <c r="J20" s="22">
        <v>2.0000000000000002E-5</v>
      </c>
      <c r="K20" s="22">
        <v>3.0000000000000001E-5</v>
      </c>
      <c r="L20" s="22">
        <v>4.0000000000000003E-5</v>
      </c>
      <c r="M20" s="22">
        <v>3.0000000000000001E-5</v>
      </c>
      <c r="N20" s="22">
        <v>4.0000000000000003E-5</v>
      </c>
      <c r="O20" s="22">
        <v>3.0000000000000001E-5</v>
      </c>
      <c r="P20" s="22">
        <v>0</v>
      </c>
      <c r="Q20" s="22">
        <v>4.0000000000000002E-4</v>
      </c>
      <c r="R20" s="22">
        <v>4.8599999999999997E-3</v>
      </c>
      <c r="S20" s="22">
        <v>6.5199999999999998E-3</v>
      </c>
      <c r="T20" s="21">
        <f t="shared" si="55"/>
        <v>1</v>
      </c>
      <c r="U20" s="11">
        <v>0.99809999999999999</v>
      </c>
      <c r="V20" s="10">
        <v>0.68430000000000002</v>
      </c>
      <c r="W20" s="11">
        <v>16.43</v>
      </c>
      <c r="X20" s="6"/>
      <c r="Z20" s="26">
        <f t="shared" si="56"/>
        <v>0.98321000000000003</v>
      </c>
      <c r="AA20" s="8">
        <f t="shared" si="64"/>
        <v>0.99063000000000001</v>
      </c>
      <c r="AB20" s="18">
        <f t="shared" si="65"/>
        <v>7.4199999999999822E-3</v>
      </c>
      <c r="AC20" s="17">
        <f t="shared" si="57"/>
        <v>8.4999999999999995E-4</v>
      </c>
      <c r="AD20" s="4">
        <f t="shared" si="25"/>
        <v>7.3999999999999999E-4</v>
      </c>
      <c r="AE20" s="18">
        <f t="shared" si="66"/>
        <v>1.0999999999999996E-4</v>
      </c>
      <c r="AF20" s="17">
        <f t="shared" si="58"/>
        <v>3.8700000000000002E-3</v>
      </c>
      <c r="AG20" s="24">
        <f t="shared" si="28"/>
        <v>0</v>
      </c>
      <c r="AH20" s="18">
        <f t="shared" si="29"/>
        <v>3.8700000000000002E-3</v>
      </c>
      <c r="AI20" s="17">
        <f t="shared" si="59"/>
        <v>3.0000000000000001E-5</v>
      </c>
      <c r="AJ20" s="4">
        <f t="shared" si="31"/>
        <v>2.0000000000000002E-5</v>
      </c>
      <c r="AK20" s="18">
        <f t="shared" si="32"/>
        <v>9.9999999999999991E-6</v>
      </c>
      <c r="AL20" s="27">
        <f t="shared" si="60"/>
        <v>6.9999999999999994E-5</v>
      </c>
      <c r="AM20" s="24">
        <f t="shared" si="34"/>
        <v>4.0000000000000003E-5</v>
      </c>
      <c r="AN20" s="25">
        <f t="shared" si="35"/>
        <v>2.9999999999999991E-5</v>
      </c>
      <c r="AO20" s="17">
        <f t="shared" si="61"/>
        <v>2.0000000000000002E-5</v>
      </c>
      <c r="AP20" s="24">
        <f t="shared" si="37"/>
        <v>0</v>
      </c>
      <c r="AQ20" s="18">
        <f t="shared" si="38"/>
        <v>2.0000000000000002E-5</v>
      </c>
      <c r="AR20" s="17">
        <f t="shared" si="62"/>
        <v>3.0000000000000001E-5</v>
      </c>
      <c r="AS20" s="24">
        <f t="shared" si="40"/>
        <v>0</v>
      </c>
      <c r="AT20" s="18">
        <f t="shared" si="41"/>
        <v>3.0000000000000001E-5</v>
      </c>
      <c r="AU20" s="17">
        <f t="shared" si="63"/>
        <v>4.0000000000000003E-5</v>
      </c>
      <c r="AV20" s="24">
        <f t="shared" si="43"/>
        <v>1.0000000000000001E-5</v>
      </c>
      <c r="AW20" s="18">
        <f t="shared" si="44"/>
        <v>3.0000000000000004E-5</v>
      </c>
      <c r="AX20" s="17">
        <f t="shared" si="1"/>
        <v>3.0000000000000001E-5</v>
      </c>
      <c r="AY20" s="24">
        <f t="shared" si="45"/>
        <v>0</v>
      </c>
      <c r="AZ20" s="18">
        <f t="shared" si="2"/>
        <v>3.0000000000000001E-5</v>
      </c>
      <c r="BA20" s="17">
        <f t="shared" si="3"/>
        <v>4.0000000000000003E-5</v>
      </c>
      <c r="BB20" s="24">
        <f t="shared" si="46"/>
        <v>0</v>
      </c>
      <c r="BC20" s="18">
        <f t="shared" si="4"/>
        <v>4.0000000000000003E-5</v>
      </c>
      <c r="BD20" s="17">
        <f t="shared" si="5"/>
        <v>3.0000000000000001E-5</v>
      </c>
      <c r="BE20" s="24">
        <f t="shared" si="47"/>
        <v>0</v>
      </c>
      <c r="BF20" s="18">
        <f t="shared" si="6"/>
        <v>3.0000000000000001E-5</v>
      </c>
      <c r="BG20" s="17">
        <f t="shared" si="7"/>
        <v>0</v>
      </c>
      <c r="BH20" s="24">
        <f t="shared" si="48"/>
        <v>0</v>
      </c>
      <c r="BI20" s="18">
        <f t="shared" si="8"/>
        <v>0</v>
      </c>
      <c r="BJ20" s="17">
        <f t="shared" si="9"/>
        <v>4.0000000000000002E-4</v>
      </c>
      <c r="BK20" s="24">
        <f t="shared" si="49"/>
        <v>0</v>
      </c>
      <c r="BL20" s="18">
        <f t="shared" si="10"/>
        <v>4.0000000000000002E-4</v>
      </c>
      <c r="BM20" s="17">
        <f t="shared" si="11"/>
        <v>4.8599999999999997E-3</v>
      </c>
      <c r="BN20" s="24">
        <f t="shared" si="50"/>
        <v>2.7000000000000001E-3</v>
      </c>
      <c r="BO20" s="18">
        <f t="shared" si="12"/>
        <v>2.1599999999999996E-3</v>
      </c>
      <c r="BP20" s="17">
        <f t="shared" si="13"/>
        <v>6.5199999999999998E-3</v>
      </c>
      <c r="BQ20" s="24">
        <f t="shared" si="51"/>
        <v>5.8599999999999998E-3</v>
      </c>
      <c r="BR20" s="18">
        <f t="shared" si="14"/>
        <v>6.6E-4</v>
      </c>
      <c r="BS20" s="17">
        <f t="shared" si="15"/>
        <v>0.99809999999999999</v>
      </c>
      <c r="BT20" s="24">
        <f t="shared" si="52"/>
        <v>0.99809999999999999</v>
      </c>
      <c r="BU20" s="18">
        <f t="shared" si="16"/>
        <v>0</v>
      </c>
      <c r="BV20" s="17">
        <f t="shared" si="17"/>
        <v>0.68430000000000002</v>
      </c>
      <c r="BW20" s="24">
        <f t="shared" si="53"/>
        <v>0.67689999999999995</v>
      </c>
      <c r="BX20" s="18">
        <f t="shared" si="18"/>
        <v>7.4000000000000732E-3</v>
      </c>
      <c r="BY20" s="17">
        <f t="shared" si="19"/>
        <v>16.43</v>
      </c>
      <c r="BZ20" s="24">
        <f t="shared" si="54"/>
        <v>16.251999999999999</v>
      </c>
      <c r="CA20" s="18">
        <f t="shared" si="20"/>
        <v>0.17800000000000082</v>
      </c>
    </row>
    <row r="21" spans="1:79" x14ac:dyDescent="0.25">
      <c r="A21" s="9">
        <v>45263</v>
      </c>
      <c r="B21" s="9">
        <v>45280</v>
      </c>
      <c r="C21" s="9">
        <v>45280</v>
      </c>
      <c r="D21" s="5" t="s">
        <v>48</v>
      </c>
      <c r="E21" s="22">
        <v>0.97626000000000002</v>
      </c>
      <c r="F21" s="22">
        <v>8.4999999999999995E-4</v>
      </c>
      <c r="G21" s="22">
        <v>1.4E-3</v>
      </c>
      <c r="H21" s="22">
        <v>2.1000000000000001E-4</v>
      </c>
      <c r="I21" s="22">
        <v>9.1E-4</v>
      </c>
      <c r="J21" s="22">
        <v>9.8999999999999999E-4</v>
      </c>
      <c r="K21" s="22">
        <v>2.1900000000000001E-3</v>
      </c>
      <c r="L21" s="22">
        <v>4.5799999999999999E-3</v>
      </c>
      <c r="M21" s="22">
        <v>1.6199999999999999E-3</v>
      </c>
      <c r="N21" s="22">
        <v>1.7000000000000001E-4</v>
      </c>
      <c r="O21" s="22">
        <v>1.0000000000000001E-5</v>
      </c>
      <c r="P21" s="22">
        <v>0</v>
      </c>
      <c r="Q21" s="22">
        <v>1.1E-4</v>
      </c>
      <c r="R21" s="22">
        <v>4.0499999999999998E-3</v>
      </c>
      <c r="S21" s="22">
        <v>6.6499999999999997E-3</v>
      </c>
      <c r="T21" s="21">
        <f t="shared" si="55"/>
        <v>1</v>
      </c>
      <c r="U21" s="11">
        <v>0.99790000000000001</v>
      </c>
      <c r="V21" s="10">
        <v>0.70950000000000002</v>
      </c>
      <c r="W21" s="7">
        <v>17.031300000000002</v>
      </c>
      <c r="X21" s="6"/>
      <c r="Z21" s="26">
        <f t="shared" si="56"/>
        <v>0.97626000000000002</v>
      </c>
      <c r="AA21" s="8">
        <f t="shared" si="64"/>
        <v>0.98321000000000003</v>
      </c>
      <c r="AB21" s="18">
        <f t="shared" si="65"/>
        <v>6.9500000000000117E-3</v>
      </c>
      <c r="AC21" s="17">
        <f t="shared" si="57"/>
        <v>8.4999999999999995E-4</v>
      </c>
      <c r="AD21" s="4">
        <f t="shared" si="25"/>
        <v>8.4999999999999995E-4</v>
      </c>
      <c r="AE21" s="18">
        <f t="shared" si="66"/>
        <v>0</v>
      </c>
      <c r="AF21" s="17">
        <f t="shared" si="58"/>
        <v>1.4E-3</v>
      </c>
      <c r="AG21" s="4">
        <f t="shared" si="28"/>
        <v>3.8700000000000002E-3</v>
      </c>
      <c r="AH21" s="18">
        <f t="shared" si="29"/>
        <v>2.47E-3</v>
      </c>
      <c r="AI21" s="17">
        <f t="shared" si="59"/>
        <v>2.1000000000000001E-4</v>
      </c>
      <c r="AJ21" s="4">
        <f t="shared" si="31"/>
        <v>3.0000000000000001E-5</v>
      </c>
      <c r="AK21" s="18">
        <f t="shared" si="32"/>
        <v>1.8000000000000001E-4</v>
      </c>
      <c r="AL21" s="27">
        <f t="shared" si="60"/>
        <v>9.1E-4</v>
      </c>
      <c r="AM21" s="24">
        <f t="shared" si="34"/>
        <v>6.9999999999999994E-5</v>
      </c>
      <c r="AN21" s="25">
        <f t="shared" si="35"/>
        <v>8.4000000000000003E-4</v>
      </c>
      <c r="AO21" s="17">
        <f t="shared" si="61"/>
        <v>9.8999999999999999E-4</v>
      </c>
      <c r="AP21" s="24">
        <f t="shared" si="37"/>
        <v>2.0000000000000002E-5</v>
      </c>
      <c r="AQ21" s="18">
        <f t="shared" si="38"/>
        <v>9.6999999999999994E-4</v>
      </c>
      <c r="AR21" s="17">
        <f t="shared" si="62"/>
        <v>2.1900000000000001E-3</v>
      </c>
      <c r="AS21" s="24">
        <f t="shared" si="40"/>
        <v>3.0000000000000001E-5</v>
      </c>
      <c r="AT21" s="18">
        <f t="shared" si="41"/>
        <v>2.16E-3</v>
      </c>
      <c r="AU21" s="17">
        <f t="shared" si="63"/>
        <v>4.5799999999999999E-3</v>
      </c>
      <c r="AV21" s="24">
        <f t="shared" si="43"/>
        <v>4.0000000000000003E-5</v>
      </c>
      <c r="AW21" s="18">
        <f t="shared" si="44"/>
        <v>4.5399999999999998E-3</v>
      </c>
      <c r="AX21" s="17">
        <f t="shared" si="1"/>
        <v>1.6199999999999999E-3</v>
      </c>
      <c r="AY21" s="24">
        <f t="shared" si="45"/>
        <v>3.0000000000000001E-5</v>
      </c>
      <c r="AZ21" s="18">
        <f t="shared" si="2"/>
        <v>1.5899999999999998E-3</v>
      </c>
      <c r="BA21" s="17">
        <f t="shared" si="3"/>
        <v>1.7000000000000001E-4</v>
      </c>
      <c r="BB21" s="24">
        <f t="shared" si="46"/>
        <v>4.0000000000000003E-5</v>
      </c>
      <c r="BC21" s="18">
        <f t="shared" si="4"/>
        <v>1.3000000000000002E-4</v>
      </c>
      <c r="BD21" s="17">
        <f t="shared" si="5"/>
        <v>1.0000000000000001E-5</v>
      </c>
      <c r="BE21" s="24">
        <f t="shared" si="47"/>
        <v>3.0000000000000001E-5</v>
      </c>
      <c r="BF21" s="18">
        <f t="shared" si="6"/>
        <v>1.9999999999999998E-5</v>
      </c>
      <c r="BG21" s="17">
        <f t="shared" si="7"/>
        <v>0</v>
      </c>
      <c r="BH21" s="24">
        <f t="shared" si="48"/>
        <v>0</v>
      </c>
      <c r="BI21" s="18">
        <f t="shared" si="8"/>
        <v>0</v>
      </c>
      <c r="BJ21" s="17">
        <f t="shared" si="9"/>
        <v>1.1E-4</v>
      </c>
      <c r="BK21" s="24">
        <f t="shared" si="49"/>
        <v>4.0000000000000002E-4</v>
      </c>
      <c r="BL21" s="18">
        <f t="shared" si="10"/>
        <v>2.9E-4</v>
      </c>
      <c r="BM21" s="17">
        <f t="shared" si="11"/>
        <v>4.0499999999999998E-3</v>
      </c>
      <c r="BN21" s="24">
        <f t="shared" si="50"/>
        <v>4.8599999999999997E-3</v>
      </c>
      <c r="BO21" s="18">
        <f t="shared" si="12"/>
        <v>8.0999999999999996E-4</v>
      </c>
      <c r="BP21" s="17">
        <f t="shared" si="13"/>
        <v>6.6499999999999997E-3</v>
      </c>
      <c r="BQ21" s="24">
        <f t="shared" si="51"/>
        <v>6.5199999999999998E-3</v>
      </c>
      <c r="BR21" s="18">
        <f t="shared" si="14"/>
        <v>1.2999999999999991E-4</v>
      </c>
      <c r="BS21" s="17">
        <f t="shared" si="15"/>
        <v>0.99790000000000001</v>
      </c>
      <c r="BT21" s="24">
        <f t="shared" si="52"/>
        <v>0.99809999999999999</v>
      </c>
      <c r="BU21" s="18">
        <f t="shared" si="16"/>
        <v>1.9999999999997797E-4</v>
      </c>
      <c r="BV21" s="17">
        <f t="shared" si="17"/>
        <v>0.70950000000000002</v>
      </c>
      <c r="BW21" s="24">
        <f t="shared" si="53"/>
        <v>0.68430000000000002</v>
      </c>
      <c r="BX21" s="18">
        <f t="shared" si="18"/>
        <v>2.52E-2</v>
      </c>
      <c r="BY21" s="17">
        <f t="shared" si="19"/>
        <v>17.031300000000002</v>
      </c>
      <c r="BZ21" s="24">
        <f t="shared" si="54"/>
        <v>16.43</v>
      </c>
      <c r="CA21" s="18">
        <f t="shared" si="20"/>
        <v>0.60130000000000194</v>
      </c>
    </row>
    <row r="22" spans="1:79" x14ac:dyDescent="0.25">
      <c r="A22" s="9">
        <v>45290</v>
      </c>
      <c r="B22" s="9">
        <v>45309</v>
      </c>
      <c r="C22" s="9">
        <v>45309</v>
      </c>
      <c r="D22" s="5" t="s">
        <v>49</v>
      </c>
      <c r="E22" s="22">
        <v>0.98101000000000005</v>
      </c>
      <c r="F22" s="22">
        <v>8.5999999999999998E-4</v>
      </c>
      <c r="G22" s="22">
        <v>6.1599999999999997E-3</v>
      </c>
      <c r="H22" s="22">
        <v>2.0000000000000002E-5</v>
      </c>
      <c r="I22" s="22">
        <v>9.0000000000000006E-5</v>
      </c>
      <c r="J22" s="22">
        <v>3.0000000000000001E-5</v>
      </c>
      <c r="K22" s="22">
        <v>4.0000000000000003E-5</v>
      </c>
      <c r="L22" s="22">
        <v>1.1E-4</v>
      </c>
      <c r="M22" s="22">
        <v>1.1E-4</v>
      </c>
      <c r="N22" s="22">
        <v>9.0000000000000006E-5</v>
      </c>
      <c r="O22" s="22">
        <v>2.0000000000000002E-5</v>
      </c>
      <c r="P22" s="22">
        <v>0</v>
      </c>
      <c r="Q22" s="22">
        <v>1.4999999999999999E-4</v>
      </c>
      <c r="R22" s="22">
        <v>3.49E-3</v>
      </c>
      <c r="S22" s="22">
        <v>7.8200000000000006E-3</v>
      </c>
      <c r="T22" s="21">
        <f t="shared" si="55"/>
        <v>1.0000000000000002</v>
      </c>
      <c r="U22" s="11">
        <v>0.998</v>
      </c>
      <c r="V22" s="10">
        <v>0.6885</v>
      </c>
      <c r="W22" s="7">
        <v>16.5274</v>
      </c>
      <c r="X22" s="6"/>
      <c r="Z22" s="26">
        <f t="shared" si="56"/>
        <v>0.98101000000000005</v>
      </c>
      <c r="AA22" s="8">
        <f t="shared" si="64"/>
        <v>0.97626000000000002</v>
      </c>
      <c r="AB22" s="18">
        <f t="shared" si="65"/>
        <v>4.750000000000032E-3</v>
      </c>
      <c r="AC22" s="17">
        <f t="shared" si="57"/>
        <v>8.5999999999999998E-4</v>
      </c>
      <c r="AD22" s="4">
        <f t="shared" si="25"/>
        <v>8.4999999999999995E-4</v>
      </c>
      <c r="AE22" s="18">
        <f t="shared" si="66"/>
        <v>1.0000000000000026E-5</v>
      </c>
      <c r="AF22" s="17">
        <f t="shared" si="58"/>
        <v>6.1599999999999997E-3</v>
      </c>
      <c r="AG22" s="4">
        <f t="shared" si="28"/>
        <v>1.4E-3</v>
      </c>
      <c r="AH22" s="18">
        <f t="shared" si="29"/>
        <v>4.7599999999999995E-3</v>
      </c>
      <c r="AI22" s="17">
        <f t="shared" si="59"/>
        <v>2.0000000000000002E-5</v>
      </c>
      <c r="AJ22" s="4">
        <f t="shared" si="31"/>
        <v>2.1000000000000001E-4</v>
      </c>
      <c r="AK22" s="18">
        <f t="shared" si="32"/>
        <v>1.9000000000000001E-4</v>
      </c>
      <c r="AL22" s="27">
        <f t="shared" si="60"/>
        <v>9.0000000000000006E-5</v>
      </c>
      <c r="AM22" s="24">
        <f t="shared" si="34"/>
        <v>9.1E-4</v>
      </c>
      <c r="AN22" s="25">
        <f t="shared" si="35"/>
        <v>8.1999999999999998E-4</v>
      </c>
      <c r="AO22" s="17">
        <f t="shared" si="61"/>
        <v>3.0000000000000001E-5</v>
      </c>
      <c r="AP22" s="24">
        <f t="shared" si="37"/>
        <v>9.8999999999999999E-4</v>
      </c>
      <c r="AQ22" s="18">
        <f t="shared" si="38"/>
        <v>9.6000000000000002E-4</v>
      </c>
      <c r="AR22" s="17">
        <f t="shared" si="62"/>
        <v>4.0000000000000003E-5</v>
      </c>
      <c r="AS22" s="24">
        <f t="shared" si="40"/>
        <v>2.1900000000000001E-3</v>
      </c>
      <c r="AT22" s="18">
        <f t="shared" si="41"/>
        <v>2.15E-3</v>
      </c>
      <c r="AU22" s="17">
        <f t="shared" si="63"/>
        <v>1.1E-4</v>
      </c>
      <c r="AV22" s="24">
        <f t="shared" si="43"/>
        <v>4.5799999999999999E-3</v>
      </c>
      <c r="AW22" s="18">
        <f t="shared" si="44"/>
        <v>4.47E-3</v>
      </c>
      <c r="AX22" s="17">
        <f t="shared" si="1"/>
        <v>1.1E-4</v>
      </c>
      <c r="AY22" s="24">
        <f t="shared" si="45"/>
        <v>1.6199999999999999E-3</v>
      </c>
      <c r="AZ22" s="18">
        <f t="shared" si="2"/>
        <v>1.5099999999999998E-3</v>
      </c>
      <c r="BA22" s="17">
        <f t="shared" si="3"/>
        <v>9.0000000000000006E-5</v>
      </c>
      <c r="BB22" s="24">
        <f t="shared" si="46"/>
        <v>1.7000000000000001E-4</v>
      </c>
      <c r="BC22" s="18">
        <f t="shared" si="4"/>
        <v>8.0000000000000007E-5</v>
      </c>
      <c r="BD22" s="17">
        <f t="shared" si="5"/>
        <v>2.0000000000000002E-5</v>
      </c>
      <c r="BE22" s="24">
        <f t="shared" si="47"/>
        <v>1.0000000000000001E-5</v>
      </c>
      <c r="BF22" s="18">
        <f t="shared" si="6"/>
        <v>1.0000000000000001E-5</v>
      </c>
      <c r="BG22" s="17">
        <f t="shared" si="7"/>
        <v>0</v>
      </c>
      <c r="BH22" s="24">
        <f t="shared" si="48"/>
        <v>0</v>
      </c>
      <c r="BI22" s="18">
        <f t="shared" si="8"/>
        <v>0</v>
      </c>
      <c r="BJ22" s="17">
        <f t="shared" si="9"/>
        <v>1.4999999999999999E-4</v>
      </c>
      <c r="BK22" s="24">
        <f t="shared" si="49"/>
        <v>1.1E-4</v>
      </c>
      <c r="BL22" s="18">
        <f t="shared" si="10"/>
        <v>3.9999999999999983E-5</v>
      </c>
      <c r="BM22" s="17">
        <f t="shared" si="11"/>
        <v>3.49E-3</v>
      </c>
      <c r="BN22" s="24">
        <f t="shared" si="50"/>
        <v>4.0499999999999998E-3</v>
      </c>
      <c r="BO22" s="18">
        <f t="shared" si="12"/>
        <v>5.5999999999999973E-4</v>
      </c>
      <c r="BP22" s="17">
        <f t="shared" si="13"/>
        <v>7.8200000000000006E-3</v>
      </c>
      <c r="BQ22" s="24">
        <f t="shared" si="51"/>
        <v>6.6499999999999997E-3</v>
      </c>
      <c r="BR22" s="18">
        <f t="shared" si="14"/>
        <v>1.1700000000000009E-3</v>
      </c>
      <c r="BS22" s="17">
        <f t="shared" si="15"/>
        <v>0.998</v>
      </c>
      <c r="BT22" s="24">
        <f t="shared" si="52"/>
        <v>0.99790000000000001</v>
      </c>
      <c r="BU22" s="18">
        <f t="shared" si="16"/>
        <v>9.9999999999988987E-5</v>
      </c>
      <c r="BV22" s="17">
        <f t="shared" si="17"/>
        <v>0.6885</v>
      </c>
      <c r="BW22" s="24">
        <f t="shared" si="53"/>
        <v>0.70950000000000002</v>
      </c>
      <c r="BX22" s="18">
        <f t="shared" si="18"/>
        <v>2.1000000000000019E-2</v>
      </c>
      <c r="BY22" s="17">
        <f t="shared" si="19"/>
        <v>16.5274</v>
      </c>
      <c r="BZ22" s="24">
        <f t="shared" si="54"/>
        <v>17.031300000000002</v>
      </c>
      <c r="CA22" s="18">
        <f t="shared" si="20"/>
        <v>0.50390000000000157</v>
      </c>
    </row>
    <row r="23" spans="1:79" x14ac:dyDescent="0.25">
      <c r="A23" s="9">
        <v>45314</v>
      </c>
      <c r="B23" s="9">
        <v>45337</v>
      </c>
      <c r="C23" s="9">
        <v>45337</v>
      </c>
      <c r="D23" s="5" t="s">
        <v>50</v>
      </c>
      <c r="E23" s="22">
        <v>0.97289000000000003</v>
      </c>
      <c r="F23" s="22">
        <v>1.31E-3</v>
      </c>
      <c r="G23" s="22">
        <v>1.39E-3</v>
      </c>
      <c r="H23" s="22">
        <v>1E-4</v>
      </c>
      <c r="I23" s="22">
        <v>2.7E-4</v>
      </c>
      <c r="J23" s="22">
        <v>8.0000000000000007E-5</v>
      </c>
      <c r="K23" s="22">
        <v>1.2999999999999999E-4</v>
      </c>
      <c r="L23" s="22">
        <v>2.7E-4</v>
      </c>
      <c r="M23" s="22">
        <v>2.2000000000000001E-4</v>
      </c>
      <c r="N23" s="22">
        <v>1.3999999999999999E-4</v>
      </c>
      <c r="O23" s="22">
        <v>3.0000000000000001E-5</v>
      </c>
      <c r="P23" s="22">
        <v>0</v>
      </c>
      <c r="Q23" s="22">
        <v>2.0000000000000001E-4</v>
      </c>
      <c r="R23" s="22">
        <v>1.5129999999999999E-2</v>
      </c>
      <c r="S23" s="22">
        <v>7.8399999999999997E-3</v>
      </c>
      <c r="T23" s="21">
        <f t="shared" si="55"/>
        <v>0.99999999999999989</v>
      </c>
      <c r="U23" s="11">
        <v>0.99809999999999999</v>
      </c>
      <c r="V23" s="10">
        <v>0.69099999999999995</v>
      </c>
      <c r="W23" s="7">
        <v>16.585899999999999</v>
      </c>
      <c r="X23" s="6"/>
      <c r="Z23" s="26">
        <f t="shared" si="56"/>
        <v>0.97289000000000003</v>
      </c>
      <c r="AA23" s="8">
        <f t="shared" si="64"/>
        <v>0.98101000000000005</v>
      </c>
      <c r="AB23" s="18">
        <f t="shared" si="65"/>
        <v>8.1200000000000161E-3</v>
      </c>
      <c r="AC23" s="17">
        <f t="shared" si="57"/>
        <v>1.31E-3</v>
      </c>
      <c r="AD23" s="4">
        <f t="shared" si="25"/>
        <v>8.5999999999999998E-4</v>
      </c>
      <c r="AE23" s="18">
        <f t="shared" si="66"/>
        <v>4.4999999999999999E-4</v>
      </c>
      <c r="AF23" s="17">
        <f t="shared" si="58"/>
        <v>1.39E-3</v>
      </c>
      <c r="AG23" s="4">
        <f t="shared" si="28"/>
        <v>6.1599999999999997E-3</v>
      </c>
      <c r="AH23" s="18">
        <f t="shared" si="29"/>
        <v>4.7699999999999999E-3</v>
      </c>
      <c r="AI23" s="17">
        <f t="shared" si="59"/>
        <v>1E-4</v>
      </c>
      <c r="AJ23" s="4">
        <f t="shared" si="31"/>
        <v>2.0000000000000002E-5</v>
      </c>
      <c r="AK23" s="18">
        <f t="shared" si="32"/>
        <v>8.0000000000000007E-5</v>
      </c>
      <c r="AL23" s="27">
        <f t="shared" si="60"/>
        <v>2.7E-4</v>
      </c>
      <c r="AM23" s="24">
        <f t="shared" si="34"/>
        <v>9.0000000000000006E-5</v>
      </c>
      <c r="AN23" s="25">
        <f t="shared" si="35"/>
        <v>1.7999999999999998E-4</v>
      </c>
      <c r="AO23" s="17">
        <f t="shared" si="61"/>
        <v>8.0000000000000007E-5</v>
      </c>
      <c r="AP23" s="24">
        <f t="shared" si="37"/>
        <v>3.0000000000000001E-5</v>
      </c>
      <c r="AQ23" s="18">
        <f t="shared" si="38"/>
        <v>5.0000000000000009E-5</v>
      </c>
      <c r="AR23" s="17">
        <f t="shared" si="62"/>
        <v>1.2999999999999999E-4</v>
      </c>
      <c r="AS23" s="24">
        <f t="shared" si="40"/>
        <v>4.0000000000000003E-5</v>
      </c>
      <c r="AT23" s="18">
        <f t="shared" si="41"/>
        <v>8.9999999999999992E-5</v>
      </c>
      <c r="AU23" s="17">
        <f t="shared" si="63"/>
        <v>2.7E-4</v>
      </c>
      <c r="AV23" s="24">
        <f t="shared" si="43"/>
        <v>1.1E-4</v>
      </c>
      <c r="AW23" s="18">
        <f t="shared" si="44"/>
        <v>1.5999999999999999E-4</v>
      </c>
      <c r="AX23" s="17">
        <f t="shared" si="1"/>
        <v>2.2000000000000001E-4</v>
      </c>
      <c r="AY23" s="24">
        <f t="shared" si="45"/>
        <v>1.1E-4</v>
      </c>
      <c r="AZ23" s="18">
        <f t="shared" si="2"/>
        <v>1.1E-4</v>
      </c>
      <c r="BA23" s="17">
        <f t="shared" si="3"/>
        <v>1.3999999999999999E-4</v>
      </c>
      <c r="BB23" s="24">
        <f t="shared" si="46"/>
        <v>9.0000000000000006E-5</v>
      </c>
      <c r="BC23" s="18">
        <f t="shared" si="4"/>
        <v>4.9999999999999982E-5</v>
      </c>
      <c r="BD23" s="17">
        <f t="shared" si="5"/>
        <v>3.0000000000000001E-5</v>
      </c>
      <c r="BE23" s="24">
        <f t="shared" si="47"/>
        <v>2.0000000000000002E-5</v>
      </c>
      <c r="BF23" s="18">
        <f t="shared" si="6"/>
        <v>9.9999999999999991E-6</v>
      </c>
      <c r="BG23" s="17">
        <f t="shared" si="7"/>
        <v>0</v>
      </c>
      <c r="BH23" s="24">
        <f t="shared" si="48"/>
        <v>0</v>
      </c>
      <c r="BI23" s="18">
        <f t="shared" si="8"/>
        <v>0</v>
      </c>
      <c r="BJ23" s="17">
        <f t="shared" si="9"/>
        <v>2.0000000000000001E-4</v>
      </c>
      <c r="BK23" s="24">
        <f t="shared" si="49"/>
        <v>1.4999999999999999E-4</v>
      </c>
      <c r="BL23" s="18">
        <f t="shared" si="10"/>
        <v>5.0000000000000023E-5</v>
      </c>
      <c r="BM23" s="17">
        <f t="shared" si="11"/>
        <v>1.5129999999999999E-2</v>
      </c>
      <c r="BN23" s="24">
        <f t="shared" si="50"/>
        <v>3.49E-3</v>
      </c>
      <c r="BO23" s="18">
        <f t="shared" si="12"/>
        <v>1.1639999999999999E-2</v>
      </c>
      <c r="BP23" s="17">
        <f t="shared" si="13"/>
        <v>7.8399999999999997E-3</v>
      </c>
      <c r="BQ23" s="24">
        <f t="shared" si="51"/>
        <v>7.8200000000000006E-3</v>
      </c>
      <c r="BR23" s="18">
        <f t="shared" si="14"/>
        <v>1.9999999999999185E-5</v>
      </c>
      <c r="BS23" s="17">
        <f t="shared" si="15"/>
        <v>0.99809999999999999</v>
      </c>
      <c r="BT23" s="24">
        <f t="shared" si="52"/>
        <v>0.998</v>
      </c>
      <c r="BU23" s="18">
        <f t="shared" si="16"/>
        <v>9.9999999999988987E-5</v>
      </c>
      <c r="BV23" s="17">
        <f t="shared" si="17"/>
        <v>0.69099999999999995</v>
      </c>
      <c r="BW23" s="24">
        <f t="shared" si="53"/>
        <v>0.6885</v>
      </c>
      <c r="BX23" s="18">
        <f t="shared" si="18"/>
        <v>2.4999999999999467E-3</v>
      </c>
      <c r="BY23" s="17">
        <f t="shared" si="19"/>
        <v>16.585899999999999</v>
      </c>
      <c r="BZ23" s="24">
        <f t="shared" si="54"/>
        <v>16.5274</v>
      </c>
      <c r="CA23" s="18">
        <f t="shared" si="20"/>
        <v>5.8499999999998664E-2</v>
      </c>
    </row>
    <row r="24" spans="1:79" x14ac:dyDescent="0.25">
      <c r="A24" s="9">
        <v>45341</v>
      </c>
      <c r="B24" s="9">
        <v>45358</v>
      </c>
      <c r="C24" s="9">
        <v>45358</v>
      </c>
      <c r="D24" s="5" t="s">
        <v>51</v>
      </c>
      <c r="E24" s="22">
        <v>0.97150999999999998</v>
      </c>
      <c r="F24" s="22">
        <v>1.6000000000000001E-3</v>
      </c>
      <c r="G24" s="22">
        <v>5.94E-3</v>
      </c>
      <c r="H24" s="22">
        <v>2.5999999999999998E-4</v>
      </c>
      <c r="I24" s="22">
        <v>7.5000000000000002E-4</v>
      </c>
      <c r="J24" s="22">
        <v>4.0000000000000002E-4</v>
      </c>
      <c r="K24" s="22">
        <v>7.6999999999999996E-4</v>
      </c>
      <c r="L24" s="22">
        <v>1.6999999999999999E-3</v>
      </c>
      <c r="M24" s="22">
        <v>1.1199999999999999E-3</v>
      </c>
      <c r="N24" s="22">
        <v>1.8000000000000001E-4</v>
      </c>
      <c r="O24" s="22">
        <v>1.0000000000000001E-5</v>
      </c>
      <c r="P24" s="22">
        <v>0</v>
      </c>
      <c r="Q24" s="22">
        <v>1.0399999999999999E-3</v>
      </c>
      <c r="R24" s="22">
        <v>6.8399999999999997E-3</v>
      </c>
      <c r="S24" s="22">
        <v>7.8799999999999999E-3</v>
      </c>
      <c r="T24" s="21">
        <f t="shared" si="55"/>
        <v>1</v>
      </c>
      <c r="U24" s="11">
        <v>0.99790000000000001</v>
      </c>
      <c r="V24" s="10">
        <v>0.7036</v>
      </c>
      <c r="W24" s="7">
        <v>16.891400000000001</v>
      </c>
      <c r="X24" s="6"/>
      <c r="Z24" s="26">
        <f t="shared" si="56"/>
        <v>0.97150999999999998</v>
      </c>
      <c r="AA24" s="8">
        <f t="shared" si="64"/>
        <v>0.97289000000000003</v>
      </c>
      <c r="AB24" s="18">
        <f t="shared" si="65"/>
        <v>1.3800000000000479E-3</v>
      </c>
      <c r="AC24" s="17">
        <f t="shared" si="57"/>
        <v>1.6000000000000001E-3</v>
      </c>
      <c r="AD24" s="4">
        <f t="shared" si="25"/>
        <v>1.31E-3</v>
      </c>
      <c r="AE24" s="18">
        <f t="shared" si="66"/>
        <v>2.9000000000000011E-4</v>
      </c>
      <c r="AF24" s="17">
        <f t="shared" si="58"/>
        <v>5.94E-3</v>
      </c>
      <c r="AG24" s="4">
        <f t="shared" si="28"/>
        <v>1.39E-3</v>
      </c>
      <c r="AH24" s="18">
        <f t="shared" si="29"/>
        <v>4.5500000000000002E-3</v>
      </c>
      <c r="AI24" s="17">
        <f t="shared" si="59"/>
        <v>2.5999999999999998E-4</v>
      </c>
      <c r="AJ24" s="4">
        <f t="shared" si="31"/>
        <v>1E-4</v>
      </c>
      <c r="AK24" s="18">
        <f t="shared" si="32"/>
        <v>1.5999999999999999E-4</v>
      </c>
      <c r="AL24" s="27">
        <f t="shared" si="60"/>
        <v>7.5000000000000002E-4</v>
      </c>
      <c r="AM24" s="24">
        <f t="shared" si="34"/>
        <v>2.7E-4</v>
      </c>
      <c r="AN24" s="25">
        <f t="shared" si="35"/>
        <v>4.8000000000000001E-4</v>
      </c>
      <c r="AO24" s="17">
        <f t="shared" si="61"/>
        <v>4.0000000000000002E-4</v>
      </c>
      <c r="AP24" s="24">
        <f t="shared" si="37"/>
        <v>8.0000000000000007E-5</v>
      </c>
      <c r="AQ24" s="18">
        <f t="shared" si="38"/>
        <v>3.2000000000000003E-4</v>
      </c>
      <c r="AR24" s="17">
        <f t="shared" si="62"/>
        <v>7.6999999999999996E-4</v>
      </c>
      <c r="AS24" s="24">
        <f t="shared" si="40"/>
        <v>1.2999999999999999E-4</v>
      </c>
      <c r="AT24" s="18">
        <f t="shared" si="41"/>
        <v>6.3999999999999994E-4</v>
      </c>
      <c r="AU24" s="17">
        <f t="shared" si="63"/>
        <v>1.6999999999999999E-3</v>
      </c>
      <c r="AV24" s="24">
        <f t="shared" si="43"/>
        <v>2.7E-4</v>
      </c>
      <c r="AW24" s="18">
        <f t="shared" si="44"/>
        <v>1.4299999999999998E-3</v>
      </c>
      <c r="AX24" s="17">
        <f t="shared" si="1"/>
        <v>1.1199999999999999E-3</v>
      </c>
      <c r="AY24" s="24">
        <f t="shared" si="45"/>
        <v>2.2000000000000001E-4</v>
      </c>
      <c r="AZ24" s="18">
        <f t="shared" si="2"/>
        <v>8.9999999999999987E-4</v>
      </c>
      <c r="BA24" s="17">
        <f t="shared" si="3"/>
        <v>1.8000000000000001E-4</v>
      </c>
      <c r="BB24" s="24">
        <f t="shared" si="46"/>
        <v>1.3999999999999999E-4</v>
      </c>
      <c r="BC24" s="18">
        <f t="shared" si="4"/>
        <v>4.0000000000000024E-5</v>
      </c>
      <c r="BD24" s="17">
        <f t="shared" si="5"/>
        <v>1.0000000000000001E-5</v>
      </c>
      <c r="BE24" s="24">
        <f t="shared" si="47"/>
        <v>3.0000000000000001E-5</v>
      </c>
      <c r="BF24" s="18">
        <f t="shared" si="6"/>
        <v>1.9999999999999998E-5</v>
      </c>
      <c r="BG24" s="17">
        <f t="shared" si="7"/>
        <v>0</v>
      </c>
      <c r="BH24" s="24">
        <f t="shared" si="48"/>
        <v>0</v>
      </c>
      <c r="BI24" s="18">
        <f t="shared" si="8"/>
        <v>0</v>
      </c>
      <c r="BJ24" s="17">
        <f t="shared" si="9"/>
        <v>1.0399999999999999E-3</v>
      </c>
      <c r="BK24" s="24">
        <f t="shared" si="49"/>
        <v>2.0000000000000001E-4</v>
      </c>
      <c r="BL24" s="18">
        <f t="shared" si="10"/>
        <v>8.3999999999999993E-4</v>
      </c>
      <c r="BM24" s="17">
        <f t="shared" si="11"/>
        <v>6.8399999999999997E-3</v>
      </c>
      <c r="BN24" s="24">
        <f t="shared" si="50"/>
        <v>1.5129999999999999E-2</v>
      </c>
      <c r="BO24" s="18">
        <f t="shared" si="12"/>
        <v>8.2899999999999988E-3</v>
      </c>
      <c r="BP24" s="17">
        <f t="shared" si="13"/>
        <v>7.8799999999999999E-3</v>
      </c>
      <c r="BQ24" s="24">
        <f t="shared" si="51"/>
        <v>7.8399999999999997E-3</v>
      </c>
      <c r="BR24" s="18">
        <f t="shared" si="14"/>
        <v>4.0000000000000105E-5</v>
      </c>
      <c r="BS24" s="17">
        <f t="shared" si="15"/>
        <v>0.99790000000000001</v>
      </c>
      <c r="BT24" s="24">
        <f t="shared" si="52"/>
        <v>0.99809999999999999</v>
      </c>
      <c r="BU24" s="18">
        <f t="shared" si="16"/>
        <v>1.9999999999997797E-4</v>
      </c>
      <c r="BV24" s="17">
        <f t="shared" si="17"/>
        <v>0.7036</v>
      </c>
      <c r="BW24" s="24">
        <f t="shared" si="53"/>
        <v>0.69099999999999995</v>
      </c>
      <c r="BX24" s="18">
        <f t="shared" si="18"/>
        <v>1.2600000000000056E-2</v>
      </c>
      <c r="BY24" s="17">
        <f t="shared" si="19"/>
        <v>16.891400000000001</v>
      </c>
      <c r="BZ24" s="24">
        <f t="shared" si="54"/>
        <v>16.585899999999999</v>
      </c>
      <c r="CA24" s="18">
        <f t="shared" si="20"/>
        <v>0.3055000000000021</v>
      </c>
    </row>
    <row r="25" spans="1:79" x14ac:dyDescent="0.25">
      <c r="A25" s="9">
        <v>45368</v>
      </c>
      <c r="B25" s="9">
        <v>45385</v>
      </c>
      <c r="C25" s="9">
        <v>45386</v>
      </c>
      <c r="D25" s="5" t="s">
        <v>52</v>
      </c>
      <c r="E25" s="22">
        <v>0.97821000000000002</v>
      </c>
      <c r="F25" s="22">
        <v>9.3999999999999997E-4</v>
      </c>
      <c r="G25" s="22">
        <v>6.5799999999999999E-3</v>
      </c>
      <c r="H25" s="22">
        <v>9.0000000000000006E-5</v>
      </c>
      <c r="I25" s="22">
        <v>1.4999999999999999E-4</v>
      </c>
      <c r="J25" s="22">
        <v>6.9999999999999994E-5</v>
      </c>
      <c r="K25" s="22">
        <v>1.1E-4</v>
      </c>
      <c r="L25" s="22">
        <v>4.4999999999999999E-4</v>
      </c>
      <c r="M25" s="22">
        <v>5.1999999999999995E-4</v>
      </c>
      <c r="N25" s="22">
        <v>1.8000000000000001E-4</v>
      </c>
      <c r="O25" s="22">
        <v>2.0000000000000002E-5</v>
      </c>
      <c r="P25" s="22">
        <v>0</v>
      </c>
      <c r="Q25" s="22">
        <v>4.0999999999999999E-4</v>
      </c>
      <c r="R25" s="22">
        <v>4.13E-3</v>
      </c>
      <c r="S25" s="22">
        <v>8.1399999999999997E-3</v>
      </c>
      <c r="T25" s="21">
        <f t="shared" si="55"/>
        <v>1</v>
      </c>
      <c r="U25" s="11">
        <v>0.998</v>
      </c>
      <c r="V25" s="10">
        <v>0.69310000000000005</v>
      </c>
      <c r="W25" s="7">
        <v>16.639900000000001</v>
      </c>
      <c r="X25" s="6"/>
      <c r="Z25" s="26">
        <f t="shared" si="56"/>
        <v>0.97821000000000002</v>
      </c>
      <c r="AA25" s="8">
        <f t="shared" si="64"/>
        <v>0.97150999999999998</v>
      </c>
      <c r="AB25" s="18">
        <f t="shared" si="65"/>
        <v>6.7000000000000393E-3</v>
      </c>
      <c r="AC25" s="17">
        <f t="shared" si="57"/>
        <v>9.3999999999999997E-4</v>
      </c>
      <c r="AD25" s="4">
        <f t="shared" si="25"/>
        <v>1.6000000000000001E-3</v>
      </c>
      <c r="AE25" s="18">
        <f t="shared" si="66"/>
        <v>6.600000000000001E-4</v>
      </c>
      <c r="AF25" s="17">
        <f t="shared" si="58"/>
        <v>6.5799999999999999E-3</v>
      </c>
      <c r="AG25" s="4">
        <f t="shared" si="28"/>
        <v>5.94E-3</v>
      </c>
      <c r="AH25" s="18">
        <f t="shared" si="29"/>
        <v>6.3999999999999994E-4</v>
      </c>
      <c r="AI25" s="17">
        <f t="shared" si="59"/>
        <v>9.0000000000000006E-5</v>
      </c>
      <c r="AJ25" s="4">
        <f t="shared" si="31"/>
        <v>2.5999999999999998E-4</v>
      </c>
      <c r="AK25" s="18">
        <f t="shared" si="32"/>
        <v>1.6999999999999996E-4</v>
      </c>
      <c r="AL25" s="27">
        <f t="shared" si="60"/>
        <v>1.4999999999999999E-4</v>
      </c>
      <c r="AM25" s="24">
        <f t="shared" si="34"/>
        <v>7.5000000000000002E-4</v>
      </c>
      <c r="AN25" s="25">
        <f t="shared" si="35"/>
        <v>6.0000000000000006E-4</v>
      </c>
      <c r="AO25" s="17">
        <f t="shared" si="61"/>
        <v>6.9999999999999994E-5</v>
      </c>
      <c r="AP25" s="24">
        <f t="shared" si="37"/>
        <v>4.0000000000000002E-4</v>
      </c>
      <c r="AQ25" s="18">
        <f t="shared" si="38"/>
        <v>3.3E-4</v>
      </c>
      <c r="AR25" s="17">
        <f t="shared" si="62"/>
        <v>1.1E-4</v>
      </c>
      <c r="AS25" s="24">
        <f t="shared" si="40"/>
        <v>7.6999999999999996E-4</v>
      </c>
      <c r="AT25" s="18">
        <f t="shared" si="41"/>
        <v>6.6E-4</v>
      </c>
      <c r="AU25" s="17">
        <f t="shared" si="63"/>
        <v>4.4999999999999999E-4</v>
      </c>
      <c r="AV25" s="24">
        <f t="shared" si="43"/>
        <v>1.6999999999999999E-3</v>
      </c>
      <c r="AW25" s="18">
        <f t="shared" si="44"/>
        <v>1.2499999999999998E-3</v>
      </c>
      <c r="AX25" s="17">
        <f t="shared" si="1"/>
        <v>5.1999999999999995E-4</v>
      </c>
      <c r="AY25" s="24">
        <f t="shared" si="45"/>
        <v>1.1199999999999999E-3</v>
      </c>
      <c r="AZ25" s="18">
        <f t="shared" si="2"/>
        <v>5.9999999999999995E-4</v>
      </c>
      <c r="BA25" s="17">
        <f t="shared" si="3"/>
        <v>1.8000000000000001E-4</v>
      </c>
      <c r="BB25" s="24">
        <f t="shared" si="46"/>
        <v>1.8000000000000001E-4</v>
      </c>
      <c r="BC25" s="18">
        <f t="shared" si="4"/>
        <v>0</v>
      </c>
      <c r="BD25" s="17">
        <f t="shared" si="5"/>
        <v>2.0000000000000002E-5</v>
      </c>
      <c r="BE25" s="24">
        <f t="shared" si="47"/>
        <v>1.0000000000000001E-5</v>
      </c>
      <c r="BF25" s="18">
        <f t="shared" si="6"/>
        <v>1.0000000000000001E-5</v>
      </c>
      <c r="BG25" s="17">
        <f t="shared" si="7"/>
        <v>0</v>
      </c>
      <c r="BH25" s="24">
        <f t="shared" si="48"/>
        <v>0</v>
      </c>
      <c r="BI25" s="18">
        <f t="shared" si="8"/>
        <v>0</v>
      </c>
      <c r="BJ25" s="17">
        <f t="shared" si="9"/>
        <v>4.0999999999999999E-4</v>
      </c>
      <c r="BK25" s="24">
        <f t="shared" si="49"/>
        <v>1.0399999999999999E-3</v>
      </c>
      <c r="BL25" s="18">
        <f t="shared" si="10"/>
        <v>6.2999999999999992E-4</v>
      </c>
      <c r="BM25" s="17">
        <f t="shared" si="11"/>
        <v>4.13E-3</v>
      </c>
      <c r="BN25" s="24">
        <f t="shared" si="50"/>
        <v>6.8399999999999997E-3</v>
      </c>
      <c r="BO25" s="18">
        <f t="shared" si="12"/>
        <v>2.7099999999999997E-3</v>
      </c>
      <c r="BP25" s="17">
        <f t="shared" si="13"/>
        <v>8.1399999999999997E-3</v>
      </c>
      <c r="BQ25" s="24">
        <f t="shared" si="51"/>
        <v>7.8799999999999999E-3</v>
      </c>
      <c r="BR25" s="18">
        <f t="shared" si="14"/>
        <v>2.5999999999999981E-4</v>
      </c>
      <c r="BS25" s="17">
        <f t="shared" si="15"/>
        <v>0.998</v>
      </c>
      <c r="BT25" s="24">
        <f t="shared" si="52"/>
        <v>0.99790000000000001</v>
      </c>
      <c r="BU25" s="18">
        <f t="shared" si="16"/>
        <v>9.9999999999988987E-5</v>
      </c>
      <c r="BV25" s="17">
        <f t="shared" si="17"/>
        <v>0.69310000000000005</v>
      </c>
      <c r="BW25" s="24">
        <f t="shared" si="53"/>
        <v>0.7036</v>
      </c>
      <c r="BX25" s="18">
        <f t="shared" si="18"/>
        <v>1.0499999999999954E-2</v>
      </c>
      <c r="BY25" s="17">
        <f t="shared" si="19"/>
        <v>16.639900000000001</v>
      </c>
      <c r="BZ25" s="24">
        <f t="shared" si="54"/>
        <v>16.891400000000001</v>
      </c>
      <c r="CA25" s="18">
        <f t="shared" si="20"/>
        <v>0.25150000000000006</v>
      </c>
    </row>
    <row r="26" spans="1:79" x14ac:dyDescent="0.25">
      <c r="A26" s="9">
        <v>45397</v>
      </c>
      <c r="B26" s="9">
        <v>45418</v>
      </c>
      <c r="C26" s="9">
        <v>45419</v>
      </c>
      <c r="D26" s="5" t="s">
        <v>53</v>
      </c>
      <c r="E26" s="22">
        <v>0.98397999999999997</v>
      </c>
      <c r="F26" s="22">
        <v>8.8999999999999995E-4</v>
      </c>
      <c r="G26" s="22">
        <v>1.2899999999999999E-3</v>
      </c>
      <c r="H26" s="22">
        <v>3.0000000000000001E-5</v>
      </c>
      <c r="I26" s="22">
        <v>1.2E-4</v>
      </c>
      <c r="J26" s="22">
        <v>5.0000000000000002E-5</v>
      </c>
      <c r="K26" s="22">
        <v>9.0000000000000006E-5</v>
      </c>
      <c r="L26" s="22">
        <v>3.6999999999999999E-4</v>
      </c>
      <c r="M26" s="22">
        <v>8.0000000000000004E-4</v>
      </c>
      <c r="N26" s="22">
        <v>4.2000000000000002E-4</v>
      </c>
      <c r="O26" s="22">
        <v>5.0000000000000002E-5</v>
      </c>
      <c r="P26" s="22">
        <v>0</v>
      </c>
      <c r="Q26" s="22">
        <v>1.2E-4</v>
      </c>
      <c r="R26" s="22">
        <v>3.4499999999999999E-3</v>
      </c>
      <c r="S26" s="22">
        <v>8.3400000000000002E-3</v>
      </c>
      <c r="T26" s="21">
        <f t="shared" si="55"/>
        <v>0.99999999999999989</v>
      </c>
      <c r="U26" s="11">
        <v>0.998</v>
      </c>
      <c r="V26" s="10">
        <v>0.68810000000000004</v>
      </c>
      <c r="W26" s="7">
        <v>16.522400000000001</v>
      </c>
      <c r="X26" s="6"/>
      <c r="Z26" s="26">
        <f t="shared" si="56"/>
        <v>0.98397999999999997</v>
      </c>
      <c r="AA26" s="8">
        <f t="shared" si="64"/>
        <v>0.97821000000000002</v>
      </c>
      <c r="AB26" s="18">
        <f t="shared" si="65"/>
        <v>5.7699999999999418E-3</v>
      </c>
      <c r="AC26" s="17">
        <f t="shared" si="57"/>
        <v>8.8999999999999995E-4</v>
      </c>
      <c r="AD26" s="4">
        <f t="shared" si="25"/>
        <v>9.3999999999999997E-4</v>
      </c>
      <c r="AE26" s="18">
        <f t="shared" si="66"/>
        <v>5.0000000000000023E-5</v>
      </c>
      <c r="AF26" s="17">
        <f t="shared" si="58"/>
        <v>1.2899999999999999E-3</v>
      </c>
      <c r="AG26" s="4">
        <f t="shared" si="28"/>
        <v>6.5799999999999999E-3</v>
      </c>
      <c r="AH26" s="18">
        <f t="shared" si="29"/>
        <v>5.2899999999999996E-3</v>
      </c>
      <c r="AI26" s="17">
        <f t="shared" si="59"/>
        <v>3.0000000000000001E-5</v>
      </c>
      <c r="AJ26" s="4">
        <f t="shared" si="31"/>
        <v>9.0000000000000006E-5</v>
      </c>
      <c r="AK26" s="18">
        <f t="shared" si="32"/>
        <v>6.0000000000000008E-5</v>
      </c>
      <c r="AL26" s="27">
        <f t="shared" si="60"/>
        <v>1.2E-4</v>
      </c>
      <c r="AM26" s="24">
        <f t="shared" si="34"/>
        <v>1.4999999999999999E-4</v>
      </c>
      <c r="AN26" s="25">
        <f t="shared" si="35"/>
        <v>2.9999999999999984E-5</v>
      </c>
      <c r="AO26" s="17">
        <f t="shared" si="61"/>
        <v>5.0000000000000002E-5</v>
      </c>
      <c r="AP26" s="24">
        <f t="shared" si="37"/>
        <v>6.9999999999999994E-5</v>
      </c>
      <c r="AQ26" s="18">
        <f t="shared" si="38"/>
        <v>1.9999999999999991E-5</v>
      </c>
      <c r="AR26" s="17">
        <f t="shared" si="62"/>
        <v>9.0000000000000006E-5</v>
      </c>
      <c r="AS26" s="24">
        <f t="shared" si="40"/>
        <v>1.1E-4</v>
      </c>
      <c r="AT26" s="18">
        <f t="shared" si="41"/>
        <v>1.9999999999999998E-5</v>
      </c>
      <c r="AU26" s="17">
        <f t="shared" si="63"/>
        <v>3.6999999999999999E-4</v>
      </c>
      <c r="AV26" s="24">
        <f t="shared" si="43"/>
        <v>4.4999999999999999E-4</v>
      </c>
      <c r="AW26" s="18">
        <f t="shared" si="44"/>
        <v>7.9999999999999993E-5</v>
      </c>
      <c r="AX26" s="17">
        <f t="shared" si="1"/>
        <v>8.0000000000000004E-4</v>
      </c>
      <c r="AY26" s="24">
        <f t="shared" si="45"/>
        <v>5.1999999999999995E-4</v>
      </c>
      <c r="AZ26" s="18">
        <f t="shared" si="2"/>
        <v>2.8000000000000008E-4</v>
      </c>
      <c r="BA26" s="17">
        <f t="shared" si="3"/>
        <v>4.2000000000000002E-4</v>
      </c>
      <c r="BB26" s="24">
        <f t="shared" si="46"/>
        <v>1.8000000000000001E-4</v>
      </c>
      <c r="BC26" s="18">
        <f t="shared" si="4"/>
        <v>2.4000000000000001E-4</v>
      </c>
      <c r="BD26" s="17">
        <f t="shared" si="5"/>
        <v>5.0000000000000002E-5</v>
      </c>
      <c r="BE26" s="24">
        <f t="shared" si="47"/>
        <v>2.0000000000000002E-5</v>
      </c>
      <c r="BF26" s="18">
        <f t="shared" si="6"/>
        <v>3.0000000000000001E-5</v>
      </c>
      <c r="BG26" s="17">
        <f t="shared" si="7"/>
        <v>0</v>
      </c>
      <c r="BH26" s="24">
        <f t="shared" si="48"/>
        <v>0</v>
      </c>
      <c r="BI26" s="18">
        <f t="shared" si="8"/>
        <v>0</v>
      </c>
      <c r="BJ26" s="17">
        <f t="shared" si="9"/>
        <v>1.2E-4</v>
      </c>
      <c r="BK26" s="24">
        <f t="shared" si="49"/>
        <v>4.0999999999999999E-4</v>
      </c>
      <c r="BL26" s="18">
        <f t="shared" si="10"/>
        <v>2.9E-4</v>
      </c>
      <c r="BM26" s="17">
        <f t="shared" si="11"/>
        <v>3.4499999999999999E-3</v>
      </c>
      <c r="BN26" s="24">
        <f t="shared" si="50"/>
        <v>4.13E-3</v>
      </c>
      <c r="BO26" s="18">
        <f t="shared" si="12"/>
        <v>6.8000000000000005E-4</v>
      </c>
      <c r="BP26" s="17">
        <f t="shared" si="13"/>
        <v>8.3400000000000002E-3</v>
      </c>
      <c r="BQ26" s="24">
        <f t="shared" si="51"/>
        <v>8.1399999999999997E-3</v>
      </c>
      <c r="BR26" s="18">
        <f t="shared" si="14"/>
        <v>2.0000000000000052E-4</v>
      </c>
      <c r="BS26" s="17">
        <f t="shared" si="15"/>
        <v>0.998</v>
      </c>
      <c r="BT26" s="24">
        <f t="shared" si="52"/>
        <v>0.998</v>
      </c>
      <c r="BU26" s="18">
        <f t="shared" si="16"/>
        <v>0</v>
      </c>
      <c r="BV26" s="17">
        <f t="shared" si="17"/>
        <v>0.68810000000000004</v>
      </c>
      <c r="BW26" s="24">
        <f t="shared" si="53"/>
        <v>0.69310000000000005</v>
      </c>
      <c r="BX26" s="18">
        <f t="shared" si="18"/>
        <v>5.0000000000000044E-3</v>
      </c>
      <c r="BY26" s="17">
        <f t="shared" si="19"/>
        <v>16.522400000000001</v>
      </c>
      <c r="BZ26" s="24">
        <f t="shared" si="54"/>
        <v>16.639900000000001</v>
      </c>
      <c r="CA26" s="18">
        <f t="shared" si="20"/>
        <v>0.11749999999999972</v>
      </c>
    </row>
    <row r="27" spans="1:79" x14ac:dyDescent="0.25">
      <c r="A27" s="9">
        <v>45440</v>
      </c>
      <c r="B27" s="9">
        <v>45461</v>
      </c>
      <c r="C27" s="9">
        <v>45461</v>
      </c>
      <c r="D27" s="5" t="s">
        <v>54</v>
      </c>
      <c r="E27" s="22">
        <v>0.98075999999999997</v>
      </c>
      <c r="F27" s="22">
        <v>8.7000000000000001E-4</v>
      </c>
      <c r="G27" s="22">
        <v>3.3800000000000002E-3</v>
      </c>
      <c r="H27" s="22">
        <v>4.0000000000000003E-5</v>
      </c>
      <c r="I27" s="22">
        <v>1.3999999999999999E-4</v>
      </c>
      <c r="J27" s="22">
        <v>1E-4</v>
      </c>
      <c r="K27" s="22">
        <v>1.9000000000000001E-4</v>
      </c>
      <c r="L27" s="22">
        <v>7.6999999999999996E-4</v>
      </c>
      <c r="M27" s="22">
        <v>8.8000000000000003E-4</v>
      </c>
      <c r="N27" s="22">
        <v>3.3E-4</v>
      </c>
      <c r="O27" s="22">
        <v>3.0000000000000001E-5</v>
      </c>
      <c r="P27" s="22">
        <v>0</v>
      </c>
      <c r="Q27" s="22">
        <v>1.2999999999999999E-4</v>
      </c>
      <c r="R27" s="22">
        <v>3.63E-3</v>
      </c>
      <c r="S27" s="22">
        <v>8.7500000000000008E-3</v>
      </c>
      <c r="T27" s="21">
        <f t="shared" si="55"/>
        <v>1.0000000000000002</v>
      </c>
      <c r="U27" s="11">
        <v>0.998</v>
      </c>
      <c r="V27" s="10">
        <v>0.69269999999999998</v>
      </c>
      <c r="W27" s="7">
        <v>16.6279</v>
      </c>
      <c r="X27" s="6"/>
      <c r="Z27" s="26">
        <f t="shared" si="56"/>
        <v>0.98075999999999997</v>
      </c>
      <c r="AA27" s="8">
        <f t="shared" si="64"/>
        <v>0.98397999999999997</v>
      </c>
      <c r="AB27" s="18">
        <f t="shared" si="65"/>
        <v>3.2200000000000006E-3</v>
      </c>
      <c r="AC27" s="17">
        <f t="shared" si="57"/>
        <v>8.7000000000000001E-4</v>
      </c>
      <c r="AD27" s="4">
        <f t="shared" si="25"/>
        <v>8.8999999999999995E-4</v>
      </c>
      <c r="AE27" s="18">
        <f t="shared" si="66"/>
        <v>1.9999999999999944E-5</v>
      </c>
      <c r="AF27" s="17">
        <f t="shared" si="58"/>
        <v>3.3800000000000002E-3</v>
      </c>
      <c r="AG27" s="4">
        <f t="shared" si="28"/>
        <v>1.2899999999999999E-3</v>
      </c>
      <c r="AH27" s="18">
        <f t="shared" si="29"/>
        <v>2.0900000000000003E-3</v>
      </c>
      <c r="AI27" s="17">
        <f t="shared" si="59"/>
        <v>4.0000000000000003E-5</v>
      </c>
      <c r="AJ27" s="4">
        <f t="shared" si="31"/>
        <v>3.0000000000000001E-5</v>
      </c>
      <c r="AK27" s="18">
        <f t="shared" si="32"/>
        <v>1.0000000000000003E-5</v>
      </c>
      <c r="AL27" s="27">
        <f t="shared" si="60"/>
        <v>1.3999999999999999E-4</v>
      </c>
      <c r="AM27" s="24">
        <f t="shared" si="34"/>
        <v>1.2E-4</v>
      </c>
      <c r="AN27" s="25">
        <f t="shared" si="35"/>
        <v>1.9999999999999985E-5</v>
      </c>
      <c r="AO27" s="17">
        <f t="shared" si="61"/>
        <v>1E-4</v>
      </c>
      <c r="AP27" s="24">
        <f t="shared" si="37"/>
        <v>5.0000000000000002E-5</v>
      </c>
      <c r="AQ27" s="18">
        <f t="shared" si="38"/>
        <v>5.0000000000000002E-5</v>
      </c>
      <c r="AR27" s="17">
        <f t="shared" si="62"/>
        <v>1.9000000000000001E-4</v>
      </c>
      <c r="AS27" s="24">
        <f t="shared" si="40"/>
        <v>9.0000000000000006E-5</v>
      </c>
      <c r="AT27" s="18">
        <f t="shared" si="41"/>
        <v>1E-4</v>
      </c>
      <c r="AU27" s="17">
        <f t="shared" si="63"/>
        <v>7.6999999999999996E-4</v>
      </c>
      <c r="AV27" s="24">
        <f t="shared" si="43"/>
        <v>3.6999999999999999E-4</v>
      </c>
      <c r="AW27" s="18">
        <f t="shared" si="44"/>
        <v>3.9999999999999996E-4</v>
      </c>
      <c r="AX27" s="17">
        <f t="shared" si="1"/>
        <v>8.8000000000000003E-4</v>
      </c>
      <c r="AY27" s="24">
        <f t="shared" si="45"/>
        <v>8.0000000000000004E-4</v>
      </c>
      <c r="AZ27" s="18">
        <f t="shared" si="2"/>
        <v>7.9999999999999993E-5</v>
      </c>
      <c r="BA27" s="17">
        <f>N27</f>
        <v>3.3E-4</v>
      </c>
      <c r="BB27" s="24">
        <f t="shared" si="46"/>
        <v>4.2000000000000002E-4</v>
      </c>
      <c r="BC27" s="18">
        <f t="shared" si="4"/>
        <v>9.0000000000000019E-5</v>
      </c>
      <c r="BD27" s="17">
        <f t="shared" si="5"/>
        <v>3.0000000000000001E-5</v>
      </c>
      <c r="BE27" s="24">
        <f t="shared" si="47"/>
        <v>5.0000000000000002E-5</v>
      </c>
      <c r="BF27" s="18">
        <f t="shared" si="6"/>
        <v>2.0000000000000002E-5</v>
      </c>
      <c r="BG27" s="17">
        <f t="shared" si="7"/>
        <v>0</v>
      </c>
      <c r="BH27" s="24">
        <f t="shared" si="48"/>
        <v>0</v>
      </c>
      <c r="BI27" s="18">
        <f t="shared" si="8"/>
        <v>0</v>
      </c>
      <c r="BJ27" s="17">
        <f t="shared" si="9"/>
        <v>1.2999999999999999E-4</v>
      </c>
      <c r="BK27" s="24">
        <f t="shared" si="49"/>
        <v>1.2E-4</v>
      </c>
      <c r="BL27" s="18">
        <f t="shared" si="10"/>
        <v>9.9999999999999856E-6</v>
      </c>
      <c r="BM27" s="17">
        <f t="shared" si="11"/>
        <v>3.63E-3</v>
      </c>
      <c r="BN27" s="24">
        <f t="shared" si="50"/>
        <v>3.4499999999999999E-3</v>
      </c>
      <c r="BO27" s="18">
        <f t="shared" si="12"/>
        <v>1.8000000000000004E-4</v>
      </c>
      <c r="BP27" s="17">
        <f t="shared" si="13"/>
        <v>8.7500000000000008E-3</v>
      </c>
      <c r="BQ27" s="24">
        <f t="shared" si="51"/>
        <v>8.3400000000000002E-3</v>
      </c>
      <c r="BR27" s="18">
        <f t="shared" si="14"/>
        <v>4.1000000000000064E-4</v>
      </c>
      <c r="BS27" s="17">
        <f t="shared" si="15"/>
        <v>0.998</v>
      </c>
      <c r="BT27" s="24">
        <f t="shared" si="52"/>
        <v>0.998</v>
      </c>
      <c r="BU27" s="18">
        <f t="shared" si="16"/>
        <v>0</v>
      </c>
      <c r="BV27" s="17">
        <f t="shared" si="17"/>
        <v>0.69269999999999998</v>
      </c>
      <c r="BW27" s="24">
        <f t="shared" si="53"/>
        <v>0.68810000000000004</v>
      </c>
      <c r="BX27" s="18">
        <f t="shared" si="18"/>
        <v>4.5999999999999375E-3</v>
      </c>
      <c r="BY27" s="17">
        <f t="shared" si="19"/>
        <v>16.6279</v>
      </c>
      <c r="BZ27" s="24">
        <f t="shared" si="54"/>
        <v>16.522400000000001</v>
      </c>
      <c r="CA27" s="18">
        <f t="shared" si="20"/>
        <v>0.10549999999999926</v>
      </c>
    </row>
    <row r="28" spans="1:79" x14ac:dyDescent="0.25">
      <c r="A28" s="9">
        <v>45502</v>
      </c>
      <c r="B28" s="9">
        <v>45523</v>
      </c>
      <c r="C28" s="9">
        <v>45523</v>
      </c>
      <c r="D28" s="5" t="s">
        <v>95</v>
      </c>
      <c r="E28" s="23">
        <v>0.97550000000000003</v>
      </c>
      <c r="F28" s="23">
        <v>9.7000000000000005E-4</v>
      </c>
      <c r="G28" s="23">
        <v>6.3600000000000002E-3</v>
      </c>
      <c r="H28" s="22">
        <v>1.3999999999999999E-4</v>
      </c>
      <c r="I28" s="22">
        <v>3.5E-4</v>
      </c>
      <c r="J28" s="22">
        <v>2.5999999999999998E-4</v>
      </c>
      <c r="K28" s="22">
        <v>5.1000000000000004E-4</v>
      </c>
      <c r="L28" s="22">
        <v>1.75E-3</v>
      </c>
      <c r="M28" s="22">
        <v>1.47E-3</v>
      </c>
      <c r="N28" s="22">
        <v>3.2000000000000003E-4</v>
      </c>
      <c r="O28" s="22">
        <v>1.0000000000000001E-5</v>
      </c>
      <c r="P28" s="22">
        <v>0</v>
      </c>
      <c r="Q28" s="22">
        <v>1.7000000000000001E-4</v>
      </c>
      <c r="R28" s="22">
        <v>4.2399999999999998E-3</v>
      </c>
      <c r="S28" s="22">
        <v>7.9500000000000005E-3</v>
      </c>
      <c r="T28" s="21">
        <f t="shared" si="55"/>
        <v>1</v>
      </c>
      <c r="U28" s="11">
        <v>0.99790000000000001</v>
      </c>
      <c r="V28" s="10">
        <v>0.70189999999999997</v>
      </c>
      <c r="W28" s="7">
        <v>16.8536</v>
      </c>
      <c r="X28" s="6"/>
      <c r="Z28" s="17">
        <f t="shared" si="56"/>
        <v>0.97550000000000003</v>
      </c>
      <c r="AA28" s="8">
        <f t="shared" si="64"/>
        <v>0.98075999999999997</v>
      </c>
      <c r="AB28" s="18">
        <f t="shared" si="65"/>
        <v>5.2599999999999314E-3</v>
      </c>
      <c r="AC28" s="17">
        <f t="shared" si="57"/>
        <v>9.7000000000000005E-4</v>
      </c>
      <c r="AD28" s="4">
        <f t="shared" si="25"/>
        <v>8.7000000000000001E-4</v>
      </c>
      <c r="AE28" s="18">
        <f t="shared" si="66"/>
        <v>1.0000000000000005E-4</v>
      </c>
      <c r="AF28" s="17">
        <f t="shared" si="58"/>
        <v>6.3600000000000002E-3</v>
      </c>
      <c r="AG28" s="4">
        <f>AF27</f>
        <v>3.3800000000000002E-3</v>
      </c>
      <c r="AH28" s="18">
        <f>(MAX(AF28:AG28))-(MIN(AF28:AG28))</f>
        <v>2.98E-3</v>
      </c>
      <c r="AI28" s="17">
        <f t="shared" si="59"/>
        <v>1.3999999999999999E-4</v>
      </c>
      <c r="AJ28" s="4">
        <f>AI27</f>
        <v>4.0000000000000003E-5</v>
      </c>
      <c r="AK28" s="18">
        <f>(MAX(AI28:AJ28))-(MIN(AI28:AJ28))</f>
        <v>9.9999999999999991E-5</v>
      </c>
      <c r="AL28" s="17">
        <f t="shared" si="60"/>
        <v>3.5E-4</v>
      </c>
      <c r="AM28" s="24">
        <f>AL27</f>
        <v>1.3999999999999999E-4</v>
      </c>
      <c r="AN28" s="25">
        <f>(MAX(AL28:AM28))-(MIN(AL28:AM28))</f>
        <v>2.1000000000000001E-4</v>
      </c>
      <c r="AO28" s="17">
        <f t="shared" si="61"/>
        <v>2.5999999999999998E-4</v>
      </c>
      <c r="AP28" s="24">
        <f>AO27</f>
        <v>1E-4</v>
      </c>
      <c r="AQ28" s="18">
        <f>(MAX(AO28:AP28))-(MIN(AO28:AP28))</f>
        <v>1.5999999999999999E-4</v>
      </c>
      <c r="AR28" s="17">
        <f t="shared" si="62"/>
        <v>5.1000000000000004E-4</v>
      </c>
      <c r="AS28" s="24">
        <f>AR27</f>
        <v>1.9000000000000001E-4</v>
      </c>
      <c r="AT28" s="18">
        <f>(MAX(AR28:AS28))-(MIN(AR28:AS28))</f>
        <v>3.2000000000000003E-4</v>
      </c>
      <c r="AU28" s="17">
        <f t="shared" si="63"/>
        <v>1.75E-3</v>
      </c>
      <c r="AV28" s="24">
        <f>AU27</f>
        <v>7.6999999999999996E-4</v>
      </c>
      <c r="AW28" s="18">
        <f>(MAX(AU28:AV28))-(MIN(AU28:AV28))</f>
        <v>9.7999999999999997E-4</v>
      </c>
      <c r="AX28" s="17">
        <f t="shared" si="1"/>
        <v>1.47E-3</v>
      </c>
      <c r="AY28" s="24">
        <f>AX27</f>
        <v>8.8000000000000003E-4</v>
      </c>
      <c r="AZ28" s="18">
        <f>(MAX(AX28:AY28))-(MIN(AX28:AY28))</f>
        <v>5.8999999999999992E-4</v>
      </c>
      <c r="BA28" s="17">
        <f>N28</f>
        <v>3.2000000000000003E-4</v>
      </c>
      <c r="BB28" s="24">
        <f>BA27</f>
        <v>3.3E-4</v>
      </c>
      <c r="BC28" s="18">
        <f>(MAX(BA28:BB28))-(MIN(BA28:BB28))</f>
        <v>9.999999999999972E-6</v>
      </c>
      <c r="BD28" s="17">
        <f t="shared" si="5"/>
        <v>1.0000000000000001E-5</v>
      </c>
      <c r="BE28" s="24">
        <f>BD27</f>
        <v>3.0000000000000001E-5</v>
      </c>
      <c r="BF28" s="18">
        <f>(MAX(BD28:BE28))-(MIN(BD28:BE28))</f>
        <v>1.9999999999999998E-5</v>
      </c>
      <c r="BG28" s="17">
        <f t="shared" si="7"/>
        <v>0</v>
      </c>
      <c r="BH28" s="24">
        <f>BG27</f>
        <v>0</v>
      </c>
      <c r="BI28" s="18">
        <f>(MAX(BG28:BH28))-(MIN(BG28:BH28))</f>
        <v>0</v>
      </c>
      <c r="BJ28" s="17">
        <f t="shared" si="9"/>
        <v>1.7000000000000001E-4</v>
      </c>
      <c r="BK28" s="24">
        <f>BJ27</f>
        <v>1.2999999999999999E-4</v>
      </c>
      <c r="BL28" s="18">
        <f>(MAX(BJ28:BK28))-(MIN(BJ28:BK28))</f>
        <v>4.0000000000000024E-5</v>
      </c>
      <c r="BM28" s="17">
        <f t="shared" si="11"/>
        <v>4.2399999999999998E-3</v>
      </c>
      <c r="BN28" s="24">
        <f>BM27</f>
        <v>3.63E-3</v>
      </c>
      <c r="BO28" s="18">
        <f>(MAX(BM28:BN28))-(MIN(BM28:BN28))</f>
        <v>6.0999999999999987E-4</v>
      </c>
      <c r="BP28" s="17">
        <f t="shared" si="13"/>
        <v>7.9500000000000005E-3</v>
      </c>
      <c r="BQ28" s="24">
        <f>BP27</f>
        <v>8.7500000000000008E-3</v>
      </c>
      <c r="BR28" s="18">
        <f>(MAX(BP28:BQ28))-(MIN(BP28:BQ28))</f>
        <v>8.0000000000000036E-4</v>
      </c>
      <c r="BS28" s="17">
        <f t="shared" si="15"/>
        <v>0.99790000000000001</v>
      </c>
      <c r="BT28" s="24">
        <f>BS27</f>
        <v>0.998</v>
      </c>
      <c r="BU28" s="18">
        <f>(MAX(BS28:BT28))-(MIN(BS28:BT28))</f>
        <v>9.9999999999988987E-5</v>
      </c>
      <c r="BV28" s="17">
        <f t="shared" si="17"/>
        <v>0.70189999999999997</v>
      </c>
      <c r="BW28" s="24">
        <f>BV27</f>
        <v>0.69269999999999998</v>
      </c>
      <c r="BX28" s="18">
        <f>(MAX(BV28:BW28))-(MIN(BV28:BW28))</f>
        <v>9.199999999999986E-3</v>
      </c>
      <c r="BY28" s="17">
        <f t="shared" si="19"/>
        <v>16.8536</v>
      </c>
      <c r="BZ28" s="24">
        <f>BY27</f>
        <v>16.6279</v>
      </c>
      <c r="CA28" s="18">
        <f>(MAX(BY28:BZ28))-(MIN(BY28:BZ28))</f>
        <v>0.22569999999999979</v>
      </c>
    </row>
    <row r="29" spans="1:79" ht="24.75" customHeight="1" thickBot="1" x14ac:dyDescent="0.3">
      <c r="A29" s="151" t="s">
        <v>41</v>
      </c>
      <c r="B29" s="151"/>
      <c r="C29" s="151"/>
      <c r="D29" s="151"/>
      <c r="E29" s="14">
        <f t="shared" ref="E29:S29" ca="1" si="67">AVERAGE(OFFSET(E28,-E54+1,0,E54,1))</f>
        <v>0.97751500000000002</v>
      </c>
      <c r="F29" s="14">
        <f t="shared" ca="1" si="67"/>
        <v>1.0362500000000001E-3</v>
      </c>
      <c r="G29" s="14">
        <f t="shared" ca="1" si="67"/>
        <v>4.0625000000000001E-3</v>
      </c>
      <c r="H29" s="14">
        <f t="shared" ca="1" si="67"/>
        <v>1.1124999999999999E-4</v>
      </c>
      <c r="I29" s="14">
        <f t="shared" ca="1" si="67"/>
        <v>3.4749999999999999E-4</v>
      </c>
      <c r="J29" s="14">
        <f t="shared" ca="1" si="67"/>
        <v>2.475E-4</v>
      </c>
      <c r="K29" s="14">
        <f t="shared" ca="1" si="67"/>
        <v>5.0374999999999997E-4</v>
      </c>
      <c r="L29" s="14">
        <f t="shared" ca="1" si="67"/>
        <v>1.25E-3</v>
      </c>
      <c r="M29" s="14">
        <f t="shared" ca="1" si="67"/>
        <v>8.4249999999999993E-4</v>
      </c>
      <c r="N29" s="14">
        <f t="shared" ca="1" si="67"/>
        <v>2.2875E-4</v>
      </c>
      <c r="O29" s="14">
        <f t="shared" ca="1" si="67"/>
        <v>2.2500000000000001E-5</v>
      </c>
      <c r="P29" s="14">
        <f t="shared" ca="1" si="67"/>
        <v>0</v>
      </c>
      <c r="Q29" s="14">
        <f t="shared" ca="1" si="67"/>
        <v>2.9125E-4</v>
      </c>
      <c r="R29" s="14">
        <f t="shared" ca="1" si="67"/>
        <v>5.62E-3</v>
      </c>
      <c r="S29" s="14">
        <f t="shared" ca="1" si="67"/>
        <v>7.9212500000000012E-3</v>
      </c>
      <c r="T29" s="8"/>
      <c r="U29" s="8">
        <f ca="1">AVERAGE(OFFSET(U28,-U54+1,0,U54,1))</f>
        <v>0.99797500000000006</v>
      </c>
      <c r="V29" s="8">
        <f ca="1">AVERAGE(OFFSET(V28,-V54+1,0,V54,1))</f>
        <v>0.69605000000000017</v>
      </c>
      <c r="W29" s="8">
        <f ca="1">AVERAGE(OFFSET(W28,-W54+1,0,W54,1))</f>
        <v>16.709975</v>
      </c>
      <c r="X29" s="6"/>
      <c r="Z29" s="182" t="s">
        <v>62</v>
      </c>
      <c r="AA29" s="183"/>
      <c r="AB29" s="19">
        <f ca="1">AVERAGE(OFFSET(AB28,-AB54+1,0,AB54,1))</f>
        <v>5.2687500000000026E-3</v>
      </c>
      <c r="AC29" s="182" t="s">
        <v>62</v>
      </c>
      <c r="AD29" s="183"/>
      <c r="AE29" s="19">
        <f ca="1">AVERAGE(OFFSET(AE28,-AE54+1,0,AE54,1))</f>
        <v>1.9750000000000006E-4</v>
      </c>
      <c r="AF29" s="182" t="s">
        <v>62</v>
      </c>
      <c r="AG29" s="183"/>
      <c r="AH29" s="19">
        <f ca="1">AVERAGE(OFFSET(AH28,-AH54+1,0,AH54,1))</f>
        <v>3.4437500000000006E-3</v>
      </c>
      <c r="AI29" s="182" t="s">
        <v>62</v>
      </c>
      <c r="AJ29" s="183"/>
      <c r="AK29" s="19">
        <f ca="1">AVERAGE(OFFSET(AK28,-AK54+1,0,AK54,1))</f>
        <v>1.1874999999999999E-4</v>
      </c>
      <c r="AL29" s="182" t="s">
        <v>62</v>
      </c>
      <c r="AM29" s="183"/>
      <c r="AN29" s="19">
        <f ca="1">AVERAGE(OFFSET(AN28,-AN54+1,0,AN54,1))</f>
        <v>3.9750000000000001E-4</v>
      </c>
      <c r="AO29" s="182" t="s">
        <v>62</v>
      </c>
      <c r="AP29" s="183"/>
      <c r="AQ29" s="19">
        <f ca="1">AVERAGE(OFFSET(AQ28,-AQ54+1,0,AQ54,1))</f>
        <v>3.5750000000000002E-4</v>
      </c>
      <c r="AR29" s="182" t="s">
        <v>62</v>
      </c>
      <c r="AS29" s="183"/>
      <c r="AT29" s="19">
        <f ca="1">AVERAGE(OFFSET(AT28,-AT54+1,0,AT54,1))</f>
        <v>7.6749999999999995E-4</v>
      </c>
      <c r="AU29" s="182" t="s">
        <v>62</v>
      </c>
      <c r="AV29" s="183"/>
      <c r="AW29" s="19">
        <f ca="1">AVERAGE(OFFSET(AW28,-AW54+1,0,AW54,1))</f>
        <v>1.6637500000000001E-3</v>
      </c>
      <c r="AX29" s="182" t="s">
        <v>62</v>
      </c>
      <c r="AY29" s="183"/>
      <c r="AZ29" s="19">
        <f ca="1">AVERAGE(OFFSET(AZ28,-AZ54+1,0,AZ54,1))</f>
        <v>7.074999999999999E-4</v>
      </c>
      <c r="BA29" s="182" t="s">
        <v>62</v>
      </c>
      <c r="BB29" s="183"/>
      <c r="BC29" s="19">
        <f ca="1">AVERAGE(OFFSET(BC28,-BC54+1,0,BC54,1))</f>
        <v>7.9999999999999993E-5</v>
      </c>
      <c r="BD29" s="182" t="s">
        <v>62</v>
      </c>
      <c r="BE29" s="183"/>
      <c r="BF29" s="19">
        <f ca="1">AVERAGE(OFFSET(BF28,-BF54+1,0,BF54,1))</f>
        <v>1.7499999999999998E-5</v>
      </c>
      <c r="BG29" s="182" t="s">
        <v>62</v>
      </c>
      <c r="BH29" s="183"/>
      <c r="BI29" s="19">
        <f ca="1">AVERAGE(OFFSET(BI28,-BI54+1,0,BI54,1))</f>
        <v>0</v>
      </c>
      <c r="BJ29" s="182" t="s">
        <v>62</v>
      </c>
      <c r="BK29" s="183"/>
      <c r="BL29" s="19">
        <f ca="1">AVERAGE(OFFSET(BL28,-BL54+1,0,BL54,1))</f>
        <v>2.7375000000000001E-4</v>
      </c>
      <c r="BM29" s="182" t="s">
        <v>62</v>
      </c>
      <c r="BN29" s="183"/>
      <c r="BO29" s="19">
        <f ca="1">AVERAGE(OFFSET(BO28,-BO54+1,0,BO54,1))</f>
        <v>3.1849999999999999E-3</v>
      </c>
      <c r="BP29" s="182" t="s">
        <v>62</v>
      </c>
      <c r="BQ29" s="183"/>
      <c r="BR29" s="19">
        <f ca="1">AVERAGE(OFFSET(BR28,-BR54+1,0,BR54,1))</f>
        <v>3.7875000000000018E-4</v>
      </c>
      <c r="BS29" s="182" t="s">
        <v>62</v>
      </c>
      <c r="BT29" s="183"/>
      <c r="BU29" s="19">
        <f ca="1">AVERAGE(OFFSET(BU28,-BU54+1,0,BU54,1))</f>
        <v>9.9999999999988987E-5</v>
      </c>
      <c r="BV29" s="182" t="s">
        <v>62</v>
      </c>
      <c r="BW29" s="183"/>
      <c r="BX29" s="19">
        <f ca="1">AVERAGE(OFFSET(BX28,-BX54+1,0,BX54,1))</f>
        <v>1.1324999999999988E-2</v>
      </c>
      <c r="BY29" s="182" t="s">
        <v>62</v>
      </c>
      <c r="BZ29" s="183"/>
      <c r="CA29" s="19">
        <f ca="1">AVERAGE(OFFSET(CA28,-CA54+1,0,CA54,1))</f>
        <v>0.27117500000000039</v>
      </c>
    </row>
    <row r="30" spans="1:79" x14ac:dyDescent="0.25">
      <c r="A30" s="151" t="s">
        <v>58</v>
      </c>
      <c r="B30" s="151"/>
      <c r="C30" s="151"/>
      <c r="D30" s="151"/>
      <c r="E30" s="13">
        <f ca="1">E29-(3*(AB29)/1.128)</f>
        <v>0.96350236702127656</v>
      </c>
      <c r="F30" s="13">
        <f ca="1">F29-(3*(AE29)/1.128)</f>
        <v>5.1098404255319136E-4</v>
      </c>
      <c r="G30" s="13">
        <f ca="1">(G29-(3*(AH29)/1.128))</f>
        <v>-5.0964095744680873E-3</v>
      </c>
      <c r="H30" s="13">
        <f ca="1">(H29-(3*(AK29)/1.128))</f>
        <v>-2.0457446808510636E-4</v>
      </c>
      <c r="I30" s="13">
        <f ca="1">I29-(3*(AN29)/1.128)</f>
        <v>-7.0968085106382995E-4</v>
      </c>
      <c r="J30" s="13">
        <f ca="1">(J29-(3*(AQ29)/1.128))</f>
        <v>-7.0329787234042567E-4</v>
      </c>
      <c r="K30" s="13">
        <f ca="1">(K29-(3*(AT29)/1.128))</f>
        <v>-1.5374734042553195E-3</v>
      </c>
      <c r="L30" s="13">
        <f ca="1">(L29-(3*(AT29)/1.128))</f>
        <v>-7.9122340425531929E-4</v>
      </c>
      <c r="M30" s="13">
        <f ca="1">(M29-(3*(AZ29)/1.128))</f>
        <v>-1.0391489361702129E-3</v>
      </c>
      <c r="N30" s="13">
        <f ca="1">(N29-(3*(BC29)/1.128))</f>
        <v>1.5984042553191495E-5</v>
      </c>
      <c r="O30" s="13">
        <f ca="1">(O29-(3*(BF29)/1.128))</f>
        <v>-2.4042553191489362E-5</v>
      </c>
      <c r="P30" s="13">
        <f ca="1">(P29-(3*(BI29)/1.128))</f>
        <v>0</v>
      </c>
      <c r="Q30" s="13">
        <f ca="1">(Q29-(3*(BL29)/1.128))</f>
        <v>-4.3680851063829799E-4</v>
      </c>
      <c r="R30" s="13">
        <f ca="1">(R29-(3*(BO29)/1.128))</f>
        <v>-2.8507446808510636E-3</v>
      </c>
      <c r="S30" s="13">
        <f ca="1">(S29-(3*(BR29)/1.128))</f>
        <v>6.9139361702127665E-3</v>
      </c>
      <c r="T30" s="20"/>
      <c r="U30" s="30">
        <f ca="1">(U29-(3*(BU29)/1.128))</f>
        <v>0.99770904255319159</v>
      </c>
      <c r="V30" s="12">
        <f ca="1">(V29-(3*(BX29)/1.128))</f>
        <v>0.66593031914893641</v>
      </c>
      <c r="W30" s="12">
        <f ca="1">(W29-(3*(CA29)/1.128))</f>
        <v>15.98876489361702</v>
      </c>
      <c r="X30" s="6"/>
      <c r="Z30" s="28"/>
      <c r="AA30" s="2"/>
      <c r="AB30" s="28"/>
    </row>
    <row r="31" spans="1:79" x14ac:dyDescent="0.25">
      <c r="A31" s="151" t="s">
        <v>59</v>
      </c>
      <c r="B31" s="151"/>
      <c r="C31" s="151"/>
      <c r="D31" s="151"/>
      <c r="E31" s="13">
        <f ca="1">(E29+(3*(AB29/1.128)))</f>
        <v>0.99152763297872348</v>
      </c>
      <c r="F31" s="13">
        <f ca="1">F29+(3*(AE29/1.128))</f>
        <v>1.5615159574468088E-3</v>
      </c>
      <c r="G31" s="13">
        <f ca="1">G29+(3*(AH29/1.128))</f>
        <v>1.3221409574468088E-2</v>
      </c>
      <c r="H31" s="13">
        <f ca="1">H29+(3*(AK29/1.128))</f>
        <v>4.2707446808510643E-4</v>
      </c>
      <c r="I31" s="13">
        <f ca="1">I29+(3*(AN29/1.128))</f>
        <v>1.4046808510638298E-3</v>
      </c>
      <c r="J31" s="13">
        <f ca="1">(J29+(3*(AQ29/1.128)))</f>
        <v>1.1982978723404257E-3</v>
      </c>
      <c r="K31" s="13">
        <f ca="1">K29+(3*(AT29/1.128))</f>
        <v>2.5449734042553192E-3</v>
      </c>
      <c r="L31" s="13">
        <f ca="1">(L29+(3*(AT29/1.128)))</f>
        <v>3.2912234042553196E-3</v>
      </c>
      <c r="M31" s="13">
        <f ca="1">(M29+(3*(AZ29/1.128)))</f>
        <v>2.7241489361702126E-3</v>
      </c>
      <c r="N31" s="13">
        <f ca="1">(N29+(3*(BC29/1.128)))</f>
        <v>4.4151595744680854E-4</v>
      </c>
      <c r="O31" s="13">
        <f ca="1">(O29+(3*(BF29/1.128)))</f>
        <v>6.9042553191489369E-5</v>
      </c>
      <c r="P31" s="13">
        <f ca="1">(P29+(3*(BI29/1.128)))</f>
        <v>0</v>
      </c>
      <c r="Q31" s="13">
        <f ca="1">(Q29+(3*(BL29/1.128)))</f>
        <v>1.0193085106382979E-3</v>
      </c>
      <c r="R31" s="13">
        <f ca="1">(R29+(3*(BO29/1.128)))</f>
        <v>1.4090744680851065E-2</v>
      </c>
      <c r="S31" s="13">
        <f ca="1">(S29+(3*(BR29/1.128)))</f>
        <v>8.9285638297872359E-3</v>
      </c>
      <c r="T31" s="20"/>
      <c r="U31" s="30">
        <f ca="1">(U29+(3*(BU29/1.128)))</f>
        <v>0.99824095744680852</v>
      </c>
      <c r="V31" s="12">
        <f ca="1">(V29+(3*(BX29/1.128)))</f>
        <v>0.72616968085106393</v>
      </c>
      <c r="W31" s="12">
        <f ca="1">(W29+(3*(CA29/1.128)))</f>
        <v>17.43118510638298</v>
      </c>
      <c r="X31" s="6"/>
      <c r="Z31" s="2"/>
      <c r="AA31" s="2"/>
      <c r="AB31" s="2"/>
    </row>
    <row r="39" spans="2:2" x14ac:dyDescent="0.25">
      <c r="B39" s="3" t="s">
        <v>138</v>
      </c>
    </row>
    <row r="54" spans="1:110" s="1" customFormat="1" ht="45" x14ac:dyDescent="0.25">
      <c r="A54" s="2"/>
      <c r="B54" s="2"/>
      <c r="C54" s="2"/>
      <c r="D54" s="29" t="s">
        <v>96</v>
      </c>
      <c r="E54" s="2">
        <v>8</v>
      </c>
      <c r="F54" s="2">
        <v>8</v>
      </c>
      <c r="G54" s="2">
        <v>8</v>
      </c>
      <c r="H54" s="2">
        <v>8</v>
      </c>
      <c r="I54" s="2">
        <v>8</v>
      </c>
      <c r="J54" s="2">
        <v>8</v>
      </c>
      <c r="K54" s="2">
        <v>8</v>
      </c>
      <c r="L54" s="2">
        <v>8</v>
      </c>
      <c r="M54" s="2">
        <v>8</v>
      </c>
      <c r="N54" s="2">
        <v>8</v>
      </c>
      <c r="O54" s="2">
        <v>8</v>
      </c>
      <c r="P54" s="2">
        <v>8</v>
      </c>
      <c r="Q54" s="2">
        <v>8</v>
      </c>
      <c r="R54" s="2">
        <v>8</v>
      </c>
      <c r="S54" s="2">
        <v>8</v>
      </c>
      <c r="U54" s="2">
        <v>8</v>
      </c>
      <c r="V54" s="2">
        <v>8</v>
      </c>
      <c r="W54" s="2">
        <v>8</v>
      </c>
      <c r="Z54" s="29" t="s">
        <v>96</v>
      </c>
      <c r="AA54" s="2"/>
      <c r="AB54" s="2">
        <v>8</v>
      </c>
      <c r="AC54" s="2"/>
      <c r="AD54" s="2"/>
      <c r="AE54" s="2">
        <v>8</v>
      </c>
      <c r="AF54" s="2"/>
      <c r="AG54" s="2"/>
      <c r="AH54" s="2">
        <v>8</v>
      </c>
      <c r="AI54" s="2"/>
      <c r="AJ54" s="2"/>
      <c r="AK54" s="2">
        <v>8</v>
      </c>
      <c r="AL54" s="2"/>
      <c r="AM54" s="2"/>
      <c r="AN54" s="2">
        <v>8</v>
      </c>
      <c r="AO54" s="2"/>
      <c r="AP54" s="2"/>
      <c r="AQ54" s="2">
        <v>8</v>
      </c>
      <c r="AR54" s="2"/>
      <c r="AS54" s="2"/>
      <c r="AT54" s="2">
        <v>8</v>
      </c>
      <c r="AU54" s="2"/>
      <c r="AV54" s="2"/>
      <c r="AW54" s="2">
        <v>8</v>
      </c>
      <c r="AX54" s="2"/>
      <c r="AY54" s="2"/>
      <c r="AZ54" s="2">
        <v>8</v>
      </c>
      <c r="BA54" s="2"/>
      <c r="BB54" s="2"/>
      <c r="BC54" s="2">
        <v>8</v>
      </c>
      <c r="BD54" s="2"/>
      <c r="BE54" s="2"/>
      <c r="BF54" s="2">
        <v>8</v>
      </c>
      <c r="BG54" s="2"/>
      <c r="BH54" s="2"/>
      <c r="BI54" s="2">
        <v>8</v>
      </c>
      <c r="BJ54" s="2"/>
      <c r="BK54" s="2"/>
      <c r="BL54" s="2">
        <v>8</v>
      </c>
      <c r="BM54" s="2"/>
      <c r="BN54" s="2"/>
      <c r="BO54" s="2">
        <v>8</v>
      </c>
      <c r="BP54" s="2"/>
      <c r="BQ54" s="2"/>
      <c r="BR54" s="2">
        <v>8</v>
      </c>
      <c r="BS54" s="2"/>
      <c r="BT54" s="2"/>
      <c r="BU54" s="2">
        <v>8</v>
      </c>
      <c r="BV54" s="2"/>
      <c r="BW54" s="2"/>
      <c r="BX54" s="2">
        <v>8</v>
      </c>
      <c r="BY54" s="2"/>
      <c r="BZ54" s="2"/>
      <c r="CA54" s="2">
        <v>8</v>
      </c>
      <c r="DF54" s="2"/>
    </row>
  </sheetData>
  <mergeCells count="41">
    <mergeCell ref="BY5:CA5"/>
    <mergeCell ref="BY29:BZ29"/>
    <mergeCell ref="BM5:BO5"/>
    <mergeCell ref="BM29:BN29"/>
    <mergeCell ref="BP5:BR5"/>
    <mergeCell ref="BP29:BQ29"/>
    <mergeCell ref="BS5:BU5"/>
    <mergeCell ref="BS29:BT29"/>
    <mergeCell ref="BG5:BI5"/>
    <mergeCell ref="BG29:BH29"/>
    <mergeCell ref="BJ5:BL5"/>
    <mergeCell ref="BJ29:BK29"/>
    <mergeCell ref="BV5:BX5"/>
    <mergeCell ref="BV29:BW29"/>
    <mergeCell ref="AX5:AZ5"/>
    <mergeCell ref="AX29:AY29"/>
    <mergeCell ref="BA5:BC5"/>
    <mergeCell ref="BA29:BB29"/>
    <mergeCell ref="BD5:BF5"/>
    <mergeCell ref="BD29:BE29"/>
    <mergeCell ref="AR5:AT5"/>
    <mergeCell ref="AR29:AS29"/>
    <mergeCell ref="AO5:AQ5"/>
    <mergeCell ref="AO29:AP29"/>
    <mergeCell ref="AU5:AW5"/>
    <mergeCell ref="AU29:AV29"/>
    <mergeCell ref="Z5:AB5"/>
    <mergeCell ref="AC5:AE5"/>
    <mergeCell ref="AF5:AH5"/>
    <mergeCell ref="AL5:AN5"/>
    <mergeCell ref="Z29:AA29"/>
    <mergeCell ref="AC29:AD29"/>
    <mergeCell ref="AF29:AG29"/>
    <mergeCell ref="AL29:AM29"/>
    <mergeCell ref="AI5:AK5"/>
    <mergeCell ref="AI29:AJ29"/>
    <mergeCell ref="A1:X2"/>
    <mergeCell ref="A3:X3"/>
    <mergeCell ref="A29:D29"/>
    <mergeCell ref="A30:D30"/>
    <mergeCell ref="A31:D31"/>
  </mergeCells>
  <conditionalFormatting sqref="T7:T28">
    <cfRule type="cellIs" dxfId="1" priority="3" stopIfTrue="1" operator="equal">
      <formula>1</formula>
    </cfRule>
    <cfRule type="cellIs" dxfId="0" priority="4" stopIfTrue="1" operator="equal">
      <formula>100</formula>
    </cfRule>
  </conditionalFormatting>
  <pageMargins left="0.511811024" right="0.511811024" top="0.78740157499999996" bottom="0.78740157499999996" header="0.31496062000000002" footer="0.31496062000000002"/>
  <ignoredErrors>
    <ignoredError sqref="AA1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18E7-D688-4549-A7C6-47029BE79799}">
  <sheetPr codeName="Planilha3"/>
  <dimension ref="A1:E6"/>
  <sheetViews>
    <sheetView workbookViewId="0">
      <selection activeCell="E10" sqref="E10"/>
    </sheetView>
  </sheetViews>
  <sheetFormatPr defaultRowHeight="15" x14ac:dyDescent="0.25"/>
  <cols>
    <col min="1" max="1" width="12.7109375" customWidth="1"/>
    <col min="2" max="2" width="15.28515625" customWidth="1"/>
    <col min="3" max="4" width="27.7109375" bestFit="1" customWidth="1"/>
    <col min="5" max="5" width="22.7109375" customWidth="1"/>
  </cols>
  <sheetData>
    <row r="1" spans="1:5" ht="21" x14ac:dyDescent="0.35">
      <c r="A1" s="69" t="s">
        <v>116</v>
      </c>
      <c r="B1" t="s">
        <v>122</v>
      </c>
      <c r="C1" t="s">
        <v>125</v>
      </c>
      <c r="D1" t="s">
        <v>130</v>
      </c>
      <c r="E1" t="s">
        <v>136</v>
      </c>
    </row>
    <row r="2" spans="1:5" ht="21" x14ac:dyDescent="0.35">
      <c r="A2" s="70" t="s">
        <v>117</v>
      </c>
      <c r="B2" t="s">
        <v>123</v>
      </c>
      <c r="C2" t="s">
        <v>131</v>
      </c>
      <c r="D2" t="s">
        <v>126</v>
      </c>
      <c r="E2" t="s">
        <v>137</v>
      </c>
    </row>
    <row r="3" spans="1:5" x14ac:dyDescent="0.25">
      <c r="B3" t="s">
        <v>124</v>
      </c>
      <c r="C3" t="s">
        <v>132</v>
      </c>
      <c r="D3" t="s">
        <v>127</v>
      </c>
      <c r="E3" t="s">
        <v>131</v>
      </c>
    </row>
    <row r="4" spans="1:5" x14ac:dyDescent="0.25">
      <c r="C4" t="s">
        <v>144</v>
      </c>
      <c r="D4" t="s">
        <v>128</v>
      </c>
      <c r="E4" t="s">
        <v>132</v>
      </c>
    </row>
    <row r="5" spans="1:5" x14ac:dyDescent="0.25">
      <c r="C5" t="s">
        <v>134</v>
      </c>
      <c r="D5" t="s">
        <v>129</v>
      </c>
      <c r="E5" t="s">
        <v>133</v>
      </c>
    </row>
    <row r="6" spans="1:5" x14ac:dyDescent="0.25">
      <c r="C6" t="s">
        <v>135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0799E8C8C4E4DA614DFF58A2A8DEA" ma:contentTypeVersion="18" ma:contentTypeDescription="Create a new document." ma:contentTypeScope="" ma:versionID="931f7aa6caf5aa060f946b84288ad3ce">
  <xsd:schema xmlns:xsd="http://www.w3.org/2001/XMLSchema" xmlns:xs="http://www.w3.org/2001/XMLSchema" xmlns:p="http://schemas.microsoft.com/office/2006/metadata/properties" xmlns:ns3="ab52c6eb-de63-4a19-88b2-da46621de150" xmlns:ns4="8b49ad42-2265-4ab4-8212-c7f1a7902bde" targetNamespace="http://schemas.microsoft.com/office/2006/metadata/properties" ma:root="true" ma:fieldsID="e6615c481bfa0cda4ea4b1875a104567" ns3:_="" ns4:_="">
    <xsd:import namespace="ab52c6eb-de63-4a19-88b2-da46621de150"/>
    <xsd:import namespace="8b49ad42-2265-4ab4-8212-c7f1a7902b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52c6eb-de63-4a19-88b2-da46621de1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9ad42-2265-4ab4-8212-c7f1a7902b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criptIds xmlns="http://schemas.microsoft.com/office/extensibility/maker/v1.0" id="script-ids-node-id">
  <scriptId id="ms-officescript%3A%2F%2Fonedrive_business_itemlink%2F01SLZ6VQLU5TX2UQFFYJHLZ2TLOECZK5GR:ms-officescript%3A%2F%2Fonedrive_business_sharinglink%2Fu!aHR0cHM6Ly9lbmF1dGEtbXkuc2hhcmVwb2ludC5jb20vOnU6L2cvcGVyc29uYWwvYmlhbmNhX3ZpZWlyYV9lbmF1dGFfY29tX2JyL0VYVHM3NnBBcGNKT3ZPcHJjUVdWZE5FQnhzSU53VHVEMnFVRVBDWHNHTXpIX0E"/>
</scriptId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52c6eb-de63-4a19-88b2-da46621de150" xsi:nil="true"/>
  </documentManagement>
</p:properties>
</file>

<file path=customXml/itemProps1.xml><?xml version="1.0" encoding="utf-8"?>
<ds:datastoreItem xmlns:ds="http://schemas.openxmlformats.org/officeDocument/2006/customXml" ds:itemID="{94FD6F11-1A64-4847-B0C5-80E12DA303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F3BA40-839E-4FA8-BC77-88FF19BE83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52c6eb-de63-4a19-88b2-da46621de150"/>
    <ds:schemaRef ds:uri="8b49ad42-2265-4ab4-8212-c7f1a7902b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E5607D-1177-45A9-8E6D-AE8A9FEC6D18}">
  <ds:schemaRefs>
    <ds:schemaRef ds:uri="http://schemas.microsoft.com/office/extensibility/maker/v1.0"/>
  </ds:schemaRefs>
</ds:datastoreItem>
</file>

<file path=customXml/itemProps4.xml><?xml version="1.0" encoding="utf-8"?>
<ds:datastoreItem xmlns:ds="http://schemas.openxmlformats.org/officeDocument/2006/customXml" ds:itemID="{B94858A0-B4FA-4298-BC27-2FA4E119EE5A}">
  <ds:schemaRefs>
    <ds:schemaRef ds:uri="8b49ad42-2265-4ab4-8212-c7f1a7902bde"/>
    <ds:schemaRef ds:uri="http://schemas.microsoft.com/office/2006/documentManagement/types"/>
    <ds:schemaRef ds:uri="ab52c6eb-de63-4a19-88b2-da46621de150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72565908-10ef-498e-b93e-c94978366018}" enabled="0" method="" siteId="{72565908-10ef-498e-b93e-c949783660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VALIDAÇÃO</vt:lpstr>
      <vt:lpstr>DB_FUEL GAS</vt:lpstr>
      <vt:lpstr>Planilha1</vt:lpstr>
      <vt:lpstr>VALIDAÇÃO!Area_de_impressao</vt:lpstr>
    </vt:vector>
  </TitlesOfParts>
  <Company>Enauta Energia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Vieira</dc:creator>
  <cp:lastModifiedBy>Maurício Amorim</cp:lastModifiedBy>
  <cp:lastPrinted>2025-03-26T14:42:20Z</cp:lastPrinted>
  <dcterms:created xsi:type="dcterms:W3CDTF">2024-07-23T12:33:09Z</dcterms:created>
  <dcterms:modified xsi:type="dcterms:W3CDTF">2025-08-26T23:26:01Z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0x010100E650799E8C8C4E4DA614DFF58A2A8DEA</vt:lpwstr>
  </property>
</Properties>
</file>