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\Desktop\Mauricio\APPs\"/>
    </mc:Choice>
  </mc:AlternateContent>
  <xr:revisionPtr revIDLastSave="0" documentId="13_ncr:1_{3011D3BA-DE2E-4487-8E49-5E3D6105984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inos" sheetId="5" r:id="rId1"/>
    <sheet name="resumo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5" l="1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" i="5"/>
  <c r="A43" i="5"/>
  <c r="A42" i="5"/>
  <c r="A41" i="5"/>
  <c r="A40" i="5"/>
  <c r="A39" i="5"/>
  <c r="A38" i="5"/>
  <c r="A37" i="5"/>
  <c r="A36" i="5"/>
  <c r="A35" i="5"/>
  <c r="A34" i="5"/>
  <c r="A33" i="5"/>
  <c r="A3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2" i="5"/>
  <c r="A3" i="6" s="1" a="1"/>
  <c r="A3" i="6" s="1"/>
  <c r="A4" i="6" s="1" a="1"/>
  <c r="A4" i="6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2" i="5"/>
  <c r="E3" i="6" s="1" a="1"/>
  <c r="E3" i="6" s="1"/>
  <c r="G3" i="6" s="1"/>
  <c r="E4" i="6" l="1" a="1"/>
  <c r="E4" i="6" s="1"/>
  <c r="F3" i="6"/>
  <c r="B3" i="6"/>
  <c r="B4" i="6"/>
  <c r="C3" i="6"/>
  <c r="A5" i="6" a="1"/>
  <c r="A5" i="6" s="1"/>
  <c r="G4" i="6" l="1"/>
  <c r="F4" i="6"/>
  <c r="E5" i="6" a="1"/>
  <c r="E5" i="6" s="1"/>
  <c r="C4" i="6"/>
  <c r="C5" i="6"/>
  <c r="B5" i="6"/>
  <c r="A6" i="6" a="1"/>
  <c r="A6" i="6" s="1"/>
  <c r="J3" i="6"/>
  <c r="J2" i="6"/>
  <c r="G10" i="5"/>
  <c r="G9" i="5"/>
  <c r="G8" i="5"/>
  <c r="G7" i="5"/>
  <c r="G6" i="5"/>
  <c r="G3" i="5"/>
  <c r="G4" i="5"/>
  <c r="G5" i="5"/>
  <c r="G2" i="5"/>
  <c r="E6" i="6" l="1" a="1"/>
  <c r="E6" i="6" s="1"/>
  <c r="G5" i="6"/>
  <c r="F5" i="6"/>
  <c r="C6" i="6"/>
  <c r="B6" i="6"/>
  <c r="A7" i="6" a="1"/>
  <c r="A7" i="6" s="1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11" i="5"/>
  <c r="G6" i="6" l="1"/>
  <c r="F6" i="6"/>
  <c r="E7" i="6" a="1"/>
  <c r="E7" i="6" s="1"/>
  <c r="E8" i="6" s="1" a="1"/>
  <c r="E8" i="6" s="1"/>
  <c r="A8" i="6" a="1"/>
  <c r="A8" i="6" s="1"/>
  <c r="C7" i="6"/>
  <c r="B7" i="6"/>
  <c r="A9" i="6" l="1" a="1"/>
  <c r="A9" i="6" s="1"/>
  <c r="G8" i="6"/>
  <c r="F8" i="6"/>
  <c r="F7" i="6"/>
  <c r="G7" i="6"/>
  <c r="B8" i="6"/>
  <c r="C8" i="6"/>
  <c r="E9" i="6" a="1"/>
  <c r="E9" i="6" s="1"/>
  <c r="B9" i="6" l="1"/>
  <c r="C9" i="6"/>
  <c r="A10" i="6" a="1"/>
  <c r="A10" i="6" s="1"/>
  <c r="A11" i="6" s="1" a="1"/>
  <c r="A11" i="6" s="1"/>
  <c r="E10" i="6" a="1"/>
  <c r="E10" i="6" s="1"/>
  <c r="F9" i="6"/>
  <c r="G9" i="6"/>
  <c r="B11" i="6" l="1"/>
  <c r="C11" i="6"/>
  <c r="A12" i="6" a="1"/>
  <c r="A12" i="6" s="1"/>
  <c r="A13" i="6" s="1" a="1"/>
  <c r="A13" i="6" s="1"/>
  <c r="B10" i="6"/>
  <c r="C10" i="6"/>
  <c r="E11" i="6" a="1"/>
  <c r="E11" i="6" s="1"/>
  <c r="G10" i="6"/>
  <c r="F10" i="6"/>
  <c r="A14" i="6" l="1" a="1"/>
  <c r="A14" i="6" s="1"/>
  <c r="A15" i="6" s="1" a="1"/>
  <c r="A15" i="6" s="1"/>
  <c r="B13" i="6"/>
  <c r="C13" i="6"/>
  <c r="B12" i="6"/>
  <c r="C12" i="6"/>
  <c r="E12" i="6" a="1"/>
  <c r="E12" i="6" s="1"/>
  <c r="F11" i="6"/>
  <c r="G11" i="6"/>
  <c r="B15" i="6" l="1"/>
  <c r="C15" i="6"/>
  <c r="A16" i="6" a="1"/>
  <c r="A16" i="6" s="1"/>
  <c r="B14" i="6"/>
  <c r="C14" i="6"/>
  <c r="E13" i="6" a="1"/>
  <c r="E13" i="6" s="1"/>
  <c r="G12" i="6"/>
  <c r="F12" i="6"/>
  <c r="A17" i="6" l="1" a="1"/>
  <c r="A17" i="6" s="1"/>
  <c r="B16" i="6"/>
  <c r="C16" i="6"/>
  <c r="E14" i="6" a="1"/>
  <c r="E14" i="6" s="1"/>
  <c r="G13" i="6"/>
  <c r="F13" i="6"/>
  <c r="B17" i="6" l="1"/>
  <c r="C17" i="6"/>
  <c r="A18" i="6" a="1"/>
  <c r="A18" i="6" s="1"/>
  <c r="G14" i="6"/>
  <c r="F14" i="6"/>
  <c r="E15" i="6" a="1"/>
  <c r="E15" i="6" s="1"/>
  <c r="E16" i="6" s="1" a="1"/>
  <c r="E16" i="6" s="1"/>
  <c r="E17" i="6" s="1" a="1"/>
  <c r="E17" i="6" s="1"/>
  <c r="F17" i="6" l="1"/>
  <c r="G17" i="6"/>
  <c r="E18" i="6" a="1"/>
  <c r="E18" i="6" s="1"/>
  <c r="B18" i="6"/>
  <c r="C18" i="6"/>
  <c r="A19" i="6" a="1"/>
  <c r="A19" i="6" s="1"/>
  <c r="F16" i="6"/>
  <c r="G16" i="6"/>
  <c r="F15" i="6"/>
  <c r="G15" i="6"/>
  <c r="B19" i="6" l="1"/>
  <c r="C19" i="6"/>
  <c r="A20" i="6" a="1"/>
  <c r="A20" i="6" s="1"/>
  <c r="F18" i="6"/>
  <c r="G18" i="6"/>
  <c r="E19" i="6" a="1"/>
  <c r="E19" i="6" s="1"/>
  <c r="C20" i="6" l="1"/>
  <c r="B20" i="6"/>
  <c r="F19" i="6"/>
  <c r="G19" i="6"/>
  <c r="E20" i="6" a="1"/>
  <c r="E20" i="6" s="1"/>
  <c r="F20" i="6" l="1"/>
  <c r="G20" i="6"/>
  <c r="E21" i="6" a="1"/>
  <c r="E21" i="6" s="1"/>
  <c r="F21" i="6" l="1"/>
  <c r="G21" i="6"/>
  <c r="E22" i="6" a="1"/>
  <c r="E22" i="6" s="1"/>
  <c r="F22" i="6" l="1"/>
  <c r="G22" i="6"/>
  <c r="E23" i="6" a="1"/>
  <c r="E23" i="6" s="1"/>
  <c r="G23" i="6" l="1"/>
  <c r="F23" i="6"/>
  <c r="E24" i="6" a="1"/>
  <c r="E24" i="6" s="1"/>
  <c r="F24" i="6" l="1"/>
  <c r="G24" i="6"/>
  <c r="E25" i="6" a="1"/>
  <c r="E25" i="6" s="1"/>
  <c r="F25" i="6" l="1"/>
  <c r="G25" i="6"/>
  <c r="E26" i="6" a="1"/>
  <c r="E26" i="6" s="1"/>
  <c r="F26" i="6" l="1"/>
  <c r="G26" i="6"/>
  <c r="E27" i="6" a="1"/>
  <c r="E27" i="6" s="1"/>
  <c r="E28" i="6" l="1" a="1"/>
  <c r="E28" i="6" s="1"/>
  <c r="F27" i="6"/>
  <c r="G27" i="6"/>
  <c r="F28" i="6" l="1"/>
  <c r="G2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<sst xmlns="http://schemas.openxmlformats.org/spreadsheetml/2006/main" count="18" uniqueCount="11">
  <si>
    <t>Dia da Semana</t>
  </si>
  <si>
    <t>Data</t>
  </si>
  <si>
    <t>Tempo</t>
  </si>
  <si>
    <t>TOTAL GERAL</t>
  </si>
  <si>
    <t>Distância (km)</t>
  </si>
  <si>
    <t>Tempo (hh:mm:ss)</t>
  </si>
  <si>
    <t>RESUMO POR MÊS</t>
  </si>
  <si>
    <t>RESUMO POR SEMANA</t>
  </si>
  <si>
    <t>Semana</t>
  </si>
  <si>
    <t>Mês/Ano</t>
  </si>
  <si>
    <t>Pace (min/km)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</si>
</sst>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21" fontId="0" fillId="2" borderId="1" xfId="0" applyNumberFormat="1" applyFill="1" applyBorder="1" applyAlignment="1">
      <alignment horizontal="center"/>
    </xf>
    <xf numFmtId="45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46" fontId="0" fillId="2" borderId="1" xfId="0" applyNumberFormat="1" applyFill="1" applyBorder="1"/>
    <xf numFmtId="2" fontId="0" fillId="2" borderId="1" xfId="0" applyNumberFormat="1" applyFill="1" applyBorder="1"/>
    <xf numFmtId="21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99B9-DA90-4974-892F-AA64E6C74D2A}">
  <dimension ref="A1:G43"/>
  <sheetViews>
    <sheetView workbookViewId="0">
      <pane ySplit="1" topLeftCell="A14" activePane="bottomLeft" state="frozen"/>
      <selection pane="bottomLeft" activeCell="B39" sqref="B39"/>
    </sheetView>
  </sheetViews>
  <sheetFormatPr defaultRowHeight="15" x14ac:dyDescent="0.25"/>
  <cols>
    <col min="1" max="1" width="15.42578125" style="13" bestFit="1" customWidth="1"/>
    <col min="2" max="2" width="10.7109375" style="2" bestFit="1" customWidth="1"/>
    <col min="3" max="3" width="10.7109375" style="2" customWidth="1"/>
    <col min="4" max="4" width="14" style="13" bestFit="1" customWidth="1"/>
    <col min="5" max="5" width="13.7109375" style="2" bestFit="1" customWidth="1"/>
    <col min="6" max="6" width="11.28515625" style="2" bestFit="1" customWidth="1"/>
    <col min="7" max="7" width="14.140625" style="2" bestFit="1" customWidth="1"/>
    <col min="8" max="16384" width="9.140625" style="1"/>
  </cols>
  <sheetData>
    <row r="1" spans="1:7" x14ac:dyDescent="0.25">
      <c r="A1" s="3" t="s">
        <v>9</v>
      </c>
      <c r="B1" s="3" t="s">
        <v>1</v>
      </c>
      <c r="C1" s="3" t="s">
        <v>8</v>
      </c>
      <c r="D1" s="3" t="s">
        <v>0</v>
      </c>
      <c r="E1" s="3" t="s">
        <v>4</v>
      </c>
      <c r="F1" s="3" t="s">
        <v>2</v>
      </c>
      <c r="G1" s="3" t="s">
        <v>10</v>
      </c>
    </row>
    <row r="2" spans="1:7" x14ac:dyDescent="0.25">
      <c r="A2" s="12" t="str">
        <f>IF(B2="","",PROPER(TEXT(B2,"mmmm/aaaa")))</f>
        <v>Julho/2025</v>
      </c>
      <c r="B2" s="5">
        <v>45844</v>
      </c>
      <c r="C2" s="8" t="str">
        <f>IF(B2="","",YEAR(B2)&amp;"-W"&amp;TEXT(_xlfn.ISOWEEKNUM(B2),"00"))</f>
        <v>2025-W27</v>
      </c>
      <c r="D2" s="12" t="str">
        <f>IF(B2="","",PROPER(TEXT(B2,"dddd")))</f>
        <v>Domingo</v>
      </c>
      <c r="E2" s="4">
        <v>12.58</v>
      </c>
      <c r="F2" s="6">
        <v>6.3865740740740737E-2</v>
      </c>
      <c r="G2" s="7">
        <f>F2/E2</f>
        <v>5.0767679444150031E-3</v>
      </c>
    </row>
    <row r="3" spans="1:7" x14ac:dyDescent="0.25">
      <c r="A3" s="12" t="str">
        <f t="shared" ref="A3:A43" si="0">IF(B3="","",PROPER(TEXT(B3,"mmmm/aaaa")))</f>
        <v>Julho/2025</v>
      </c>
      <c r="B3" s="5">
        <v>45846</v>
      </c>
      <c r="C3" s="8" t="str">
        <f t="shared" ref="C3:C43" si="1">IF(B3="","",YEAR(B3)&amp;"-W"&amp;TEXT(_xlfn.ISOWEEKNUM(B3),"00"))</f>
        <v>2025-W28</v>
      </c>
      <c r="D3" s="12" t="str">
        <f t="shared" ref="D3:D43" si="2">IF(B3="","",PROPER(TEXT(B3,"dddd")))</f>
        <v>Terça-Feira</v>
      </c>
      <c r="E3" s="4">
        <v>5.01</v>
      </c>
      <c r="F3" s="6">
        <v>2.1724537037037039E-2</v>
      </c>
      <c r="G3" s="7">
        <f t="shared" ref="G3:G10" si="3">F3/E3</f>
        <v>4.336234937532343E-3</v>
      </c>
    </row>
    <row r="4" spans="1:7" x14ac:dyDescent="0.25">
      <c r="A4" s="12" t="str">
        <f t="shared" si="0"/>
        <v>Julho/2025</v>
      </c>
      <c r="B4" s="5">
        <v>45849</v>
      </c>
      <c r="C4" s="8" t="str">
        <f t="shared" si="1"/>
        <v>2025-W28</v>
      </c>
      <c r="D4" s="12" t="str">
        <f t="shared" si="2"/>
        <v>Sexta-Feira</v>
      </c>
      <c r="E4" s="4">
        <v>3.85</v>
      </c>
      <c r="F4" s="6">
        <v>1.3657407407407408E-2</v>
      </c>
      <c r="G4" s="7">
        <f t="shared" si="3"/>
        <v>3.5473785473785473E-3</v>
      </c>
    </row>
    <row r="5" spans="1:7" x14ac:dyDescent="0.25">
      <c r="A5" s="12" t="str">
        <f t="shared" si="0"/>
        <v>Julho/2025</v>
      </c>
      <c r="B5" s="5">
        <v>45851</v>
      </c>
      <c r="C5" s="8" t="str">
        <f t="shared" si="1"/>
        <v>2025-W28</v>
      </c>
      <c r="D5" s="12" t="str">
        <f t="shared" si="2"/>
        <v>Domingo</v>
      </c>
      <c r="E5" s="4">
        <v>14.84</v>
      </c>
      <c r="F5" s="6">
        <v>7.8506944444444449E-2</v>
      </c>
      <c r="G5" s="7">
        <f t="shared" si="3"/>
        <v>5.2902253668763105E-3</v>
      </c>
    </row>
    <row r="6" spans="1:7" x14ac:dyDescent="0.25">
      <c r="A6" s="12" t="str">
        <f t="shared" si="0"/>
        <v>Julho/2025</v>
      </c>
      <c r="B6" s="5">
        <v>45854</v>
      </c>
      <c r="C6" s="8" t="str">
        <f t="shared" si="1"/>
        <v>2025-W29</v>
      </c>
      <c r="D6" s="12" t="str">
        <f t="shared" si="2"/>
        <v>Quarta-Feira</v>
      </c>
      <c r="E6" s="4">
        <v>6.02</v>
      </c>
      <c r="F6" s="6">
        <v>2.8125000000000001E-2</v>
      </c>
      <c r="G6" s="7">
        <f t="shared" si="3"/>
        <v>4.6719269102990036E-3</v>
      </c>
    </row>
    <row r="7" spans="1:7" x14ac:dyDescent="0.25">
      <c r="A7" s="12" t="str">
        <f t="shared" si="0"/>
        <v>Julho/2025</v>
      </c>
      <c r="B7" s="5">
        <v>45858</v>
      </c>
      <c r="C7" s="8" t="str">
        <f t="shared" si="1"/>
        <v>2025-W29</v>
      </c>
      <c r="D7" s="12" t="str">
        <f t="shared" si="2"/>
        <v>Domingo</v>
      </c>
      <c r="E7" s="4">
        <v>15.4</v>
      </c>
      <c r="F7" s="6">
        <v>8.0266203703703701E-2</v>
      </c>
      <c r="G7" s="7">
        <f t="shared" si="3"/>
        <v>5.2120911495911497E-3</v>
      </c>
    </row>
    <row r="8" spans="1:7" x14ac:dyDescent="0.25">
      <c r="A8" s="12" t="str">
        <f t="shared" si="0"/>
        <v>Julho/2025</v>
      </c>
      <c r="B8" s="5">
        <v>45861</v>
      </c>
      <c r="C8" s="8" t="str">
        <f t="shared" si="1"/>
        <v>2025-W30</v>
      </c>
      <c r="D8" s="12" t="str">
        <f t="shared" si="2"/>
        <v>Quarta-Feira</v>
      </c>
      <c r="E8" s="4">
        <v>10.029999999999999</v>
      </c>
      <c r="F8" s="6">
        <v>4.7025462962962963E-2</v>
      </c>
      <c r="G8" s="7">
        <f t="shared" si="3"/>
        <v>4.6884808537350914E-3</v>
      </c>
    </row>
    <row r="9" spans="1:7" x14ac:dyDescent="0.25">
      <c r="A9" s="12" t="str">
        <f t="shared" si="0"/>
        <v>Julho/2025</v>
      </c>
      <c r="B9" s="5">
        <v>45863</v>
      </c>
      <c r="C9" s="8" t="str">
        <f t="shared" si="1"/>
        <v>2025-W30</v>
      </c>
      <c r="D9" s="12" t="str">
        <f t="shared" si="2"/>
        <v>Sexta-Feira</v>
      </c>
      <c r="E9" s="4">
        <v>2.72</v>
      </c>
      <c r="F9" s="6">
        <v>1.4756944444444444E-2</v>
      </c>
      <c r="G9" s="7">
        <f t="shared" si="3"/>
        <v>5.425347222222222E-3</v>
      </c>
    </row>
    <row r="10" spans="1:7" x14ac:dyDescent="0.25">
      <c r="A10" s="12" t="str">
        <f t="shared" si="0"/>
        <v>Julho/2025</v>
      </c>
      <c r="B10" s="5">
        <v>45865</v>
      </c>
      <c r="C10" s="8" t="str">
        <f t="shared" si="1"/>
        <v>2025-W30</v>
      </c>
      <c r="D10" s="12" t="str">
        <f t="shared" si="2"/>
        <v>Domingo</v>
      </c>
      <c r="E10" s="4">
        <v>17.02</v>
      </c>
      <c r="F10" s="6">
        <v>8.7488425925925928E-2</v>
      </c>
      <c r="G10" s="7">
        <f t="shared" si="3"/>
        <v>5.1403305479392437E-3</v>
      </c>
    </row>
    <row r="11" spans="1:7" x14ac:dyDescent="0.25">
      <c r="A11" s="12" t="str">
        <f t="shared" si="0"/>
        <v>Julho/2025</v>
      </c>
      <c r="B11" s="5">
        <v>45868</v>
      </c>
      <c r="C11" s="8" t="str">
        <f t="shared" si="1"/>
        <v>2025-W31</v>
      </c>
      <c r="D11" s="12" t="str">
        <f t="shared" si="2"/>
        <v>Quarta-Feira</v>
      </c>
      <c r="E11" s="4">
        <v>8.02</v>
      </c>
      <c r="F11" s="6">
        <v>3.7349537037037035E-2</v>
      </c>
      <c r="G11" s="7">
        <f>F11/E11</f>
        <v>4.657049505864967E-3</v>
      </c>
    </row>
    <row r="12" spans="1:7" x14ac:dyDescent="0.25">
      <c r="A12" s="12" t="str">
        <f t="shared" si="0"/>
        <v>Agosto/2025</v>
      </c>
      <c r="B12" s="5">
        <v>45870</v>
      </c>
      <c r="C12" s="8" t="str">
        <f t="shared" si="1"/>
        <v>2025-W31</v>
      </c>
      <c r="D12" s="12" t="str">
        <f t="shared" si="2"/>
        <v>Sexta-Feira</v>
      </c>
      <c r="E12" s="4">
        <v>4.1900000000000004</v>
      </c>
      <c r="F12" s="6">
        <v>2.1458333333333333E-2</v>
      </c>
      <c r="G12" s="7">
        <f t="shared" ref="G12:G43" si="4">F12/E12</f>
        <v>5.1213206046141603E-3</v>
      </c>
    </row>
    <row r="13" spans="1:7" x14ac:dyDescent="0.25">
      <c r="A13" s="12" t="str">
        <f t="shared" si="0"/>
        <v>Agosto/2025</v>
      </c>
      <c r="B13" s="5">
        <v>45872</v>
      </c>
      <c r="C13" s="8" t="str">
        <f t="shared" si="1"/>
        <v>2025-W31</v>
      </c>
      <c r="D13" s="12" t="str">
        <f t="shared" si="2"/>
        <v>Domingo</v>
      </c>
      <c r="E13" s="4">
        <v>18.010000000000002</v>
      </c>
      <c r="F13" s="6">
        <v>9.1342592592592586E-2</v>
      </c>
      <c r="G13" s="7">
        <f t="shared" si="4"/>
        <v>5.0717708269068613E-3</v>
      </c>
    </row>
    <row r="14" spans="1:7" x14ac:dyDescent="0.25">
      <c r="A14" s="12" t="str">
        <f t="shared" si="0"/>
        <v>Agosto/2025</v>
      </c>
      <c r="B14" s="5">
        <v>45876</v>
      </c>
      <c r="C14" s="8" t="str">
        <f t="shared" si="1"/>
        <v>2025-W32</v>
      </c>
      <c r="D14" s="12" t="str">
        <f t="shared" si="2"/>
        <v>Quinta-Feira</v>
      </c>
      <c r="E14" s="4">
        <v>8</v>
      </c>
      <c r="F14" s="6">
        <v>3.4872685185185187E-2</v>
      </c>
      <c r="G14" s="7">
        <f t="shared" si="4"/>
        <v>4.3590856481481484E-3</v>
      </c>
    </row>
    <row r="15" spans="1:7" x14ac:dyDescent="0.25">
      <c r="A15" s="12" t="str">
        <f t="shared" si="0"/>
        <v>Agosto/2025</v>
      </c>
      <c r="B15" s="5">
        <v>45878</v>
      </c>
      <c r="C15" s="8" t="str">
        <f t="shared" si="1"/>
        <v>2025-W32</v>
      </c>
      <c r="D15" s="12" t="str">
        <f t="shared" si="2"/>
        <v>Sábado</v>
      </c>
      <c r="E15" s="4">
        <v>18</v>
      </c>
      <c r="F15" s="6">
        <v>8.9745370370370364E-2</v>
      </c>
      <c r="G15" s="7">
        <f t="shared" si="4"/>
        <v>4.9858539094650199E-3</v>
      </c>
    </row>
    <row r="16" spans="1:7" x14ac:dyDescent="0.25">
      <c r="A16" s="12" t="str">
        <f t="shared" si="0"/>
        <v>Agosto/2025</v>
      </c>
      <c r="B16" s="5">
        <v>45884</v>
      </c>
      <c r="C16" s="8" t="str">
        <f t="shared" si="1"/>
        <v>2025-W33</v>
      </c>
      <c r="D16" s="12" t="str">
        <f t="shared" si="2"/>
        <v>Sexta-Feira</v>
      </c>
      <c r="E16" s="4">
        <v>5.01</v>
      </c>
      <c r="F16" s="6">
        <v>2.0462962962962964E-2</v>
      </c>
      <c r="G16" s="7">
        <f t="shared" si="4"/>
        <v>4.084423745102388E-3</v>
      </c>
    </row>
    <row r="17" spans="1:7" x14ac:dyDescent="0.25">
      <c r="A17" s="12" t="str">
        <f t="shared" si="0"/>
        <v>Agosto/2025</v>
      </c>
      <c r="B17" s="5">
        <v>45886</v>
      </c>
      <c r="C17" s="8" t="str">
        <f t="shared" si="1"/>
        <v>2025-W33</v>
      </c>
      <c r="D17" s="12" t="str">
        <f t="shared" si="2"/>
        <v>Domingo</v>
      </c>
      <c r="E17" s="4">
        <v>19.010000000000002</v>
      </c>
      <c r="F17" s="6">
        <v>9.4340277777777773E-2</v>
      </c>
      <c r="G17" s="7">
        <f t="shared" si="4"/>
        <v>4.9626658483838907E-3</v>
      </c>
    </row>
    <row r="18" spans="1:7" x14ac:dyDescent="0.25">
      <c r="A18" s="12" t="str">
        <f t="shared" si="0"/>
        <v>Agosto/2025</v>
      </c>
      <c r="B18" s="5">
        <v>45889</v>
      </c>
      <c r="C18" s="8" t="str">
        <f t="shared" si="1"/>
        <v>2025-W34</v>
      </c>
      <c r="D18" s="12" t="str">
        <f t="shared" si="2"/>
        <v>Quarta-Feira</v>
      </c>
      <c r="E18" s="4">
        <v>7</v>
      </c>
      <c r="F18" s="6">
        <v>3.0590277777777779E-2</v>
      </c>
      <c r="G18" s="7">
        <f t="shared" si="4"/>
        <v>4.3700396825396828E-3</v>
      </c>
    </row>
    <row r="19" spans="1:7" x14ac:dyDescent="0.25">
      <c r="A19" s="12" t="str">
        <f t="shared" si="0"/>
        <v>Agosto/2025</v>
      </c>
      <c r="B19" s="5">
        <v>45891</v>
      </c>
      <c r="C19" s="8" t="str">
        <f t="shared" si="1"/>
        <v>2025-W34</v>
      </c>
      <c r="D19" s="12" t="str">
        <f t="shared" si="2"/>
        <v>Sexta-Feira</v>
      </c>
      <c r="E19" s="4">
        <v>5.43</v>
      </c>
      <c r="F19" s="6">
        <v>2.5648148148148149E-2</v>
      </c>
      <c r="G19" s="7">
        <f t="shared" si="4"/>
        <v>4.7234158652206537E-3</v>
      </c>
    </row>
    <row r="20" spans="1:7" x14ac:dyDescent="0.25">
      <c r="A20" s="12" t="str">
        <f t="shared" si="0"/>
        <v>Agosto/2025</v>
      </c>
      <c r="B20" s="5">
        <v>45893</v>
      </c>
      <c r="C20" s="8" t="str">
        <f t="shared" si="1"/>
        <v>2025-W34</v>
      </c>
      <c r="D20" s="12" t="str">
        <f t="shared" si="2"/>
        <v>Domingo</v>
      </c>
      <c r="E20" s="4">
        <v>19</v>
      </c>
      <c r="F20" s="6">
        <v>9.2997685185185183E-2</v>
      </c>
      <c r="G20" s="7">
        <f t="shared" si="4"/>
        <v>4.8946150097465887E-3</v>
      </c>
    </row>
    <row r="21" spans="1:7" x14ac:dyDescent="0.25">
      <c r="A21" s="12" t="str">
        <f t="shared" si="0"/>
        <v>Agosto/2025</v>
      </c>
      <c r="B21" s="5">
        <v>45896</v>
      </c>
      <c r="C21" s="8" t="str">
        <f t="shared" si="1"/>
        <v>2025-W35</v>
      </c>
      <c r="D21" s="12" t="str">
        <f t="shared" si="2"/>
        <v>Quarta-Feira</v>
      </c>
      <c r="E21" s="4">
        <v>8</v>
      </c>
      <c r="F21" s="6">
        <v>3.6249999999999998E-2</v>
      </c>
      <c r="G21" s="7">
        <f t="shared" si="4"/>
        <v>4.5312499999999997E-3</v>
      </c>
    </row>
    <row r="22" spans="1:7" x14ac:dyDescent="0.25">
      <c r="A22" s="12" t="str">
        <f t="shared" si="0"/>
        <v>Agosto/2025</v>
      </c>
      <c r="B22" s="5">
        <v>45900</v>
      </c>
      <c r="C22" s="8" t="str">
        <f t="shared" si="1"/>
        <v>2025-W35</v>
      </c>
      <c r="D22" s="12" t="str">
        <f t="shared" si="2"/>
        <v>Domingo</v>
      </c>
      <c r="E22" s="4">
        <v>20</v>
      </c>
      <c r="F22" s="6">
        <v>0.10052083333333334</v>
      </c>
      <c r="G22" s="7">
        <f t="shared" si="4"/>
        <v>5.0260416666666665E-3</v>
      </c>
    </row>
    <row r="23" spans="1:7" x14ac:dyDescent="0.25">
      <c r="A23" s="12" t="str">
        <f t="shared" si="0"/>
        <v>Setembro/2025</v>
      </c>
      <c r="B23" s="5">
        <v>45903</v>
      </c>
      <c r="C23" s="8" t="str">
        <f t="shared" si="1"/>
        <v>2025-W36</v>
      </c>
      <c r="D23" s="12" t="str">
        <f t="shared" si="2"/>
        <v>Quarta-Feira</v>
      </c>
      <c r="E23" s="4">
        <v>5.01</v>
      </c>
      <c r="F23" s="6">
        <v>1.9664351851851853E-2</v>
      </c>
      <c r="G23" s="7">
        <f t="shared" si="4"/>
        <v>3.9250203297109491E-3</v>
      </c>
    </row>
    <row r="24" spans="1:7" x14ac:dyDescent="0.25">
      <c r="A24" s="12" t="str">
        <f t="shared" si="0"/>
        <v>Setembro/2025</v>
      </c>
      <c r="B24" s="5">
        <v>45904</v>
      </c>
      <c r="C24" s="8" t="str">
        <f t="shared" si="1"/>
        <v>2025-W36</v>
      </c>
      <c r="D24" s="12" t="str">
        <f t="shared" si="2"/>
        <v>Quinta-Feira</v>
      </c>
      <c r="E24" s="4">
        <v>12.01</v>
      </c>
      <c r="F24" s="6">
        <v>5.6238425925925928E-2</v>
      </c>
      <c r="G24" s="7">
        <f t="shared" si="4"/>
        <v>4.682633299410985E-3</v>
      </c>
    </row>
    <row r="25" spans="1:7" x14ac:dyDescent="0.25">
      <c r="A25" s="12" t="str">
        <f t="shared" si="0"/>
        <v>Setembro/2025</v>
      </c>
      <c r="B25" s="5">
        <v>45907</v>
      </c>
      <c r="C25" s="8" t="str">
        <f t="shared" si="1"/>
        <v>2025-W36</v>
      </c>
      <c r="D25" s="12" t="str">
        <f t="shared" si="2"/>
        <v>Domingo</v>
      </c>
      <c r="E25" s="4">
        <v>19</v>
      </c>
      <c r="F25" s="6">
        <v>9.8483796296296292E-2</v>
      </c>
      <c r="G25" s="7">
        <f t="shared" si="4"/>
        <v>5.1833576998050676E-3</v>
      </c>
    </row>
    <row r="26" spans="1:7" x14ac:dyDescent="0.25">
      <c r="A26" s="12" t="str">
        <f t="shared" si="0"/>
        <v>Setembro/2025</v>
      </c>
      <c r="B26" s="5">
        <v>45910</v>
      </c>
      <c r="C26" s="8" t="str">
        <f t="shared" si="1"/>
        <v>2025-W37</v>
      </c>
      <c r="D26" s="12" t="str">
        <f t="shared" si="2"/>
        <v>Quarta-Feira</v>
      </c>
      <c r="E26" s="4">
        <v>10.01</v>
      </c>
      <c r="F26" s="6">
        <v>4.3692129629629629E-2</v>
      </c>
      <c r="G26" s="7">
        <f t="shared" si="4"/>
        <v>4.3648481148481147E-3</v>
      </c>
    </row>
    <row r="27" spans="1:7" x14ac:dyDescent="0.25">
      <c r="A27" s="12" t="str">
        <f t="shared" si="0"/>
        <v>Setembro/2025</v>
      </c>
      <c r="B27" s="5">
        <v>45914</v>
      </c>
      <c r="C27" s="8" t="str">
        <f t="shared" si="1"/>
        <v>2025-W37</v>
      </c>
      <c r="D27" s="12" t="str">
        <f t="shared" si="2"/>
        <v>Domingo</v>
      </c>
      <c r="E27" s="4">
        <v>10.1</v>
      </c>
      <c r="F27" s="6">
        <v>4.4409722222222225E-2</v>
      </c>
      <c r="G27" s="7">
        <f t="shared" si="4"/>
        <v>4.3970022002200225E-3</v>
      </c>
    </row>
    <row r="28" spans="1:7" x14ac:dyDescent="0.25">
      <c r="A28" s="12" t="str">
        <f t="shared" si="0"/>
        <v>Setembro/2025</v>
      </c>
      <c r="B28" s="5">
        <v>45914</v>
      </c>
      <c r="C28" s="8" t="str">
        <f t="shared" si="1"/>
        <v>2025-W37</v>
      </c>
      <c r="D28" s="12" t="str">
        <f t="shared" si="2"/>
        <v>Domingo</v>
      </c>
      <c r="E28" s="4">
        <v>5</v>
      </c>
      <c r="F28" s="6">
        <v>3.2824074074074075E-2</v>
      </c>
      <c r="G28" s="7">
        <f t="shared" si="4"/>
        <v>6.564814814814815E-3</v>
      </c>
    </row>
    <row r="29" spans="1:7" x14ac:dyDescent="0.25">
      <c r="A29" s="12" t="str">
        <f t="shared" si="0"/>
        <v>Outubro/2025</v>
      </c>
      <c r="B29" s="5">
        <v>45931</v>
      </c>
      <c r="C29" s="8" t="str">
        <f t="shared" si="1"/>
        <v>2025-W40</v>
      </c>
      <c r="D29" s="12" t="str">
        <f>IF(B29="","",PROPER(TEXT(B29,"dddd")))</f>
        <v>Quarta-Feira</v>
      </c>
      <c r="E29" s="4"/>
      <c r="F29" s="6"/>
      <c r="G29" s="7" t="e">
        <f t="shared" si="4"/>
        <v>#DIV/0!</v>
      </c>
    </row>
    <row r="30" spans="1:7" x14ac:dyDescent="0.25">
      <c r="A30" s="12" t="str">
        <f t="shared" si="0"/>
        <v>Novembro/2025</v>
      </c>
      <c r="B30" s="5">
        <v>45962</v>
      </c>
      <c r="C30" s="8" t="str">
        <f t="shared" si="1"/>
        <v>2025-W44</v>
      </c>
      <c r="D30" s="12" t="str">
        <f t="shared" si="2"/>
        <v>Sábado</v>
      </c>
      <c r="E30" s="4"/>
      <c r="F30" s="6"/>
      <c r="G30" s="7" t="e">
        <f t="shared" si="4"/>
        <v>#DIV/0!</v>
      </c>
    </row>
    <row r="31" spans="1:7" x14ac:dyDescent="0.25">
      <c r="A31" s="12" t="str">
        <f t="shared" si="0"/>
        <v>Dezembro/2025</v>
      </c>
      <c r="B31" s="5">
        <v>45992</v>
      </c>
      <c r="C31" s="8" t="str">
        <f t="shared" si="1"/>
        <v>2025-W49</v>
      </c>
      <c r="D31" s="12" t="str">
        <f t="shared" si="2"/>
        <v>Segunda-Feira</v>
      </c>
      <c r="E31" s="4"/>
      <c r="F31" s="6"/>
      <c r="G31" s="7" t="e">
        <f t="shared" si="4"/>
        <v>#DIV/0!</v>
      </c>
    </row>
    <row r="32" spans="1:7" x14ac:dyDescent="0.25">
      <c r="A32" s="12" t="str">
        <f t="shared" si="0"/>
        <v>Janeiro/2026</v>
      </c>
      <c r="B32" s="5">
        <v>46023</v>
      </c>
      <c r="C32" s="8" t="str">
        <f t="shared" si="1"/>
        <v>2026-W01</v>
      </c>
      <c r="D32" s="12" t="str">
        <f t="shared" si="2"/>
        <v>Quinta-Feira</v>
      </c>
      <c r="E32" s="4"/>
      <c r="F32" s="6"/>
      <c r="G32" s="7" t="e">
        <f t="shared" si="4"/>
        <v>#DIV/0!</v>
      </c>
    </row>
    <row r="33" spans="1:7" x14ac:dyDescent="0.25">
      <c r="A33" s="12" t="str">
        <f t="shared" si="0"/>
        <v>Fevereiro/2026</v>
      </c>
      <c r="B33" s="5">
        <v>46054</v>
      </c>
      <c r="C33" s="8" t="str">
        <f t="shared" si="1"/>
        <v>2026-W05</v>
      </c>
      <c r="D33" s="12" t="str">
        <f t="shared" si="2"/>
        <v>Domingo</v>
      </c>
      <c r="E33" s="4"/>
      <c r="F33" s="6"/>
      <c r="G33" s="7" t="e">
        <f t="shared" si="4"/>
        <v>#DIV/0!</v>
      </c>
    </row>
    <row r="34" spans="1:7" x14ac:dyDescent="0.25">
      <c r="A34" s="12" t="str">
        <f t="shared" si="0"/>
        <v>Março/2026</v>
      </c>
      <c r="B34" s="5">
        <v>46082</v>
      </c>
      <c r="C34" s="8" t="str">
        <f t="shared" si="1"/>
        <v>2026-W09</v>
      </c>
      <c r="D34" s="12" t="str">
        <f t="shared" si="2"/>
        <v>Domingo</v>
      </c>
      <c r="E34" s="4"/>
      <c r="F34" s="6"/>
      <c r="G34" s="7" t="e">
        <f t="shared" si="4"/>
        <v>#DIV/0!</v>
      </c>
    </row>
    <row r="35" spans="1:7" x14ac:dyDescent="0.25">
      <c r="A35" s="12" t="str">
        <f t="shared" si="0"/>
        <v>Abril/2026</v>
      </c>
      <c r="B35" s="5">
        <v>46113</v>
      </c>
      <c r="C35" s="8" t="str">
        <f t="shared" si="1"/>
        <v>2026-W14</v>
      </c>
      <c r="D35" s="12" t="str">
        <f t="shared" si="2"/>
        <v>Quarta-Feira</v>
      </c>
      <c r="E35" s="4"/>
      <c r="F35" s="6"/>
      <c r="G35" s="7" t="e">
        <f t="shared" si="4"/>
        <v>#DIV/0!</v>
      </c>
    </row>
    <row r="36" spans="1:7" x14ac:dyDescent="0.25">
      <c r="A36" s="12" t="str">
        <f t="shared" si="0"/>
        <v>Maio/2026</v>
      </c>
      <c r="B36" s="5">
        <v>46143</v>
      </c>
      <c r="C36" s="8" t="str">
        <f t="shared" si="1"/>
        <v>2026-W18</v>
      </c>
      <c r="D36" s="12" t="str">
        <f t="shared" si="2"/>
        <v>Sexta-Feira</v>
      </c>
      <c r="E36" s="4"/>
      <c r="F36" s="6"/>
      <c r="G36" s="7" t="e">
        <f t="shared" si="4"/>
        <v>#DIV/0!</v>
      </c>
    </row>
    <row r="37" spans="1:7" x14ac:dyDescent="0.25">
      <c r="A37" s="12" t="str">
        <f t="shared" si="0"/>
        <v>Junho/2026</v>
      </c>
      <c r="B37" s="5">
        <v>46174</v>
      </c>
      <c r="C37" s="8" t="str">
        <f t="shared" si="1"/>
        <v>2026-W23</v>
      </c>
      <c r="D37" s="12" t="str">
        <f t="shared" si="2"/>
        <v>Segunda-Feira</v>
      </c>
      <c r="E37" s="4"/>
      <c r="F37" s="6"/>
      <c r="G37" s="7" t="e">
        <f t="shared" si="4"/>
        <v>#DIV/0!</v>
      </c>
    </row>
    <row r="38" spans="1:7" x14ac:dyDescent="0.25">
      <c r="A38" s="12" t="str">
        <f t="shared" si="0"/>
        <v>Julho/2026</v>
      </c>
      <c r="B38" s="5">
        <v>46204</v>
      </c>
      <c r="C38" s="8" t="str">
        <f t="shared" si="1"/>
        <v>2026-W27</v>
      </c>
      <c r="D38" s="12" t="str">
        <f t="shared" si="2"/>
        <v>Quarta-Feira</v>
      </c>
      <c r="E38" s="4"/>
      <c r="F38" s="6"/>
      <c r="G38" s="7" t="e">
        <f t="shared" si="4"/>
        <v>#DIV/0!</v>
      </c>
    </row>
    <row r="39" spans="1:7" x14ac:dyDescent="0.25">
      <c r="A39" s="12" t="str">
        <f t="shared" si="0"/>
        <v>Agosto/2026</v>
      </c>
      <c r="B39" s="5">
        <v>46235</v>
      </c>
      <c r="C39" s="8" t="str">
        <f t="shared" si="1"/>
        <v>2026-W31</v>
      </c>
      <c r="D39" s="12" t="str">
        <f t="shared" si="2"/>
        <v>Sábado</v>
      </c>
      <c r="E39" s="4"/>
      <c r="F39" s="6"/>
      <c r="G39" s="7" t="e">
        <f t="shared" si="4"/>
        <v>#DIV/0!</v>
      </c>
    </row>
    <row r="40" spans="1:7" x14ac:dyDescent="0.25">
      <c r="A40" s="12" t="str">
        <f t="shared" si="0"/>
        <v>Setembro/2026</v>
      </c>
      <c r="B40" s="5">
        <v>46266</v>
      </c>
      <c r="C40" s="8" t="str">
        <f t="shared" si="1"/>
        <v>2026-W36</v>
      </c>
      <c r="D40" s="12" t="str">
        <f t="shared" si="2"/>
        <v>Terça-Feira</v>
      </c>
      <c r="E40" s="4"/>
      <c r="F40" s="6"/>
      <c r="G40" s="7" t="e">
        <f t="shared" si="4"/>
        <v>#DIV/0!</v>
      </c>
    </row>
    <row r="41" spans="1:7" x14ac:dyDescent="0.25">
      <c r="A41" s="12" t="str">
        <f t="shared" si="0"/>
        <v>Outubro/2026</v>
      </c>
      <c r="B41" s="5">
        <v>46296</v>
      </c>
      <c r="C41" s="8" t="str">
        <f t="shared" si="1"/>
        <v>2026-W40</v>
      </c>
      <c r="D41" s="12" t="str">
        <f t="shared" si="2"/>
        <v>Quinta-Feira</v>
      </c>
      <c r="E41" s="4"/>
      <c r="F41" s="6"/>
      <c r="G41" s="7" t="e">
        <f t="shared" si="4"/>
        <v>#DIV/0!</v>
      </c>
    </row>
    <row r="42" spans="1:7" x14ac:dyDescent="0.25">
      <c r="A42" s="12" t="str">
        <f t="shared" si="0"/>
        <v>Novembro/2026</v>
      </c>
      <c r="B42" s="5">
        <v>46327</v>
      </c>
      <c r="C42" s="8" t="str">
        <f t="shared" si="1"/>
        <v>2026-W44</v>
      </c>
      <c r="D42" s="12" t="str">
        <f t="shared" si="2"/>
        <v>Domingo</v>
      </c>
      <c r="E42" s="4"/>
      <c r="F42" s="6"/>
      <c r="G42" s="7" t="e">
        <f t="shared" si="4"/>
        <v>#DIV/0!</v>
      </c>
    </row>
    <row r="43" spans="1:7" x14ac:dyDescent="0.25">
      <c r="A43" s="12" t="str">
        <f t="shared" si="0"/>
        <v>Dezembro/2026</v>
      </c>
      <c r="B43" s="5">
        <v>46357</v>
      </c>
      <c r="C43" s="8" t="str">
        <f t="shared" si="1"/>
        <v>2026-W49</v>
      </c>
      <c r="D43" s="12" t="str">
        <f t="shared" si="2"/>
        <v>Terça-Feira</v>
      </c>
      <c r="E43" s="4"/>
      <c r="F43" s="6"/>
      <c r="G43" s="7" t="e">
        <f t="shared" si="4"/>
        <v>#DIV/0!</v>
      </c>
    </row>
  </sheetData>
  <sortState xmlns:xlrd2="http://schemas.microsoft.com/office/spreadsheetml/2017/richdata2" ref="A2:F29">
    <sortCondition ref="B11:B2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38B2-B956-42D0-A3C5-460567B482D2}">
  <dimension ref="A1:J28"/>
  <sheetViews>
    <sheetView tabSelected="1" workbookViewId="0">
      <selection activeCell="M20" sqref="M20"/>
    </sheetView>
  </sheetViews>
  <sheetFormatPr defaultRowHeight="15" x14ac:dyDescent="0.25"/>
  <cols>
    <col min="1" max="1" width="15.42578125" style="1" bestFit="1" customWidth="1"/>
    <col min="2" max="2" width="13.7109375" style="1" bestFit="1" customWidth="1"/>
    <col min="3" max="3" width="8.140625" style="1" bestFit="1" customWidth="1"/>
    <col min="4" max="4" width="9.140625" style="1"/>
    <col min="5" max="5" width="9.5703125" style="1" bestFit="1" customWidth="1"/>
    <col min="6" max="6" width="16.7109375" style="1" bestFit="1" customWidth="1"/>
    <col min="7" max="7" width="11.5703125" style="1" bestFit="1" customWidth="1"/>
    <col min="8" max="8" width="9.140625" style="1"/>
    <col min="9" max="9" width="17.85546875" style="1" bestFit="1" customWidth="1"/>
    <col min="10" max="10" width="8.140625" style="1" bestFit="1" customWidth="1"/>
    <col min="11" max="16384" width="9.140625" style="1"/>
  </cols>
  <sheetData>
    <row r="1" spans="1:10" x14ac:dyDescent="0.25">
      <c r="A1" s="14" t="s">
        <v>6</v>
      </c>
      <c r="B1" s="14"/>
      <c r="C1" s="14"/>
      <c r="E1" s="14" t="s">
        <v>7</v>
      </c>
      <c r="F1" s="14"/>
      <c r="G1" s="14"/>
      <c r="I1" s="14" t="s">
        <v>3</v>
      </c>
      <c r="J1" s="14"/>
    </row>
    <row r="2" spans="1:10" x14ac:dyDescent="0.25">
      <c r="A2" s="3" t="s">
        <v>9</v>
      </c>
      <c r="B2" s="3" t="s">
        <v>4</v>
      </c>
      <c r="C2" s="3" t="s">
        <v>2</v>
      </c>
      <c r="E2" s="3" t="s">
        <v>8</v>
      </c>
      <c r="F2" s="3" t="s">
        <v>4</v>
      </c>
      <c r="G2" s="3" t="s">
        <v>2</v>
      </c>
      <c r="I2" s="8" t="s">
        <v>4</v>
      </c>
      <c r="J2" s="10">
        <f>SUM(treinos!E2:E43)</f>
        <v>288.27</v>
      </c>
    </row>
    <row r="3" spans="1:10" x14ac:dyDescent="0.25">
      <c r="A3" s="8" t="str" cm="1">
        <f t="array" ref="A3">IFERROR(INDEX(treinos!$A$2:$A$998, MATCH(0, COUNTIF($A$2:A2, treinos!$A$2:$A$998), 0)), "")</f>
        <v>Julho/2025</v>
      </c>
      <c r="B3" s="8">
        <f>IF(A3="","",SUMIFS(treinos!$E:$E, treinos!$A:$A, $A3))</f>
        <v>95.489999999999981</v>
      </c>
      <c r="C3" s="9">
        <f>IF(A3="","",SUMIFS(treinos!$F:$F, treinos!$A:$A, $A3))</f>
        <v>0.47276620370370365</v>
      </c>
      <c r="E3" s="8" t="str" cm="1">
        <f t="array" ref="E3">IFERROR(INDEX(treinos!$C$2:$C$998, MATCH(0, COUNTIF($E$2:E2, treinos!$C$2:$C$998), 0)), "")</f>
        <v>2025-W27</v>
      </c>
      <c r="F3" s="8">
        <f>IF(E3="","",SUMIFS(treinos!$E:$E, treinos!$C:$C, E3))</f>
        <v>12.58</v>
      </c>
      <c r="G3" s="11">
        <f>IF(E3="","",SUMIFS(treinos!$F:$F, treinos!$C:$C, E3))</f>
        <v>6.3865740740740737E-2</v>
      </c>
      <c r="I3" s="8" t="s">
        <v>5</v>
      </c>
      <c r="J3" s="9">
        <f>SUM(treinos!F2:F43)</f>
        <v>1.4063078703703702</v>
      </c>
    </row>
    <row r="4" spans="1:10" x14ac:dyDescent="0.25">
      <c r="A4" s="8" t="str" cm="1">
        <f t="array" ref="A4">IFERROR(INDEX(treinos!$A$2:$A$998, MATCH(0, COUNTIF($A$2:A3, treinos!$A$2:$A$998), 0)), "")</f>
        <v>Agosto/2025</v>
      </c>
      <c r="B4" s="8">
        <f>IF(A4="","",SUMIFS(treinos!$E:$E, treinos!$A:$A, $A4))</f>
        <v>131.65</v>
      </c>
      <c r="C4" s="9">
        <f>IF(A4="","",SUMIFS(treinos!$F:$F, treinos!$A:$A, $A4))</f>
        <v>0.63822916666666663</v>
      </c>
      <c r="E4" s="8" t="str" cm="1">
        <f t="array" ref="E4">IFERROR(INDEX(treinos!$C$2:$C$998, MATCH(0, COUNTIF($E$2:E3, treinos!$C$2:$C$998), 0)), "")</f>
        <v>2025-W28</v>
      </c>
      <c r="F4" s="8">
        <f>IF(E4="","",SUMIFS(treinos!$E:$E, treinos!$C:$C, E4))</f>
        <v>23.7</v>
      </c>
      <c r="G4" s="11">
        <f>IF(E4="","",SUMIFS(treinos!$F:$F, treinos!$C:$C, E4))</f>
        <v>0.1138888888888889</v>
      </c>
    </row>
    <row r="5" spans="1:10" x14ac:dyDescent="0.25">
      <c r="A5" s="8" t="str" cm="1">
        <f t="array" ref="A5">IFERROR(INDEX(treinos!$A$2:$A$998, MATCH(0, COUNTIF($A$2:A4, treinos!$A$2:$A$998), 0)), "")</f>
        <v>Setembro/2025</v>
      </c>
      <c r="B5" s="8">
        <f>IF(A5="","",SUMIFS(treinos!$E:$E, treinos!$A:$A, $A5))</f>
        <v>61.129999999999995</v>
      </c>
      <c r="C5" s="9">
        <f>IF(A5="","",SUMIFS(treinos!$F:$F, treinos!$A:$A, $A5))</f>
        <v>0.29531249999999998</v>
      </c>
      <c r="E5" s="8" t="str" cm="1">
        <f t="array" ref="E5">IFERROR(INDEX(treinos!$C$2:$C$998, MATCH(0, COUNTIF($E$2:E4, treinos!$C$2:$C$998), 0)), "")</f>
        <v>2025-W29</v>
      </c>
      <c r="F5" s="8">
        <f>IF(E5="","",SUMIFS(treinos!$E:$E, treinos!$C:$C, E5))</f>
        <v>21.42</v>
      </c>
      <c r="G5" s="11">
        <f>IF(E5="","",SUMIFS(treinos!$F:$F, treinos!$C:$C, E5))</f>
        <v>0.1083912037037037</v>
      </c>
    </row>
    <row r="6" spans="1:10" x14ac:dyDescent="0.25">
      <c r="A6" s="8" t="str" cm="1">
        <f t="array" ref="A6">IFERROR(INDEX(treinos!$A$2:$A$998, MATCH(0, COUNTIF($A$2:A5, treinos!$A$2:$A$998), 0)), "")</f>
        <v>Outubro/2025</v>
      </c>
      <c r="B6" s="8">
        <f>IF(A6="","",SUMIFS(treinos!$E:$E, treinos!$A:$A, $A6))</f>
        <v>0</v>
      </c>
      <c r="C6" s="9">
        <f>IF(A6="","",SUMIFS(treinos!$F:$F, treinos!$A:$A, $A6))</f>
        <v>0</v>
      </c>
      <c r="E6" s="8" t="str" cm="1">
        <f t="array" ref="E6">IFERROR(INDEX(treinos!$C$2:$C$998, MATCH(0, COUNTIF($E$2:E5, treinos!$C$2:$C$998), 0)), "")</f>
        <v>2025-W30</v>
      </c>
      <c r="F6" s="8">
        <f>IF(E6="","",SUMIFS(treinos!$E:$E, treinos!$C:$C, E6))</f>
        <v>29.77</v>
      </c>
      <c r="G6" s="11">
        <f>IF(E6="","",SUMIFS(treinos!$F:$F, treinos!$C:$C, E6))</f>
        <v>0.14927083333333335</v>
      </c>
    </row>
    <row r="7" spans="1:10" x14ac:dyDescent="0.25">
      <c r="A7" s="8" t="str" cm="1">
        <f t="array" ref="A7">IFERROR(INDEX(treinos!$A$2:$A$998, MATCH(0, COUNTIF($A$2:A6, treinos!$A$2:$A$998), 0)), "")</f>
        <v>Novembro/2025</v>
      </c>
      <c r="B7" s="8">
        <f>IF(A7="","",SUMIFS(treinos!$E:$E, treinos!$A:$A, $A7))</f>
        <v>0</v>
      </c>
      <c r="C7" s="9">
        <f>IF(A7="","",SUMIFS(treinos!$F:$F, treinos!$A:$A, $A7))</f>
        <v>0</v>
      </c>
      <c r="E7" s="8" t="str" cm="1">
        <f t="array" ref="E7">IFERROR(INDEX(treinos!$C$2:$C$998, MATCH(0, COUNTIF($E$2:E6, treinos!$C$2:$C$998), 0)), "")</f>
        <v>2025-W31</v>
      </c>
      <c r="F7" s="8">
        <f>IF(E7="","",SUMIFS(treinos!$E:$E, treinos!$C:$C, E7))</f>
        <v>30.220000000000002</v>
      </c>
      <c r="G7" s="11">
        <f>IF(E7="","",SUMIFS(treinos!$F:$F, treinos!$C:$C, E7))</f>
        <v>0.15015046296296297</v>
      </c>
    </row>
    <row r="8" spans="1:10" x14ac:dyDescent="0.25">
      <c r="A8" s="8" t="str" cm="1">
        <f t="array" ref="A8">IFERROR(INDEX(treinos!$A$2:$A$998, MATCH(0, COUNTIF($A$2:A7, treinos!$A$2:$A$998), 0)), "")</f>
        <v>Dezembro/2025</v>
      </c>
      <c r="B8" s="8">
        <f>IF(A8="","",SUMIFS(treinos!$E:$E, treinos!$A:$A, $A8))</f>
        <v>0</v>
      </c>
      <c r="C8" s="9">
        <f>IF(A8="","",SUMIFS(treinos!$F:$F, treinos!$A:$A, $A8))</f>
        <v>0</v>
      </c>
      <c r="E8" s="8" t="str" cm="1">
        <f t="array" ref="E8">IFERROR(INDEX(treinos!$C$2:$C$998, MATCH(0, COUNTIF($E$2:E7, treinos!$C$2:$C$998), 0)), "")</f>
        <v>2025-W32</v>
      </c>
      <c r="F8" s="8">
        <f>IF(E8="","",SUMIFS(treinos!$E:$E, treinos!$C:$C, E8))</f>
        <v>26</v>
      </c>
      <c r="G8" s="11">
        <f>IF(E8="","",SUMIFS(treinos!$F:$F, treinos!$C:$C, E8))</f>
        <v>0.12461805555555555</v>
      </c>
    </row>
    <row r="9" spans="1:10" x14ac:dyDescent="0.25">
      <c r="A9" s="8" t="str" cm="1">
        <f t="array" ref="A9">IFERROR(INDEX(treinos!$A$2:$A$998, MATCH(0, COUNTIF($A$2:A8, treinos!$A$2:$A$998), 0)), "")</f>
        <v>Janeiro/2026</v>
      </c>
      <c r="B9" s="8">
        <f>IF(A9="","",SUMIFS(treinos!$E:$E, treinos!$A:$A, $A9))</f>
        <v>0</v>
      </c>
      <c r="C9" s="9">
        <f>IF(A9="","",SUMIFS(treinos!$F:$F, treinos!$A:$A, $A9))</f>
        <v>0</v>
      </c>
      <c r="E9" s="8" t="str" cm="1">
        <f t="array" ref="E9">IFERROR(INDEX(treinos!$C$2:$C$998, MATCH(0, COUNTIF($E$2:E8, treinos!$C$2:$C$998), 0)), "")</f>
        <v>2025-W33</v>
      </c>
      <c r="F9" s="8">
        <f>IF(E9="","",SUMIFS(treinos!$E:$E, treinos!$C:$C, E9))</f>
        <v>24.020000000000003</v>
      </c>
      <c r="G9" s="11">
        <f>IF(E9="","",SUMIFS(treinos!$F:$F, treinos!$C:$C, E9))</f>
        <v>0.11480324074074073</v>
      </c>
    </row>
    <row r="10" spans="1:10" x14ac:dyDescent="0.25">
      <c r="A10" s="8" t="str" cm="1">
        <f t="array" ref="A10">IFERROR(INDEX(treinos!$A$2:$A$998, MATCH(0, COUNTIF($A$2:A9, treinos!$A$2:$A$998), 0)), "")</f>
        <v>Fevereiro/2026</v>
      </c>
      <c r="B10" s="8">
        <f>IF(A10="","",SUMIFS(treinos!$E:$E, treinos!$A:$A, $A10))</f>
        <v>0</v>
      </c>
      <c r="C10" s="9">
        <f>IF(A10="","",SUMIFS(treinos!$F:$F, treinos!$A:$A, $A10))</f>
        <v>0</v>
      </c>
      <c r="E10" s="8" t="str" cm="1">
        <f t="array" ref="E10">IFERROR(INDEX(treinos!$C$2:$C$998, MATCH(0, COUNTIF($E$2:E9, treinos!$C$2:$C$998), 0)), "")</f>
        <v>2025-W34</v>
      </c>
      <c r="F10" s="8">
        <f>IF(E10="","",SUMIFS(treinos!$E:$E, treinos!$C:$C, E10))</f>
        <v>31.43</v>
      </c>
      <c r="G10" s="11">
        <f>IF(E10="","",SUMIFS(treinos!$F:$F, treinos!$C:$C, E10))</f>
        <v>0.14923611111111112</v>
      </c>
    </row>
    <row r="11" spans="1:10" x14ac:dyDescent="0.25">
      <c r="A11" s="8" t="str" cm="1">
        <f t="array" ref="A11">IFERROR(INDEX(treinos!$A$2:$A$998, MATCH(0, COUNTIF($A$2:A10, treinos!$A$2:$A$998), 0)), "")</f>
        <v>Março/2026</v>
      </c>
      <c r="B11" s="8">
        <f>IF(A11="","",SUMIFS(treinos!$E:$E, treinos!$A:$A, $A11))</f>
        <v>0</v>
      </c>
      <c r="C11" s="9">
        <f>IF(A11="","",SUMIFS(treinos!$F:$F, treinos!$A:$A, $A11))</f>
        <v>0</v>
      </c>
      <c r="E11" s="8" t="str" cm="1">
        <f t="array" ref="E11">IFERROR(INDEX(treinos!$C$2:$C$998, MATCH(0, COUNTIF($E$2:E10, treinos!$C$2:$C$998), 0)), "")</f>
        <v>2025-W35</v>
      </c>
      <c r="F11" s="8">
        <f>IF(E11="","",SUMIFS(treinos!$E:$E, treinos!$C:$C, E11))</f>
        <v>28</v>
      </c>
      <c r="G11" s="11">
        <f>IF(E11="","",SUMIFS(treinos!$F:$F, treinos!$C:$C, E11))</f>
        <v>0.13677083333333334</v>
      </c>
    </row>
    <row r="12" spans="1:10" x14ac:dyDescent="0.25">
      <c r="A12" s="8" t="str" cm="1">
        <f t="array" ref="A12">IFERROR(INDEX(treinos!$A$2:$A$998, MATCH(0, COUNTIF($A$2:A11, treinos!$A$2:$A$998), 0)), "")</f>
        <v>Abril/2026</v>
      </c>
      <c r="B12" s="8">
        <f>IF(A12="","",SUMIFS(treinos!$E:$E, treinos!$A:$A, $A12))</f>
        <v>0</v>
      </c>
      <c r="C12" s="9">
        <f>IF(A12="","",SUMIFS(treinos!$F:$F, treinos!$A:$A, $A12))</f>
        <v>0</v>
      </c>
      <c r="E12" s="8" t="str" cm="1">
        <f t="array" ref="E12">IFERROR(INDEX(treinos!$C$2:$C$998, MATCH(0, COUNTIF($E$2:E11, treinos!$C$2:$C$998), 0)), "")</f>
        <v>2025-W36</v>
      </c>
      <c r="F12" s="8">
        <f>IF(E12="","",SUMIFS(treinos!$E:$E, treinos!$C:$C, E12))</f>
        <v>36.019999999999996</v>
      </c>
      <c r="G12" s="11">
        <f>IF(E12="","",SUMIFS(treinos!$F:$F, treinos!$C:$C, E12))</f>
        <v>0.17438657407407407</v>
      </c>
    </row>
    <row r="13" spans="1:10" x14ac:dyDescent="0.25">
      <c r="A13" s="8" t="str" cm="1">
        <f t="array" ref="A13">IFERROR(INDEX(treinos!$A$2:$A$998, MATCH(0, COUNTIF($A$2:A12, treinos!$A$2:$A$998), 0)), "")</f>
        <v>Maio/2026</v>
      </c>
      <c r="B13" s="8">
        <f>IF(A13="","",SUMIFS(treinos!$E:$E, treinos!$A:$A, $A13))</f>
        <v>0</v>
      </c>
      <c r="C13" s="9">
        <f>IF(A13="","",SUMIFS(treinos!$F:$F, treinos!$A:$A, $A13))</f>
        <v>0</v>
      </c>
      <c r="E13" s="8" t="str" cm="1">
        <f t="array" ref="E13">IFERROR(INDEX(treinos!$C$2:$C$998, MATCH(0, COUNTIF($E$2:E12, treinos!$C$2:$C$998), 0)), "")</f>
        <v>2025-W37</v>
      </c>
      <c r="F13" s="8">
        <f>IF(E13="","",SUMIFS(treinos!$E:$E, treinos!$C:$C, E13))</f>
        <v>25.11</v>
      </c>
      <c r="G13" s="11">
        <f>IF(E13="","",SUMIFS(treinos!$F:$F, treinos!$C:$C, E13))</f>
        <v>0.12092592592592592</v>
      </c>
    </row>
    <row r="14" spans="1:10" x14ac:dyDescent="0.25">
      <c r="A14" s="8" t="str" cm="1">
        <f t="array" ref="A14">IFERROR(INDEX(treinos!$A$2:$A$998, MATCH(0, COUNTIF($A$2:A13, treinos!$A$2:$A$998), 0)), "")</f>
        <v>Junho/2026</v>
      </c>
      <c r="B14" s="8">
        <f>IF(A14="","",SUMIFS(treinos!$E:$E, treinos!$A:$A, $A14))</f>
        <v>0</v>
      </c>
      <c r="C14" s="9">
        <f>IF(A14="","",SUMIFS(treinos!$F:$F, treinos!$A:$A, $A14))</f>
        <v>0</v>
      </c>
      <c r="E14" s="8" t="str" cm="1">
        <f t="array" ref="E14">IFERROR(INDEX(treinos!$C$2:$C$998, MATCH(0, COUNTIF($E$2:E13, treinos!$C$2:$C$998), 0)), "")</f>
        <v>2025-W40</v>
      </c>
      <c r="F14" s="8">
        <f>IF(E14="","",SUMIFS(treinos!$E:$E, treinos!$C:$C, E14))</f>
        <v>0</v>
      </c>
      <c r="G14" s="11">
        <f>IF(E14="","",SUMIFS(treinos!$F:$F, treinos!$C:$C, E14))</f>
        <v>0</v>
      </c>
    </row>
    <row r="15" spans="1:10" x14ac:dyDescent="0.25">
      <c r="A15" s="8" t="str" cm="1">
        <f t="array" ref="A15">IFERROR(INDEX(treinos!$A$2:$A$998, MATCH(0, COUNTIF($A$2:A14, treinos!$A$2:$A$998), 0)), "")</f>
        <v>Julho/2026</v>
      </c>
      <c r="B15" s="8">
        <f>IF(A15="","",SUMIFS(treinos!$E:$E, treinos!$A:$A, $A15))</f>
        <v>0</v>
      </c>
      <c r="C15" s="9">
        <f>IF(A15="","",SUMIFS(treinos!$F:$F, treinos!$A:$A, $A15))</f>
        <v>0</v>
      </c>
      <c r="E15" s="8" t="str" cm="1">
        <f t="array" ref="E15">IFERROR(INDEX(treinos!$C$2:$C$998, MATCH(0, COUNTIF($E$2:E14, treinos!$C$2:$C$998), 0)), "")</f>
        <v>2025-W44</v>
      </c>
      <c r="F15" s="8">
        <f>IF(E15="","",SUMIFS(treinos!$E:$E, treinos!$C:$C, E15))</f>
        <v>0</v>
      </c>
      <c r="G15" s="11">
        <f>IF(E15="","",SUMIFS(treinos!$F:$F, treinos!$C:$C, E15))</f>
        <v>0</v>
      </c>
    </row>
    <row r="16" spans="1:10" x14ac:dyDescent="0.25">
      <c r="A16" s="8" t="str" cm="1">
        <f t="array" ref="A16">IFERROR(INDEX(treinos!$A$2:$A$998, MATCH(0, COUNTIF($A$2:A15, treinos!$A$2:$A$998), 0)), "")</f>
        <v>Agosto/2026</v>
      </c>
      <c r="B16" s="8">
        <f>IF(A16="","",SUMIFS(treinos!$E:$E, treinos!$A:$A, $A16))</f>
        <v>0</v>
      </c>
      <c r="C16" s="9">
        <f>IF(A16="","",SUMIFS(treinos!$F:$F, treinos!$A:$A, $A16))</f>
        <v>0</v>
      </c>
      <c r="E16" s="8" t="str" cm="1">
        <f t="array" ref="E16">IFERROR(INDEX(treinos!$C$2:$C$998, MATCH(0, COUNTIF($E$2:E15, treinos!$C$2:$C$998), 0)), "")</f>
        <v>2025-W49</v>
      </c>
      <c r="F16" s="8">
        <f>IF(E16="","",SUMIFS(treinos!$E:$E, treinos!$C:$C, E16))</f>
        <v>0</v>
      </c>
      <c r="G16" s="11">
        <f>IF(E16="","",SUMIFS(treinos!$F:$F, treinos!$C:$C, E16))</f>
        <v>0</v>
      </c>
    </row>
    <row r="17" spans="1:7" x14ac:dyDescent="0.25">
      <c r="A17" s="8" t="str" cm="1">
        <f t="array" ref="A17">IFERROR(INDEX(treinos!$A$2:$A$998, MATCH(0, COUNTIF($A$2:A16, treinos!$A$2:$A$998), 0)), "")</f>
        <v>Setembro/2026</v>
      </c>
      <c r="B17" s="8">
        <f>IF(A17="","",SUMIFS(treinos!$E:$E, treinos!$A:$A, $A17))</f>
        <v>0</v>
      </c>
      <c r="C17" s="9">
        <f>IF(A17="","",SUMIFS(treinos!$F:$F, treinos!$A:$A, $A17))</f>
        <v>0</v>
      </c>
      <c r="E17" s="8" t="str" cm="1">
        <f t="array" ref="E17">IFERROR(INDEX(treinos!$C$2:$C$998, MATCH(0, COUNTIF($E$2:E16, treinos!$C$2:$C$998), 0)), "")</f>
        <v>2026-W01</v>
      </c>
      <c r="F17" s="8">
        <f>IF(E17="","",SUMIFS(treinos!$E:$E, treinos!$C:$C, E17))</f>
        <v>0</v>
      </c>
      <c r="G17" s="11">
        <f>IF(E17="","",SUMIFS(treinos!$F:$F, treinos!$C:$C, E17))</f>
        <v>0</v>
      </c>
    </row>
    <row r="18" spans="1:7" x14ac:dyDescent="0.25">
      <c r="A18" s="8" t="str" cm="1">
        <f t="array" ref="A18">IFERROR(INDEX(treinos!$A$2:$A$998, MATCH(0, COUNTIF($A$2:A17, treinos!$A$2:$A$998), 0)), "")</f>
        <v>Outubro/2026</v>
      </c>
      <c r="B18" s="8">
        <f>IF(A18="","",SUMIFS(treinos!$E:$E, treinos!$A:$A, $A18))</f>
        <v>0</v>
      </c>
      <c r="C18" s="9">
        <f>IF(A18="","",SUMIFS(treinos!$F:$F, treinos!$A:$A, $A18))</f>
        <v>0</v>
      </c>
      <c r="E18" s="8" t="str" cm="1">
        <f t="array" ref="E18">IFERROR(INDEX(treinos!$C$2:$C$998, MATCH(0, COUNTIF($E$2:E17, treinos!$C$2:$C$998), 0)), "")</f>
        <v>2026-W05</v>
      </c>
      <c r="F18" s="8">
        <f>IF(E18="","",SUMIFS(treinos!$E:$E, treinos!$C:$C, E18))</f>
        <v>0</v>
      </c>
      <c r="G18" s="11">
        <f>IF(E18="","",SUMIFS(treinos!$F:$F, treinos!$C:$C, E18))</f>
        <v>0</v>
      </c>
    </row>
    <row r="19" spans="1:7" x14ac:dyDescent="0.25">
      <c r="A19" s="8" t="str" cm="1">
        <f t="array" ref="A19">IFERROR(INDEX(treinos!$A$2:$A$998, MATCH(0, COUNTIF($A$2:A18, treinos!$A$2:$A$998), 0)), "")</f>
        <v>Novembro/2026</v>
      </c>
      <c r="B19" s="8">
        <f>IF(A19="","",SUMIFS(treinos!$E:$E, treinos!$A:$A, $A19))</f>
        <v>0</v>
      </c>
      <c r="C19" s="9">
        <f>IF(A19="","",SUMIFS(treinos!$F:$F, treinos!$A:$A, $A19))</f>
        <v>0</v>
      </c>
      <c r="E19" s="8" t="str" cm="1">
        <f t="array" ref="E19">IFERROR(INDEX(treinos!$C$2:$C$998, MATCH(0, COUNTIF($E$2:E18, treinos!$C$2:$C$998), 0)), "")</f>
        <v>2026-W09</v>
      </c>
      <c r="F19" s="8">
        <f>IF(E19="","",SUMIFS(treinos!$E:$E, treinos!$C:$C, E19))</f>
        <v>0</v>
      </c>
      <c r="G19" s="11">
        <f>IF(E19="","",SUMIFS(treinos!$F:$F, treinos!$C:$C, E19))</f>
        <v>0</v>
      </c>
    </row>
    <row r="20" spans="1:7" x14ac:dyDescent="0.25">
      <c r="A20" s="8" t="str" cm="1">
        <f t="array" ref="A20">IFERROR(INDEX(treinos!$A$2:$A$998, MATCH(0, COUNTIF($A$2:A19, treinos!$A$2:$A$998), 0)), "")</f>
        <v>Dezembro/2026</v>
      </c>
      <c r="B20" s="8">
        <f>IF(A20="","",SUMIFS(treinos!$E:$E, treinos!$A:$A, $A20))</f>
        <v>0</v>
      </c>
      <c r="C20" s="9">
        <f>IF(A20="","",SUMIFS(treinos!$F:$F, treinos!$A:$A, $A20))</f>
        <v>0</v>
      </c>
      <c r="E20" s="8" t="str" cm="1">
        <f t="array" ref="E20">IFERROR(INDEX(treinos!$C$2:$C$998, MATCH(0, COUNTIF($E$2:E19, treinos!$C$2:$C$998), 0)), "")</f>
        <v>2026-W14</v>
      </c>
      <c r="F20" s="8">
        <f>IF(E20="","",SUMIFS(treinos!$E:$E, treinos!$C:$C, E20))</f>
        <v>0</v>
      </c>
      <c r="G20" s="11">
        <f>IF(E20="","",SUMIFS(treinos!$F:$F, treinos!$C:$C, E20))</f>
        <v>0</v>
      </c>
    </row>
    <row r="21" spans="1:7" x14ac:dyDescent="0.25">
      <c r="E21" s="8" t="str" cm="1">
        <f t="array" ref="E21">IFERROR(INDEX(treinos!$C$2:$C$998, MATCH(0, COUNTIF($E$2:E20, treinos!$C$2:$C$998), 0)), "")</f>
        <v>2026-W18</v>
      </c>
      <c r="F21" s="8">
        <f>IF(E21="","",SUMIFS(treinos!$E:$E, treinos!$C:$C, E21))</f>
        <v>0</v>
      </c>
      <c r="G21" s="11">
        <f>IF(E21="","",SUMIFS(treinos!$F:$F, treinos!$C:$C, E21))</f>
        <v>0</v>
      </c>
    </row>
    <row r="22" spans="1:7" x14ac:dyDescent="0.25">
      <c r="E22" s="8" t="str" cm="1">
        <f t="array" ref="E22">IFERROR(INDEX(treinos!$C$2:$C$998, MATCH(0, COUNTIF($E$2:E21, treinos!$C$2:$C$998), 0)), "")</f>
        <v>2026-W23</v>
      </c>
      <c r="F22" s="8">
        <f>IF(E22="","",SUMIFS(treinos!$E:$E, treinos!$C:$C, E22))</f>
        <v>0</v>
      </c>
      <c r="G22" s="11">
        <f>IF(E22="","",SUMIFS(treinos!$F:$F, treinos!$C:$C, E22))</f>
        <v>0</v>
      </c>
    </row>
    <row r="23" spans="1:7" x14ac:dyDescent="0.25">
      <c r="E23" s="8" t="str" cm="1">
        <f t="array" ref="E23">IFERROR(INDEX(treinos!$C$2:$C$998, MATCH(0, COUNTIF($E$2:E22, treinos!$C$2:$C$998), 0)), "")</f>
        <v>2026-W27</v>
      </c>
      <c r="F23" s="8">
        <f>IF(E23="","",SUMIFS(treinos!$E:$E, treinos!$C:$C, E23))</f>
        <v>0</v>
      </c>
      <c r="G23" s="11">
        <f>IF(E23="","",SUMIFS(treinos!$F:$F, treinos!$C:$C, E23))</f>
        <v>0</v>
      </c>
    </row>
    <row r="24" spans="1:7" x14ac:dyDescent="0.25">
      <c r="E24" s="8" t="str" cm="1">
        <f t="array" ref="E24">IFERROR(INDEX(treinos!$C$2:$C$998, MATCH(0, COUNTIF($E$2:E23, treinos!$C$2:$C$998), 0)), "")</f>
        <v>2026-W31</v>
      </c>
      <c r="F24" s="8">
        <f>IF(E24="","",SUMIFS(treinos!$E:$E, treinos!$C:$C, E24))</f>
        <v>0</v>
      </c>
      <c r="G24" s="11">
        <f>IF(E24="","",SUMIFS(treinos!$F:$F, treinos!$C:$C, E24))</f>
        <v>0</v>
      </c>
    </row>
    <row r="25" spans="1:7" x14ac:dyDescent="0.25">
      <c r="E25" s="8" t="str" cm="1">
        <f t="array" ref="E25">IFERROR(INDEX(treinos!$C$2:$C$998, MATCH(0, COUNTIF($E$2:E24, treinos!$C$2:$C$998), 0)), "")</f>
        <v>2026-W36</v>
      </c>
      <c r="F25" s="8">
        <f>IF(E25="","",SUMIFS(treinos!$E:$E, treinos!$C:$C, E25))</f>
        <v>0</v>
      </c>
      <c r="G25" s="11">
        <f>IF(E25="","",SUMIFS(treinos!$F:$F, treinos!$C:$C, E25))</f>
        <v>0</v>
      </c>
    </row>
    <row r="26" spans="1:7" x14ac:dyDescent="0.25">
      <c r="E26" s="8" t="str" cm="1">
        <f t="array" ref="E26">IFERROR(INDEX(treinos!$C$2:$C$998, MATCH(0, COUNTIF($E$2:E25, treinos!$C$2:$C$998), 0)), "")</f>
        <v>2026-W40</v>
      </c>
      <c r="F26" s="8">
        <f>IF(E26="","",SUMIFS(treinos!$E:$E, treinos!$C:$C, E26))</f>
        <v>0</v>
      </c>
      <c r="G26" s="11">
        <f>IF(E26="","",SUMIFS(treinos!$F:$F, treinos!$C:$C, E26))</f>
        <v>0</v>
      </c>
    </row>
    <row r="27" spans="1:7" x14ac:dyDescent="0.25">
      <c r="E27" s="8" t="str" cm="1">
        <f t="array" ref="E27">IFERROR(INDEX(treinos!$C$2:$C$998, MATCH(0, COUNTIF($E$2:E26, treinos!$C$2:$C$998), 0)), "")</f>
        <v>2026-W44</v>
      </c>
      <c r="F27" s="8">
        <f>IF(E27="","",SUMIFS(treinos!$E:$E, treinos!$C:$C, E27))</f>
        <v>0</v>
      </c>
      <c r="G27" s="11">
        <f>IF(E27="","",SUMIFS(treinos!$F:$F, treinos!$C:$C, E27))</f>
        <v>0</v>
      </c>
    </row>
    <row r="28" spans="1:7" x14ac:dyDescent="0.25">
      <c r="E28" s="8" t="str" cm="1">
        <f t="array" ref="E28">IFERROR(INDEX(treinos!$C$2:$C$998, MATCH(0, COUNTIF($E$2:E27, treinos!$C$2:$C$998), 0)), "")</f>
        <v>2026-W49</v>
      </c>
      <c r="F28" s="8">
        <f>IF(E28="","",SUMIFS(treinos!$E:$E, treinos!$C:$C, E28))</f>
        <v>0</v>
      </c>
      <c r="G28" s="11">
        <f>IF(E28="","",SUMIFS(treinos!$F:$F, treinos!$C:$C, E28))</f>
        <v>0</v>
      </c>
    </row>
  </sheetData>
  <mergeCells count="3">
    <mergeCell ref="A1:C1"/>
    <mergeCell ref="I1:J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treinos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Monteg</dc:creator>
  <cp:lastModifiedBy>IN-STATUS Geral</cp:lastModifiedBy>
  <dcterms:created xsi:type="dcterms:W3CDTF">2014-02-23T21:40:54Z</dcterms:created>
  <dcterms:modified xsi:type="dcterms:W3CDTF">2025-09-17T15:30:52Z</dcterms:modified>
</cp:coreProperties>
</file>