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slicerCaches/slicerCache49.xml" ContentType="application/vnd.ms-excel.slicerCache+xml"/>
  <Override PartName="/xl/slicerCaches/slicerCache50.xml" ContentType="application/vnd.ms-excel.slicerCache+xml"/>
  <Override PartName="/xl/slicerCaches/slicerCache51.xml" ContentType="application/vnd.ms-excel.slicerCache+xml"/>
  <Override PartName="/xl/slicerCaches/slicerCache52.xml" ContentType="application/vnd.ms-excel.slicerCache+xml"/>
  <Override PartName="/xl/slicerCaches/slicerCache53.xml" ContentType="application/vnd.ms-excel.slicerCache+xml"/>
  <Override PartName="/xl/slicerCaches/slicerCache54.xml" ContentType="application/vnd.ms-excel.slicerCache+xml"/>
  <Override PartName="/xl/slicerCaches/slicerCache55.xml" ContentType="application/vnd.ms-excel.slicerCache+xml"/>
  <Override PartName="/xl/slicerCaches/slicerCache5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drawings/drawing26.xml" ContentType="application/vnd.openxmlformats-officedocument.drawing+xml"/>
  <Override PartName="/xl/tables/table28.xml" ContentType="application/vnd.openxmlformats-officedocument.spreadsheetml.table+xml"/>
  <Override PartName="/xl/slicers/slicer25.xml" ContentType="application/vnd.ms-excel.slicer+xml"/>
  <Override PartName="/xl/drawings/drawing27.xml" ContentType="application/vnd.openxmlformats-officedocument.drawing+xml"/>
  <Override PartName="/xl/tables/table29.xml" ContentType="application/vnd.openxmlformats-officedocument.spreadsheetml.table+xml"/>
  <Override PartName="/xl/slicers/slicer26.xml" ContentType="application/vnd.ms-excel.slicer+xml"/>
  <Override PartName="/xl/drawings/drawing28.xml" ContentType="application/vnd.openxmlformats-officedocument.drawing+xml"/>
  <Override PartName="/xl/tables/table30.xml" ContentType="application/vnd.openxmlformats-officedocument.spreadsheetml.table+xml"/>
  <Override PartName="/xl/slicers/slicer27.xml" ContentType="application/vnd.ms-excel.slicer+xml"/>
  <Override PartName="/xl/drawings/drawing29.xml" ContentType="application/vnd.openxmlformats-officedocument.drawing+xml"/>
  <Override PartName="/xl/tables/table31.xml" ContentType="application/vnd.openxmlformats-officedocument.spreadsheetml.table+xml"/>
  <Override PartName="/xl/slicers/slicer28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45427E89-B517-44DF-ACE4-26F31AEF79B6}" xr6:coauthVersionLast="47" xr6:coauthVersionMax="47" xr10:uidLastSave="{00000000-0000-0000-0000-000000000000}"/>
  <bookViews>
    <workbookView xWindow="-28920" yWindow="-3615" windowWidth="29040" windowHeight="15840" tabRatio="974" firstSheet="20" activeTab="29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2" r:id="rId26"/>
    <sheet name="AGOS_2026 BRADESCO" sheetId="61" r:id="rId27"/>
    <sheet name="AGOS_2026 CONFIANÇA" sheetId="64" r:id="rId28"/>
    <sheet name="AGOS_2026 MAXCREDITO" sheetId="63" r:id="rId29"/>
    <sheet name="SET_2026 MAXCREDITO" sheetId="65" r:id="rId30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6" hidden="1">'AGOS_2026 BRADESCO'!$B$10:$C$10</definedName>
    <definedName name="_xlnm._FilterDatabase" localSheetId="27" hidden="1">'AGOS_2026 CONFIANÇA'!$B$10:$C$10</definedName>
    <definedName name="_xlnm._FilterDatabase" localSheetId="28" hidden="1">'AGOS_2026 MAXCREDITO'!$B$10:$C$14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nm._FilterDatabase" localSheetId="29" hidden="1">'SET_2026 MAXCREDITO'!$B$10:$C$14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13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1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12221">#N/A</definedName>
    <definedName name="SegmentaçãodeDados_Entrada___Saída31112221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13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1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12221">#N/A</definedName>
    <definedName name="SegmentaçãodeDados_Mês131112221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  <x14:slicerCache r:id="rId75"/>
        <x14:slicerCache r:id="rId76"/>
        <x14:slicerCache r:id="rId77"/>
        <x14:slicerCache r:id="rId78"/>
        <x14:slicerCache r:id="rId79"/>
        <x14:slicerCache r:id="rId80"/>
        <x14:slicerCache r:id="rId81"/>
        <x14:slicerCache r:id="rId82"/>
        <x14:slicerCache r:id="rId83"/>
        <x14:slicerCache r:id="rId84"/>
        <x14:slicerCache r:id="rId85"/>
        <x14:slicerCache r:id="rId86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K12" i="64" l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L89" i="64"/>
  <c r="L668" i="65"/>
  <c r="L667" i="65"/>
  <c r="L666" i="65"/>
  <c r="L665" i="65"/>
  <c r="L664" i="65"/>
  <c r="L663" i="65"/>
  <c r="L662" i="65"/>
  <c r="L661" i="65"/>
  <c r="L660" i="65"/>
  <c r="L659" i="65"/>
  <c r="L658" i="65"/>
  <c r="L657" i="65"/>
  <c r="L656" i="65"/>
  <c r="L655" i="65"/>
  <c r="L654" i="65"/>
  <c r="L653" i="65"/>
  <c r="L652" i="65"/>
  <c r="L651" i="65"/>
  <c r="L650" i="65"/>
  <c r="L649" i="65"/>
  <c r="L648" i="65"/>
  <c r="L647" i="65"/>
  <c r="L646" i="65"/>
  <c r="L645" i="65"/>
  <c r="L644" i="65"/>
  <c r="L643" i="65"/>
  <c r="L642" i="65"/>
  <c r="L641" i="65"/>
  <c r="L640" i="65"/>
  <c r="L639" i="65"/>
  <c r="L638" i="65"/>
  <c r="L637" i="65"/>
  <c r="L636" i="65"/>
  <c r="L635" i="65"/>
  <c r="L634" i="65"/>
  <c r="L633" i="65"/>
  <c r="L632" i="65"/>
  <c r="L631" i="65"/>
  <c r="L630" i="65"/>
  <c r="L629" i="65"/>
  <c r="L628" i="65"/>
  <c r="L627" i="65"/>
  <c r="L626" i="65"/>
  <c r="L625" i="65"/>
  <c r="L624" i="65"/>
  <c r="L623" i="65"/>
  <c r="L622" i="65"/>
  <c r="L621" i="65"/>
  <c r="L620" i="65"/>
  <c r="L619" i="65"/>
  <c r="L618" i="65"/>
  <c r="L617" i="65"/>
  <c r="L616" i="65"/>
  <c r="L615" i="65"/>
  <c r="L614" i="65"/>
  <c r="L613" i="65"/>
  <c r="L612" i="65"/>
  <c r="L611" i="65"/>
  <c r="L610" i="65"/>
  <c r="L609" i="65"/>
  <c r="L608" i="65"/>
  <c r="L607" i="65"/>
  <c r="L606" i="65"/>
  <c r="L605" i="65"/>
  <c r="L604" i="65"/>
  <c r="L603" i="65"/>
  <c r="L602" i="65"/>
  <c r="L601" i="65"/>
  <c r="L600" i="65"/>
  <c r="L599" i="65"/>
  <c r="L598" i="65"/>
  <c r="L597" i="65"/>
  <c r="L596" i="65"/>
  <c r="L595" i="65"/>
  <c r="L594" i="65"/>
  <c r="L593" i="65"/>
  <c r="L592" i="65"/>
  <c r="L591" i="65"/>
  <c r="L590" i="65"/>
  <c r="L589" i="65"/>
  <c r="L588" i="65"/>
  <c r="L587" i="65"/>
  <c r="L586" i="65"/>
  <c r="L585" i="65"/>
  <c r="L584" i="65"/>
  <c r="L583" i="65"/>
  <c r="L582" i="65"/>
  <c r="L581" i="65"/>
  <c r="L580" i="65"/>
  <c r="L579" i="65"/>
  <c r="L578" i="65"/>
  <c r="L577" i="65"/>
  <c r="L576" i="65"/>
  <c r="L575" i="65"/>
  <c r="L574" i="65"/>
  <c r="L573" i="65"/>
  <c r="L572" i="65"/>
  <c r="L571" i="65"/>
  <c r="L570" i="65"/>
  <c r="L569" i="65"/>
  <c r="L568" i="65"/>
  <c r="L567" i="65"/>
  <c r="L566" i="65"/>
  <c r="L565" i="65"/>
  <c r="L564" i="65"/>
  <c r="L563" i="65"/>
  <c r="L562" i="65"/>
  <c r="L561" i="65"/>
  <c r="L560" i="65"/>
  <c r="L559" i="65"/>
  <c r="L558" i="65"/>
  <c r="L557" i="65"/>
  <c r="L556" i="65"/>
  <c r="L555" i="65"/>
  <c r="L554" i="65"/>
  <c r="L553" i="65"/>
  <c r="L552" i="65"/>
  <c r="L551" i="65"/>
  <c r="L550" i="65"/>
  <c r="L549" i="65"/>
  <c r="L548" i="65"/>
  <c r="L547" i="65"/>
  <c r="L546" i="65"/>
  <c r="L545" i="65"/>
  <c r="L544" i="65"/>
  <c r="L543" i="65"/>
  <c r="L542" i="65"/>
  <c r="L541" i="65"/>
  <c r="L540" i="65"/>
  <c r="L539" i="65"/>
  <c r="L538" i="65"/>
  <c r="L537" i="65"/>
  <c r="L536" i="65"/>
  <c r="L535" i="65"/>
  <c r="L534" i="65"/>
  <c r="L533" i="65"/>
  <c r="L532" i="65"/>
  <c r="L531" i="65"/>
  <c r="L530" i="65"/>
  <c r="L529" i="65"/>
  <c r="L528" i="65"/>
  <c r="L527" i="65"/>
  <c r="L526" i="65"/>
  <c r="L525" i="65"/>
  <c r="L524" i="65"/>
  <c r="L523" i="65"/>
  <c r="L522" i="65"/>
  <c r="L521" i="65"/>
  <c r="L520" i="65"/>
  <c r="L519" i="65"/>
  <c r="L518" i="65"/>
  <c r="L517" i="65"/>
  <c r="L516" i="65"/>
  <c r="L515" i="65"/>
  <c r="L514" i="65"/>
  <c r="L513" i="65"/>
  <c r="L512" i="65"/>
  <c r="L511" i="65"/>
  <c r="L510" i="65"/>
  <c r="L509" i="65"/>
  <c r="L508" i="65"/>
  <c r="L507" i="65"/>
  <c r="L506" i="65"/>
  <c r="L505" i="65"/>
  <c r="L504" i="65"/>
  <c r="L503" i="65"/>
  <c r="L502" i="65"/>
  <c r="L501" i="65"/>
  <c r="L500" i="65"/>
  <c r="L499" i="65"/>
  <c r="L498" i="65"/>
  <c r="L497" i="65"/>
  <c r="L496" i="65"/>
  <c r="L495" i="65"/>
  <c r="L494" i="65"/>
  <c r="L493" i="65"/>
  <c r="L492" i="65"/>
  <c r="L491" i="65"/>
  <c r="L490" i="65"/>
  <c r="L489" i="65"/>
  <c r="L488" i="65"/>
  <c r="L487" i="65"/>
  <c r="L486" i="65"/>
  <c r="L485" i="65"/>
  <c r="L484" i="65"/>
  <c r="L483" i="65"/>
  <c r="L482" i="65"/>
  <c r="L481" i="65"/>
  <c r="L480" i="65"/>
  <c r="L479" i="65"/>
  <c r="L478" i="65"/>
  <c r="L477" i="65"/>
  <c r="L476" i="65"/>
  <c r="L475" i="65"/>
  <c r="L474" i="65"/>
  <c r="L473" i="65"/>
  <c r="L472" i="65"/>
  <c r="L471" i="65"/>
  <c r="L470" i="65"/>
  <c r="L469" i="65"/>
  <c r="L468" i="65"/>
  <c r="L467" i="65"/>
  <c r="L466" i="65"/>
  <c r="L465" i="65"/>
  <c r="L464" i="65"/>
  <c r="L463" i="65"/>
  <c r="L462" i="65"/>
  <c r="L461" i="65"/>
  <c r="L460" i="65"/>
  <c r="L459" i="65"/>
  <c r="L458" i="65"/>
  <c r="L457" i="65"/>
  <c r="L456" i="65"/>
  <c r="L455" i="65"/>
  <c r="L454" i="65"/>
  <c r="L453" i="65"/>
  <c r="L452" i="65"/>
  <c r="L451" i="65"/>
  <c r="L450" i="65"/>
  <c r="L449" i="65"/>
  <c r="L448" i="65"/>
  <c r="L447" i="65"/>
  <c r="L446" i="65"/>
  <c r="L445" i="65"/>
  <c r="L444" i="65"/>
  <c r="L443" i="65"/>
  <c r="L442" i="65"/>
  <c r="L441" i="65"/>
  <c r="L440" i="65"/>
  <c r="L439" i="65"/>
  <c r="L438" i="65"/>
  <c r="L437" i="65"/>
  <c r="L436" i="65"/>
  <c r="L435" i="65"/>
  <c r="L434" i="65"/>
  <c r="L433" i="65"/>
  <c r="L432" i="65"/>
  <c r="L431" i="65"/>
  <c r="L430" i="65"/>
  <c r="L429" i="65"/>
  <c r="L428" i="65"/>
  <c r="L427" i="65"/>
  <c r="L426" i="65"/>
  <c r="L425" i="65"/>
  <c r="L424" i="65"/>
  <c r="L423" i="65"/>
  <c r="L422" i="65"/>
  <c r="L421" i="65"/>
  <c r="L420" i="65"/>
  <c r="L419" i="65"/>
  <c r="L418" i="65"/>
  <c r="L417" i="65"/>
  <c r="L416" i="65"/>
  <c r="L415" i="65"/>
  <c r="L414" i="65"/>
  <c r="L413" i="65"/>
  <c r="L412" i="65"/>
  <c r="L411" i="65"/>
  <c r="L410" i="65"/>
  <c r="L409" i="65"/>
  <c r="L408" i="65"/>
  <c r="L407" i="65"/>
  <c r="L406" i="65"/>
  <c r="L405" i="65"/>
  <c r="L404" i="65"/>
  <c r="L403" i="65"/>
  <c r="L402" i="65"/>
  <c r="L401" i="65"/>
  <c r="L400" i="65"/>
  <c r="L399" i="65"/>
  <c r="L398" i="65"/>
  <c r="L397" i="65"/>
  <c r="L396" i="65"/>
  <c r="L395" i="65"/>
  <c r="L394" i="65"/>
  <c r="L393" i="65"/>
  <c r="L392" i="65"/>
  <c r="L391" i="65"/>
  <c r="L390" i="65"/>
  <c r="L389" i="65"/>
  <c r="L388" i="65"/>
  <c r="L387" i="65"/>
  <c r="L386" i="65"/>
  <c r="L385" i="65"/>
  <c r="L384" i="65"/>
  <c r="L383" i="65"/>
  <c r="L382" i="65"/>
  <c r="L381" i="65"/>
  <c r="L380" i="65"/>
  <c r="L379" i="65"/>
  <c r="L378" i="65"/>
  <c r="L377" i="65"/>
  <c r="L376" i="65"/>
  <c r="L375" i="65"/>
  <c r="L374" i="65"/>
  <c r="L373" i="65"/>
  <c r="L372" i="65"/>
  <c r="L371" i="65"/>
  <c r="L370" i="65"/>
  <c r="L369" i="65"/>
  <c r="L368" i="65"/>
  <c r="L367" i="65"/>
  <c r="L366" i="65"/>
  <c r="L365" i="65"/>
  <c r="L364" i="65"/>
  <c r="L363" i="65"/>
  <c r="L362" i="65"/>
  <c r="L361" i="65"/>
  <c r="L360" i="65"/>
  <c r="L359" i="65"/>
  <c r="L358" i="65"/>
  <c r="L357" i="65"/>
  <c r="L356" i="65"/>
  <c r="L355" i="65"/>
  <c r="L354" i="65"/>
  <c r="L353" i="65"/>
  <c r="L352" i="65"/>
  <c r="L351" i="65"/>
  <c r="L350" i="65"/>
  <c r="L349" i="65"/>
  <c r="L348" i="65"/>
  <c r="L347" i="65"/>
  <c r="L346" i="65"/>
  <c r="L345" i="65"/>
  <c r="L344" i="65"/>
  <c r="L343" i="65"/>
  <c r="L342" i="65"/>
  <c r="L341" i="65"/>
  <c r="L340" i="65"/>
  <c r="L339" i="65"/>
  <c r="L338" i="65"/>
  <c r="L337" i="65"/>
  <c r="L336" i="65"/>
  <c r="L335" i="65"/>
  <c r="L334" i="65"/>
  <c r="L333" i="65"/>
  <c r="L332" i="65"/>
  <c r="L331" i="65"/>
  <c r="L330" i="65"/>
  <c r="L329" i="65"/>
  <c r="L328" i="65"/>
  <c r="L327" i="65"/>
  <c r="L326" i="65"/>
  <c r="L325" i="65"/>
  <c r="L324" i="65"/>
  <c r="L323" i="65"/>
  <c r="L322" i="65"/>
  <c r="L321" i="65"/>
  <c r="L320" i="65"/>
  <c r="L319" i="65"/>
  <c r="L318" i="65"/>
  <c r="L317" i="65"/>
  <c r="L316" i="65"/>
  <c r="L315" i="65"/>
  <c r="L314" i="65"/>
  <c r="L313" i="65"/>
  <c r="L312" i="65"/>
  <c r="L311" i="65"/>
  <c r="L310" i="65"/>
  <c r="L309" i="65"/>
  <c r="L308" i="65"/>
  <c r="L307" i="65"/>
  <c r="L306" i="65"/>
  <c r="L305" i="65"/>
  <c r="L304" i="65"/>
  <c r="L303" i="65"/>
  <c r="L302" i="65"/>
  <c r="L301" i="65"/>
  <c r="L300" i="65"/>
  <c r="L299" i="65"/>
  <c r="L298" i="65"/>
  <c r="L297" i="65"/>
  <c r="L296" i="65"/>
  <c r="L295" i="65"/>
  <c r="L294" i="65"/>
  <c r="L293" i="65"/>
  <c r="L292" i="65"/>
  <c r="L291" i="65"/>
  <c r="L290" i="65"/>
  <c r="L289" i="65"/>
  <c r="L288" i="65"/>
  <c r="L287" i="65"/>
  <c r="L286" i="65"/>
  <c r="L285" i="65"/>
  <c r="L284" i="65"/>
  <c r="L283" i="65"/>
  <c r="L282" i="65"/>
  <c r="L281" i="65"/>
  <c r="L280" i="65"/>
  <c r="L279" i="65"/>
  <c r="L278" i="65"/>
  <c r="L277" i="65"/>
  <c r="L276" i="65"/>
  <c r="L275" i="65"/>
  <c r="L274" i="65"/>
  <c r="L273" i="65"/>
  <c r="L272" i="65"/>
  <c r="L271" i="65"/>
  <c r="L270" i="65"/>
  <c r="L269" i="65"/>
  <c r="L268" i="65"/>
  <c r="L267" i="65"/>
  <c r="L266" i="65"/>
  <c r="L265" i="65"/>
  <c r="L264" i="65"/>
  <c r="L263" i="65"/>
  <c r="L262" i="65"/>
  <c r="L261" i="65"/>
  <c r="L260" i="65"/>
  <c r="L259" i="65"/>
  <c r="L258" i="65"/>
  <c r="L257" i="65"/>
  <c r="L256" i="65"/>
  <c r="L255" i="65"/>
  <c r="L254" i="65"/>
  <c r="L253" i="65"/>
  <c r="L252" i="65"/>
  <c r="L251" i="65"/>
  <c r="L250" i="65"/>
  <c r="L249" i="65"/>
  <c r="L248" i="65"/>
  <c r="L247" i="65"/>
  <c r="L246" i="65"/>
  <c r="L245" i="65"/>
  <c r="L244" i="65"/>
  <c r="L243" i="65"/>
  <c r="L242" i="65"/>
  <c r="L241" i="65"/>
  <c r="L240" i="65"/>
  <c r="L239" i="65"/>
  <c r="L238" i="65"/>
  <c r="L237" i="65"/>
  <c r="L236" i="65"/>
  <c r="L235" i="65"/>
  <c r="L234" i="65"/>
  <c r="L233" i="65"/>
  <c r="L232" i="65"/>
  <c r="L231" i="65"/>
  <c r="L230" i="65"/>
  <c r="L229" i="65"/>
  <c r="L228" i="65"/>
  <c r="L227" i="65"/>
  <c r="L226" i="65"/>
  <c r="L225" i="65"/>
  <c r="L224" i="65"/>
  <c r="L223" i="65"/>
  <c r="L222" i="65"/>
  <c r="L221" i="65"/>
  <c r="L220" i="65"/>
  <c r="L219" i="65"/>
  <c r="L218" i="65"/>
  <c r="L217" i="65"/>
  <c r="L216" i="65"/>
  <c r="L215" i="65"/>
  <c r="L214" i="65"/>
  <c r="L213" i="65"/>
  <c r="L212" i="65"/>
  <c r="L211" i="65"/>
  <c r="L210" i="65"/>
  <c r="L209" i="65"/>
  <c r="L208" i="65"/>
  <c r="L207" i="65"/>
  <c r="L206" i="65"/>
  <c r="L205" i="65"/>
  <c r="L204" i="65"/>
  <c r="L203" i="65"/>
  <c r="L202" i="65"/>
  <c r="L201" i="65"/>
  <c r="L200" i="65"/>
  <c r="L199" i="65"/>
  <c r="L198" i="65"/>
  <c r="L197" i="65"/>
  <c r="L196" i="65"/>
  <c r="L195" i="65"/>
  <c r="L194" i="65"/>
  <c r="L193" i="65"/>
  <c r="L192" i="65"/>
  <c r="L191" i="65"/>
  <c r="L190" i="65"/>
  <c r="L189" i="65"/>
  <c r="L188" i="65"/>
  <c r="L187" i="65"/>
  <c r="L186" i="65"/>
  <c r="L185" i="65"/>
  <c r="L184" i="65"/>
  <c r="L183" i="65"/>
  <c r="L182" i="65"/>
  <c r="L181" i="65"/>
  <c r="L180" i="65"/>
  <c r="L179" i="65"/>
  <c r="L178" i="65"/>
  <c r="L177" i="65"/>
  <c r="L176" i="65"/>
  <c r="L175" i="65"/>
  <c r="L174" i="65"/>
  <c r="L173" i="65"/>
  <c r="L172" i="65"/>
  <c r="L171" i="65"/>
  <c r="L170" i="65"/>
  <c r="L169" i="65"/>
  <c r="L168" i="65"/>
  <c r="L167" i="65"/>
  <c r="L166" i="65"/>
  <c r="L165" i="65"/>
  <c r="L164" i="65"/>
  <c r="L163" i="65"/>
  <c r="L162" i="65"/>
  <c r="L161" i="65"/>
  <c r="L160" i="65"/>
  <c r="L159" i="65"/>
  <c r="L158" i="65"/>
  <c r="L157" i="65"/>
  <c r="L156" i="65"/>
  <c r="L155" i="65"/>
  <c r="L154" i="65"/>
  <c r="L153" i="65"/>
  <c r="L152" i="65"/>
  <c r="L151" i="65"/>
  <c r="L150" i="65"/>
  <c r="L149" i="65"/>
  <c r="L148" i="65"/>
  <c r="L147" i="65"/>
  <c r="L146" i="65"/>
  <c r="L145" i="65"/>
  <c r="L144" i="65"/>
  <c r="L143" i="65"/>
  <c r="L142" i="65"/>
  <c r="L141" i="65"/>
  <c r="L140" i="65"/>
  <c r="L139" i="65"/>
  <c r="L138" i="65"/>
  <c r="L137" i="65"/>
  <c r="L136" i="65"/>
  <c r="L135" i="65"/>
  <c r="L134" i="65"/>
  <c r="L133" i="65"/>
  <c r="L132" i="65"/>
  <c r="L131" i="65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L30" i="65"/>
  <c r="L29" i="65"/>
  <c r="L28" i="65"/>
  <c r="L27" i="65"/>
  <c r="L26" i="65"/>
  <c r="L25" i="65"/>
  <c r="L24" i="65"/>
  <c r="L23" i="65"/>
  <c r="L22" i="65"/>
  <c r="L21" i="65"/>
  <c r="L20" i="65"/>
  <c r="L19" i="65"/>
  <c r="L18" i="65"/>
  <c r="L17" i="65"/>
  <c r="L16" i="65"/>
  <c r="L15" i="65"/>
  <c r="L14" i="65"/>
  <c r="L13" i="65"/>
  <c r="L12" i="65"/>
  <c r="L11" i="65"/>
  <c r="K11" i="65"/>
  <c r="D5" i="65"/>
  <c r="D4" i="65"/>
  <c r="D6" i="65" l="1"/>
  <c r="K12" i="65"/>
  <c r="K13" i="65" s="1"/>
  <c r="K14" i="65" s="1"/>
  <c r="K15" i="65" s="1"/>
  <c r="K16" i="65" s="1"/>
  <c r="K17" i="65" s="1"/>
  <c r="K18" i="65" s="1"/>
  <c r="K19" i="65" s="1"/>
  <c r="K20" i="65" s="1"/>
  <c r="K21" i="65" s="1"/>
  <c r="K22" i="65" s="1"/>
  <c r="K23" i="65" s="1"/>
  <c r="K24" i="65" s="1"/>
  <c r="K25" i="65" s="1"/>
  <c r="K26" i="65" s="1"/>
  <c r="K27" i="65" s="1"/>
  <c r="K28" i="65" s="1"/>
  <c r="K29" i="65" s="1"/>
  <c r="K30" i="65" s="1"/>
  <c r="K31" i="65" s="1"/>
  <c r="K32" i="65" s="1"/>
  <c r="K33" i="65" s="1"/>
  <c r="K34" i="65" s="1"/>
  <c r="K35" i="65" s="1"/>
  <c r="K36" i="65" s="1"/>
  <c r="K37" i="65" s="1"/>
  <c r="K38" i="65" s="1"/>
  <c r="K39" i="65" s="1"/>
  <c r="K40" i="65" s="1"/>
  <c r="K41" i="65" s="1"/>
  <c r="K42" i="65" s="1"/>
  <c r="K43" i="65" s="1"/>
  <c r="K44" i="65" s="1"/>
  <c r="K45" i="65" s="1"/>
  <c r="K46" i="65" s="1"/>
  <c r="K47" i="65" s="1"/>
  <c r="K48" i="65" s="1"/>
  <c r="K49" i="65" s="1"/>
  <c r="K50" i="65" s="1"/>
  <c r="K51" i="65" s="1"/>
  <c r="K52" i="65" s="1"/>
  <c r="K53" i="65" s="1"/>
  <c r="K54" i="65" s="1"/>
  <c r="K55" i="65" s="1"/>
  <c r="K56" i="65" s="1"/>
  <c r="K57" i="65" s="1"/>
  <c r="K58" i="65" s="1"/>
  <c r="K59" i="65" s="1"/>
  <c r="K60" i="65" s="1"/>
  <c r="K61" i="65" s="1"/>
  <c r="K62" i="65" s="1"/>
  <c r="K63" i="65" s="1"/>
  <c r="K64" i="65" s="1"/>
  <c r="K65" i="65" s="1"/>
  <c r="K66" i="65" s="1"/>
  <c r="K67" i="65" s="1"/>
  <c r="K68" i="65" s="1"/>
  <c r="K69" i="65" s="1"/>
  <c r="K70" i="65" s="1"/>
  <c r="K71" i="65" s="1"/>
  <c r="K72" i="65" s="1"/>
  <c r="K73" i="65" s="1"/>
  <c r="K74" i="65" s="1"/>
  <c r="K75" i="65" s="1"/>
  <c r="K76" i="65" s="1"/>
  <c r="K77" i="65" s="1"/>
  <c r="K78" i="65" s="1"/>
  <c r="K79" i="65" s="1"/>
  <c r="K80" i="65" s="1"/>
  <c r="K81" i="65" s="1"/>
  <c r="K82" i="65" s="1"/>
  <c r="K83" i="65" s="1"/>
  <c r="K84" i="65" s="1"/>
  <c r="K85" i="65" s="1"/>
  <c r="K86" i="65" s="1"/>
  <c r="K87" i="65" s="1"/>
  <c r="K88" i="65" s="1"/>
  <c r="K89" i="65" s="1"/>
  <c r="K90" i="65" s="1"/>
  <c r="K91" i="65" s="1"/>
  <c r="K92" i="65" s="1"/>
  <c r="K93" i="65" s="1"/>
  <c r="K94" i="65" s="1"/>
  <c r="K95" i="65" s="1"/>
  <c r="K96" i="65" s="1"/>
  <c r="K97" i="65" s="1"/>
  <c r="K98" i="65" s="1"/>
  <c r="K99" i="65" s="1"/>
  <c r="K100" i="65" s="1"/>
  <c r="K101" i="65" s="1"/>
  <c r="K102" i="65" s="1"/>
  <c r="K103" i="65" s="1"/>
  <c r="K104" i="65" s="1"/>
  <c r="K105" i="65" s="1"/>
  <c r="K106" i="65" s="1"/>
  <c r="K107" i="65" s="1"/>
  <c r="K108" i="65" s="1"/>
  <c r="K109" i="65" s="1"/>
  <c r="K110" i="65" s="1"/>
  <c r="K111" i="65" s="1"/>
  <c r="K112" i="65" s="1"/>
  <c r="K113" i="65" s="1"/>
  <c r="K114" i="65" s="1"/>
  <c r="K115" i="65" s="1"/>
  <c r="K116" i="65" s="1"/>
  <c r="K117" i="65" s="1"/>
  <c r="K118" i="65" s="1"/>
  <c r="K119" i="65" s="1"/>
  <c r="K120" i="65" s="1"/>
  <c r="K121" i="65" s="1"/>
  <c r="K122" i="65" s="1"/>
  <c r="K123" i="65" s="1"/>
  <c r="K124" i="65" s="1"/>
  <c r="K125" i="65" s="1"/>
  <c r="K126" i="65" s="1"/>
  <c r="K127" i="65" s="1"/>
  <c r="K128" i="65" s="1"/>
  <c r="K129" i="65" s="1"/>
  <c r="K130" i="65" s="1"/>
  <c r="K131" i="65" s="1"/>
  <c r="K132" i="65" s="1"/>
  <c r="K133" i="65" s="1"/>
  <c r="K134" i="65" s="1"/>
  <c r="K135" i="65" s="1"/>
  <c r="K136" i="65" s="1"/>
  <c r="K137" i="65" s="1"/>
  <c r="K138" i="65" s="1"/>
  <c r="K139" i="65" s="1"/>
  <c r="K140" i="65" s="1"/>
  <c r="K141" i="65" s="1"/>
  <c r="K142" i="65" s="1"/>
  <c r="K143" i="65" s="1"/>
  <c r="K144" i="65" s="1"/>
  <c r="K145" i="65" s="1"/>
  <c r="K146" i="65" s="1"/>
  <c r="K147" i="65" s="1"/>
  <c r="K148" i="65" s="1"/>
  <c r="K149" i="65" s="1"/>
  <c r="K150" i="65" s="1"/>
  <c r="K151" i="65" s="1"/>
  <c r="K152" i="65" s="1"/>
  <c r="K153" i="65" s="1"/>
  <c r="K154" i="65" s="1"/>
  <c r="K155" i="65" s="1"/>
  <c r="K156" i="65" s="1"/>
  <c r="K157" i="65" s="1"/>
  <c r="K158" i="65" s="1"/>
  <c r="K159" i="65" s="1"/>
  <c r="K160" i="65" s="1"/>
  <c r="K161" i="65" s="1"/>
  <c r="K162" i="65" s="1"/>
  <c r="K163" i="65" s="1"/>
  <c r="K164" i="65" s="1"/>
  <c r="K165" i="65" s="1"/>
  <c r="K166" i="65" s="1"/>
  <c r="K167" i="65" s="1"/>
  <c r="K168" i="65" s="1"/>
  <c r="K169" i="65" s="1"/>
  <c r="K170" i="65" s="1"/>
  <c r="K171" i="65" s="1"/>
  <c r="K172" i="65" s="1"/>
  <c r="K173" i="65" s="1"/>
  <c r="K174" i="65" s="1"/>
  <c r="K175" i="65" s="1"/>
  <c r="K176" i="65" s="1"/>
  <c r="K177" i="65" s="1"/>
  <c r="K178" i="65" s="1"/>
  <c r="K179" i="65" s="1"/>
  <c r="K180" i="65" s="1"/>
  <c r="K181" i="65" s="1"/>
  <c r="K182" i="65" s="1"/>
  <c r="K183" i="65" s="1"/>
  <c r="K184" i="65" s="1"/>
  <c r="K185" i="65" s="1"/>
  <c r="K186" i="65" s="1"/>
  <c r="K187" i="65" s="1"/>
  <c r="K188" i="65" s="1"/>
  <c r="K189" i="65" s="1"/>
  <c r="K190" i="65" s="1"/>
  <c r="K191" i="65" s="1"/>
  <c r="K192" i="65" s="1"/>
  <c r="K193" i="65" s="1"/>
  <c r="K194" i="65" s="1"/>
  <c r="K195" i="65" s="1"/>
  <c r="K196" i="65" s="1"/>
  <c r="K197" i="65" s="1"/>
  <c r="K198" i="65" s="1"/>
  <c r="K199" i="65" s="1"/>
  <c r="K200" i="65" s="1"/>
  <c r="K201" i="65" s="1"/>
  <c r="K202" i="65" s="1"/>
  <c r="K203" i="65" s="1"/>
  <c r="K204" i="65" s="1"/>
  <c r="K205" i="65" s="1"/>
  <c r="K206" i="65" s="1"/>
  <c r="K207" i="65" s="1"/>
  <c r="K208" i="65" s="1"/>
  <c r="K209" i="65" s="1"/>
  <c r="K210" i="65" s="1"/>
  <c r="K211" i="65" s="1"/>
  <c r="K212" i="65" s="1"/>
  <c r="K213" i="65" s="1"/>
  <c r="K214" i="65" s="1"/>
  <c r="K215" i="65" s="1"/>
  <c r="K216" i="65" s="1"/>
  <c r="K217" i="65" s="1"/>
  <c r="K218" i="65" s="1"/>
  <c r="K219" i="65" s="1"/>
  <c r="K220" i="65" s="1"/>
  <c r="K221" i="65" s="1"/>
  <c r="K222" i="65" s="1"/>
  <c r="K223" i="65" s="1"/>
  <c r="K224" i="65" s="1"/>
  <c r="K225" i="65" s="1"/>
  <c r="K226" i="65" s="1"/>
  <c r="K227" i="65" s="1"/>
  <c r="K228" i="65" s="1"/>
  <c r="K229" i="65" s="1"/>
  <c r="K230" i="65" s="1"/>
  <c r="K231" i="65" s="1"/>
  <c r="K232" i="65" s="1"/>
  <c r="K233" i="65" s="1"/>
  <c r="K234" i="65" s="1"/>
  <c r="K235" i="65" s="1"/>
  <c r="K236" i="65" s="1"/>
  <c r="K237" i="65" s="1"/>
  <c r="K238" i="65" s="1"/>
  <c r="K239" i="65" s="1"/>
  <c r="K240" i="65" s="1"/>
  <c r="K241" i="65" s="1"/>
  <c r="K242" i="65" s="1"/>
  <c r="K243" i="65" s="1"/>
  <c r="K244" i="65" s="1"/>
  <c r="K245" i="65" s="1"/>
  <c r="K246" i="65" s="1"/>
  <c r="K247" i="65" s="1"/>
  <c r="K248" i="65" s="1"/>
  <c r="K249" i="65" s="1"/>
  <c r="K250" i="65" s="1"/>
  <c r="K251" i="65" s="1"/>
  <c r="K252" i="65" s="1"/>
  <c r="K253" i="65" s="1"/>
  <c r="K254" i="65" s="1"/>
  <c r="K255" i="65" s="1"/>
  <c r="K256" i="65" s="1"/>
  <c r="K257" i="65" s="1"/>
  <c r="K258" i="65" s="1"/>
  <c r="K259" i="65" s="1"/>
  <c r="K260" i="65" s="1"/>
  <c r="K261" i="65" s="1"/>
  <c r="K262" i="65" s="1"/>
  <c r="K263" i="65" s="1"/>
  <c r="K264" i="65" s="1"/>
  <c r="K265" i="65" s="1"/>
  <c r="K266" i="65" s="1"/>
  <c r="K267" i="65" s="1"/>
  <c r="K268" i="65" s="1"/>
  <c r="K269" i="65" s="1"/>
  <c r="K270" i="65" s="1"/>
  <c r="K271" i="65" s="1"/>
  <c r="K272" i="65" s="1"/>
  <c r="K273" i="65" s="1"/>
  <c r="K274" i="65" s="1"/>
  <c r="K275" i="65" s="1"/>
  <c r="K276" i="65" s="1"/>
  <c r="K277" i="65" s="1"/>
  <c r="K278" i="65" s="1"/>
  <c r="K279" i="65" s="1"/>
  <c r="K280" i="65" s="1"/>
  <c r="K281" i="65" s="1"/>
  <c r="K282" i="65" s="1"/>
  <c r="K283" i="65" s="1"/>
  <c r="K284" i="65" s="1"/>
  <c r="K285" i="65" s="1"/>
  <c r="K286" i="65" s="1"/>
  <c r="K287" i="65" s="1"/>
  <c r="K288" i="65" s="1"/>
  <c r="K289" i="65" s="1"/>
  <c r="K290" i="65" s="1"/>
  <c r="K291" i="65" s="1"/>
  <c r="K292" i="65" s="1"/>
  <c r="K293" i="65" s="1"/>
  <c r="K294" i="65" s="1"/>
  <c r="K295" i="65" s="1"/>
  <c r="K296" i="65" s="1"/>
  <c r="K297" i="65" s="1"/>
  <c r="K298" i="65" s="1"/>
  <c r="K299" i="65" s="1"/>
  <c r="K300" i="65" s="1"/>
  <c r="K301" i="65" s="1"/>
  <c r="K302" i="65" s="1"/>
  <c r="K303" i="65" s="1"/>
  <c r="K304" i="65" s="1"/>
  <c r="K305" i="65" s="1"/>
  <c r="K306" i="65" s="1"/>
  <c r="K307" i="65" s="1"/>
  <c r="K308" i="65" s="1"/>
  <c r="K309" i="65" s="1"/>
  <c r="K310" i="65" s="1"/>
  <c r="K311" i="65" s="1"/>
  <c r="K312" i="65" s="1"/>
  <c r="K313" i="65" s="1"/>
  <c r="K314" i="65" s="1"/>
  <c r="K315" i="65" s="1"/>
  <c r="K316" i="65" s="1"/>
  <c r="K317" i="65" s="1"/>
  <c r="K318" i="65" s="1"/>
  <c r="K319" i="65" s="1"/>
  <c r="K320" i="65" s="1"/>
  <c r="K321" i="65" s="1"/>
  <c r="K322" i="65" s="1"/>
  <c r="K323" i="65" s="1"/>
  <c r="K324" i="65" s="1"/>
  <c r="K325" i="65" s="1"/>
  <c r="K326" i="65" s="1"/>
  <c r="K327" i="65" s="1"/>
  <c r="K328" i="65" s="1"/>
  <c r="K329" i="65" s="1"/>
  <c r="K330" i="65" s="1"/>
  <c r="K331" i="65" s="1"/>
  <c r="K332" i="65" s="1"/>
  <c r="K333" i="65" s="1"/>
  <c r="K334" i="65" s="1"/>
  <c r="K335" i="65" s="1"/>
  <c r="K336" i="65" s="1"/>
  <c r="K337" i="65" s="1"/>
  <c r="K338" i="65" s="1"/>
  <c r="K339" i="65" s="1"/>
  <c r="K340" i="65" s="1"/>
  <c r="K341" i="65" s="1"/>
  <c r="K342" i="65" s="1"/>
  <c r="K343" i="65" s="1"/>
  <c r="K344" i="65" s="1"/>
  <c r="K345" i="65" s="1"/>
  <c r="K346" i="65" s="1"/>
  <c r="K347" i="65" s="1"/>
  <c r="K348" i="65" s="1"/>
  <c r="K349" i="65" s="1"/>
  <c r="K350" i="65" s="1"/>
  <c r="K351" i="65" s="1"/>
  <c r="K352" i="65" s="1"/>
  <c r="K353" i="65" s="1"/>
  <c r="K354" i="65" s="1"/>
  <c r="K355" i="65" s="1"/>
  <c r="K356" i="65" s="1"/>
  <c r="K357" i="65" s="1"/>
  <c r="K358" i="65" s="1"/>
  <c r="K359" i="65" s="1"/>
  <c r="K360" i="65" s="1"/>
  <c r="K361" i="65" s="1"/>
  <c r="K362" i="65" s="1"/>
  <c r="K363" i="65" s="1"/>
  <c r="K364" i="65" s="1"/>
  <c r="K365" i="65" s="1"/>
  <c r="K366" i="65" s="1"/>
  <c r="K367" i="65" s="1"/>
  <c r="K368" i="65" s="1"/>
  <c r="K369" i="65" s="1"/>
  <c r="K370" i="65" s="1"/>
  <c r="K371" i="65" s="1"/>
  <c r="K372" i="65" s="1"/>
  <c r="K373" i="65" s="1"/>
  <c r="K374" i="65" s="1"/>
  <c r="K375" i="65" s="1"/>
  <c r="K376" i="65" s="1"/>
  <c r="K377" i="65" s="1"/>
  <c r="K378" i="65" s="1"/>
  <c r="K379" i="65" s="1"/>
  <c r="K380" i="65" s="1"/>
  <c r="K381" i="65" s="1"/>
  <c r="K382" i="65" s="1"/>
  <c r="K383" i="65" s="1"/>
  <c r="K384" i="65" s="1"/>
  <c r="K385" i="65" s="1"/>
  <c r="K386" i="65" s="1"/>
  <c r="K387" i="65" s="1"/>
  <c r="K388" i="65" s="1"/>
  <c r="K389" i="65" s="1"/>
  <c r="K390" i="65" s="1"/>
  <c r="K391" i="65" s="1"/>
  <c r="K392" i="65" s="1"/>
  <c r="K393" i="65" s="1"/>
  <c r="K394" i="65" s="1"/>
  <c r="K395" i="65" s="1"/>
  <c r="K396" i="65" s="1"/>
  <c r="K397" i="65" s="1"/>
  <c r="K398" i="65" s="1"/>
  <c r="K399" i="65" s="1"/>
  <c r="K400" i="65" s="1"/>
  <c r="K401" i="65" s="1"/>
  <c r="K402" i="65" s="1"/>
  <c r="K403" i="65" s="1"/>
  <c r="K404" i="65" s="1"/>
  <c r="K405" i="65" s="1"/>
  <c r="K406" i="65" s="1"/>
  <c r="K407" i="65" s="1"/>
  <c r="K408" i="65" s="1"/>
  <c r="K409" i="65" s="1"/>
  <c r="K410" i="65" s="1"/>
  <c r="K411" i="65" s="1"/>
  <c r="K412" i="65" s="1"/>
  <c r="K413" i="65" s="1"/>
  <c r="K414" i="65" s="1"/>
  <c r="K415" i="65" s="1"/>
  <c r="K416" i="65" s="1"/>
  <c r="K417" i="65" s="1"/>
  <c r="K418" i="65" s="1"/>
  <c r="K419" i="65" s="1"/>
  <c r="K420" i="65" s="1"/>
  <c r="K421" i="65" s="1"/>
  <c r="K422" i="65" s="1"/>
  <c r="K423" i="65" s="1"/>
  <c r="K424" i="65" s="1"/>
  <c r="K425" i="65" s="1"/>
  <c r="K426" i="65" s="1"/>
  <c r="K427" i="65" s="1"/>
  <c r="K428" i="65" s="1"/>
  <c r="K429" i="65" s="1"/>
  <c r="K430" i="65" s="1"/>
  <c r="K431" i="65" s="1"/>
  <c r="K432" i="65" s="1"/>
  <c r="K433" i="65" s="1"/>
  <c r="K434" i="65" s="1"/>
  <c r="K435" i="65" s="1"/>
  <c r="K436" i="65" s="1"/>
  <c r="K437" i="65" s="1"/>
  <c r="K438" i="65" s="1"/>
  <c r="K439" i="65" s="1"/>
  <c r="K440" i="65" s="1"/>
  <c r="K441" i="65" s="1"/>
  <c r="K442" i="65" s="1"/>
  <c r="K443" i="65" s="1"/>
  <c r="K444" i="65" s="1"/>
  <c r="K445" i="65" s="1"/>
  <c r="K446" i="65" s="1"/>
  <c r="K447" i="65" s="1"/>
  <c r="K448" i="65" s="1"/>
  <c r="K449" i="65" s="1"/>
  <c r="K450" i="65" s="1"/>
  <c r="K451" i="65" s="1"/>
  <c r="K452" i="65" s="1"/>
  <c r="K453" i="65" s="1"/>
  <c r="K454" i="65" s="1"/>
  <c r="K455" i="65" s="1"/>
  <c r="K456" i="65" s="1"/>
  <c r="K457" i="65" s="1"/>
  <c r="K458" i="65" s="1"/>
  <c r="K459" i="65" s="1"/>
  <c r="K460" i="65" s="1"/>
  <c r="K461" i="65" s="1"/>
  <c r="K462" i="65" s="1"/>
  <c r="K463" i="65" s="1"/>
  <c r="K464" i="65" s="1"/>
  <c r="K465" i="65" s="1"/>
  <c r="K466" i="65" s="1"/>
  <c r="K467" i="65" s="1"/>
  <c r="K468" i="65" s="1"/>
  <c r="K469" i="65" s="1"/>
  <c r="K470" i="65" s="1"/>
  <c r="K471" i="65" s="1"/>
  <c r="K472" i="65" s="1"/>
  <c r="K473" i="65" s="1"/>
  <c r="K474" i="65" s="1"/>
  <c r="K475" i="65" s="1"/>
  <c r="K476" i="65" s="1"/>
  <c r="K477" i="65" s="1"/>
  <c r="K478" i="65" s="1"/>
  <c r="K479" i="65" s="1"/>
  <c r="K480" i="65" s="1"/>
  <c r="K481" i="65" s="1"/>
  <c r="K482" i="65" s="1"/>
  <c r="K483" i="65" s="1"/>
  <c r="K484" i="65" s="1"/>
  <c r="K485" i="65" s="1"/>
  <c r="K486" i="65" s="1"/>
  <c r="K487" i="65" s="1"/>
  <c r="K488" i="65" s="1"/>
  <c r="K489" i="65" s="1"/>
  <c r="K490" i="65" s="1"/>
  <c r="K491" i="65" s="1"/>
  <c r="K492" i="65" s="1"/>
  <c r="K493" i="65" s="1"/>
  <c r="K494" i="65" s="1"/>
  <c r="K495" i="65" s="1"/>
  <c r="K496" i="65" s="1"/>
  <c r="K497" i="65" s="1"/>
  <c r="K498" i="65" s="1"/>
  <c r="K499" i="65" s="1"/>
  <c r="K500" i="65" s="1"/>
  <c r="K501" i="65" s="1"/>
  <c r="K502" i="65" s="1"/>
  <c r="K503" i="65" s="1"/>
  <c r="K504" i="65" s="1"/>
  <c r="K505" i="65" s="1"/>
  <c r="K506" i="65" s="1"/>
  <c r="K507" i="65" s="1"/>
  <c r="K508" i="65" s="1"/>
  <c r="K509" i="65" s="1"/>
  <c r="K510" i="65" s="1"/>
  <c r="K511" i="65" s="1"/>
  <c r="K512" i="65" s="1"/>
  <c r="K513" i="65" s="1"/>
  <c r="K514" i="65" s="1"/>
  <c r="K515" i="65" s="1"/>
  <c r="K516" i="65" s="1"/>
  <c r="K517" i="65" s="1"/>
  <c r="K518" i="65" s="1"/>
  <c r="K519" i="65" s="1"/>
  <c r="K520" i="65" s="1"/>
  <c r="K521" i="65" s="1"/>
  <c r="K522" i="65" s="1"/>
  <c r="K523" i="65" s="1"/>
  <c r="K524" i="65" s="1"/>
  <c r="K525" i="65" s="1"/>
  <c r="K526" i="65" s="1"/>
  <c r="K527" i="65" s="1"/>
  <c r="K528" i="65" s="1"/>
  <c r="K529" i="65" s="1"/>
  <c r="K530" i="65" s="1"/>
  <c r="K531" i="65" s="1"/>
  <c r="K532" i="65" s="1"/>
  <c r="K533" i="65" s="1"/>
  <c r="K534" i="65" s="1"/>
  <c r="K535" i="65" s="1"/>
  <c r="K536" i="65" s="1"/>
  <c r="K537" i="65" s="1"/>
  <c r="K538" i="65" s="1"/>
  <c r="K539" i="65" s="1"/>
  <c r="K540" i="65" s="1"/>
  <c r="K541" i="65" s="1"/>
  <c r="K542" i="65" s="1"/>
  <c r="K543" i="65" s="1"/>
  <c r="K544" i="65" s="1"/>
  <c r="K545" i="65" s="1"/>
  <c r="K546" i="65" s="1"/>
  <c r="K547" i="65" s="1"/>
  <c r="K548" i="65" s="1"/>
  <c r="K549" i="65" s="1"/>
  <c r="K550" i="65" s="1"/>
  <c r="K551" i="65" s="1"/>
  <c r="K552" i="65" s="1"/>
  <c r="K553" i="65" s="1"/>
  <c r="K554" i="65" s="1"/>
  <c r="K555" i="65" s="1"/>
  <c r="K556" i="65" s="1"/>
  <c r="K557" i="65" s="1"/>
  <c r="K558" i="65" s="1"/>
  <c r="K559" i="65" s="1"/>
  <c r="K560" i="65" s="1"/>
  <c r="K561" i="65" s="1"/>
  <c r="K562" i="65" s="1"/>
  <c r="K563" i="65" s="1"/>
  <c r="K564" i="65" s="1"/>
  <c r="K565" i="65" s="1"/>
  <c r="K566" i="65" s="1"/>
  <c r="K567" i="65" s="1"/>
  <c r="K568" i="65" s="1"/>
  <c r="K569" i="65" s="1"/>
  <c r="K570" i="65" s="1"/>
  <c r="K571" i="65" s="1"/>
  <c r="K572" i="65" s="1"/>
  <c r="K573" i="65" s="1"/>
  <c r="K574" i="65" s="1"/>
  <c r="K575" i="65" s="1"/>
  <c r="K576" i="65" s="1"/>
  <c r="K577" i="65" s="1"/>
  <c r="K578" i="65" s="1"/>
  <c r="K579" i="65" s="1"/>
  <c r="K580" i="65" s="1"/>
  <c r="K581" i="65" s="1"/>
  <c r="K582" i="65" s="1"/>
  <c r="K583" i="65" s="1"/>
  <c r="K584" i="65" s="1"/>
  <c r="K585" i="65" s="1"/>
  <c r="K586" i="65" s="1"/>
  <c r="K587" i="65" s="1"/>
  <c r="K588" i="65" s="1"/>
  <c r="K589" i="65" s="1"/>
  <c r="K590" i="65" s="1"/>
  <c r="K591" i="65" s="1"/>
  <c r="K592" i="65" s="1"/>
  <c r="K593" i="65" s="1"/>
  <c r="K594" i="65" s="1"/>
  <c r="K595" i="65" s="1"/>
  <c r="K596" i="65" s="1"/>
  <c r="K597" i="65" s="1"/>
  <c r="K598" i="65" s="1"/>
  <c r="K599" i="65" s="1"/>
  <c r="K600" i="65" s="1"/>
  <c r="K601" i="65" s="1"/>
  <c r="K602" i="65" s="1"/>
  <c r="K603" i="65" s="1"/>
  <c r="K604" i="65" s="1"/>
  <c r="K605" i="65" s="1"/>
  <c r="K606" i="65" s="1"/>
  <c r="K607" i="65" s="1"/>
  <c r="K608" i="65" s="1"/>
  <c r="K609" i="65" s="1"/>
  <c r="K610" i="65" s="1"/>
  <c r="K611" i="65" s="1"/>
  <c r="K612" i="65" s="1"/>
  <c r="K613" i="65" s="1"/>
  <c r="K614" i="65" s="1"/>
  <c r="K615" i="65" s="1"/>
  <c r="K616" i="65" s="1"/>
  <c r="K617" i="65" s="1"/>
  <c r="K618" i="65" s="1"/>
  <c r="K619" i="65" s="1"/>
  <c r="K620" i="65" s="1"/>
  <c r="K621" i="65" s="1"/>
  <c r="K622" i="65" s="1"/>
  <c r="K623" i="65" s="1"/>
  <c r="K624" i="65" s="1"/>
  <c r="K625" i="65" s="1"/>
  <c r="K626" i="65" s="1"/>
  <c r="K627" i="65" s="1"/>
  <c r="K628" i="65" s="1"/>
  <c r="K629" i="65" s="1"/>
  <c r="K630" i="65" s="1"/>
  <c r="K631" i="65" s="1"/>
  <c r="K632" i="65" s="1"/>
  <c r="K640" i="65" s="1"/>
  <c r="K633" i="65" l="1"/>
  <c r="K634" i="65"/>
  <c r="K635" i="65" s="1"/>
  <c r="K660" i="65"/>
  <c r="K650" i="65"/>
  <c r="K644" i="65"/>
  <c r="K645" i="65"/>
  <c r="K646" i="65" s="1"/>
  <c r="K647" i="65" s="1"/>
  <c r="K641" i="65"/>
  <c r="K638" i="65" l="1"/>
  <c r="K639" i="65"/>
  <c r="K642" i="65"/>
  <c r="K643" i="65"/>
  <c r="K666" i="65"/>
  <c r="K667" i="65"/>
  <c r="K668" i="65" s="1"/>
  <c r="K665" i="65"/>
  <c r="K661" i="65"/>
  <c r="K648" i="65"/>
  <c r="K649" i="65"/>
  <c r="K636" i="65"/>
  <c r="K637" i="65"/>
  <c r="K654" i="65"/>
  <c r="K652" i="65"/>
  <c r="K655" i="65"/>
  <c r="K653" i="65"/>
  <c r="K651" i="65"/>
  <c r="K664" i="65" l="1"/>
  <c r="K662" i="65"/>
  <c r="K663" i="65"/>
  <c r="K658" i="65"/>
  <c r="K656" i="65"/>
  <c r="K659" i="65"/>
  <c r="K657" i="65"/>
  <c r="L668" i="63" l="1"/>
  <c r="L662" i="63"/>
  <c r="L663" i="63"/>
  <c r="L664" i="63"/>
  <c r="L661" i="63"/>
  <c r="L665" i="63"/>
  <c r="L666" i="63"/>
  <c r="L667" i="63"/>
  <c r="L656" i="63"/>
  <c r="L657" i="63"/>
  <c r="L658" i="63"/>
  <c r="L659" i="63"/>
  <c r="L651" i="63"/>
  <c r="L652" i="63"/>
  <c r="L653" i="63"/>
  <c r="L654" i="63"/>
  <c r="L655" i="63"/>
  <c r="L648" i="63"/>
  <c r="L649" i="63"/>
  <c r="L646" i="63"/>
  <c r="L647" i="63"/>
  <c r="L642" i="63"/>
  <c r="L643" i="63"/>
  <c r="L641" i="63"/>
  <c r="L644" i="63"/>
  <c r="L645" i="63"/>
  <c r="L650" i="63"/>
  <c r="L660" i="63"/>
  <c r="L636" i="63"/>
  <c r="L637" i="63"/>
  <c r="L635" i="63"/>
  <c r="L638" i="63"/>
  <c r="L639" i="63"/>
  <c r="L633" i="63"/>
  <c r="L634" i="63"/>
  <c r="L640" i="63"/>
  <c r="L99" i="61" l="1"/>
  <c r="L100" i="61"/>
  <c r="L101" i="61"/>
  <c r="L102" i="61"/>
  <c r="L103" i="61"/>
  <c r="L104" i="61"/>
  <c r="E106" i="61"/>
  <c r="E107" i="61"/>
  <c r="L105" i="61"/>
  <c r="L106" i="61"/>
  <c r="L107" i="61"/>
  <c r="E108" i="61"/>
  <c r="E109" i="61"/>
  <c r="E110" i="61"/>
  <c r="L108" i="61"/>
  <c r="L109" i="61"/>
  <c r="L110" i="61"/>
  <c r="E111" i="61"/>
  <c r="L111" i="61"/>
  <c r="E112" i="61"/>
  <c r="L112" i="61"/>
  <c r="E113" i="61"/>
  <c r="L113" i="61"/>
  <c r="L96" i="61"/>
  <c r="L92" i="61"/>
  <c r="L93" i="61"/>
  <c r="L85" i="61"/>
  <c r="L86" i="61"/>
  <c r="L87" i="61"/>
  <c r="L88" i="61"/>
  <c r="L89" i="61"/>
  <c r="L90" i="61"/>
  <c r="L91" i="61"/>
  <c r="L94" i="61"/>
  <c r="L95" i="61"/>
  <c r="L97" i="61"/>
  <c r="L84" i="61"/>
  <c r="L83" i="61"/>
  <c r="L79" i="61" l="1"/>
  <c r="L80" i="61"/>
  <c r="L81" i="61"/>
  <c r="L82" i="61"/>
  <c r="L98" i="61"/>
  <c r="E114" i="61"/>
  <c r="L114" i="61"/>
  <c r="E115" i="61"/>
  <c r="L115" i="61"/>
  <c r="L116" i="61"/>
  <c r="L78" i="61"/>
  <c r="L77" i="61"/>
  <c r="L76" i="61"/>
  <c r="L51" i="63" l="1"/>
  <c r="K11" i="63"/>
  <c r="L90" i="64" l="1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L30" i="64"/>
  <c r="L29" i="64"/>
  <c r="L28" i="64"/>
  <c r="L27" i="64"/>
  <c r="L26" i="64"/>
  <c r="L25" i="64"/>
  <c r="L24" i="64"/>
  <c r="L23" i="64"/>
  <c r="L22" i="64"/>
  <c r="L21" i="64"/>
  <c r="L20" i="64"/>
  <c r="L19" i="64"/>
  <c r="L18" i="64"/>
  <c r="L17" i="64"/>
  <c r="L16" i="64"/>
  <c r="L15" i="64"/>
  <c r="L14" i="64"/>
  <c r="L13" i="64"/>
  <c r="L12" i="64"/>
  <c r="L11" i="64"/>
  <c r="K11" i="64"/>
  <c r="D5" i="64"/>
  <c r="D4" i="64"/>
  <c r="K11" i="62"/>
  <c r="L600" i="60"/>
  <c r="L600" i="63"/>
  <c r="L632" i="63"/>
  <c r="L631" i="63"/>
  <c r="L630" i="63"/>
  <c r="L629" i="63"/>
  <c r="L628" i="63"/>
  <c r="L627" i="63"/>
  <c r="L626" i="63"/>
  <c r="L625" i="63"/>
  <c r="L624" i="63"/>
  <c r="L623" i="63"/>
  <c r="L622" i="63"/>
  <c r="L621" i="63"/>
  <c r="L620" i="63"/>
  <c r="L619" i="63"/>
  <c r="L618" i="63"/>
  <c r="L617" i="63"/>
  <c r="L616" i="63"/>
  <c r="L615" i="63"/>
  <c r="L614" i="63"/>
  <c r="L613" i="63"/>
  <c r="L612" i="63"/>
  <c r="L611" i="63"/>
  <c r="L610" i="63"/>
  <c r="L609" i="63"/>
  <c r="L608" i="63"/>
  <c r="L607" i="63"/>
  <c r="L606" i="63"/>
  <c r="L605" i="63"/>
  <c r="L604" i="63"/>
  <c r="L603" i="63"/>
  <c r="L602" i="63"/>
  <c r="L601" i="63"/>
  <c r="L599" i="63"/>
  <c r="L598" i="63"/>
  <c r="L597" i="63"/>
  <c r="L596" i="63"/>
  <c r="L595" i="63"/>
  <c r="L594" i="63"/>
  <c r="L593" i="63"/>
  <c r="L592" i="63"/>
  <c r="L591" i="63"/>
  <c r="L590" i="63"/>
  <c r="L589" i="63"/>
  <c r="L588" i="63"/>
  <c r="L587" i="63"/>
  <c r="L586" i="63"/>
  <c r="L585" i="63"/>
  <c r="L584" i="63"/>
  <c r="L583" i="63"/>
  <c r="L582" i="63"/>
  <c r="L581" i="63"/>
  <c r="L580" i="63"/>
  <c r="L579" i="63"/>
  <c r="L578" i="63"/>
  <c r="L577" i="63"/>
  <c r="L576" i="63"/>
  <c r="L575" i="63"/>
  <c r="L574" i="63"/>
  <c r="L573" i="63"/>
  <c r="L572" i="63"/>
  <c r="L571" i="63"/>
  <c r="L570" i="63"/>
  <c r="L569" i="63"/>
  <c r="L568" i="63"/>
  <c r="L567" i="63"/>
  <c r="L566" i="63"/>
  <c r="L565" i="63"/>
  <c r="L564" i="63"/>
  <c r="L563" i="63"/>
  <c r="L562" i="63"/>
  <c r="L561" i="63"/>
  <c r="L560" i="63"/>
  <c r="L559" i="63"/>
  <c r="L558" i="63"/>
  <c r="L557" i="63"/>
  <c r="L556" i="63"/>
  <c r="L555" i="63"/>
  <c r="L554" i="63"/>
  <c r="L553" i="63"/>
  <c r="L552" i="63"/>
  <c r="L551" i="63"/>
  <c r="L550" i="63"/>
  <c r="L549" i="63"/>
  <c r="L548" i="63"/>
  <c r="L547" i="63"/>
  <c r="L546" i="63"/>
  <c r="L545" i="63"/>
  <c r="L544" i="63"/>
  <c r="L543" i="63"/>
  <c r="L542" i="63"/>
  <c r="L541" i="63"/>
  <c r="L540" i="63"/>
  <c r="L539" i="63"/>
  <c r="L538" i="63"/>
  <c r="L537" i="63"/>
  <c r="L536" i="63"/>
  <c r="L535" i="63"/>
  <c r="L534" i="63"/>
  <c r="L533" i="63"/>
  <c r="L532" i="63"/>
  <c r="L531" i="63"/>
  <c r="L530" i="63"/>
  <c r="L529" i="63"/>
  <c r="L528" i="63"/>
  <c r="L527" i="63"/>
  <c r="L526" i="63"/>
  <c r="L525" i="63"/>
  <c r="L524" i="63"/>
  <c r="L523" i="63"/>
  <c r="L522" i="63"/>
  <c r="L521" i="63"/>
  <c r="L520" i="63"/>
  <c r="L519" i="63"/>
  <c r="L518" i="63"/>
  <c r="L517" i="63"/>
  <c r="L516" i="63"/>
  <c r="L515" i="63"/>
  <c r="L514" i="63"/>
  <c r="L513" i="63"/>
  <c r="L512" i="63"/>
  <c r="L511" i="63"/>
  <c r="L510" i="63"/>
  <c r="L509" i="63"/>
  <c r="L508" i="63"/>
  <c r="L507" i="63"/>
  <c r="L506" i="63"/>
  <c r="L505" i="63"/>
  <c r="L504" i="63"/>
  <c r="L503" i="63"/>
  <c r="L502" i="63"/>
  <c r="L501" i="63"/>
  <c r="L500" i="63"/>
  <c r="L499" i="63"/>
  <c r="L498" i="63"/>
  <c r="L497" i="63"/>
  <c r="L496" i="63"/>
  <c r="L495" i="63"/>
  <c r="L494" i="63"/>
  <c r="L493" i="63"/>
  <c r="L492" i="63"/>
  <c r="L491" i="63"/>
  <c r="L490" i="63"/>
  <c r="L489" i="63"/>
  <c r="L488" i="63"/>
  <c r="L487" i="63"/>
  <c r="L486" i="63"/>
  <c r="L485" i="63"/>
  <c r="L484" i="63"/>
  <c r="L483" i="63"/>
  <c r="L482" i="63"/>
  <c r="L481" i="63"/>
  <c r="L480" i="63"/>
  <c r="L479" i="63"/>
  <c r="L478" i="63"/>
  <c r="L477" i="63"/>
  <c r="L476" i="63"/>
  <c r="L475" i="63"/>
  <c r="L474" i="63"/>
  <c r="L473" i="63"/>
  <c r="L472" i="63"/>
  <c r="L471" i="63"/>
  <c r="L470" i="63"/>
  <c r="L469" i="63"/>
  <c r="L468" i="63"/>
  <c r="L467" i="63"/>
  <c r="L466" i="63"/>
  <c r="L465" i="63"/>
  <c r="L464" i="63"/>
  <c r="L463" i="63"/>
  <c r="L462" i="63"/>
  <c r="L461" i="63"/>
  <c r="L460" i="63"/>
  <c r="L459" i="63"/>
  <c r="L458" i="63"/>
  <c r="L457" i="63"/>
  <c r="L456" i="63"/>
  <c r="L455" i="63"/>
  <c r="L454" i="63"/>
  <c r="L453" i="63"/>
  <c r="L452" i="63"/>
  <c r="L451" i="63"/>
  <c r="L450" i="63"/>
  <c r="L449" i="63"/>
  <c r="L448" i="63"/>
  <c r="L447" i="63"/>
  <c r="L446" i="63"/>
  <c r="L445" i="63"/>
  <c r="L444" i="63"/>
  <c r="L443" i="63"/>
  <c r="L442" i="63"/>
  <c r="L441" i="63"/>
  <c r="L440" i="63"/>
  <c r="L439" i="63"/>
  <c r="L438" i="63"/>
  <c r="L437" i="63"/>
  <c r="L436" i="63"/>
  <c r="L435" i="63"/>
  <c r="L434" i="63"/>
  <c r="L433" i="63"/>
  <c r="L432" i="63"/>
  <c r="L431" i="63"/>
  <c r="L430" i="63"/>
  <c r="L429" i="63"/>
  <c r="L428" i="63"/>
  <c r="L427" i="63"/>
  <c r="L426" i="63"/>
  <c r="L425" i="63"/>
  <c r="L424" i="63"/>
  <c r="L423" i="63"/>
  <c r="L422" i="63"/>
  <c r="L421" i="63"/>
  <c r="L420" i="63"/>
  <c r="L419" i="63"/>
  <c r="L418" i="63"/>
  <c r="L417" i="63"/>
  <c r="L416" i="63"/>
  <c r="L415" i="63"/>
  <c r="L414" i="63"/>
  <c r="L413" i="63"/>
  <c r="L412" i="63"/>
  <c r="L411" i="63"/>
  <c r="L410" i="63"/>
  <c r="L409" i="63"/>
  <c r="L408" i="63"/>
  <c r="L407" i="63"/>
  <c r="L406" i="63"/>
  <c r="L405" i="63"/>
  <c r="L404" i="63"/>
  <c r="L403" i="63"/>
  <c r="L402" i="63"/>
  <c r="L401" i="63"/>
  <c r="L400" i="63"/>
  <c r="L399" i="63"/>
  <c r="L398" i="63"/>
  <c r="L397" i="63"/>
  <c r="L396" i="63"/>
  <c r="L395" i="63"/>
  <c r="L394" i="63"/>
  <c r="L393" i="63"/>
  <c r="L392" i="63"/>
  <c r="L391" i="63"/>
  <c r="L390" i="63"/>
  <c r="L389" i="63"/>
  <c r="L388" i="63"/>
  <c r="L387" i="63"/>
  <c r="L386" i="63"/>
  <c r="L385" i="63"/>
  <c r="L384" i="63"/>
  <c r="L383" i="63"/>
  <c r="L382" i="63"/>
  <c r="L381" i="63"/>
  <c r="L380" i="63"/>
  <c r="L379" i="63"/>
  <c r="L378" i="63"/>
  <c r="L377" i="63"/>
  <c r="L376" i="63"/>
  <c r="L375" i="63"/>
  <c r="L374" i="63"/>
  <c r="L373" i="63"/>
  <c r="L372" i="63"/>
  <c r="L371" i="63"/>
  <c r="L370" i="63"/>
  <c r="L369" i="63"/>
  <c r="L368" i="63"/>
  <c r="L367" i="63"/>
  <c r="L366" i="63"/>
  <c r="L365" i="63"/>
  <c r="L364" i="63"/>
  <c r="L363" i="63"/>
  <c r="L362" i="63"/>
  <c r="L361" i="63"/>
  <c r="L360" i="63"/>
  <c r="L359" i="63"/>
  <c r="L358" i="63"/>
  <c r="L357" i="63"/>
  <c r="L356" i="63"/>
  <c r="L355" i="63"/>
  <c r="L354" i="63"/>
  <c r="L353" i="63"/>
  <c r="L352" i="63"/>
  <c r="L351" i="63"/>
  <c r="L350" i="63"/>
  <c r="L349" i="63"/>
  <c r="L348" i="63"/>
  <c r="L347" i="63"/>
  <c r="L346" i="63"/>
  <c r="L345" i="63"/>
  <c r="L344" i="63"/>
  <c r="L343" i="63"/>
  <c r="L342" i="63"/>
  <c r="L341" i="63"/>
  <c r="L340" i="63"/>
  <c r="L339" i="63"/>
  <c r="L338" i="63"/>
  <c r="L337" i="63"/>
  <c r="L336" i="63"/>
  <c r="L335" i="63"/>
  <c r="L334" i="63"/>
  <c r="L333" i="63"/>
  <c r="L332" i="63"/>
  <c r="L331" i="63"/>
  <c r="L330" i="63"/>
  <c r="L329" i="63"/>
  <c r="L328" i="63"/>
  <c r="L327" i="63"/>
  <c r="L326" i="63"/>
  <c r="L325" i="63"/>
  <c r="L324" i="63"/>
  <c r="L323" i="63"/>
  <c r="L322" i="63"/>
  <c r="L321" i="63"/>
  <c r="L320" i="63"/>
  <c r="L319" i="63"/>
  <c r="L318" i="63"/>
  <c r="L317" i="63"/>
  <c r="L316" i="63"/>
  <c r="L315" i="63"/>
  <c r="L314" i="63"/>
  <c r="L313" i="63"/>
  <c r="L312" i="63"/>
  <c r="L311" i="63"/>
  <c r="L310" i="63"/>
  <c r="L309" i="63"/>
  <c r="L308" i="63"/>
  <c r="L307" i="63"/>
  <c r="L306" i="63"/>
  <c r="L305" i="63"/>
  <c r="L304" i="63"/>
  <c r="L303" i="63"/>
  <c r="L302" i="63"/>
  <c r="L301" i="63"/>
  <c r="L300" i="63"/>
  <c r="L299" i="63"/>
  <c r="L298" i="63"/>
  <c r="L297" i="63"/>
  <c r="L296" i="63"/>
  <c r="L295" i="63"/>
  <c r="L294" i="63"/>
  <c r="L293" i="63"/>
  <c r="L292" i="63"/>
  <c r="L291" i="63"/>
  <c r="L290" i="63"/>
  <c r="L289" i="63"/>
  <c r="L288" i="63"/>
  <c r="L287" i="63"/>
  <c r="L286" i="63"/>
  <c r="L285" i="63"/>
  <c r="L284" i="63"/>
  <c r="L283" i="63"/>
  <c r="L282" i="63"/>
  <c r="L281" i="63"/>
  <c r="L280" i="63"/>
  <c r="L279" i="63"/>
  <c r="L278" i="63"/>
  <c r="L277" i="63"/>
  <c r="L276" i="63"/>
  <c r="L275" i="63"/>
  <c r="L274" i="63"/>
  <c r="L273" i="63"/>
  <c r="L272" i="63"/>
  <c r="L271" i="63"/>
  <c r="L270" i="63"/>
  <c r="L269" i="63"/>
  <c r="L268" i="63"/>
  <c r="L267" i="63"/>
  <c r="L266" i="63"/>
  <c r="L265" i="63"/>
  <c r="L264" i="63"/>
  <c r="L263" i="63"/>
  <c r="L262" i="63"/>
  <c r="L261" i="63"/>
  <c r="L260" i="63"/>
  <c r="L259" i="63"/>
  <c r="L258" i="63"/>
  <c r="L257" i="63"/>
  <c r="L256" i="63"/>
  <c r="L255" i="63"/>
  <c r="L254" i="63"/>
  <c r="L253" i="63"/>
  <c r="L252" i="63"/>
  <c r="L251" i="63"/>
  <c r="L250" i="63"/>
  <c r="L249" i="63"/>
  <c r="L248" i="63"/>
  <c r="L247" i="63"/>
  <c r="L246" i="63"/>
  <c r="L245" i="63"/>
  <c r="L244" i="63"/>
  <c r="L243" i="63"/>
  <c r="L242" i="63"/>
  <c r="L241" i="63"/>
  <c r="L240" i="63"/>
  <c r="L239" i="63"/>
  <c r="L238" i="63"/>
  <c r="L237" i="63"/>
  <c r="L236" i="63"/>
  <c r="L235" i="63"/>
  <c r="L234" i="63"/>
  <c r="L233" i="63"/>
  <c r="L232" i="63"/>
  <c r="L231" i="63"/>
  <c r="L230" i="63"/>
  <c r="L229" i="63"/>
  <c r="L228" i="63"/>
  <c r="L227" i="63"/>
  <c r="L226" i="63"/>
  <c r="L225" i="63"/>
  <c r="L224" i="63"/>
  <c r="L223" i="63"/>
  <c r="L222" i="63"/>
  <c r="L221" i="63"/>
  <c r="L220" i="63"/>
  <c r="L219" i="63"/>
  <c r="L218" i="63"/>
  <c r="L217" i="63"/>
  <c r="L216" i="63"/>
  <c r="L215" i="63"/>
  <c r="L214" i="63"/>
  <c r="L213" i="63"/>
  <c r="L212" i="63"/>
  <c r="L211" i="63"/>
  <c r="L210" i="63"/>
  <c r="L209" i="63"/>
  <c r="L208" i="63"/>
  <c r="L207" i="63"/>
  <c r="L206" i="63"/>
  <c r="L205" i="63"/>
  <c r="L204" i="63"/>
  <c r="L203" i="63"/>
  <c r="L202" i="63"/>
  <c r="L201" i="63"/>
  <c r="L200" i="63"/>
  <c r="L199" i="63"/>
  <c r="L198" i="63"/>
  <c r="L197" i="63"/>
  <c r="L196" i="63"/>
  <c r="L195" i="63"/>
  <c r="L194" i="63"/>
  <c r="L193" i="63"/>
  <c r="L192" i="63"/>
  <c r="L191" i="63"/>
  <c r="L190" i="63"/>
  <c r="L189" i="63"/>
  <c r="L188" i="63"/>
  <c r="L187" i="63"/>
  <c r="L186" i="63"/>
  <c r="L185" i="63"/>
  <c r="L184" i="63"/>
  <c r="L183" i="63"/>
  <c r="L182" i="63"/>
  <c r="L181" i="63"/>
  <c r="L180" i="63"/>
  <c r="L179" i="63"/>
  <c r="L178" i="63"/>
  <c r="L177" i="63"/>
  <c r="L176" i="63"/>
  <c r="L175" i="63"/>
  <c r="L174" i="63"/>
  <c r="L173" i="63"/>
  <c r="L172" i="63"/>
  <c r="L171" i="63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L30" i="63"/>
  <c r="L29" i="63"/>
  <c r="L28" i="63"/>
  <c r="L27" i="63"/>
  <c r="L26" i="63"/>
  <c r="L25" i="63"/>
  <c r="L24" i="63"/>
  <c r="L23" i="63"/>
  <c r="L22" i="63"/>
  <c r="L21" i="63"/>
  <c r="L20" i="63"/>
  <c r="L19" i="63"/>
  <c r="L18" i="63"/>
  <c r="L17" i="63"/>
  <c r="L16" i="63"/>
  <c r="L15" i="63"/>
  <c r="L14" i="63"/>
  <c r="L13" i="63"/>
  <c r="L12" i="63"/>
  <c r="K12" i="63" s="1"/>
  <c r="L11" i="63"/>
  <c r="D5" i="63"/>
  <c r="D4" i="63"/>
  <c r="L87" i="62"/>
  <c r="L88" i="62"/>
  <c r="L89" i="62"/>
  <c r="L90" i="62"/>
  <c r="L91" i="62"/>
  <c r="L92" i="62"/>
  <c r="L85" i="62"/>
  <c r="L86" i="62"/>
  <c r="L76" i="62"/>
  <c r="L77" i="62"/>
  <c r="L78" i="62"/>
  <c r="L79" i="62"/>
  <c r="L80" i="62"/>
  <c r="L81" i="62"/>
  <c r="L82" i="62"/>
  <c r="L83" i="62"/>
  <c r="L84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L30" i="62"/>
  <c r="L29" i="62"/>
  <c r="L28" i="62"/>
  <c r="L27" i="62"/>
  <c r="L26" i="62"/>
  <c r="L25" i="62"/>
  <c r="L24" i="62"/>
  <c r="L23" i="62"/>
  <c r="L22" i="62"/>
  <c r="L21" i="62"/>
  <c r="L20" i="62"/>
  <c r="L19" i="62"/>
  <c r="L18" i="62"/>
  <c r="L17" i="62"/>
  <c r="L16" i="62"/>
  <c r="L15" i="62"/>
  <c r="L14" i="62"/>
  <c r="L13" i="62"/>
  <c r="L12" i="62"/>
  <c r="L11" i="62"/>
  <c r="D5" i="62"/>
  <c r="D4" i="62"/>
  <c r="K13" i="63" l="1"/>
  <c r="K14" i="63" s="1"/>
  <c r="K15" i="63" s="1"/>
  <c r="K16" i="63" s="1"/>
  <c r="K17" i="63" s="1"/>
  <c r="K18" i="63" s="1"/>
  <c r="K19" i="63" s="1"/>
  <c r="K20" i="63" s="1"/>
  <c r="K21" i="63" s="1"/>
  <c r="K22" i="63" s="1"/>
  <c r="K23" i="63" s="1"/>
  <c r="K24" i="63" s="1"/>
  <c r="K25" i="63" s="1"/>
  <c r="K26" i="63" s="1"/>
  <c r="K27" i="63" s="1"/>
  <c r="K28" i="63" s="1"/>
  <c r="K29" i="63" s="1"/>
  <c r="K30" i="63" s="1"/>
  <c r="K31" i="63" s="1"/>
  <c r="K32" i="63" s="1"/>
  <c r="K33" i="63" s="1"/>
  <c r="K34" i="63" s="1"/>
  <c r="K35" i="63" s="1"/>
  <c r="K36" i="63" s="1"/>
  <c r="K37" i="63" s="1"/>
  <c r="K38" i="63" s="1"/>
  <c r="K39" i="63" s="1"/>
  <c r="K40" i="63" s="1"/>
  <c r="K41" i="63" s="1"/>
  <c r="K42" i="63" s="1"/>
  <c r="K43" i="63" s="1"/>
  <c r="K44" i="63" s="1"/>
  <c r="K45" i="63" s="1"/>
  <c r="K46" i="63" s="1"/>
  <c r="K47" i="63" s="1"/>
  <c r="K48" i="63" s="1"/>
  <c r="K49" i="63" s="1"/>
  <c r="K50" i="63" s="1"/>
  <c r="K12" i="62"/>
  <c r="K13" i="62" s="1"/>
  <c r="K14" i="62" s="1"/>
  <c r="K15" i="62" s="1"/>
  <c r="K16" i="62" s="1"/>
  <c r="K17" i="62" s="1"/>
  <c r="K18" i="62" s="1"/>
  <c r="K19" i="62" s="1"/>
  <c r="K20" i="62" s="1"/>
  <c r="K21" i="62" s="1"/>
  <c r="K22" i="62" s="1"/>
  <c r="K23" i="62" s="1"/>
  <c r="K24" i="62" s="1"/>
  <c r="K25" i="62" s="1"/>
  <c r="K26" i="62" s="1"/>
  <c r="K27" i="62" s="1"/>
  <c r="K28" i="62" s="1"/>
  <c r="K29" i="62" s="1"/>
  <c r="K30" i="62" s="1"/>
  <c r="K31" i="62" s="1"/>
  <c r="K32" i="62" s="1"/>
  <c r="K33" i="62" s="1"/>
  <c r="K34" i="62" s="1"/>
  <c r="K35" i="62" s="1"/>
  <c r="K36" i="62" s="1"/>
  <c r="K37" i="62" s="1"/>
  <c r="K38" i="62" s="1"/>
  <c r="K39" i="62" s="1"/>
  <c r="K40" i="62" s="1"/>
  <c r="K41" i="62" s="1"/>
  <c r="K42" i="62" s="1"/>
  <c r="K43" i="62" s="1"/>
  <c r="K44" i="62" s="1"/>
  <c r="K45" i="62" s="1"/>
  <c r="K46" i="62" s="1"/>
  <c r="K47" i="62" s="1"/>
  <c r="K48" i="62" s="1"/>
  <c r="K49" i="62" s="1"/>
  <c r="K50" i="62" s="1"/>
  <c r="K51" i="62" s="1"/>
  <c r="K52" i="62" s="1"/>
  <c r="K53" i="62" s="1"/>
  <c r="K54" i="62" s="1"/>
  <c r="K55" i="62" s="1"/>
  <c r="K56" i="62" s="1"/>
  <c r="K57" i="62" s="1"/>
  <c r="K58" i="62" s="1"/>
  <c r="K59" i="62" s="1"/>
  <c r="K60" i="62" s="1"/>
  <c r="K61" i="62" s="1"/>
  <c r="K62" i="62" s="1"/>
  <c r="K63" i="62" s="1"/>
  <c r="K64" i="62" s="1"/>
  <c r="K65" i="62" s="1"/>
  <c r="K66" i="62" s="1"/>
  <c r="K67" i="62" s="1"/>
  <c r="K68" i="62" s="1"/>
  <c r="K69" i="62" s="1"/>
  <c r="K70" i="62" s="1"/>
  <c r="K71" i="62" s="1"/>
  <c r="K72" i="62" s="1"/>
  <c r="K73" i="62" s="1"/>
  <c r="K74" i="62" s="1"/>
  <c r="K75" i="62" s="1"/>
  <c r="K76" i="62" s="1"/>
  <c r="K77" i="62" s="1"/>
  <c r="K78" i="62" s="1"/>
  <c r="K79" i="62" s="1"/>
  <c r="K80" i="62" s="1"/>
  <c r="K81" i="62" s="1"/>
  <c r="K82" i="62" s="1"/>
  <c r="K83" i="62" s="1"/>
  <c r="K84" i="62" s="1"/>
  <c r="K85" i="62" s="1"/>
  <c r="K86" i="62" s="1"/>
  <c r="K87" i="62" s="1"/>
  <c r="K88" i="62" s="1"/>
  <c r="K89" i="62" s="1"/>
  <c r="K90" i="62" s="1"/>
  <c r="K91" i="62" s="1"/>
  <c r="K92" i="62" s="1"/>
  <c r="D6" i="64"/>
  <c r="D6" i="63"/>
  <c r="D6" i="62"/>
  <c r="L406" i="60"/>
  <c r="L391" i="60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51" i="63" l="1"/>
  <c r="K52" i="63" s="1"/>
  <c r="K53" i="63" s="1"/>
  <c r="K54" i="63" s="1"/>
  <c r="K55" i="63" s="1"/>
  <c r="K56" i="63" s="1"/>
  <c r="K57" i="63" s="1"/>
  <c r="K58" i="63" s="1"/>
  <c r="K59" i="63" s="1"/>
  <c r="K60" i="63" s="1"/>
  <c r="K61" i="63" s="1"/>
  <c r="K62" i="63" s="1"/>
  <c r="K63" i="63" s="1"/>
  <c r="K64" i="63" s="1"/>
  <c r="K65" i="63" s="1"/>
  <c r="K66" i="63" s="1"/>
  <c r="K67" i="63" s="1"/>
  <c r="K68" i="63" s="1"/>
  <c r="K69" i="63" s="1"/>
  <c r="K70" i="63" s="1"/>
  <c r="K71" i="63" s="1"/>
  <c r="K72" i="63" s="1"/>
  <c r="K73" i="63" s="1"/>
  <c r="K74" i="63" s="1"/>
  <c r="K75" i="63" s="1"/>
  <c r="K76" i="63" s="1"/>
  <c r="K77" i="63" s="1"/>
  <c r="K78" i="63" s="1"/>
  <c r="K79" i="63" s="1"/>
  <c r="K80" i="63" s="1"/>
  <c r="K81" i="63" s="1"/>
  <c r="K82" i="63" s="1"/>
  <c r="K83" i="63" s="1"/>
  <c r="K84" i="63" s="1"/>
  <c r="K85" i="63" s="1"/>
  <c r="K86" i="63" s="1"/>
  <c r="K87" i="63" s="1"/>
  <c r="K88" i="63" s="1"/>
  <c r="K89" i="63" s="1"/>
  <c r="K90" i="63" s="1"/>
  <c r="K91" i="63" s="1"/>
  <c r="K92" i="63" s="1"/>
  <c r="K93" i="63" s="1"/>
  <c r="K94" i="63" s="1"/>
  <c r="K95" i="63" s="1"/>
  <c r="K96" i="63" s="1"/>
  <c r="K97" i="63" s="1"/>
  <c r="K98" i="63" s="1"/>
  <c r="K99" i="63" s="1"/>
  <c r="K100" i="63" s="1"/>
  <c r="K101" i="63" s="1"/>
  <c r="K102" i="63" s="1"/>
  <c r="K103" i="63" s="1"/>
  <c r="K104" i="63" s="1"/>
  <c r="K105" i="63" s="1"/>
  <c r="K106" i="63" s="1"/>
  <c r="K107" i="63" s="1"/>
  <c r="K108" i="63" s="1"/>
  <c r="K109" i="63" s="1"/>
  <c r="K110" i="63" s="1"/>
  <c r="K111" i="63" s="1"/>
  <c r="K112" i="63" s="1"/>
  <c r="K113" i="63" s="1"/>
  <c r="K114" i="63" s="1"/>
  <c r="K115" i="63" s="1"/>
  <c r="K116" i="63" s="1"/>
  <c r="K117" i="63" s="1"/>
  <c r="K118" i="63" s="1"/>
  <c r="K119" i="63" s="1"/>
  <c r="K120" i="63" s="1"/>
  <c r="K121" i="63" s="1"/>
  <c r="K122" i="63" s="1"/>
  <c r="K123" i="63" s="1"/>
  <c r="K124" i="63" s="1"/>
  <c r="K125" i="63" s="1"/>
  <c r="K126" i="63" s="1"/>
  <c r="K127" i="63" s="1"/>
  <c r="K128" i="63" s="1"/>
  <c r="K129" i="63" s="1"/>
  <c r="K130" i="63" s="1"/>
  <c r="K131" i="63" s="1"/>
  <c r="K132" i="63" s="1"/>
  <c r="K133" i="63" s="1"/>
  <c r="K134" i="63" s="1"/>
  <c r="K135" i="63" s="1"/>
  <c r="K136" i="63" s="1"/>
  <c r="K137" i="63" s="1"/>
  <c r="K138" i="63" s="1"/>
  <c r="K139" i="63" s="1"/>
  <c r="K140" i="63" s="1"/>
  <c r="K141" i="63" s="1"/>
  <c r="K142" i="63" s="1"/>
  <c r="K143" i="63" s="1"/>
  <c r="K144" i="63" s="1"/>
  <c r="K145" i="63" s="1"/>
  <c r="K146" i="63" s="1"/>
  <c r="K147" i="63" s="1"/>
  <c r="K148" i="63" s="1"/>
  <c r="K149" i="63" s="1"/>
  <c r="K150" i="63" s="1"/>
  <c r="K151" i="63" s="1"/>
  <c r="K152" i="63" s="1"/>
  <c r="K153" i="63" s="1"/>
  <c r="K154" i="63" s="1"/>
  <c r="K155" i="63" s="1"/>
  <c r="K156" i="63" s="1"/>
  <c r="K157" i="63" s="1"/>
  <c r="K158" i="63" s="1"/>
  <c r="K159" i="63" s="1"/>
  <c r="K160" i="63" s="1"/>
  <c r="K161" i="63" s="1"/>
  <c r="K162" i="63" s="1"/>
  <c r="K163" i="63" s="1"/>
  <c r="K164" i="63" s="1"/>
  <c r="K165" i="63" s="1"/>
  <c r="K166" i="63" s="1"/>
  <c r="K167" i="63" s="1"/>
  <c r="K168" i="63" s="1"/>
  <c r="K169" i="63" s="1"/>
  <c r="K170" i="63" s="1"/>
  <c r="K171" i="63" s="1"/>
  <c r="K172" i="63" s="1"/>
  <c r="K173" i="63" s="1"/>
  <c r="K174" i="63" s="1"/>
  <c r="K175" i="63" s="1"/>
  <c r="K176" i="63" s="1"/>
  <c r="K177" i="63" s="1"/>
  <c r="K178" i="63" s="1"/>
  <c r="K179" i="63" s="1"/>
  <c r="K180" i="63" s="1"/>
  <c r="K181" i="63" s="1"/>
  <c r="K182" i="63" s="1"/>
  <c r="K183" i="63" s="1"/>
  <c r="K184" i="63" s="1"/>
  <c r="K185" i="63" s="1"/>
  <c r="K186" i="63" s="1"/>
  <c r="K187" i="63" s="1"/>
  <c r="K188" i="63" s="1"/>
  <c r="K189" i="63" s="1"/>
  <c r="K190" i="63" s="1"/>
  <c r="K191" i="63" s="1"/>
  <c r="K192" i="63" s="1"/>
  <c r="K193" i="63" s="1"/>
  <c r="K194" i="63" s="1"/>
  <c r="K195" i="63" s="1"/>
  <c r="K196" i="63" s="1"/>
  <c r="K197" i="63" s="1"/>
  <c r="K198" i="63" s="1"/>
  <c r="K199" i="63" s="1"/>
  <c r="K200" i="63" s="1"/>
  <c r="K201" i="63" s="1"/>
  <c r="K202" i="63" s="1"/>
  <c r="K203" i="63" s="1"/>
  <c r="K204" i="63" s="1"/>
  <c r="K205" i="63" s="1"/>
  <c r="K206" i="63" s="1"/>
  <c r="K207" i="63" s="1"/>
  <c r="K208" i="63" s="1"/>
  <c r="K209" i="63" s="1"/>
  <c r="K210" i="63" s="1"/>
  <c r="K211" i="63" s="1"/>
  <c r="K212" i="63" s="1"/>
  <c r="K213" i="63" s="1"/>
  <c r="K214" i="63" s="1"/>
  <c r="K215" i="63" s="1"/>
  <c r="K216" i="63" s="1"/>
  <c r="K217" i="63" s="1"/>
  <c r="K218" i="63" s="1"/>
  <c r="K219" i="63" s="1"/>
  <c r="K220" i="63" s="1"/>
  <c r="K221" i="63" s="1"/>
  <c r="K222" i="63" s="1"/>
  <c r="K223" i="63" s="1"/>
  <c r="K224" i="63" s="1"/>
  <c r="K225" i="63" s="1"/>
  <c r="K226" i="63" s="1"/>
  <c r="K227" i="63" s="1"/>
  <c r="K228" i="63" s="1"/>
  <c r="K229" i="63" s="1"/>
  <c r="K230" i="63" s="1"/>
  <c r="K231" i="63" s="1"/>
  <c r="K232" i="63" s="1"/>
  <c r="K233" i="63" s="1"/>
  <c r="K234" i="63" s="1"/>
  <c r="K235" i="63" s="1"/>
  <c r="K236" i="63" s="1"/>
  <c r="K237" i="63" s="1"/>
  <c r="K238" i="63" s="1"/>
  <c r="K239" i="63" s="1"/>
  <c r="K240" i="63" s="1"/>
  <c r="K241" i="63" s="1"/>
  <c r="K242" i="63" s="1"/>
  <c r="K243" i="63" s="1"/>
  <c r="K244" i="63" s="1"/>
  <c r="K245" i="63" s="1"/>
  <c r="K246" i="63" s="1"/>
  <c r="K247" i="63" s="1"/>
  <c r="K248" i="63" s="1"/>
  <c r="K249" i="63" s="1"/>
  <c r="K250" i="63" s="1"/>
  <c r="K251" i="63" s="1"/>
  <c r="K252" i="63" s="1"/>
  <c r="K253" i="63" s="1"/>
  <c r="K254" i="63" s="1"/>
  <c r="K255" i="63" s="1"/>
  <c r="K256" i="63" s="1"/>
  <c r="K257" i="63" s="1"/>
  <c r="K258" i="63" s="1"/>
  <c r="K259" i="63" s="1"/>
  <c r="K260" i="63" s="1"/>
  <c r="K261" i="63" s="1"/>
  <c r="K262" i="63" s="1"/>
  <c r="K263" i="63" s="1"/>
  <c r="K264" i="63" s="1"/>
  <c r="K265" i="63" s="1"/>
  <c r="K266" i="63" s="1"/>
  <c r="K267" i="63" s="1"/>
  <c r="K268" i="63" s="1"/>
  <c r="K269" i="63" s="1"/>
  <c r="K270" i="63" s="1"/>
  <c r="K271" i="63" s="1"/>
  <c r="K272" i="63" s="1"/>
  <c r="K273" i="63" s="1"/>
  <c r="K274" i="63" s="1"/>
  <c r="K275" i="63" s="1"/>
  <c r="K276" i="63" s="1"/>
  <c r="K277" i="63" s="1"/>
  <c r="K278" i="63" s="1"/>
  <c r="K279" i="63" s="1"/>
  <c r="K280" i="63" s="1"/>
  <c r="K281" i="63" s="1"/>
  <c r="K282" i="63" s="1"/>
  <c r="K283" i="63" s="1"/>
  <c r="K284" i="63" s="1"/>
  <c r="K285" i="63" s="1"/>
  <c r="K286" i="63" s="1"/>
  <c r="K287" i="63" s="1"/>
  <c r="K288" i="63" s="1"/>
  <c r="K289" i="63" s="1"/>
  <c r="K290" i="63" s="1"/>
  <c r="K291" i="63" s="1"/>
  <c r="K292" i="63" s="1"/>
  <c r="K293" i="63" s="1"/>
  <c r="K294" i="63" s="1"/>
  <c r="K295" i="63" s="1"/>
  <c r="K296" i="63" s="1"/>
  <c r="K297" i="63" s="1"/>
  <c r="K298" i="63" s="1"/>
  <c r="K299" i="63" s="1"/>
  <c r="K300" i="63" s="1"/>
  <c r="K301" i="63" s="1"/>
  <c r="K302" i="63" s="1"/>
  <c r="K303" i="63" s="1"/>
  <c r="K304" i="63" s="1"/>
  <c r="K305" i="63" s="1"/>
  <c r="K306" i="63" s="1"/>
  <c r="K307" i="63" s="1"/>
  <c r="K308" i="63" s="1"/>
  <c r="K309" i="63" s="1"/>
  <c r="K310" i="63" s="1"/>
  <c r="K311" i="63" s="1"/>
  <c r="K312" i="63" s="1"/>
  <c r="K313" i="63" s="1"/>
  <c r="K314" i="63" s="1"/>
  <c r="K315" i="63" s="1"/>
  <c r="K316" i="63" s="1"/>
  <c r="K317" i="63" s="1"/>
  <c r="K318" i="63" s="1"/>
  <c r="K319" i="63" s="1"/>
  <c r="K320" i="63" s="1"/>
  <c r="K321" i="63" s="1"/>
  <c r="K322" i="63" s="1"/>
  <c r="K323" i="63" s="1"/>
  <c r="K324" i="63" s="1"/>
  <c r="K325" i="63" s="1"/>
  <c r="K326" i="63" s="1"/>
  <c r="K327" i="63" s="1"/>
  <c r="K328" i="63" s="1"/>
  <c r="K329" i="63" s="1"/>
  <c r="K330" i="63" s="1"/>
  <c r="K331" i="63" s="1"/>
  <c r="K332" i="63" s="1"/>
  <c r="K333" i="63" s="1"/>
  <c r="K334" i="63" s="1"/>
  <c r="K335" i="63" s="1"/>
  <c r="K336" i="63" s="1"/>
  <c r="K337" i="63" s="1"/>
  <c r="K338" i="63" s="1"/>
  <c r="K339" i="63" s="1"/>
  <c r="K340" i="63" s="1"/>
  <c r="K341" i="63" s="1"/>
  <c r="K342" i="63" s="1"/>
  <c r="K343" i="63" s="1"/>
  <c r="K344" i="63" s="1"/>
  <c r="K345" i="63" s="1"/>
  <c r="K346" i="63" s="1"/>
  <c r="K347" i="63" s="1"/>
  <c r="K348" i="63" s="1"/>
  <c r="K349" i="63" s="1"/>
  <c r="K350" i="63" s="1"/>
  <c r="K351" i="63" s="1"/>
  <c r="K352" i="63" s="1"/>
  <c r="K353" i="63" s="1"/>
  <c r="K354" i="63" s="1"/>
  <c r="K355" i="63" s="1"/>
  <c r="K356" i="63" s="1"/>
  <c r="K357" i="63" s="1"/>
  <c r="K358" i="63" s="1"/>
  <c r="K359" i="63" s="1"/>
  <c r="K360" i="63" s="1"/>
  <c r="K361" i="63" s="1"/>
  <c r="K362" i="63" s="1"/>
  <c r="K363" i="63" s="1"/>
  <c r="K364" i="63" s="1"/>
  <c r="K365" i="63" s="1"/>
  <c r="K366" i="63" s="1"/>
  <c r="K367" i="63" s="1"/>
  <c r="K368" i="63" s="1"/>
  <c r="K369" i="63" s="1"/>
  <c r="K370" i="63" s="1"/>
  <c r="K371" i="63" s="1"/>
  <c r="K372" i="63" s="1"/>
  <c r="K373" i="63" s="1"/>
  <c r="K374" i="63" s="1"/>
  <c r="K375" i="63" s="1"/>
  <c r="K376" i="63" s="1"/>
  <c r="K377" i="63" s="1"/>
  <c r="K378" i="63" s="1"/>
  <c r="K379" i="63" s="1"/>
  <c r="K380" i="63" s="1"/>
  <c r="K381" i="63" s="1"/>
  <c r="K382" i="63" s="1"/>
  <c r="K383" i="63" s="1"/>
  <c r="K384" i="63" s="1"/>
  <c r="K385" i="63" s="1"/>
  <c r="K386" i="63" s="1"/>
  <c r="K387" i="63" s="1"/>
  <c r="K388" i="63" s="1"/>
  <c r="K389" i="63" s="1"/>
  <c r="K390" i="63" s="1"/>
  <c r="K391" i="63" s="1"/>
  <c r="K392" i="63" s="1"/>
  <c r="K393" i="63" s="1"/>
  <c r="K394" i="63" s="1"/>
  <c r="K395" i="63" s="1"/>
  <c r="K396" i="63" s="1"/>
  <c r="K397" i="63" s="1"/>
  <c r="K398" i="63" s="1"/>
  <c r="K399" i="63" s="1"/>
  <c r="K400" i="63" s="1"/>
  <c r="K401" i="63" s="1"/>
  <c r="K402" i="63" s="1"/>
  <c r="K403" i="63" s="1"/>
  <c r="K404" i="63" s="1"/>
  <c r="K405" i="63" s="1"/>
  <c r="K406" i="63" s="1"/>
  <c r="K407" i="63" s="1"/>
  <c r="K408" i="63" s="1"/>
  <c r="K409" i="63" s="1"/>
  <c r="K410" i="63" s="1"/>
  <c r="K411" i="63" s="1"/>
  <c r="K412" i="63" s="1"/>
  <c r="K413" i="63" s="1"/>
  <c r="K414" i="63" s="1"/>
  <c r="K415" i="63" s="1"/>
  <c r="K416" i="63" s="1"/>
  <c r="K417" i="63" s="1"/>
  <c r="K418" i="63" s="1"/>
  <c r="K419" i="63" s="1"/>
  <c r="K420" i="63" s="1"/>
  <c r="K421" i="63" s="1"/>
  <c r="K422" i="63" s="1"/>
  <c r="K423" i="63" s="1"/>
  <c r="K424" i="63" s="1"/>
  <c r="K425" i="63" s="1"/>
  <c r="K426" i="63" s="1"/>
  <c r="K427" i="63" s="1"/>
  <c r="K428" i="63" s="1"/>
  <c r="K429" i="63" s="1"/>
  <c r="K430" i="63" s="1"/>
  <c r="K431" i="63" s="1"/>
  <c r="K432" i="63" s="1"/>
  <c r="K433" i="63" s="1"/>
  <c r="K434" i="63" s="1"/>
  <c r="K435" i="63" s="1"/>
  <c r="K436" i="63" s="1"/>
  <c r="K437" i="63" s="1"/>
  <c r="K438" i="63" s="1"/>
  <c r="K439" i="63" s="1"/>
  <c r="K440" i="63" s="1"/>
  <c r="K441" i="63" s="1"/>
  <c r="K442" i="63" s="1"/>
  <c r="K443" i="63" s="1"/>
  <c r="K444" i="63" s="1"/>
  <c r="K445" i="63" s="1"/>
  <c r="K446" i="63" s="1"/>
  <c r="K447" i="63" s="1"/>
  <c r="K448" i="63" s="1"/>
  <c r="K449" i="63" s="1"/>
  <c r="K450" i="63" s="1"/>
  <c r="K451" i="63" s="1"/>
  <c r="K452" i="63" s="1"/>
  <c r="K453" i="63" s="1"/>
  <c r="K454" i="63" s="1"/>
  <c r="K455" i="63" s="1"/>
  <c r="K456" i="63" s="1"/>
  <c r="K457" i="63" s="1"/>
  <c r="K458" i="63" s="1"/>
  <c r="K459" i="63" s="1"/>
  <c r="K460" i="63" s="1"/>
  <c r="K461" i="63" s="1"/>
  <c r="K462" i="63" s="1"/>
  <c r="K463" i="63" s="1"/>
  <c r="K464" i="63" s="1"/>
  <c r="K465" i="63" s="1"/>
  <c r="K466" i="63" s="1"/>
  <c r="K467" i="63" s="1"/>
  <c r="K468" i="63" s="1"/>
  <c r="K469" i="63" s="1"/>
  <c r="K470" i="63" s="1"/>
  <c r="K471" i="63" s="1"/>
  <c r="K472" i="63" s="1"/>
  <c r="K473" i="63" s="1"/>
  <c r="K474" i="63" s="1"/>
  <c r="K475" i="63" s="1"/>
  <c r="K476" i="63" s="1"/>
  <c r="K477" i="63" s="1"/>
  <c r="K478" i="63" s="1"/>
  <c r="K479" i="63" s="1"/>
  <c r="K480" i="63" s="1"/>
  <c r="K481" i="63" s="1"/>
  <c r="K482" i="63" s="1"/>
  <c r="K483" i="63" s="1"/>
  <c r="K484" i="63" s="1"/>
  <c r="K485" i="63" s="1"/>
  <c r="K486" i="63" s="1"/>
  <c r="K487" i="63" s="1"/>
  <c r="K488" i="63" s="1"/>
  <c r="K489" i="63" s="1"/>
  <c r="K490" i="63" s="1"/>
  <c r="K491" i="63" s="1"/>
  <c r="K492" i="63" s="1"/>
  <c r="K493" i="63" s="1"/>
  <c r="K494" i="63" s="1"/>
  <c r="K495" i="63" s="1"/>
  <c r="K496" i="63" s="1"/>
  <c r="K497" i="63" s="1"/>
  <c r="K498" i="63" s="1"/>
  <c r="K499" i="63" s="1"/>
  <c r="K500" i="63" s="1"/>
  <c r="K501" i="63" s="1"/>
  <c r="K502" i="63" s="1"/>
  <c r="K503" i="63" s="1"/>
  <c r="K504" i="63" s="1"/>
  <c r="K505" i="63" s="1"/>
  <c r="K506" i="63" s="1"/>
  <c r="K507" i="63" s="1"/>
  <c r="K508" i="63" s="1"/>
  <c r="K509" i="63" s="1"/>
  <c r="K510" i="63" s="1"/>
  <c r="K511" i="63" s="1"/>
  <c r="K512" i="63" s="1"/>
  <c r="K513" i="63" s="1"/>
  <c r="K514" i="63" s="1"/>
  <c r="K515" i="63" s="1"/>
  <c r="K516" i="63" s="1"/>
  <c r="K517" i="63" s="1"/>
  <c r="K518" i="63" s="1"/>
  <c r="K519" i="63" s="1"/>
  <c r="K520" i="63" s="1"/>
  <c r="K521" i="63" s="1"/>
  <c r="K522" i="63" s="1"/>
  <c r="K523" i="63" s="1"/>
  <c r="K524" i="63" s="1"/>
  <c r="K525" i="63" s="1"/>
  <c r="K526" i="63" s="1"/>
  <c r="K527" i="63" s="1"/>
  <c r="K528" i="63" s="1"/>
  <c r="K529" i="63" s="1"/>
  <c r="K530" i="63" s="1"/>
  <c r="K531" i="63" s="1"/>
  <c r="K532" i="63" s="1"/>
  <c r="K533" i="63" s="1"/>
  <c r="K534" i="63" s="1"/>
  <c r="K535" i="63" s="1"/>
  <c r="K536" i="63" s="1"/>
  <c r="K537" i="63" s="1"/>
  <c r="K538" i="63" s="1"/>
  <c r="K539" i="63" s="1"/>
  <c r="K540" i="63" s="1"/>
  <c r="K541" i="63" s="1"/>
  <c r="K542" i="63" s="1"/>
  <c r="K543" i="63" s="1"/>
  <c r="K544" i="63" s="1"/>
  <c r="K545" i="63" s="1"/>
  <c r="K546" i="63" s="1"/>
  <c r="K547" i="63" s="1"/>
  <c r="K548" i="63" s="1"/>
  <c r="K549" i="63" s="1"/>
  <c r="K550" i="63" s="1"/>
  <c r="K551" i="63" s="1"/>
  <c r="K552" i="63" s="1"/>
  <c r="K553" i="63" s="1"/>
  <c r="K554" i="63" s="1"/>
  <c r="K555" i="63" s="1"/>
  <c r="K556" i="63" s="1"/>
  <c r="K557" i="63" s="1"/>
  <c r="K558" i="63" s="1"/>
  <c r="K559" i="63" s="1"/>
  <c r="K560" i="63" s="1"/>
  <c r="K561" i="63" s="1"/>
  <c r="K562" i="63" s="1"/>
  <c r="K563" i="63" s="1"/>
  <c r="K564" i="63" s="1"/>
  <c r="K565" i="63" s="1"/>
  <c r="K566" i="63" s="1"/>
  <c r="K567" i="63" s="1"/>
  <c r="K568" i="63" s="1"/>
  <c r="K569" i="63" s="1"/>
  <c r="K570" i="63" s="1"/>
  <c r="K571" i="63" s="1"/>
  <c r="K572" i="63" s="1"/>
  <c r="K573" i="63" s="1"/>
  <c r="K574" i="63" s="1"/>
  <c r="K575" i="63" s="1"/>
  <c r="K576" i="63" s="1"/>
  <c r="K577" i="63" s="1"/>
  <c r="K578" i="63" s="1"/>
  <c r="K579" i="63" s="1"/>
  <c r="K580" i="63" s="1"/>
  <c r="K581" i="63" s="1"/>
  <c r="K582" i="63" s="1"/>
  <c r="K583" i="63" s="1"/>
  <c r="K584" i="63" s="1"/>
  <c r="K585" i="63" s="1"/>
  <c r="K586" i="63" s="1"/>
  <c r="K587" i="63" s="1"/>
  <c r="K588" i="63" s="1"/>
  <c r="K589" i="63" s="1"/>
  <c r="K590" i="63" s="1"/>
  <c r="K591" i="63" s="1"/>
  <c r="K592" i="63" s="1"/>
  <c r="K593" i="63" s="1"/>
  <c r="K594" i="63" s="1"/>
  <c r="K595" i="63" s="1"/>
  <c r="K596" i="63" s="1"/>
  <c r="K597" i="63" s="1"/>
  <c r="K598" i="63" s="1"/>
  <c r="K599" i="63" s="1"/>
  <c r="K600" i="63" s="1"/>
  <c r="K601" i="63" s="1"/>
  <c r="K602" i="63" s="1"/>
  <c r="K603" i="63" s="1"/>
  <c r="K604" i="63" s="1"/>
  <c r="K605" i="63" s="1"/>
  <c r="K606" i="63" s="1"/>
  <c r="K607" i="63" s="1"/>
  <c r="K608" i="63" s="1"/>
  <c r="K609" i="63" s="1"/>
  <c r="K610" i="63" s="1"/>
  <c r="K611" i="63" s="1"/>
  <c r="K612" i="63" s="1"/>
  <c r="K613" i="63" s="1"/>
  <c r="K614" i="63" s="1"/>
  <c r="K615" i="63" s="1"/>
  <c r="K616" i="63" s="1"/>
  <c r="K617" i="63" s="1"/>
  <c r="K618" i="63" s="1"/>
  <c r="K619" i="63" s="1"/>
  <c r="K620" i="63" s="1"/>
  <c r="K621" i="63" s="1"/>
  <c r="K622" i="63" s="1"/>
  <c r="K623" i="63" s="1"/>
  <c r="K624" i="63" s="1"/>
  <c r="K625" i="63" s="1"/>
  <c r="K626" i="63" s="1"/>
  <c r="K627" i="63" s="1"/>
  <c r="K628" i="63" s="1"/>
  <c r="K629" i="63" s="1"/>
  <c r="K630" i="63" s="1"/>
  <c r="K631" i="63" s="1"/>
  <c r="K632" i="63" s="1"/>
  <c r="K12" i="60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445" i="60" s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K634" i="63" l="1"/>
  <c r="K635" i="63" s="1"/>
  <c r="K633" i="63"/>
  <c r="K640" i="63"/>
  <c r="K641" i="63" s="1"/>
  <c r="K80" i="61"/>
  <c r="K79" i="61"/>
  <c r="K82" i="61"/>
  <c r="K83" i="61" s="1"/>
  <c r="K84" i="61" s="1"/>
  <c r="K81" i="61"/>
  <c r="K114" i="61"/>
  <c r="K98" i="61"/>
  <c r="K99" i="61" s="1"/>
  <c r="K100" i="61" s="1"/>
  <c r="K101" i="61" s="1"/>
  <c r="K116" i="61"/>
  <c r="K115" i="61"/>
  <c r="K632" i="60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643" i="63" l="1"/>
  <c r="K642" i="63"/>
  <c r="K645" i="63"/>
  <c r="K646" i="63" s="1"/>
  <c r="K647" i="63" s="1"/>
  <c r="K644" i="63"/>
  <c r="K660" i="63"/>
  <c r="K650" i="63"/>
  <c r="K651" i="63" s="1"/>
  <c r="K637" i="63"/>
  <c r="K636" i="63"/>
  <c r="K639" i="63"/>
  <c r="K638" i="63"/>
  <c r="K105" i="61"/>
  <c r="K106" i="61" s="1"/>
  <c r="K107" i="61" s="1"/>
  <c r="K102" i="61"/>
  <c r="K103" i="61" s="1"/>
  <c r="K104" i="61" s="1"/>
  <c r="K111" i="61"/>
  <c r="K108" i="61"/>
  <c r="K109" i="61" s="1"/>
  <c r="K110" i="61" s="1"/>
  <c r="K113" i="61"/>
  <c r="K112" i="61"/>
  <c r="K88" i="61"/>
  <c r="K89" i="61" s="1"/>
  <c r="K90" i="61" s="1"/>
  <c r="K85" i="61"/>
  <c r="K86" i="61" s="1"/>
  <c r="K87" i="61" s="1"/>
  <c r="K97" i="61"/>
  <c r="K91" i="61"/>
  <c r="K92" i="61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K665" i="63" l="1"/>
  <c r="K661" i="63"/>
  <c r="K662" i="63" s="1"/>
  <c r="K667" i="63"/>
  <c r="K668" i="63" s="1"/>
  <c r="K666" i="63"/>
  <c r="K653" i="63"/>
  <c r="K652" i="63"/>
  <c r="K655" i="63"/>
  <c r="K654" i="63"/>
  <c r="K649" i="63"/>
  <c r="K648" i="63"/>
  <c r="K94" i="61"/>
  <c r="K95" i="61" s="1"/>
  <c r="K96" i="61" s="1"/>
  <c r="K93" i="61"/>
  <c r="L673" i="55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664" i="63" l="1"/>
  <c r="K663" i="63"/>
  <c r="K657" i="63"/>
  <c r="K656" i="63"/>
  <c r="K659" i="63"/>
  <c r="K658" i="63"/>
  <c r="K12" i="55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89" i="53" l="1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 l="1"/>
  <c r="K60" i="46"/>
  <c r="L62" i="46"/>
  <c r="D4" i="20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D6" i="20" l="1"/>
  <c r="K61" i="46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 l="1"/>
  <c r="D4" i="1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D6" i="11" l="1"/>
  <c r="K64" i="46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<sst xmlns="http://schemas.openxmlformats.org/spreadsheetml/2006/main" count="59593" uniqueCount="4294">
  <si>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</si>
  <si>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</si>
  <si>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</si>
  <si>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</si>
  <si>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</si>
  <si>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</si>
  <si>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</si>
  <si>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</si>
  <si>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</si>
  <si>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</si>
  <si>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</si>
  <si>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</si>
  <si>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</si>
  <si>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</si>
  <si>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</si>
  <si>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</si>
  <si>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</si>
  <si>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</si>
  <si>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</si>
  <si>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</si>
  <si>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</si>
  <si>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</si>
  <si>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</si>
  <si>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</si>
  <si>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</si>
  <si>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</si>
  <si>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</si>
  <si>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</si>
  <si>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</si>
  <si>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</si>
  <si>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</si>
  <si>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</si>
  <si>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</si>
  <si>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</si>
  <si>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</si>
  <si>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</si>
  <si>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</si>
  <si>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</si>
  <si>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</si>
  <si>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</si>
  <si>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</si>
  <si>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</si>
  <si>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</si>
  <si>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</si>
  <si>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</si>
  <si>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</si>
  <si>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</si>
  <si>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</si>
  <si>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</si>
  <si>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</si>
  <si>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</si>
  <si>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</si>
  <si>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</si>
  <si>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</si>
  <si>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</si>
  <si>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</si>
  <si>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</si>
  <si>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</si>
  <si>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</si>
  <si>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</si>
  <si>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</si>
  <si>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</si>
  <si>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</si>
  <si>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</si>
  <si>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</si>
  <si>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</si>
  <si>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</si>
  <si>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</si>
  <si>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</si>
  <si>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</si>
  <si>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</si>
  <si>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</si>
  <si>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</si>
  <si>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</si>
  <si>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</si>
  <si>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</si>
  <si>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</si>
  <si>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</si>
  <si>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</si>
  <si>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</si>
  <si>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</si>
  <si>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</si>
  <si>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</si>
  <si>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</si>
  <si>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</si>
  <si>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</si>
  <si>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</si>
  <si>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</si>
  <si>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</si>
  <si>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</si>
  <si>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</si>
  <si>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</si>
  <si>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</si>
  <si>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</si>
  <si>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</si>
  <si>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</si>
  <si>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</si>
  <si>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</si>
  <si>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</si>
  <si>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</si>
  <si>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</si>
  <si>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</si>
  <si>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</si>
  <si>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</si>
  <si>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</si>
  <si>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</si>
  <si>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</si>
  <si>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</si>
  <si>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</si>
  <si>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</si>
  <si>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</si>
  <si>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</si>
  <si>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</si>
  <si>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</si>
  <si>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</si>
  <si>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</si>
  <si>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</si>
  <si>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</si>
  <si>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</si>
  <si>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</si>
  <si>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</si>
  <si>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</si>
  <si>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</si>
  <si>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</si>
  <si>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</si>
  <si>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</si>
  <si>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</si>
  <si>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</si>
  <si>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</si>
  <si>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</si>
  <si>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</si>
  <si>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</si>
  <si>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</si>
  <si>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</si>
  <si>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</si>
  <si>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</si>
  <si>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</si>
  <si>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</si>
  <si>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</si>
  <si>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</si>
  <si>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</si>
  <si>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</si>
  <si>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</si>
  <si>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</si>
  <si>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</si>
  <si>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</si>
  <si>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</si>
  <si>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</si>
  <si>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</si>
  <si>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</si>
  <si>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</si>
  <si>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</si>
  <si>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</si>
  <si>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</si>
  <si>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</si>
  <si>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</si>
  <si>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</si>
  <si>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</si>
  <si>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</si>
  <si>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</si>
  <si>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</si>
  <si>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</si>
  <si>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</si>
  <si>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</si>
  <si>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</si>
  <si>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</si>
  <si>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</si>
  <si>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</si>
  <si>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</si>
  <si>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</si>
  <si>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</si>
  <si>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</si>
  <si>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</si>
  <si>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</si>
  <si>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</si>
  <si>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</si>
  <si>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</si>
  <si>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</si>
  <si>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</si>
  <si>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</si>
  <si>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</si>
  <si>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</si>
  <si>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</si>
  <si>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</si>
  <si>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</si>
  <si>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</si>
  <si>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</si>
  <si>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</si>
  <si>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</si>
  <si>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</si>
  <si>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</si>
  <si>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</si>
  <si>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</si>
  <si>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</si>
  <si>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</si>
  <si>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</si>
  <si>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</si>
  <si>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</si>
  <si>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</si>
  <si>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</si>
  <si>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</si>
  <si>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</si>
  <si>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</si>
  <si>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</si>
  <si>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</si>
  <si>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</si>
  <si>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</si>
  <si>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</si>
  <si>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</si>
  <si>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</si>
  <si>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</si>
  <si>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</si>
  <si>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</si>
  <si>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</si>
  <si>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</si>
  <si>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</si>
  <si>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</si>
  <si>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</si>
  <si>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</si>
  <si>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</si>
  <si>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</si>
  <si>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</si>
  <si>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</si>
  <si>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</si>
  <si>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</si>
  <si>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</si>
  <si>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</si>
  <si>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</si>
  <si>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</si>
  <si>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</si>
  <si>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</si>
  <si>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</si>
  <si>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</si>
  <si>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</si>
  <si>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</si>
  <si>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</si>
  <si>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</si>
  <si>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</si>
  <si>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</si>
  <si>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</si>
  <si>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</si>
  <si>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</si>
  <si>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</si>
  <si>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</si>
  <si>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</si>
  <si>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</si>
  <si>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</si>
  <si>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</si>
  <si>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</si>
  <si>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</si>
  <si>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</si>
  <si>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</si>
  <si>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</si>
  <si>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</si>
  <si>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</si>
  <si>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</si>
  <si>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</si>
  <si>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</si>
  <si>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</si>
  <si>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</si>
  <si>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</si>
  <si>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</si>
  <si>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</si>
  <si>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</si>
  <si>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</si>
  <si>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</si>
  <si>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</si>
  <si>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</si>
  <si>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</si>
  <si>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</si>
  <si>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</si>
  <si>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</si>
  <si>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</si>
  <si>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</si>
  <si>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</si>
  <si>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</si>
  <si>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</si>
  <si>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</si>
  <si>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</si>
  <si>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</si>
  <si>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</si>
  <si>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</si>
  <si>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</si>
  <si>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</si>
  <si>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</si>
  <si>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</si>
  <si>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</si>
  <si>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</si>
  <si>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</si>
  <si>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</si>
  <si>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</si>
  <si>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</si>
  <si>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</si>
  <si>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</si>
  <si>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</si>
  <si>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</si>
  <si>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</si>
  <si>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</si>
  <si>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</si>
  <si>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</si>
  <si>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</si>
  <si>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</si>
  <si>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</si>
  <si>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</si>
  <si>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</si>
  <si>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</si>
  <si>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</si>
  <si>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</si>
  <si>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</si>
  <si>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</si>
  <si>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</si>
  <si>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</si>
  <si>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</si>
  <si>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</si>
  <si>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</si>
  <si>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</si>
  <si>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</si>
  <si>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</si>
  <si>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</si>
  <si>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</si>
  <si>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</si>
  <si>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</si>
  <si>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</si>
  <si>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</si>
  <si>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</si>
  <si>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</si>
  <si>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</si>
  <si>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</si>
  <si>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</si>
  <si>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</si>
  <si>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</si>
  <si>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</si>
  <si>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</si>
  <si>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</si>
  <si>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</si>
  <si>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</si>
  <si>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</si>
  <si>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</si>
  <si>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</si>
  <si>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</si>
  <si>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</si>
  <si>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</si>
  <si>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</si>
  <si>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</si>
  <si>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</si>
  <si>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</si>
  <si>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</si>
  <si>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</si>
  <si>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</si>
  <si>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</si>
  <si>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</si>
  <si>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</si>
  <si>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</si>
  <si>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</si>
  <si>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</si>
  <si>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</si>
  <si>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</si>
  <si>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</si>
  <si>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</si>
  <si>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</si>
  <si>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</si>
  <si>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</si>
  <si>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</si>
  <si>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</si>
  <si>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</si>
  <si>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</si>
  <si>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</si>
  <si>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</si>
  <si>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</si>
  <si>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</si>
  <si>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</si>
  <si>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</si>
  <si>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</si>
  <si>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</si>
  <si>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</si>
  <si>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</si>
  <si>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</si>
  <si>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</si>
  <si>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</si>
  <si>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</si>
  <si>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</si>
  <si>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</si>
  <si>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</si>
  <si>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</si>
  <si>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</si>
  <si>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</si>
  <si>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</si>
  <si>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</si>
  <si>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</si>
  <si>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</si>
  <si>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</si>
  <si>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</si>
  <si>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</si>
  <si>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</si>
  <si>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</si>
  <si>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</si>
  <si>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</si>
  <si>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</si>
  <si>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</si>
  <si>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</si>
  <si>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</si>
  <si>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</si>
  <si>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</si>
  <si>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</si>
  <si>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</si>
  <si>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</si>
  <si>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</si>
  <si>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</si>
  <si>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</si>
  <si>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</si>
  <si>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</si>
  <si>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</si>
  <si>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</si>
  <si>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</si>
  <si>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</si>
  <si>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</si>
  <si>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</si>
  <si>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</si>
  <si>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</si>
  <si>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</si>
  <si>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</si>
  <si>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</si>
  <si>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</si>
  <si>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</si>
  <si>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</si>
  <si>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</si>
  <si>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</si>
  <si>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</si>
  <si>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</si>
  <si>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</si>
  <si>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</si>
  <si>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</si>
  <si>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</si>
  <si>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</si>
  <si>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</si>
  <si>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</si>
  <si>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</si>
  <si>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</si>
  <si>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</si>
  <si>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</si>
  <si>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</si>
  <si>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</si>
  <si>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</si>
  <si>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</si>
  <si>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</si>
  <si>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</si>
  <si>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</si>
  <si>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</si>
  <si>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</si>
  <si>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</si>
  <si>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</si>
  <si>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</si>
  <si>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</si>
  <si>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</si>
  <si>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</si>
  <si>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</si>
  <si>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</si>
  <si>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</si>
  <si>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</si>
  <si>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</si>
  <si>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</si>
  <si>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</si>
  <si>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</si>
  <si>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</si>
  <si>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</si>
  <si>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</si>
  <si>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</si>
  <si>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</si>
  <si>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</si>
  <si>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</si>
  <si>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</si>
  <si>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</si>
  <si>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</si>
  <si>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</si>
  <si>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</si>
  <si>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</si>
  <si>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</si>
  <si>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</si>
  <si>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</si>
  <si>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</si>
  <si>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</si>
  <si>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</si>
  <si>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</si>
  <si>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</si>
  <si>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</si>
  <si>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</si>
  <si>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</si>
  <si>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</si>
  <si>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</si>
  <si>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</si>
  <si>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</si>
  <si>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</si>
  <si>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</si>
  <si>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</si>
  <si>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</si>
  <si>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</si>
  <si>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</si>
  <si>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</si>
  <si>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</si>
  <si>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</si>
  <si>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</si>
  <si>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</si>
  <si>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</si>
  <si>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</si>
  <si>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</si>
  <si>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</si>
  <si>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</si>
  <si>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</si>
  <si>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</si>
  <si>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</si>
  <si>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</si>
  <si>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</si>
  <si>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</si>
  <si>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</si>
  <si>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</si>
  <si>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</si>
  <si>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</si>
  <si>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</si>
  <si>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</si>
  <si>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</si>
  <si>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</si>
  <si>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</si>
  <si>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</si>
  <si>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</si>
  <si>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</si>
  <si>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</si>
  <si>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</si>
  <si>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</si>
  <si>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</si>
  <si>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</si>
  <si>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</si>
  <si>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</si>
  <si>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</si>
  <si>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</si>
  <si>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</si>
  <si>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</si>
  <si>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</si>
  <si>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</si>
  <si>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</si>
  <si>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</si>
  <si>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</si>
  <si>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</si>
  <si>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</si>
  <si>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</si>
  <si>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</si>
  <si>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</si>
  <si>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</si>
  <si>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</si>
  <si>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</si>
  <si>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</si>
  <si>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</si>
  <si>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</si>
  <si>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</si>
  <si>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</si>
  <si>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</si>
  <si>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</si>
  <si>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</si>
  <si>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</si>
  <si>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</si>
  <si>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</si>
  <si>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</si>
  <si>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</si>
  <si>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</si>
  <si>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</si>
  <si>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</si>
  <si>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</si>
  <si>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</si>
  <si>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</si>
  <si>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</si>
  <si>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</si>
  <si>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</si>
  <si>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</si>
  <si>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</si>
  <si>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</si>
  <si>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</si>
  <si>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</si>
  <si>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</si>
  <si>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</si>
  <si>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</si>
  <si>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</si>
  <si>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</si>
  <si>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</si>
  <si>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</si>
  <si>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</si>
  <si>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</si>
  <si>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</si>
  <si>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</si>
  <si>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</si>
  <si>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</si>
  <si>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</si>
  <si>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</si>
  <si>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</si>
  <si>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</si>
  <si>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</si>
  <si>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</si>
  <si>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</si>
  <si>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</si>
  <si>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</si>
  <si>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</si>
  <si>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</si>
  <si>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</si>
  <si>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</si>
  <si>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</si>
  <si>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</si>
  <si>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</si>
  <si>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</si>
  <si>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</si>
  <si>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</si>
  <si>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</si>
  <si>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</si>
  <si>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</si>
  <si>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</si>
  <si>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</si>
  <si>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</si>
  <si>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</si>
  <si>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</si>
  <si>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</si>
  <si>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</si>
  <si>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</si>
  <si>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</si>
  <si>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</si>
  <si>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</si>
  <si>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</si>
  <si>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</si>
  <si>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</si>
  <si>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</si>
  <si>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</si>
  <si>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</si>
  <si>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</si>
  <si>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</si>
  <si>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</si>
  <si>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</si>
  <si>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</si>
  <si>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</si>
  <si>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</si>
  <si>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</si>
  <si>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</si>
  <si>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</si>
  <si>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</si>
  <si>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</si>
  <si>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</si>
  <si>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</si>
  <si>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</si>
  <si>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</si>
  <si>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</si>
  <si>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</si>
  <si>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</si>
  <si>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</si>
  <si>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</si>
  <si>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</si>
  <si>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</si>
  <si>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</si>
  <si>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</si>
  <si>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</si>
  <si>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</si>
  <si>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</si>
  <si>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</si>
  <si>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</si>
  <si>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</si>
  <si>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</si>
  <si>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</si>
  <si>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</si>
  <si>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</si>
  <si>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</si>
  <si>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</si>
  <si>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</si>
  <si>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</si>
  <si>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</si>
  <si>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</si>
  <si>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</si>
  <si>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</si>
  <si>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</si>
  <si>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</si>
  <si>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</si>
  <si>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</si>
  <si>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</si>
  <si>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</si>
  <si>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</si>
  <si>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</si>
  <si>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</si>
  <si>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</si>
  <si>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</si>
  <si>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</si>
  <si>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</si>
  <si>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</si>
  <si>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</si>
  <si>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</si>
  <si>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</si>
  <si>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</si>
  <si>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</si>
  <si>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</si>
  <si>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</si>
  <si>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</si>
  <si>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</si>
  <si>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</si>
  <si>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</si>
  <si>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</si>
  <si>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</si>
  <si>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</si>
  <si>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</si>
  <si>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</si>
  <si>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</si>
  <si>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</si>
  <si>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</si>
  <si>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</si>
  <si>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</si>
  <si>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</si>
  <si>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</si>
  <si>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</si>
  <si>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</si>
  <si>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</si>
  <si>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</si>
  <si>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</si>
  <si>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</si>
  <si>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</si>
  <si>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</si>
  <si>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</si>
  <si>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</si>
  <si>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</si>
  <si>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</si>
  <si>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</si>
  <si>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</si>
  <si>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</si>
  <si>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</si>
  <si>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</si>
  <si>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</si>
  <si>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</si>
  <si>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</si>
  <si>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</si>
  <si>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</si>
  <si>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</si>
  <si>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</si>
  <si>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</si>
  <si>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</si>
  <si>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</si>
  <si>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</si>
  <si>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</si>
  <si>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</si>
  <si>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</si>
  <si>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</si>
  <si>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</si>
  <si>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</si>
  <si>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</si>
  <si>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</si>
  <si>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</si>
  <si>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</si>
  <si>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</si>
  <si>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</si>
  <si>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</si>
  <si>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</si>
  <si>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</si>
  <si>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</si>
  <si>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</si>
  <si>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</si>
  <si>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</si>
  <si>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</si>
  <si>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</si>
  <si>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</si>
  <si>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</si>
  <si>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</si>
  <si>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</si>
  <si>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</si>
  <si>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</si>
  <si>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</si>
  <si>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</si>
  <si>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</si>
  <si>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</si>
  <si>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</si>
  <si>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</si>
  <si>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</si>
  <si>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</si>
  <si>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</si>
  <si>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</si>
  <si>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</si>
  <si>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</si>
  <si>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</si>
  <si>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</si>
  <si>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</si>
  <si>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</si>
  <si>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</si>
  <si>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</si>
  <si>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</si>
  <si>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</si>
  <si>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</si>
  <si>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</si>
  <si>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</si>
  <si>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</si>
  <si>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</si>
  <si>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</si>
  <si>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</si>
  <si>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</si>
  <si>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</si>
  <si>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</si>
  <si>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</si>
  <si>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</si>
  <si>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</si>
  <si>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</si>
  <si>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</si>
  <si>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</si>
  <si>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</si>
  <si>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</si>
  <si>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</si>
  <si>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</si>
  <si>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</si>
  <si>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</si>
  <si>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</si>
  <si>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</si>
  <si>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</si>
  <si>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</si>
  <si>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</si>
  <si>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</si>
  <si>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</si>
  <si>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</si>
  <si>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</si>
  <si>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</si>
  <si>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</si>
  <si>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</si>
  <si>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</si>
  <si>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</si>
  <si>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</si>
  <si>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</si>
  <si>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</si>
  <si>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</si>
  <si>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</si>
  <si>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</si>
  <si>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</si>
  <si>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</si>
  <si>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</si>
  <si>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</si>
  <si>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</si>
  <si>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</si>
  <si>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</si>
  <si>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</si>
  <si>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</si>
  <si>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</si>
  <si>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</si>
  <si>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</si>
  <si>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</si>
  <si>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</si>
  <si>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</si>
  <si>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</si>
  <si>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</si>
  <si>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</si>
  <si>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</si>
  <si>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</si>
  <si>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</si>
  <si>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</si>
  <si>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</si>
  <si>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</si>
  <si>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</si>
  <si>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</si>
  <si>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</si>
  <si>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</si>
  <si>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</si>
  <si>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</si>
  <si>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</si>
  <si>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</si>
  <si>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</si>
  <si>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</si>
  <si>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</si>
  <si>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</si>
  <si>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</si>
  <si>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</si>
  <si>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</si>
  <si>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</si>
  <si>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</si>
  <si>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</si>
  <si>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</si>
  <si>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</si>
  <si>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</si>
  <si>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</si>
  <si>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</si>
  <si>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</si>
  <si>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</si>
  <si>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</si>
  <si>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</si>
  <si>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</si>
  <si>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</si>
  <si>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</si>
  <si>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</si>
  <si>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</si>
  <si>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</si>
  <si>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</si>
  <si>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</si>
  <si>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</si>
  <si>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</si>
  <si>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</si>
  <si>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</si>
  <si>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</si>
  <si>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</si>
  <si>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</si>
  <si>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</si>
  <si>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</si>
  <si>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</si>
  <si>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</si>
  <si>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</si>
  <si>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</si>
  <si>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</si>
  <si>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</si>
  <si>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</si>
  <si>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</si>
  <si>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</si>
  <si>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</si>
  <si>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</si>
  <si>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</si>
  <si>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</si>
  <si>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</si>
  <si>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</si>
  <si>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</si>
  <si>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</si>
  <si>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</si>
  <si>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</si>
  <si>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</si>
  <si>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</si>
  <si>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</si>
  <si>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</si>
  <si>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</si>
  <si>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</si>
  <si>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</si>
  <si>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</si>
  <si>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</si>
  <si>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</si>
  <si>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</si>
  <si>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</si>
  <si>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</si>
  <si>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</si>
  <si>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</si>
  <si>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</si>
  <si>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</si>
  <si>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</si>
  <si>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</si>
  <si>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</si>
  <si>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</si>
  <si>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</si>
  <si>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</si>
  <si>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</si>
  <si>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</si>
  <si>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</si>
  <si>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</si>
  <si>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</si>
  <si>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</si>
  <si>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</si>
  <si>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</si>
  <si>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</si>
  <si>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</si>
  <si>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</si>
  <si>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</si>
  <si>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</si>
  <si>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</si>
  <si>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</si>
  <si>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</si>
  <si>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</si>
  <si>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</si>
  <si>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</si>
  <si>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</si>
  <si>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</si>
  <si>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</si>
  <si>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</si>
  <si>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</si>
  <si>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</si>
  <si>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</si>
  <si>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</si>
  <si>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</si>
  <si>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</si>
  <si>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</si>
  <si>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</si>
  <si>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</si>
  <si>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</si>
  <si>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</si>
  <si>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</si>
  <si>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</si>
  <si>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</si>
  <si>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</si>
  <si>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</si>
  <si>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</si>
  <si>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</si>
  <si>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</si>
  <si>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</si>
  <si>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</si>
  <si>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</si>
  <si>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</si>
  <si>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</si>
  <si>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</si>
  <si>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</si>
  <si>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</si>
  <si>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</si>
  <si>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</si>
  <si>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</si>
  <si>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</si>
  <si>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</si>
  <si>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</si>
  <si>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</si>
  <si>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</si>
  <si>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</si>
  <si>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</si>
  <si>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</si>
  <si>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</si>
  <si>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</si>
  <si>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</si>
  <si>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</si>
  <si>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</si>
  <si>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</si>
  <si>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</si>
  <si>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</si>
  <si>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</si>
  <si>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</si>
  <si>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</si>
  <si>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</si>
  <si>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</si>
  <si>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</si>
  <si>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</si>
  <si>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</si>
  <si>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</si>
  <si>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</si>
  <si>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</si>
  <si>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</si>
  <si>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</si>
  <si>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</si>
  <si>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</si>
  <si>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</si>
  <si>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</si>
  <si>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</si>
  <si>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</si>
  <si>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</si>
  <si>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</si>
  <si>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</si>
  <si>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</si>
  <si>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</si>
  <si>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</si>
  <si>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</si>
  <si>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</si>
  <si>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</si>
  <si>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</si>
  <si>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</si>
  <si>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</si>
  <si>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</si>
  <si>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</si>
  <si>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</si>
  <si>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</si>
  <si>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</si>
  <si>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</si>
  <si>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</si>
  <si>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</si>
  <si>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</si>
  <si>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</si>
  <si>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</si>
  <si>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</si>
  <si>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</si>
  <si>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</si>
  <si>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</si>
  <si>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</si>
  <si>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</si>
  <si>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</si>
  <si>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</si>
  <si>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</si>
  <si>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</si>
  <si>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</si>
  <si>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</si>
  <si>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</si>
  <si>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</si>
  <si>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</si>
  <si>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</si>
  <si>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</si>
  <si>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</si>
  <si>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</si>
  <si>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</si>
  <si>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</si>
  <si>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</si>
  <si>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</si>
  <si>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</si>
  <si>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</si>
  <si>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</si>
  <si>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</si>
  <si>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</si>
  <si>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</si>
  <si>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</si>
  <si>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</si>
  <si>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</si>
  <si>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</si>
  <si>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</si>
  <si>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</si>
  <si>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</si>
  <si>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</si>
  <si>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</si>
  <si>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</si>
  <si>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</si>
  <si>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</si>
  <si>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</si>
  <si>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</si>
  <si>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</si>
  <si>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</si>
  <si>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</si>
  <si>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</si>
  <si>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</si>
  <si>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</si>
  <si>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</si>
  <si>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</si>
  <si>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</si>
  <si>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</si>
  <si>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</si>
  <si>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</si>
  <si>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</si>
  <si>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</si>
  <si>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</si>
  <si>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</si>
  <si>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</si>
  <si>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</si>
  <si>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</si>
  <si>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</si>
  <si>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</si>
  <si>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</si>
  <si>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</si>
  <si>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</si>
  <si>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</si>
  <si>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</si>
  <si>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</si>
  <si>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</si>
  <si>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</si>
  <si>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</si>
  <si>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</si>
  <si>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</si>
  <si>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</si>
  <si>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</si>
  <si>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</si>
  <si>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</si>
  <si>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</si>
  <si>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</si>
  <si>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</si>
  <si>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</si>
  <si>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</si>
  <si>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</si>
  <si>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</si>
  <si>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</si>
  <si>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</si>
  <si>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</si>
  <si>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</si>
  <si>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</si>
  <si>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</si>
  <si>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</si>
  <si>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</si>
  <si>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</si>
  <si>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</si>
  <si>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</si>
  <si>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</si>
  <si>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</si>
  <si>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</si>
  <si>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</si>
  <si>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</si>
  <si>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</si>
  <si>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</si>
  <si>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</si>
  <si>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</si>
  <si>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</si>
  <si>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</si>
  <si>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</si>
  <si>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</si>
  <si>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</si>
  <si>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</si>
  <si>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</si>
  <si>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</si>
  <si>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</si>
  <si>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</si>
  <si>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</si>
  <si>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</si>
  <si>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</si>
  <si>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</si>
  <si>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</si>
  <si>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</si>
  <si>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</si>
  <si>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</si>
  <si>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</si>
  <si>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</si>
  <si>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</si>
  <si>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</si>
  <si>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</si>
  <si>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</si>
  <si>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</si>
  <si>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</si>
  <si>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</si>
  <si>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</si>
  <si>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</si>
  <si>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</si>
  <si>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</si>
  <si>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</si>
  <si>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</si>
  <si>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</si>
  <si>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</si>
  <si>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</si>
  <si>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</si>
  <si>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</si>
  <si>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</si>
  <si>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</si>
  <si>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</si>
  <si>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</si>
  <si>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</si>
  <si>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</si>
  <si>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</si>
  <si>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</si>
  <si>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</si>
  <si>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</si>
  <si>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</si>
  <si>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</si>
  <si>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</si>
  <si>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</si>
  <si>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</si>
  <si>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</si>
  <si>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</si>
  <si>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</si>
  <si>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</si>
  <si>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</si>
  <si>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</si>
  <si>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</si>
  <si>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</si>
  <si>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</si>
  <si>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</si>
  <si>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</si>
  <si>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</si>
  <si>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</si>
  <si>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</si>
  <si>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</si>
  <si>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</si>
  <si>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</si>
  <si>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</si>
  <si>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</si>
  <si>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</si>
  <si>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</si>
  <si>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</si>
  <si>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</si>
  <si>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</si>
  <si>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</si>
  <si>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</si>
  <si>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</si>
  <si>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</si>
  <si>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</si>
  <si>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</si>
  <si>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</si>
  <si>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</si>
  <si>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</si>
  <si>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</si>
  <si>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</si>
  <si>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</si>
  <si>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</si>
  <si>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</si>
  <si>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</si>
  <si>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</si>
  <si>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</si>
  <si>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</si>
  <si>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</si>
  <si>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</si>
  <si>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</si>
  <si>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</si>
  <si>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</si>
  <si>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</si>
  <si>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</si>
  <si>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</si>
  <si>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</si>
  <si>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</si>
  <si>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</si>
  <si>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</si>
  <si>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</si>
  <si>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</si>
  <si>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</si>
  <si>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</si>
  <si>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</si>
  <si>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</si>
  <si>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</si>
  <si>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</si>
  <si>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</si>
  <si>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</si>
  <si>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</si>
  <si>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</si>
  <si>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</si>
  <si>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</si>
  <si>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</si>
  <si>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</si>
  <si>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</si>
  <si>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</si>
  <si>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</si>
  <si>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</si>
  <si>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</si>
  <si>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</si>
  <si>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</si>
  <si>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</si>
  <si>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</si>
  <si>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</si>
  <si>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</si>
  <si>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</si>
  <si>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</si>
  <si>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</si>
  <si>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</si>
  <si>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</si>
  <si>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</si>
  <si>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</si>
  <si>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</si>
  <si>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</si>
  <si>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</si>
  <si>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</si>
  <si>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</si>
  <si>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</si>
  <si>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</si>
  <si>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</si>
  <si>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</si>
  <si>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</si>
  <si>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</si>
  <si>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</si>
  <si>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</si>
  <si>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</si>
  <si>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</si>
  <si>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</si>
  <si>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</si>
  <si>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</si>
  <si>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</si>
  <si>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</si>
  <si>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</si>
  <si>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</si>
  <si>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</si>
  <si>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</si>
  <si>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</si>
  <si>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</si>
  <si>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</si>
  <si>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</si>
  <si>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</si>
  <si>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</si>
  <si>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</si>
  <si>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</si>
  <si>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</si>
  <si>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</si>
  <si>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</si>
  <si>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</si>
  <si>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</si>
  <si>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</si>
  <si>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</si>
  <si>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</si>
  <si>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</si>
  <si>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</si>
  <si>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</si>
  <si>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</si>
  <si>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</si>
  <si>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</si>
  <si>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</si>
  <si>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</si>
  <si>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</si>
  <si>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</si>
  <si>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</si>
  <si>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</si>
  <si>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</si>
  <si>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</si>
  <si>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</si>
  <si>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</si>
  <si>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</si>
  <si>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</si>
  <si>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</si>
  <si>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</si>
  <si>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</si>
  <si>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</si>
  <si>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</si>
  <si>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</si>
  <si>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</si>
  <si>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</si>
  <si>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</si>
  <si>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</si>
  <si>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</si>
  <si>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</si>
  <si>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</si>
  <si>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</si>
  <si>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</si>
  <si>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</si>
  <si>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</si>
  <si>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</si>
  <si>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</si>
  <si>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</si>
  <si>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</si>
  <si>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</si>
  <si>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</si>
  <si>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</si>
  <si>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</si>
  <si>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</si>
  <si>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</si>
  <si>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</si>
  <si>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</si>
  <si>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</si>
  <si>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</si>
  <si>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</si>
  <si>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</si>
  <si>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</si>
  <si>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</si>
  <si>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</si>
  <si>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</si>
  <si>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</si>
  <si>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</si>
  <si>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</si>
  <si>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</si>
  <si>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</si>
  <si>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</si>
  <si>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</si>
  <si>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</si>
  <si>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</si>
  <si>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</si>
  <si>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</si>
  <si>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</si>
  <si>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</si>
  <si>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</si>
  <si>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</si>
  <si>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</si>
  <si>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</si>
  <si>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</si>
  <si>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</si>
  <si>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</si>
  <si>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</si>
  <si>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</si>
  <si>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</si>
  <si>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</si>
  <si>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</si>
  <si>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</si>
  <si>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</si>
  <si>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</si>
  <si>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</si>
  <si>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</si>
  <si>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</si>
  <si>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</si>
  <si>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</si>
  <si>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</si>
  <si>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</si>
  <si>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</si>
  <si>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</si>
  <si>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</si>
  <si>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</si>
  <si>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</si>
  <si>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</si>
  <si>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</si>
  <si>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</si>
  <si>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</si>
  <si>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</si>
  <si>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</si>
  <si>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</si>
  <si>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</si>
  <si>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</si>
  <si>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</si>
  <si>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</si>
  <si>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</si>
  <si>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</si>
  <si>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</si>
  <si>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</si>
  <si>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</si>
  <si>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</si>
  <si>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</si>
  <si>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</si>
  <si>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</si>
  <si>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</si>
  <si>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</si>
  <si>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</si>
  <si>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</si>
  <si>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</si>
  <si>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</si>
  <si>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</si>
  <si>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</si>
  <si>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</si>
  <si>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</si>
  <si>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</si>
  <si>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</si>
  <si>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</si>
  <si>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</si>
  <si>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</si>
  <si>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</si>
  <si>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</si>
  <si>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</si>
  <si>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</si>
  <si>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</si>
  <si>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</si>
  <si>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</si>
  <si>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</si>
  <si>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</si>
  <si>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</si>
  <si>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</si>
  <si>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</si>
  <si>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</si>
  <si>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</si>
  <si>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</si>
  <si>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</si>
  <si>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</si>
  <si>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</si>
  <si>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</si>
  <si>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</si>
  <si>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</si>
  <si>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</si>
  <si>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</si>
  <si>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</si>
  <si>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</si>
  <si>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</si>
  <si>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</si>
  <si>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</si>
  <si>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</si>
  <si>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</si>
  <si>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</si>
  <si>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</si>
  <si>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</si>
  <si>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</si>
  <si>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</si>
  <si>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</si>
  <si>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</si>
  <si>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</si>
  <si>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</si>
  <si>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</si>
  <si>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</si>
  <si>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</si>
  <si>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</si>
  <si>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</si>
  <si>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</si>
  <si>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</si>
  <si>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</si>
  <si>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</si>
  <si>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</si>
  <si>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</si>
  <si>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</si>
  <si>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</si>
  <si>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</si>
  <si>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</si>
  <si>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</si>
  <si>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</si>
  <si>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</si>
  <si>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</si>
  <si>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</si>
  <si>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</si>
  <si>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</si>
  <si>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</si>
  <si>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</si>
  <si>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</si>
  <si>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</si>
  <si>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</si>
  <si>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</si>
  <si>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</si>
  <si>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</si>
  <si>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</si>
  <si>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</si>
  <si>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</si>
  <si>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</si>
  <si>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</si>
  <si>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</si>
  <si>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</si>
  <si>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</si>
  <si>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</si>
  <si>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</si>
  <si>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</si>
  <si>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</si>
  <si>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</si>
  <si>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</si>
  <si>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</si>
  <si>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</si>
  <si>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</si>
  <si>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</si>
  <si>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</si>
  <si>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</si>
  <si>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</si>
  <si>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</si>
  <si>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</si>
  <si>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</si>
  <si>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</si>
  <si>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</si>
  <si>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</si>
  <si>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</si>
  <si>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</si>
  <si>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</si>
  <si>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</si>
  <si>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</si>
  <si>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</si>
  <si>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</si>
  <si>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</si>
  <si>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</si>
  <si>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</si>
  <si>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</si>
  <si>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</si>
  <si>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</si>
  <si>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</si>
  <si>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</si>
  <si>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</si>
  <si>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</si>
  <si>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</si>
  <si>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</si>
  <si>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</si>
  <si>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</si>
  <si>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</si>
  <si>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</si>
  <si>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</si>
  <si>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</si>
  <si>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</si>
  <si>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</si>
  <si>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</si>
  <si>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</si>
  <si>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</si>
  <si>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</si>
  <si>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</si>
  <si>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</si>
  <si>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</si>
  <si>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</si>
  <si>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</si>
  <si>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</si>
  <si>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</si>
  <si>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</si>
  <si>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</si>
  <si>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</si>
  <si>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</si>
  <si>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</si>
  <si>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</si>
  <si>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</si>
  <si>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</si>
  <si>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</si>
  <si>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</si>
  <si>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</si>
  <si>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</si>
  <si>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</si>
  <si>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</si>
  <si>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</si>
  <si>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</si>
  <si>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</si>
  <si>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</si>
  <si>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</si>
  <si>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</si>
  <si>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</si>
  <si>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</si>
  <si>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</si>
  <si>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</si>
  <si>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</si>
  <si>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</si>
  <si>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</si>
  <si>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</si>
  <si>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</si>
  <si>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</si>
  <si>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</si>
  <si>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</si>
  <si>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</si>
  <si>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</si>
  <si>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</si>
  <si>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</si>
  <si>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</si>
  <si>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</si>
  <si>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</si>
  <si>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</si>
  <si>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</si>
  <si>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</si>
  <si>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</si>
  <si>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</si>
  <si>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</si>
  <si>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</si>
  <si>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</si>
  <si>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</si>
  <si>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</si>
  <si>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</si>
  <si>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</si>
  <si>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</si>
  <si>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</si>
  <si>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</si>
  <si>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</si>
  <si>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</si>
  <si>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</si>
  <si>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</si>
  <si>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</si>
  <si>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</si>
  <si>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</si>
  <si>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</si>
  <si>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</si>
  <si>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</si>
  <si>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</si>
  <si>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</si>
  <si>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</si>
  <si>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</si>
  <si>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</si>
  <si>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</si>
  <si>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</si>
  <si>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</si>
  <si>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</si>
  <si>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</si>
  <si>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</si>
  <si>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</si>
  <si>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</si>
  <si>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</si>
  <si>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</si>
  <si>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</si>
  <si>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</si>
  <si>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</si>
  <si>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</si>
  <si>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</si>
  <si>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</si>
  <si>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</si>
  <si>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</si>
  <si>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</si>
  <si>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</si>
  <si>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</si>
  <si>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</si>
  <si>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</si>
  <si>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</si>
  <si>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</si>
  <si>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</si>
  <si>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</si>
  <si>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</si>
  <si>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</si>
  <si>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</si>
  <si>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</si>
  <si>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</si>
  <si>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</si>
  <si>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</si>
  <si>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</si>
  <si>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</si>
  <si>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</si>
  <si>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</si>
  <si>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</si>
  <si>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</si>
  <si>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</si>
  <si>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</si>
  <si>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</si>
  <si>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</si>
  <si>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</si>
  <si>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</si>
  <si>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</si>
  <si>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</si>
  <si>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</si>
  <si>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</si>
  <si>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</si>
  <si>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</si>
  <si>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</si>
  <si>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</si>
  <si>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</si>
  <si>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</si>
  <si>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</si>
  <si>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</si>
  <si>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</si>
  <si>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</si>
  <si>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</si>
  <si>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</si>
  <si>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</si>
  <si>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</si>
  <si>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</si>
  <si>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</si>
  <si>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</si>
  <si>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</si>
  <si>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</si>
  <si>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</si>
  <si>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</si>
  <si>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</si>
  <si>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</si>
  <si>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</si>
  <si>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</si>
  <si>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</si>
  <si>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</si>
  <si>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</si>
  <si>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</si>
  <si>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</si>
  <si>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</si>
  <si>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</si>
  <si>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</si>
  <si>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</si>
  <si>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</si>
  <si>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</si>
  <si>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</si>
  <si>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</si>
  <si>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</si>
  <si>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</si>
  <si>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</si>
  <si>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</si>
  <si>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</si>
  <si>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</si>
  <si>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</si>
  <si>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</si>
  <si>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</si>
  <si>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</si>
  <si>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</si>
  <si>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</si>
  <si>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</si>
  <si>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</si>
  <si>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</si>
  <si>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</si>
  <si>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</si>
  <si>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</si>
  <si>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</si>
  <si>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</si>
  <si>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</si>
  <si>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</si>
  <si>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</si>
  <si>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</si>
  <si>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</si>
  <si>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</si>
  <si>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</si>
  <si>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</si>
  <si>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</si>
  <si>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</si>
  <si>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</si>
  <si>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</si>
  <si>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</si>
  <si>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</si>
  <si>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</si>
  <si>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</si>
  <si>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</si>
  <si>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</si>
  <si>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</si>
  <si>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</si>
  <si>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</si>
  <si>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</si>
  <si>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</si>
  <si>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</si>
  <si>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</si>
  <si>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</si>
  <si>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</si>
  <si>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</si>
  <si>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</si>
  <si>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</si>
  <si>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</si>
  <si>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</si>
  <si>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</si>
  <si>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</si>
  <si>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</si>
  <si>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</si>
  <si>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</si>
  <si>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</si>
  <si>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</si>
  <si>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</si>
  <si>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</si>
  <si>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</si>
  <si>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</si>
  <si>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</si>
  <si>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</si>
  <si>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</si>
  <si>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</si>
  <si>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</si>
  <si>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</si>
  <si>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</si>
  <si>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</si>
  <si>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</si>
  <si>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</si>
  <si>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</si>
  <si>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</si>
  <si>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</si>
  <si>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</si>
  <si>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</si>
  <si>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</si>
  <si>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</si>
  <si>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</si>
  <si>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</si>
  <si>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</si>
  <si>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</si>
  <si>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</si>
  <si>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</si>
  <si>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</si>
  <si>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</si>
  <si>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</si>
  <si>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</si>
  <si>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</si>
  <si>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</si>
  <si>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</si>
  <si>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</si>
  <si>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</si>
  <si>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</si>
  <si>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</si>
  <si>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</si>
  <si>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</si>
  <si>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</si>
  <si>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</si>
  <si>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</si>
  <si>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</si>
  <si>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</si>
  <si>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</si>
  <si>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</si>
  <si>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</si>
  <si>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</si>
  <si>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</si>
  <si>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</si>
  <si>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</si>
  <si>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</si>
  <si>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</si>
  <si>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</si>
  <si>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</si>
  <si>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</si>
  <si>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</si>
  <si>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</si>
  <si>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</si>
  <si>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</si>
  <si>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</si>
  <si>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</si>
  <si>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</si>
  <si>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</si>
  <si>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</si>
  <si>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</si>
  <si>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</si>
  <si>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</si>
  <si>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</si>
  <si>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</si>
  <si>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</si>
  <si>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</si>
  <si>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</si>
  <si>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</si>
  <si>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</si>
  <si>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</si>
  <si>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</si>
  <si>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</si>
  <si>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</si>
  <si>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</si>
  <si>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</si>
  <si>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</si>
  <si>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</si>
  <si>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</si>
  <si>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</si>
  <si>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</si>
  <si>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</si>
  <si>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</si>
  <si>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</si>
  <si>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</si>
  <si>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</si>
  <si>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</si>
  <si>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</si>
  <si>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</si>
  <si>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</si>
  <si>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</si>
  <si>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</si>
  <si>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</si>
  <si>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</si>
  <si>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</si>
  <si>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</si>
  <si>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</si>
  <si>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</si>
  <si>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</si>
  <si>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</si>
  <si>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</si>
  <si>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</si>
  <si>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</si>
  <si>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</si>
  <si>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</si>
  <si>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</si>
  <si>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</si>
  <si>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</si>
  <si>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</si>
  <si>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</si>
  <si>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</si>
  <si>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</si>
  <si>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</si>
  <si>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</si>
  <si>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</si>
  <si>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</si>
  <si>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</si>
  <si>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</si>
  <si>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</si>
  <si>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</si>
  <si>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</si>
  <si>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</si>
  <si>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</si>
  <si>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</si>
  <si>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</si>
  <si>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</si>
  <si>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</si>
  <si>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</si>
  <si>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</si>
  <si>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</si>
  <si>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</si>
  <si>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</si>
  <si>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</si>
  <si>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</si>
  <si>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</si>
  <si>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</si>
  <si>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</si>
  <si>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</si>
  <si>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</si>
  <si>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</si>
  <si>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</si>
  <si>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</si>
  <si>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</si>
  <si>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</si>
  <si>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</si>
  <si>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</si>
  <si>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</si>
  <si>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</si>
  <si>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</si>
  <si>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</si>
  <si>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</si>
  <si>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</si>
  <si>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</si>
  <si>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</si>
  <si>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</si>
  <si>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</si>
  <si>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</si>
  <si>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</si>
  <si>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</si>
  <si>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</si>
  <si>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</si>
  <si>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</si>
  <si>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</si>
  <si>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</si>
  <si>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</si>
  <si>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</si>
  <si>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</si>
  <si>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</si>
  <si>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</si>
  <si>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</si>
  <si>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</si>
  <si>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</si>
  <si>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</si>
  <si>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</si>
  <si>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</si>
  <si>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</si>
  <si>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</si>
  <si>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</si>
  <si>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</si>
  <si>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</si>
  <si>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</si>
  <si>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</si>
  <si>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</si>
  <si>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</si>
  <si>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</si>
  <si>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</si>
  <si>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</si>
  <si>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</si>
  <si>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</si>
  <si>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</si>
  <si>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</si>
  <si>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</si>
  <si>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</si>
  <si>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</si>
  <si>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</si>
  <si>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</si>
  <si>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</si>
  <si>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</si>
  <si>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</si>
  <si>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</si>
  <si>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</si>
  <si>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</si>
  <si>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</si>
  <si>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</si>
  <si>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</si>
  <si>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</si>
  <si>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</si>
  <si>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</si>
  <si>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</si>
  <si>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</si>
  <si>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</si>
  <si>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</si>
  <si>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</si>
  <si>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</si>
  <si>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</si>
  <si>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</si>
  <si>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</si>
  <si>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</si>
  <si>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</si>
  <si>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</si>
  <si>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</si>
  <si>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</si>
  <si>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</si>
  <si>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</si>
  <si>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</si>
  <si>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</si>
  <si>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</si>
  <si>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</si>
  <si>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</si>
  <si>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</si>
  <si>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</si>
  <si>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</si>
  <si>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</si>
  <si>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</si>
  <si>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</si>
  <si>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</si>
  <si>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</si>
  <si>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</si>
  <si>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</si>
  <si>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</si>
  <si>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</si>
  <si>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</si>
  <si>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</si>
  <si>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</si>
  <si>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</si>
  <si>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</si>
  <si>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</si>
  <si>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</si>
  <si>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</si>
  <si>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</si>
  <si>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</si>
  <si>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</si>
  <si>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</si>
  <si>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</si>
  <si>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</si>
  <si>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</si>
  <si>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</si>
  <si>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</si>
  <si>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</si>
  <si>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</si>
  <si>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</si>
  <si>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</si>
  <si>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</si>
  <si>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</si>
  <si>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</si>
  <si>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</si>
  <si>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</si>
  <si>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</si>
  <si>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</si>
  <si>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</si>
  <si>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</si>
  <si>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</si>
  <si>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</si>
  <si>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</si>
  <si>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</si>
  <si>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</si>
  <si>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</si>
  <si>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</si>
  <si>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</si>
  <si>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</si>
  <si>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</si>
  <si>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</si>
  <si>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</si>
  <si>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</si>
  <si>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</si>
  <si>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</si>
  <si>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</si>
  <si>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</si>
  <si>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</si>
  <si>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</si>
  <si>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</si>
  <si>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</si>
  <si>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</si>
  <si>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</si>
  <si>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</si>
  <si>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</si>
  <si>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</si>
  <si>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</si>
  <si>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</si>
  <si>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</si>
  <si>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</si>
  <si>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</si>
  <si>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</si>
  <si>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</si>
  <si>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</si>
  <si>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</si>
  <si>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</si>
  <si>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</si>
  <si>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</si>
  <si>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</si>
  <si>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</si>
  <si>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</si>
  <si>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</si>
  <si>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</si>
  <si>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</si>
  <si>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</si>
  <si>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</si>
  <si>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</si>
  <si>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</si>
  <si>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</si>
  <si>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</si>
  <si>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</si>
  <si>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</si>
  <si>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</si>
  <si>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</si>
  <si>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</si>
  <si>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</si>
  <si>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</si>
  <si>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</si>
  <si>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</si>
  <si>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</si>
  <si>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</si>
  <si>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</si>
  <si>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</si>
  <si>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</si>
  <si>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</si>
  <si>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</si>
  <si>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</si>
  <si>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</si>
  <si>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</si>
  <si>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</si>
  <si>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</si>
  <si>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</si>
  <si>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</si>
  <si>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</si>
  <si>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</si>
  <si>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</si>
  <si>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</si>
  <si>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</si>
  <si>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</si>
  <si>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</si>
  <si>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</si>
  <si>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</si>
  <si>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</si>
  <si>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</si>
  <si>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</si>
  <si>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</si>
  <si>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</si>
  <si>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</si>
  <si>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</si>
  <si>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</si>
  <si>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</si>
  <si>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</si>
  <si>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</si>
  <si>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</si>
  <si>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</si>
  <si>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</si>
  <si>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</si>
  <si>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</si>
  <si>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</si>
  <si>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</si>
  <si>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</si>
  <si>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</si>
  <si>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</si>
  <si>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</si>
  <si>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</si>
  <si>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</si>
  <si>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</si>
  <si>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</si>
  <si>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</si>
  <si>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</si>
  <si>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</si>
  <si>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</si>
  <si>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</si>
  <si>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</si>
  <si>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</si>
  <si>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</si>
  <si>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</si>
  <si>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</si>
  <si>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</si>
  <si>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</si>
  <si>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</si>
  <si>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</si>
  <si>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</si>
  <si>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</si>
  <si>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</si>
  <si>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</si>
  <si>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</si>
  <si>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</si>
  <si>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</si>
  <si>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</si>
  <si>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</si>
  <si>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</si>
  <si>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</si>
  <si>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</si>
  <si>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</si>
  <si>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</si>
  <si>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</si>
  <si>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</si>
  <si>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</si>
  <si>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</si>
  <si>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</si>
  <si>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</si>
  <si>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</si>
  <si>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</si>
  <si>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</si>
  <si>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</si>
  <si>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</si>
  <si>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</si>
  <si>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</si>
  <si>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</si>
  <si>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</si>
  <si>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</si>
  <si>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</si>
  <si>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</si>
  <si>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</si>
  <si>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</si>
  <si>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</si>
  <si>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</si>
  <si>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</si>
  <si>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</si>
  <si>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</si>
  <si>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</si>
  <si>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</si>
  <si>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</si>
  <si>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</si>
  <si>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</si>
  <si>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</si>
  <si>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</si>
  <si>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</si>
  <si>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</si>
  <si>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</si>
  <si>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</si>
  <si>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</si>
  <si>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</si>
  <si>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</si>
  <si>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</si>
  <si>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</si>
  <si>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</si>
  <si>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</si>
  <si>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</si>
  <si>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</si>
  <si>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</si>
  <si>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</si>
  <si>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</si>
  <si>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</si>
  <si>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</si>
  <si>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</si>
  <si>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</si>
  <si>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</si>
  <si>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</si>
  <si>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</si>
  <si>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</si>
  <si>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</si>
  <si>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</si>
  <si>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</si>
  <si>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</si>
  <si>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</si>
  <si>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</si>
  <si>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</si>
  <si>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</si>
  <si>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</si>
  <si>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</si>
  <si>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</si>
  <si>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</si>
  <si>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</si>
  <si>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</si>
  <si>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</si>
  <si>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</si>
  <si>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</si>
  <si>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</si>
  <si>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</si>
  <si>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</si>
  <si>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</si>
  <si>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</si>
  <si>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</si>
  <si>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</si>
  <si>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</si>
  <si>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</si>
  <si>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</si>
  <si>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</si>
  <si>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</si>
  <si>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</si>
  <si>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</si>
  <si>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</si>
  <si>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</si>
  <si>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</si>
  <si>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</si>
  <si>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</si>
  <si>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</si>
  <si>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</si>
  <si>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</si>
  <si>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</si>
  <si>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</si>
  <si>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</si>
  <si>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</si>
  <si>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</si>
  <si>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</si>
  <si>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</si>
  <si>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</si>
  <si>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</si>
  <si>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</si>
  <si>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</si>
  <si>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</si>
  <si>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</si>
  <si>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</si>
  <si>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</si>
  <si>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</si>
  <si>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</si>
  <si>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</si>
  <si>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</si>
  <si>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</si>
  <si>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</si>
  <si>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</si>
  <si>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</si>
  <si>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</si>
  <si>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</si>
  <si>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</si>
  <si>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</si>
  <si>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</si>
  <si>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</si>
  <si>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</si>
  <si>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</si>
  <si>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</si>
  <si>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</si>
  <si>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</si>
  <si>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</si>
  <si>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</si>
  <si>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</si>
  <si>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</si>
  <si>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</si>
  <si>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</si>
  <si>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</si>
  <si>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</si>
  <si>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</si>
  <si>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</si>
  <si>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</si>
  <si>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</si>
  <si>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</si>
  <si>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</si>
  <si>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</si>
  <si>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</si>
  <si>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</si>
  <si>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</si>
  <si>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</si>
  <si>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</si>
  <si>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</si>
  <si>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</si>
  <si>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</si>
  <si>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</si>
  <si>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</si>
  <si>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</si>
  <si>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</si>
  <si>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</si>
  <si>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</si>
  <si>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</si>
  <si>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</si>
  <si>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</si>
  <si>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</si>
  <si>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</si>
  <si>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</si>
  <si>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</si>
  <si>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</si>
  <si>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</si>
  <si>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</si>
  <si>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</si>
  <si>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</si>
  <si>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</si>
  <si>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</si>
  <si>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</si>
  <si>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</si>
  <si>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</si>
  <si>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</si>
  <si>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</si>
  <si>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</si>
  <si>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</si>
  <si>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</si>
  <si>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</si>
  <si>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</si>
  <si>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</si>
  <si>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</si>
  <si>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</si>
  <si>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</si>
  <si>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</si>
  <si>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</si>
  <si>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</si>
  <si>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</si>
  <si>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</si>
  <si>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</si>
  <si>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</si>
  <si>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</si>
  <si>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</si>
  <si>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</si>
  <si>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</si>
  <si>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</si>
  <si>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</si>
  <si>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</si>
  <si>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</si>
  <si>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</si>
  <si>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</si>
  <si>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</si>
  <si>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</si>
  <si>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</si>
  <si>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</si>
  <si>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</si>
  <si>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</si>
  <si>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</si>
  <si>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</si>
  <si>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</si>
  <si>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</si>
  <si>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</si>
  <si>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</si>
  <si>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</si>
  <si>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</si>
  <si>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</si>
  <si>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</si>
  <si>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</si>
  <si>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</si>
  <si>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</si>
  <si>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</si>
  <si>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</si>
  <si>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</si>
  <si>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</si>
  <si>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</si>
  <si>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</si>
  <si>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</si>
  <si>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</si>
  <si>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</si>
  <si>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</si>
  <si>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</si>
  <si>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</si>
  <si>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</si>
  <si>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</si>
  <si>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</si>
  <si>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</si>
  <si>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</si>
  <si>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</si>
  <si>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</si>
  <si>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</si>
  <si>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</si>
  <si>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</si>
  <si>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</si>
  <si>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</si>
  <si>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</si>
  <si>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</si>
  <si>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</si>
  <si>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</si>
  <si>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</si>
  <si>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</si>
  <si>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</si>
  <si>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</si>
  <si>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</si>
  <si>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</si>
  <si>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</si>
  <si>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</si>
  <si>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</si>
  <si>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</si>
  <si>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</si>
  <si>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</si>
  <si>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</si>
  <si>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</si>
  <si>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</si>
  <si>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</si>
  <si>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</si>
  <si>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</si>
  <si>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</si>
  <si>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</si>
  <si>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</si>
  <si>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</si>
  <si>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</si>
  <si>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</si>
  <si>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</si>
  <si>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</si>
  <si>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</si>
  <si>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</si>
  <si>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</si>
  <si>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</si>
  <si>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</si>
  <si>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</si>
  <si>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</si>
  <si>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</si>
  <si>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</si>
  <si>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</si>
  <si>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</si>
  <si>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</si>
  <si>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</si>
  <si>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</si>
  <si>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</si>
  <si>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</si>
  <si>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</si>
  <si>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</si>
  <si>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</si>
  <si>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</si>
  <si>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</si>
  <si>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</si>
  <si>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</si>
  <si>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</si>
  <si>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</si>
  <si>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</si>
  <si>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</si>
  <si>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</si>
  <si>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</si>
  <si>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</si>
  <si>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</si>
  <si>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</si>
  <si>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</si>
  <si>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</si>
  <si>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</si>
  <si>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</si>
  <si>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</si>
  <si>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</si>
  <si>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</si>
  <si>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</si>
  <si>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</si>
  <si>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</si>
  <si>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</si>
  <si>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</si>
  <si>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</si>
  <si>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</si>
  <si>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</si>
  <si>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</si>
  <si>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</si>
  <si>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</si>
  <si>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</si>
  <si>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</si>
  <si>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</si>
  <si>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</si>
  <si>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</si>
  <si>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</si>
  <si>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</si>
  <si>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</si>
  <si>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</si>
  <si>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</si>
  <si>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</si>
  <si>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</si>
  <si>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</si>
  <si>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</si>
  <si>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</si>
  <si>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</si>
  <si>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</si>
  <si>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</si>
  <si>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</si>
  <si>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</si>
  <si>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</si>
  <si>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</si>
  <si>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</si>
  <si>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</si>
  <si>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</si>
  <si>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</si>
  <si>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</si>
  <si>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</si>
  <si>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</si>
  <si>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</si>
  <si>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</si>
  <si>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</si>
  <si>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</si>
  <si>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</si>
  <si>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</si>
  <si>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</si>
  <si>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</si>
  <si>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</si>
  <si>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</si>
  <si>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</si>
  <si>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</si>
  <si>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</si>
  <si>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</si>
  <si>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</si>
  <si>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</si>
  <si>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</si>
  <si>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</si>
  <si>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</si>
  <si>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</si>
  <si>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</si>
  <si>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</si>
  <si>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</si>
  <si>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</si>
  <si>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</si>
  <si>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</si>
  <si>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</si>
  <si>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</si>
  <si>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</si>
  <si>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</si>
  <si>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</si>
  <si>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</si>
  <si>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</si>
  <si>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</si>
  <si>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</si>
  <si>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</si>
  <si>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</si>
  <si>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</si>
  <si>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</si>
  <si>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</si>
  <si>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</si>
  <si>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</si>
  <si>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</si>
  <si>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</si>
  <si>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</si>
  <si>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</si>
  <si>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</si>
  <si>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</si>
  <si>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</si>
  <si>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</si>
  <si>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</si>
  <si>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</si>
  <si>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</si>
  <si>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</si>
  <si>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</si>
  <si>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</si>
  <si>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</si>
  <si>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</si>
  <si>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</si>
  <si>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</si>
  <si>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</si>
  <si>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</si>
  <si>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</si>
  <si>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</si>
  <si>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</si>
  <si>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</si>
  <si>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</si>
  <si>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</si>
  <si>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</si>
  <si>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</si>
  <si>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</si>
  <si>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</si>
  <si>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</si>
  <si>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</si>
  <si>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</si>
  <si>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</si>
  <si>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</si>
  <si>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</si>
  <si>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</si>
  <si>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</si>
  <si>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</si>
  <si>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</si>
  <si>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</si>
  <si>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</si>
  <si>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</si>
  <si>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</si>
  <si>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</si>
  <si>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</si>
  <si>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</si>
  <si>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</si>
  <si>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</si>
  <si>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</si>
  <si>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</si>
  <si>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</si>
  <si>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</si>
  <si>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</si>
  <si>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</si>
  <si>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</si>
  <si>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</si>
  <si>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</si>
  <si>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</si>
  <si>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</si>
  <si>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</si>
  <si>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</si>
  <si>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</si>
  <si>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</si>
  <si>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</si>
  <si>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</si>
  <si>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</si>
  <si>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</si>
  <si>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</si>
  <si>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</si>
  <si>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</si>
  <si>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</si>
  <si>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</si>
  <si>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</si>
  <si>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</si>
  <si>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</si>
  <si>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</si>
  <si>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</si>
  <si>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</si>
  <si>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</si>
  <si>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</si>
  <si>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</si>
  <si>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</si>
  <si>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</si>
  <si>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</si>
  <si>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</si>
  <si>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</si>
  <si>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</si>
  <si>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</si>
  <si>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</si>
  <si>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</si>
  <si>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</si>
  <si>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</si>
  <si>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</si>
  <si>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</si>
  <si>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</si>
  <si>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</si>
  <si>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</si>
  <si>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</si>
  <si>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</si>
  <si>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</si>
  <si>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</si>
  <si>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</si>
  <si>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</si>
  <si>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</si>
  <si>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</si>
  <si>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</si>
  <si>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</si>
  <si>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</si>
  <si>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</si>
  <si>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</si>
  <si>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</si>
  <si>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</si>
  <si>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</si>
  <si>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</si>
  <si>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</si>
  <si>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</si>
  <si>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</si>
  <si>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</si>
  <si>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</si>
  <si>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</si>
  <si>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</si>
  <si>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</si>
  <si>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</si>
  <si>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</si>
  <si>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</si>
  <si>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</si>
  <si>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</si>
  <si>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</si>
  <si>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</si>
  <si>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</si>
  <si>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</si>
  <si>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</si>
  <si>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</si>
  <si>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</si>
  <si>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</si>
  <si>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</si>
  <si>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</si>
  <si>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</si>
  <si>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</si>
  <si>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</si>
  <si>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</si>
  <si>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</si>
  <si>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</si>
  <si>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</si>
  <si>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</si>
  <si>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</si>
  <si>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</si>
  <si>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</si>
  <si>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</si>
  <si>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</si>
  <si>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</si>
  <si>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</si>
  <si>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</si>
  <si>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</si>
  <si>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</si>
  <si>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</si>
  <si>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</si>
  <si>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</si>
  <si>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</si>
  <si>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</si>
  <si>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</si>
  <si>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</si>
  <si>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</si>
  <si>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</si>
  <si>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</si>
  <si>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</si>
  <si>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</si>
  <si>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</si>
  <si>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</si>
  <si>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</si>
  <si>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</si>
  <si>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</si>
  <si>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</si>
  <si>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</si>
  <si>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</si>
  <si>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</si>
  <si>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</si>
  <si>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</si>
  <si>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</si>
  <si>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</si>
  <si>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</si>
  <si>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</si>
  <si>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</si>
  <si>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</si>
  <si>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</si>
  <si>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</si>
  <si>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</si>
  <si>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</si>
  <si>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</si>
  <si>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</si>
  <si>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</si>
  <si>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</si>
  <si>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</si>
  <si>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</si>
  <si>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</si>
  <si>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</si>
  <si>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</si>
  <si>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</si>
  <si>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</si>
  <si>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</si>
  <si>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</si>
  <si>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</si>
  <si>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</si>
  <si>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</si>
  <si>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</si>
  <si>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</si>
  <si>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</si>
  <si>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</si>
  <si>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</si>
  <si>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</si>
  <si>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</si>
  <si>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</si>
  <si>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</si>
  <si>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</si>
  <si>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</si>
  <si>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</si>
  <si>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</si>
  <si>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</si>
  <si>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</si>
  <si>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</si>
  <si>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</si>
  <si>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</si>
  <si>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</si>
  <si>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</si>
  <si>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</si>
  <si>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</si>
  <si>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</si>
  <si>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</si>
  <si>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</si>
  <si>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</si>
  <si>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</si>
  <si>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</si>
  <si>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</si>
  <si>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</si>
  <si>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</si>
  <si>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</si>
  <si>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</si>
  <si>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</si>
  <si>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</si>
  <si>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</si>
  <si>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</si>
  <si>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</si>
  <si>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</si>
  <si>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</si>
  <si>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</si>
  <si>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</si>
  <si>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</si>
  <si>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</si>
  <si>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</si>
  <si>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</si>
  <si>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</si>
  <si>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</si>
  <si>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</si>
  <si>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</si>
  <si>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</si>
  <si>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</si>
  <si>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</si>
  <si>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</si>
  <si>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</si>
  <si>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</si>
  <si>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</si>
  <si>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</si>
  <si>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</si>
  <si>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</si>
  <si>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</si>
  <si>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</si>
  <si>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</si>
  <si>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</si>
  <si>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</si>
  <si>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</si>
  <si>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</si>
  <si>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</si>
  <si>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</si>
  <si>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</si>
  <si>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</si>
  <si>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</si>
  <si>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</si>
  <si>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</si>
  <si>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</si>
  <si>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</si>
  <si>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</si>
  <si>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</si>
  <si>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</si>
  <si>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</si>
  <si>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</si>
  <si>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</si>
  <si>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</si>
  <si>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</si>
  <si>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</si>
  <si>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</si>
  <si>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</si>
  <si>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</si>
  <si>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</si>
  <si>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</si>
  <si>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</si>
  <si>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</si>
  <si>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</si>
  <si>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</si>
  <si>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</si>
  <si>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</si>
  <si>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</si>
  <si>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</si>
  <si>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</si>
  <si>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</si>
  <si>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</si>
  <si>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</si>
  <si>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</si>
  <si>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</si>
  <si>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</si>
  <si>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</si>
  <si>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</si>
  <si>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</si>
  <si>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</si>
  <si>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</si>
  <si>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</si>
  <si>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</si>
  <si>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</si>
  <si>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</si>
  <si>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</si>
  <si>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</si>
  <si>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</si>
  <si>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</si>
  <si>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</si>
  <si>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</si>
  <si>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</si>
  <si>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</si>
  <si>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</si>
  <si>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</si>
  <si>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</si>
  <si>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</si>
  <si>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</si>
  <si>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</si>
  <si>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</si>
  <si>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</si>
  <si>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</si>
  <si>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</si>
  <si>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</si>
  <si>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</si>
  <si>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</si>
  <si>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</si>
  <si>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</si>
  <si>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</si>
  <si>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</si>
  <si>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</si>
  <si>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</si>
  <si>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</si>
  <si>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</si>
  <si>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</si>
  <si>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</si>
  <si>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</si>
  <si>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</si>
  <si>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</si>
  <si>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</si>
  <si>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</si>
  <si>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</si>
  <si>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</si>
  <si>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</si>
  <si>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</si>
  <si>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</si>
  <si>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</si>
  <si>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</si>
  <si>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</si>
  <si>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</si>
  <si>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</si>
  <si>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</si>
  <si>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</si>
  <si>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</si>
  <si>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</si>
  <si>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</si>
  <si>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</si>
  <si>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</si>
  <si>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</si>
  <si>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</si>
  <si>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</si>
  <si>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</si>
  <si>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</si>
  <si>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</si>
  <si>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</si>
  <si>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</si>
  <si>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</si>
  <si>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</si>
  <si>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</si>
  <si>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</si>
  <si>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</si>
  <si>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</si>
  <si>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</si>
  <si>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</si>
  <si>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</si>
  <si>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</si>
  <si>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</si>
  <si>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</si>
  <si>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</si>
  <si>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</si>
  <si>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</si>
  <si>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</si>
  <si>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</si>
  <si>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</si>
  <si>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</si>
  <si>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</si>
  <si>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</si>
  <si>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</si>
  <si>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</si>
  <si>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</si>
  <si>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</si>
  <si>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</si>
  <si>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</si>
  <si>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</si>
  <si>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</si>
  <si>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</si>
  <si>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</si>
  <si>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</si>
  <si>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</si>
  <si>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</si>
  <si>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</si>
  <si>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</si>
  <si>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</si>
  <si>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</si>
  <si>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</si>
  <si>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</si>
  <si>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</si>
  <si>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</si>
  <si>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</si>
  <si>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</si>
  <si>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</si>
  <si>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</si>
  <si>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</si>
  <si>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</si>
  <si>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</si>
  <si>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</si>
  <si>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</si>
  <si>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</si>
  <si>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</si>
  <si>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</si>
  <si>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</si>
  <si>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</si>
  <si>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</si>
  <si>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</si>
  <si>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</si>
  <si>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</si>
  <si>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</si>
  <si>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</si>
  <si>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</si>
  <si>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</si>
  <si>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</si>
  <si>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</si>
  <si>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</si>
  <si>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</si>
  <si>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</si>
  <si>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</si>
  <si>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</si>
  <si>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</si>
  <si>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</si>
  <si>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</si>
  <si>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</si>
  <si>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</si>
  <si>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</si>
  <si>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</si>
  <si>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</si>
  <si>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</si>
  <si>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</si>
  <si>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</si>
  <si>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</si>
  <si>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</si>
  <si>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</si>
  <si>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</si>
  <si>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</si>
  <si>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</si>
  <si>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</si>
  <si>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</si>
  <si>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</si>
  <si>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</si>
  <si>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</si>
  <si>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</si>
  <si>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</si>
  <si>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</si>
  <si>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</si>
  <si>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</si>
  <si>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</si>
  <si>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</si>
  <si>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</si>
  <si>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</si>
  <si>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</si>
  <si>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</si>
  <si>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</si>
  <si>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</si>
  <si>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</si>
  <si>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</si>
  <si>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</si>
  <si>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</si>
  <si>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</si>
  <si>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</si>
  <si>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</si>
  <si>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</si>
  <si>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</si>
  <si>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</si>
  <si>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</si>
  <si>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</si>
  <si>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</si>
  <si>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</si>
  <si>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</si>
  <si>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</si>
  <si>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</si>
  <si>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</si>
  <si>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</si>
  <si>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</si>
  <si>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</si>
  <si>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</si>
  <si>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</si>
  <si>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</si>
  <si>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</si>
  <si>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</si>
  <si>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</si>
  <si>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</si>
  <si>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</si>
  <si>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</si>
  <si>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</si>
  <si>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</si>
  <si>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</si>
  <si>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</si>
  <si>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</si>
  <si>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</si>
  <si>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</si>
  <si>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</si>
  <si>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</si>
  <si>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</si>
  <si>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</si>
  <si>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</si>
  <si>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</si>
  <si>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</si>
  <si>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</si>
  <si>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</si>
  <si>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</si>
  <si>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</si>
  <si>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</si>
  <si>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</si>
  <si>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</si>
  <si>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</si>
  <si>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</si>
  <si>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</si>
  <si>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</si>
  <si>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</si>
  <si>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</si>
  <si>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</si>
  <si>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</si>
  <si>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</si>
  <si>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</si>
  <si>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</si>
  <si>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</si>
  <si>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</si>
  <si>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</si>
  <si>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</si>
  <si>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</si>
  <si>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</si>
  <si>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</si>
  <si>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</si>
  <si>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</si>
  <si>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</si>
  <si>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</si>
  <si>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</si>
  <si>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</si>
  <si>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</si>
  <si>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</si>
  <si>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</si>
  <si>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</si>
  <si>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</si>
  <si>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</si>
  <si>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</si>
  <si>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</si>
  <si>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</si>
  <si>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</si>
  <si>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</si>
  <si>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</si>
  <si>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</si>
  <si>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</si>
  <si>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</si>
  <si>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</si>
  <si>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</si>
  <si>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</si>
  <si>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</si>
  <si>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</si>
  <si>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</si>
  <si>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</si>
  <si>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</si>
  <si>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</si>
  <si>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</si>
  <si>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</si>
  <si>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</si>
  <si>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</si>
  <si>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</si>
  <si>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</si>
  <si>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</si>
  <si>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</si>
  <si>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</si>
  <si>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</si>
  <si>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</si>
  <si>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</si>
  <si>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</si>
  <si>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</si>
  <si>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</si>
  <si>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</si>
  <si>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</si>
  <si>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</si>
  <si>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</si>
  <si>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</si>
  <si>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</si>
  <si>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</si>
  <si>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</si>
  <si>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</si>
  <si>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</si>
  <si>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</si>
  <si>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</si>
  <si>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</si>
  <si>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</si>
  <si>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</si>
  <si>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</si>
  <si>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</si>
  <si>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</si>
  <si>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</si>
  <si>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</si>
  <si>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</si>
  <si>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</si>
  <si>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</si>
  <si>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</si>
  <si>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</si>
  <si>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</si>
  <si>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</si>
  <si>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</si>
  <si>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</si>
  <si>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</si>
  <si>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</si>
  <si>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</si>
  <si>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</si>
  <si>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</si>
  <si>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</si>
  <si>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</si>
  <si>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</si>
  <si>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</si>
  <si>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</si>
  <si>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</si>
  <si>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</si>
  <si>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</si>
  <si>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</si>
  <si>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</si>
  <si>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</si>
  <si>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</si>
  <si>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</si>
  <si>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</si>
  <si>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</si>
  <si>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</si>
  <si>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</si>
  <si>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</si>
  <si>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</si>
  <si>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</si>
  <si>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</si>
  <si>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</si>
  <si>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</si>
  <si>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</si>
  <si>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</si>
  <si>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</si>
  <si>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</si>
  <si>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</si>
  <si>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</si>
  <si>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</si>
  <si>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</si>
  <si>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</si>
  <si>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</si>
  <si>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</si>
  <si>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</si>
  <si>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</si>
  <si>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</si>
  <si>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</si>
  <si>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</si>
  <si>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</si>
  <si>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</si>
  <si>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</si>
  <si>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</si>
  <si>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</si>
  <si>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</si>
  <si>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</si>
  <si>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</si>
  <si>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</si>
  <si>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</si>
  <si>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</si>
  <si>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</si>
  <si>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</si>
  <si>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</si>
  <si>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</si>
  <si>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</si>
  <si>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</si>
  <si>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</si>
  <si>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</si>
  <si>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</si>
  <si>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</si>
  <si>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</si>
  <si>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</si>
  <si>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</si>
  <si>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</si>
  <si>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</si>
  <si>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</si>
  <si>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</si>
  <si>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</si>
  <si>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</si>
  <si>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</si>
  <si>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</si>
  <si>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</si>
  <si>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</si>
  <si>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</si>
  <si>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</si>
  <si>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</si>
  <si>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</si>
  <si>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</si>
  <si>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</si>
  <si>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</si>
  <si>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</si>
  <si>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</si>
  <si>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</si>
  <si>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</si>
  <si>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</si>
  <si>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</si>
  <si>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</si>
  <si>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</si>
  <si>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</si>
  <si>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</si>
  <si>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</si>
  <si>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</si>
  <si>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</si>
  <si>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</si>
  <si>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</si>
  <si>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</si>
  <si>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</si>
  <si>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</si>
  <si>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</si>
  <si>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</si>
  <si>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</si>
  <si>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</si>
  <si>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</si>
  <si>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</si>
  <si>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</si>
  <si>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</si>
  <si>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</si>
  <si>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</si>
  <si>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</si>
  <si>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</si>
  <si>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</si>
  <si>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</si>
  <si>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</si>
  <si>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</si>
  <si>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</si>
  <si>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</si>
  <si>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</si>
  <si>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</si>
  <si>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</si>
  <si>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</si>
  <si>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</si>
  <si>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</si>
  <si>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</si>
  <si>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</si>
  <si>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</si>
  <si>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</si>
  <si>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</si>
  <si>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</si>
  <si>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</si>
  <si>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</si>
  <si>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</si>
  <si>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</si>
  <si>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</si>
  <si>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</si>
  <si>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</si>
  <si>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</si>
  <si>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</si>
  <si>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</si>
  <si>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</si>
  <si>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</si>
  <si>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</si>
  <si>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</si>
  <si>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</si>
  <si>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</si>
  <si>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</si>
  <si>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</si>
  <si>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</si>
  <si>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</si>
  <si>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</si>
  <si>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</si>
  <si>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</si>
  <si>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</si>
  <si>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</si>
  <si>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</si>
  <si>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</si>
  <si>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</si>
  <si>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</si>
  <si>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</si>
  <si>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</si>
  <si>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</si>
  <si>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</si>
  <si>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</si>
  <si>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</si>
  <si>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</si>
  <si>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</si>
  <si>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</si>
  <si>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</si>
  <si>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</si>
  <si>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</si>
  <si>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</si>
  <si>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</si>
  <si>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</si>
  <si>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</si>
  <si>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</si>
  <si>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</si>
  <si>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</si>
  <si>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</si>
  <si>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</si>
  <si>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</si>
  <si>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</si>
  <si>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</si>
  <si>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</si>
  <si>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</si>
  <si>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</si>
  <si>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</si>
  <si>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</si>
  <si>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</si>
  <si>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</si>
  <si>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</si>
  <si>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</si>
  <si>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</si>
  <si>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</si>
  <si>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</si>
  <si>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</si>
  <si>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</si>
  <si>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</si>
  <si>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</si>
  <si>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</si>
  <si>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</si>
  <si>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</si>
  <si>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</si>
  <si>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</si>
  <si>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</si>
  <si>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</si>
  <si>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</si>
  <si>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</si>
  <si>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</si>
  <si>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</si>
  <si>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</si>
  <si>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</si>
  <si>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</si>
  <si>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</si>
  <si>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</si>
  <si>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</si>
  <si>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</si>
  <si>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</si>
  <si>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</si>
  <si>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</si>
  <si>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</si>
  <si>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</si>
  <si>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</si>
  <si>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</si>
  <si>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</si>
  <si>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</si>
  <si>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</si>
  <si>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</si>
  <si>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</si>
  <si>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</si>
  <si>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</si>
  <si>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</si>
  <si>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</si>
  <si>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</si>
  <si>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</si>
  <si>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</si>
  <si>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</si>
  <si>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</si>
  <si>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</si>
  <si>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</si>
  <si>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</si>
  <si>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</si>
  <si>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</si>
  <si>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</si>
  <si>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</si>
  <si>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</si>
  <si>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</si>
  <si>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</si>
  <si>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</si>
  <si>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</si>
  <si>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</si>
  <si>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</si>
  <si>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</si>
  <si>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</si>
  <si>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</si>
  <si>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</si>
  <si>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</si>
  <si>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</si>
  <si>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</si>
  <si>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</si>
  <si>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</si>
  <si>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</si>
  <si>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</si>
  <si>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</si>
  <si>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</si>
  <si>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</si>
  <si>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</si>
  <si>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</si>
  <si>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</si>
  <si>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</si>
  <si>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</si>
  <si>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</si>
  <si>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</si>
  <si>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</si>
  <si>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</si>
  <si>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</si>
  <si>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</si>
  <si>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</si>
  <si>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</si>
  <si>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</si>
  <si>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</si>
  <si>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</si>
  <si>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</si>
  <si>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</si>
  <si>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</si>
  <si>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</si>
  <si>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</si>
  <si>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</si>
  <si>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</si>
  <si>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</si>
  <si>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</si>
  <si>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</si>
  <si>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</si>
  <si>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</si>
  <si>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</si>
  <si>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</si>
  <si>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</si>
  <si>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</si>
  <si>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</si>
  <si>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</si>
  <si>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</si>
  <si>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</si>
  <si>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</si>
  <si>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</si>
  <si>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</si>
  <si>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</si>
  <si>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</si>
  <si>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</si>
  <si>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</si>
  <si>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</si>
  <si>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</si>
  <si>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</si>
  <si>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</si>
  <si>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</si>
  <si>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</si>
  <si>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</si>
  <si>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</si>
  <si>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</si>
  <si>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</si>
  <si>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</si>
  <si>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</si>
  <si>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</si>
  <si>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</si>
  <si>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</si>
  <si>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</si>
  <si>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</si>
  <si>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</si>
  <si>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</si>
  <si>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</si>
  <si>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</si>
  <si>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</si>
  <si>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</si>
  <si>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</si>
  <si>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</si>
  <si>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</si>
  <si>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</si>
  <si>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</si>
  <si>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</si>
  <si>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</si>
  <si>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</si>
  <si>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</si>
  <si>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SECRETARIA DA FAZENDA -1/6</t>
  </si>
  <si>
    <t>ENCARGOS CONTRATADO</t>
  </si>
  <si>
    <t>ENCARGOS CONTRATADO IOF</t>
  </si>
  <si>
    <t>DIEGO TEIXEIRA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</si>
  <si>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</si>
  <si>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</si>
  <si>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</si>
  <si>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</si>
  <si>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</si>
  <si>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</si>
  <si>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</si>
  <si>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</si>
  <si>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</si>
  <si>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</si>
  <si>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</si>
  <si>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</si>
  <si>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</si>
  <si>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</si>
  <si>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</si>
  <si>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</si>
  <si>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</si>
  <si>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</si>
  <si>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</si>
  <si>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</si>
  <si>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</si>
  <si>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</si>
  <si>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</si>
  <si>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</si>
  <si>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</si>
  <si>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</si>
  <si>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</si>
  <si>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</si>
  <si>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</si>
  <si>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</si>
  <si>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</si>
  <si>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</si>
  <si>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</si>
  <si>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</si>
  <si>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</si>
  <si>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</si>
  <si>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</si>
  <si>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</si>
  <si>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</si>
  <si>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</si>
  <si>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</si>
  <si>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</si>
  <si>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</si>
  <si>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</si>
  <si>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</si>
  <si>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</si>
  <si>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</si>
  <si>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</si>
  <si>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</si>
  <si>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</si>
  <si>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</si>
  <si>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</si>
  <si>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</si>
  <si>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</si>
  <si>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</si>
  <si>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</si>
  <si>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</si>
  <si>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</si>
  <si>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</si>
  <si>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</si>
  <si>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</si>
  <si>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</si>
  <si>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</si>
  <si>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</si>
  <si>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</si>
  <si>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</si>
  <si>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</si>
  <si>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</si>
  <si>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</si>
  <si>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</si>
  <si>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</si>
  <si>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</si>
  <si>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</si>
  <si>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</si>
  <si>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</si>
  <si>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</si>
  <si>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</si>
  <si>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</si>
  <si>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</si>
  <si>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</si>
  <si>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</si>
  <si>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</si>
  <si>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</si>
  <si>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</si>
  <si>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</si>
  <si>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</si>
  <si>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</si>
  <si>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</si>
  <si>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</si>
  <si>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</si>
  <si>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</si>
  <si>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</si>
  <si>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</si>
  <si>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</si>
  <si>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</si>
  <si>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</si>
  <si>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</si>
  <si>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</si>
  <si>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</si>
  <si>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</si>
  <si>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</si>
  <si>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</si>
  <si>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</si>
  <si>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</si>
  <si>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</si>
  <si>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</si>
  <si>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</si>
  <si>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</si>
  <si>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</si>
  <si>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</si>
  <si>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</si>
  <si>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</si>
  <si>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</si>
  <si>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</si>
  <si>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</si>
  <si>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</si>
  <si>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</si>
  <si>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</si>
  <si>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</si>
  <si>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</si>
  <si>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</si>
  <si>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</si>
  <si>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</si>
  <si>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</si>
  <si>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</si>
  <si>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</si>
  <si>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</si>
  <si>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</si>
  <si>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</si>
  <si>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</si>
  <si>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</si>
  <si>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</si>
  <si>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</si>
  <si>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</si>
  <si>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</si>
  <si>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</si>
  <si>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</si>
  <si>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</si>
  <si>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</si>
  <si>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</si>
  <si>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</si>
  <si>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</si>
  <si>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</si>
  <si>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</si>
  <si>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</si>
  <si>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</si>
  <si>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</si>
  <si>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</si>
  <si>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</si>
  <si>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</si>
  <si>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</si>
  <si>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</si>
  <si>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</si>
  <si>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</si>
  <si>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</si>
  <si>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</si>
  <si>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</si>
  <si>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</si>
  <si>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</si>
  <si>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</si>
  <si>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</si>
  <si>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</si>
  <si>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</si>
  <si>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</si>
  <si>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</si>
  <si>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</si>
  <si>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</si>
  <si>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</si>
  <si>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</si>
  <si>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</si>
  <si>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</si>
  <si>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</si>
  <si>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</si>
  <si>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</si>
  <si>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</si>
  <si>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</si>
  <si>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</si>
  <si>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</si>
  <si>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</si>
  <si>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</si>
  <si>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</si>
  <si>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</si>
  <si>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</si>
  <si>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</si>
  <si>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</si>
  <si>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</si>
  <si>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</si>
  <si>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</si>
  <si>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</si>
  <si>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</si>
  <si>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</si>
  <si>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</si>
  <si>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</si>
  <si>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</si>
  <si>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</si>
  <si>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</si>
  <si>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</si>
  <si>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</si>
  <si>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</si>
  <si>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</si>
  <si>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</si>
  <si>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</si>
  <si>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</si>
  <si>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</si>
  <si>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</si>
  <si>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</si>
  <si>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</si>
  <si>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</si>
  <si>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</si>
  <si>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</si>
  <si>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</si>
  <si>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</si>
  <si>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</si>
  <si>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</si>
  <si>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</si>
  <si>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</si>
  <si>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</si>
  <si>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</si>
  <si>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</si>
  <si>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</si>
  <si>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</si>
  <si>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</si>
  <si>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</si>
  <si>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</si>
  <si>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</si>
  <si>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</si>
  <si>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</si>
  <si>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</si>
  <si>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</si>
  <si>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</si>
  <si>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</si>
  <si>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</si>
  <si>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</si>
  <si>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</si>
  <si>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</si>
  <si>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</si>
  <si>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</si>
  <si>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</si>
  <si>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</si>
  <si>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</si>
  <si>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</si>
  <si>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</si>
  <si>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</si>
  <si>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</si>
  <si>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</si>
  <si>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</si>
  <si>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</si>
  <si>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</si>
  <si>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</si>
  <si>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</si>
  <si>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</si>
  <si>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</si>
  <si>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</si>
  <si>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</si>
  <si>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</si>
  <si>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</si>
  <si>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</si>
  <si>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</si>
  <si>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</si>
  <si>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</si>
  <si>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</si>
  <si>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</si>
  <si>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</si>
  <si>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</si>
  <si>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</si>
  <si>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</si>
  <si>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</si>
  <si>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</si>
  <si>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</si>
  <si>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</si>
  <si>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</si>
  <si>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</si>
  <si>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</si>
  <si>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</si>
  <si>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</si>
  <si>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</si>
  <si>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</si>
  <si>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</si>
  <si>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</si>
  <si>
    <t>FLASH - COMBUSTIVEL E PF BASE RS</t>
  </si>
  <si>
    <t>TARIFA MAX EMPRESARIAL</t>
  </si>
  <si>
    <t>CAPITAL DE GIRO 15/42</t>
  </si>
  <si>
    <t>VR - FERNANDA 119,56/ IURY 119,56/CX ADM 600</t>
  </si>
  <si>
    <t>PAGBRASIL INSTIT DE PGTO.LTDA - APP GREGORY</t>
  </si>
  <si>
    <t>Adiantamento Lindomar</t>
  </si>
  <si>
    <t>REEMBOLSO BASE SC - TERCEIRO E CLT</t>
  </si>
  <si>
    <t>CORE INFRAESTRUTURA TELECOM.LT - REEMBOLSO REM.PAG BCO: 756 ARQ: PG220700.R</t>
  </si>
  <si>
    <t>DOMINIQUE VISSOTO - REEMBOLO</t>
  </si>
  <si>
    <t>JOAO FABIO SIL.JESUS - REEMBOLSO GABRIELA SC</t>
  </si>
  <si>
    <t>G&amp;M SERVICOS TELECOM LTDA - REEMBOLSO</t>
  </si>
  <si>
    <t>FRATELLI AUTO PEÇAS</t>
  </si>
  <si>
    <t>Compra notebook RS</t>
  </si>
  <si>
    <t>TRansferência entre contas MAX</t>
  </si>
  <si>
    <t>SINTTEL - ESTORNO</t>
  </si>
  <si>
    <t>Adiantamento Jorge e Mateus</t>
  </si>
  <si>
    <t>Pagamento guia Detran</t>
  </si>
  <si>
    <t>Compras material engenharia Curitiba</t>
  </si>
  <si>
    <t>Transporte e montagens móveis base RS</t>
  </si>
  <si>
    <t>DEBITO T.A;C EMPRESTIMO</t>
  </si>
  <si>
    <t>DEBITO SEGURO EMPRESTIMO</t>
  </si>
  <si>
    <t>Elétrica caminhões</t>
  </si>
  <si>
    <t>Pagamento ATR ilajch01</t>
  </si>
  <si>
    <t>Pagamento TRT scsdx01</t>
  </si>
  <si>
    <t>FLASH -PF LUIS EVALDO -SC</t>
  </si>
  <si>
    <t>Empréstimos base RS - SILVIO 2000 E RICARDO 1500,00</t>
  </si>
  <si>
    <t xml:space="preserve">CRISTINA DE OLIVEIRA - PAGAMENTO QUINZENA </t>
  </si>
  <si>
    <t>COMUSA</t>
  </si>
  <si>
    <t>BOTELHO HOTEL</t>
  </si>
  <si>
    <t>MINISTERIO DA FAZENDA - COFINS / PIS</t>
  </si>
  <si>
    <t>ENVIEI - Material Cruzeta</t>
  </si>
  <si>
    <t>MUNICIPIO DE SAPIRANGA</t>
  </si>
  <si>
    <t xml:space="preserve">EXPRESSO SÃO MIGUEL </t>
  </si>
  <si>
    <t>CLIENT - NIO INTERNET</t>
  </si>
  <si>
    <t>EXPRESSO SÃO MIGUEL - CASCAVEL</t>
  </si>
  <si>
    <t>MUNICIPIO DE PALHOÇA</t>
  </si>
  <si>
    <t>ADIANTAMENTO TERCEIRO PR</t>
  </si>
  <si>
    <t>Transferência entre contas  - CONFIANÇA</t>
  </si>
  <si>
    <t>MEU CARRINHO COMERCIO DE IMPORTA - Brinde dia dos pais</t>
  </si>
  <si>
    <t>Licenciamento 48 Ipva e multas CARRO CARLÃO</t>
  </si>
  <si>
    <t>DEB REPASSE TAXAS DE ALIENAÇÃO VEICULO - TROCA DE GARANTIA</t>
  </si>
  <si>
    <t>ARMAZEM JOÃO DOM PEDRITO</t>
  </si>
  <si>
    <t>DEBITO CONV. SEGURO</t>
  </si>
  <si>
    <t>DEPTO.ESTADUAL DE TRANSITO</t>
  </si>
  <si>
    <t xml:space="preserve">CX ADM </t>
  </si>
  <si>
    <t>FLASH - CX ALDAIR</t>
  </si>
  <si>
    <t>TICKET - CAUA 195/JUAREZ 190,60/WESLEY 350/VINI 350</t>
  </si>
  <si>
    <t>ATIVA MEDICINA NH LTDA</t>
  </si>
  <si>
    <t>EPIS</t>
  </si>
  <si>
    <t xml:space="preserve">Transferência entre contas  </t>
  </si>
  <si>
    <t>Adiantamento Gregory</t>
  </si>
  <si>
    <t>AWJ ADMINISTRACAO HOTEIS LTDA - EDIVALDO</t>
  </si>
  <si>
    <t>Adiantamento Dominique visoto</t>
  </si>
  <si>
    <t>COMPRA NOT RS</t>
  </si>
  <si>
    <t>Vidros bares NHO</t>
  </si>
  <si>
    <t>M R M RAMOS BRINDES - COPOS SIPA</t>
  </si>
  <si>
    <t>BANCO VOLKSWAGEN S.A.</t>
  </si>
  <si>
    <t>INSTITUTO SANTA CATARINA LTDA - NR - 12 EDSON</t>
  </si>
  <si>
    <t>ASS.EMP TRANS.PASSAGEIROS PALEGR - VT POA MATEUS</t>
  </si>
  <si>
    <t>AYMORE CRÉD.FINANC.INVESTIMENTO</t>
  </si>
  <si>
    <t>MUNICIPIO DE CURITIBA - COC - GUIA TAXA ALVARÁ</t>
  </si>
  <si>
    <t>MUNICIPIO DE CURITIBA - COC - COC - TAXA CAUÇÃO</t>
  </si>
  <si>
    <t>FLASH - REEMBOLSO ZANI 189,16/NILTON 34,60</t>
  </si>
  <si>
    <t>ROBERT MACHADO -30% PARA O ELETRECISTA DA BASE NH</t>
  </si>
  <si>
    <t>EDENRED SOLUÇÕES E INSTITUIÇÃO - CX CAUÃ 215/KAUE 374,80</t>
  </si>
  <si>
    <t>SS GESTAO DE NEGOCIOS LTDA - DECLARAÇÃO IMPOSTO DE RENADA EDUARDO E JOSMAR</t>
  </si>
  <si>
    <t>MATEUS ALTERMANN PAIX - FONT/TELE SEMI NOVA/FORMATAÇÃO/TAMPA DE TELA</t>
  </si>
  <si>
    <t>TICKET RECARGA COMBUSTIVEL</t>
  </si>
  <si>
    <t>SENFF - PARCELA PERFURATRIZ</t>
  </si>
  <si>
    <t>AG.NAC.DE TRANSP.TERRESTRES-ANTT</t>
  </si>
  <si>
    <t>Adiantamento Hilton França</t>
  </si>
  <si>
    <t>Pagamento penus uno</t>
  </si>
  <si>
    <t>Patrocínio Jefferson palestras Curitiba</t>
  </si>
  <si>
    <t>Pagamento TRT praps1e l08</t>
  </si>
  <si>
    <t>Pagamento ATR scbvh02</t>
  </si>
  <si>
    <t>Adiantamento João Felipe terceiro - FRANCIELE</t>
  </si>
  <si>
    <t>MECANICA GIRO TOTAL LTDA</t>
  </si>
  <si>
    <t>FLASH -VA AUXILIO - BASE RS</t>
  </si>
  <si>
    <t>FLASH - VA - VALDEMAR / RAUL</t>
  </si>
  <si>
    <t>CAJU - VA -BASE RS</t>
  </si>
  <si>
    <t>BANCO C6 S.A.  -THAYLLER</t>
  </si>
  <si>
    <t xml:space="preserve">BANCO C6 S.A.  -ALEXSANDRO </t>
  </si>
  <si>
    <t>BANCO C6 S.A.  -DOUGLAS</t>
  </si>
  <si>
    <t>RM LOCAÇÕES</t>
  </si>
  <si>
    <t>Pagamento TRT SCPOD05</t>
  </si>
  <si>
    <t>FLASH - VA - RICHARD PF 27 A 31-07 E 01 A 11-08</t>
  </si>
  <si>
    <t>FLASH - VA JUAN</t>
  </si>
  <si>
    <t>Compra asfalto frio</t>
  </si>
  <si>
    <t>FLASH - VA - BASE PR</t>
  </si>
  <si>
    <t>FLASH - VA JANTA - BASE SC</t>
  </si>
  <si>
    <t>DISTRATO - MJDS TELECOMUNICACOES LTDA</t>
  </si>
  <si>
    <t>BRUNO REMOR NETO 05458535910</t>
  </si>
  <si>
    <t>GILMAR DARI TONINI 68819501953</t>
  </si>
  <si>
    <t>SECRETARIA DE ESTADO DA FAZENDA</t>
  </si>
  <si>
    <t>BOTELHO HOTEL LTDA -ESTADIA GILMAR/ VALDECIR/ RUHANE WIDSON/ADRIANO E FELIPE</t>
  </si>
  <si>
    <t>Conserto travas Palio RS</t>
  </si>
  <si>
    <t>PARCELA 18/48</t>
  </si>
  <si>
    <t>PAGAMENTO MAQUINA PERFURATRIZ</t>
  </si>
  <si>
    <t>AGOSTO</t>
  </si>
  <si>
    <t>REEMBOLSO EDSON</t>
  </si>
  <si>
    <t>FLASH - RAISSA AUX ALIM 150/AUX. COMB. 250/REEMBOLSO ALDAIR 228,97</t>
  </si>
  <si>
    <t>CAJU - VA RAISSA - RELATORIO MDU</t>
  </si>
  <si>
    <t>MICHELLI MARZOLA GUER - ESTADIA IGOR RAMOS E AUX. 4 DIARIAS ENTRADA 03/08 A 07/08 ZANI AUTORIZOU</t>
  </si>
  <si>
    <t>Compras equipamento fly</t>
  </si>
  <si>
    <t>FLASH TERCEIROS</t>
  </si>
  <si>
    <t>JOAO PAULO RODRIGUES JUNIOR LTDA - ESTADIA RODRIGO MOLINA 22 A 23-07</t>
  </si>
  <si>
    <t>COMPRA Tintas e massa base NHO</t>
  </si>
  <si>
    <t>IOF EMRESTIMO</t>
  </si>
  <si>
    <t>Caixa Pastor VINICIUS</t>
  </si>
  <si>
    <t>Conserto pneu ranger</t>
  </si>
  <si>
    <t>Pagamento transferência ranger e Siena</t>
  </si>
  <si>
    <t>Compra notebook RS Paraguai</t>
  </si>
  <si>
    <t>Adiantamento josmar</t>
  </si>
  <si>
    <t xml:space="preserve">JUROS CONTA </t>
  </si>
  <si>
    <t>DEB.IOF</t>
  </si>
  <si>
    <t>TICKET - CX CAUÃ 195/THAYLLER 305/MARCELO 407,11/ VINI 751,90</t>
  </si>
  <si>
    <t xml:space="preserve">FRANCISCO - TERRENO 09/18 </t>
  </si>
  <si>
    <t>MEU CARRINHO- FRETE PRESENTE DIA DOS PAIS</t>
  </si>
  <si>
    <t>MEU CARRINHO - PRESENTE DIA DOS PAIS</t>
  </si>
  <si>
    <t>SELMA - ESTADIA CAUA E PATRICK 04 A 07/08 NILTON E MARCELO 05 A 07/08 (JULIO DE CASTIL</t>
  </si>
  <si>
    <t>PANIFICADORA LAZARO LTDA - CAFÉ - PÃO E MORTANDELA</t>
  </si>
  <si>
    <t>FLASH - VALOR HENRY</t>
  </si>
  <si>
    <t>CAJU - VA SINDICATO -GISELE SC</t>
  </si>
  <si>
    <t>ADIJAN WORK</t>
  </si>
  <si>
    <t>Pagamento Porta Base NHO</t>
  </si>
  <si>
    <t>CRIATIVA</t>
  </si>
  <si>
    <t>MULTA SC</t>
  </si>
  <si>
    <t>DETRAN -RS</t>
  </si>
  <si>
    <t>Pagamento guincho - JONAS DOS SANTOS</t>
  </si>
  <si>
    <t>SWILE - EDUARDO - PRO LABORE</t>
  </si>
  <si>
    <t>FLASH - EDUARDO - PRO LABORE</t>
  </si>
  <si>
    <t>FLASH - AUX. COMB . BASE RS</t>
  </si>
  <si>
    <t>FLASH - COMPLEMENTO WELLINGTON COMBUSTIVEL</t>
  </si>
  <si>
    <t>DEPTO.AUTONOMO ESTRADAS RODAGEM</t>
  </si>
  <si>
    <t>Luciane Teresinha Santana</t>
  </si>
  <si>
    <t>Tassiane Farias da Silva</t>
  </si>
  <si>
    <t>IURY DE PAIVA PANDO</t>
  </si>
  <si>
    <t>FLASH - AUX. COMB BASE SC</t>
  </si>
  <si>
    <t>FLASH - PF REF JULHO 26 - BASE PR</t>
  </si>
  <si>
    <t>FLASH - ELIZA TRABALHO PARA - BASE SC</t>
  </si>
  <si>
    <t>FLASH - MAYARA TEIXEIRA</t>
  </si>
  <si>
    <t>IMPOSTO -LINDOMAR JOAQUIM COST</t>
  </si>
  <si>
    <t>JORGE MATEUS DIAS DE BRITO LOPES</t>
  </si>
  <si>
    <t>Pagamento ATR PRAPS12</t>
  </si>
  <si>
    <t>CONSORCIO DEBITO EMPRESAS</t>
  </si>
  <si>
    <t xml:space="preserve">TARIFA PAGAMENTO SALARIO </t>
  </si>
  <si>
    <t>TICKET - THAYLLER 280/KAUE 333,14</t>
  </si>
  <si>
    <t>FLASH - BONIFICAÇÃO BASE RS</t>
  </si>
  <si>
    <t>Pagamento imposto Fiorino sc</t>
  </si>
  <si>
    <t>Pagamento cliceu PR</t>
  </si>
  <si>
    <t xml:space="preserve">ALUGUEL AP, AGUA,ENERGIA, GAS,CONDOMINIO,IPTU </t>
  </si>
  <si>
    <t>TICKET - CAUA 250/THAYLLER 250/RICARDO 250/KAUE 250</t>
  </si>
  <si>
    <t>ANDRELISE RODRIGUES</t>
  </si>
  <si>
    <t>MTABI CONSULTORIA LTDA - MAURICIO</t>
  </si>
  <si>
    <t>DIEFERSON FERREIRA CO</t>
  </si>
  <si>
    <t>ADRIANO LUIS BACKES</t>
  </si>
  <si>
    <t>F. DA SILVA AMARILHO LTDA</t>
  </si>
  <si>
    <t>Pagamento Juliano dos santos</t>
  </si>
  <si>
    <t>ALEXANDRE ALVES 02964679959</t>
  </si>
  <si>
    <t>Compra material engenharia Curitiba</t>
  </si>
  <si>
    <t>Pagamento TRT PRAPS1E-07L09</t>
  </si>
  <si>
    <t>Pagamento TRT SC GRB05</t>
  </si>
  <si>
    <t>MEDCRI MED SEG DO TRABALHO LTDA</t>
  </si>
  <si>
    <t>NATANAEL FERNANDES NA</t>
  </si>
  <si>
    <t>LOPESTELECOMRS LTDA</t>
  </si>
  <si>
    <t>JOAO FABIO SIL.JESUS</t>
  </si>
  <si>
    <t>MARCIA MELLO HEBERLE</t>
  </si>
  <si>
    <t>MAYCKON MEIRA DOS SANTOS</t>
  </si>
  <si>
    <t>ANTONIO CARLOS SCHOARTZ</t>
  </si>
  <si>
    <t>PRISCILA DA SILVA KLEIN DE ANDRADE</t>
  </si>
  <si>
    <t>VG SERVICOS DE PLOTAGENS</t>
  </si>
  <si>
    <t>DÉB.CONV.DEMAIS EMPRESAS</t>
  </si>
  <si>
    <t>PAULO AFONSO ROHERS ROJAN FALTOU PAGAR 24H A 50% MOTIVO: FORMULA ERRADA</t>
  </si>
  <si>
    <t>VA AUXILIO DIONATAN - TECNICO NOVO</t>
  </si>
  <si>
    <t>CAJU - DIONATAN - TECNICO NOVO</t>
  </si>
  <si>
    <t>FLASH - ALUGUEIS DE VEICULOS E NOT</t>
  </si>
  <si>
    <t>BRDRILLING SOLUCOES LTDA - DESPESAS TECNODRILL</t>
  </si>
  <si>
    <t>CRISTINA DE OLIVEIRA - QUINZENA 760 + 150 AP 03-08</t>
  </si>
  <si>
    <t xml:space="preserve">SINDICATO BASE RS </t>
  </si>
  <si>
    <t>CLARA INEZ DIAS CAMARA - ALUGUEL BASE RS</t>
  </si>
  <si>
    <t>MUNICIPIO DE SAO LEOPOLDO - IPTU</t>
  </si>
  <si>
    <t>FLASH - ALUGUEL CARRO GILMAR</t>
  </si>
  <si>
    <t>FLASH - ADIANTAMENTO PR</t>
  </si>
  <si>
    <t>FLASH - MAYARA +ALUGUEL DE VEICULO</t>
  </si>
  <si>
    <t>FLASH ALUGUEL DE VEICULO SC</t>
  </si>
  <si>
    <t xml:space="preserve">IMOBILIARIA AGUA VERDE </t>
  </si>
  <si>
    <t>Pagamento aluguel galpão Apucarana</t>
  </si>
  <si>
    <t>Pagamento serviço de mulk obra abidon batista vargem SC</t>
  </si>
  <si>
    <t>Adiantamento Richard pr</t>
  </si>
  <si>
    <t>FLASH - NILTON PF</t>
  </si>
  <si>
    <t>TICKET - CAUA 450/SIDINEI 412,50/JUAREZ 377,50/RICARDO 210</t>
  </si>
  <si>
    <t>JENIFFER - RESCISÃO CONTRATO ESTAGIO</t>
  </si>
  <si>
    <t>PEDAGIO - EDENRED MOBILIDADE</t>
  </si>
  <si>
    <t>Empréstimo ANÃO</t>
  </si>
  <si>
    <t xml:space="preserve">Chapa caminhonetes - MADELEI </t>
  </si>
  <si>
    <t>Pagamento TRT praps1e-07 lote 10</t>
  </si>
  <si>
    <t>Pagamento TRT PRCAB15 -1</t>
  </si>
  <si>
    <t>Pagamento TRT PRCAB15 -2</t>
  </si>
  <si>
    <t>RODRIGO NATANAEL MOTT</t>
  </si>
  <si>
    <t>ILL TELECOMUNICACOES LTDA</t>
  </si>
  <si>
    <t>RPD TELECOMUNICACOES LTDA</t>
  </si>
  <si>
    <t>FGTS RESCISORIO - EDSON SC</t>
  </si>
  <si>
    <t>FGTS RESCISORIO - JUNIOR SC</t>
  </si>
  <si>
    <t xml:space="preserve">FLASH - ADIANTAMENTO AMIZAEL </t>
  </si>
  <si>
    <t>FLASH - AUX. ALIMENTAÇÃO - ALISON AUXILIAR TECNICO</t>
  </si>
  <si>
    <t>FLASH - REEMBOLSO GREGORY - UBER</t>
  </si>
  <si>
    <t>CAJU - VA - ALISON AUX. TEC RS</t>
  </si>
  <si>
    <t>TICKET - CX MARCELO 456,17</t>
  </si>
  <si>
    <t xml:space="preserve">RITA CASS.VIANNA SIL.GOETTEMS 97 - LOCAÇÃO DE CADEIRAS - 50% </t>
  </si>
  <si>
    <t xml:space="preserve">M R M RAMOS BRINDES - Copos restante </t>
  </si>
  <si>
    <t xml:space="preserve">SELMA R. P. COAN LTDA - ESTADIA CAUÃ 11 A 13-08 JULIO DECASTILHO </t>
  </si>
  <si>
    <t>Troca de óleo montanha Itajaí</t>
  </si>
  <si>
    <t>FLASH - REEMBOLSO SC CLT</t>
  </si>
  <si>
    <t>FLASH - RESCISÃO PF - EDSOM E JUNIOR</t>
  </si>
  <si>
    <t>FLASH - REEMBOLSO MIGUEL - MARCEL</t>
  </si>
  <si>
    <t xml:space="preserve">DIOGO MACHADO MACIEL DA SILVA - ANTECIPAÇÃO DO ADIANTAMENTO MENSAL </t>
  </si>
  <si>
    <t>LOPESTELECOMRS LTDA - JORGE MATHEUS</t>
  </si>
  <si>
    <t>Pagamento troca de óleo Strada Luis fns</t>
  </si>
  <si>
    <t>ROCHA FERRAGENS</t>
  </si>
  <si>
    <t>CERTISINOS CERTIFICACAO</t>
  </si>
  <si>
    <t>MINISTERIO DA JUSTICA - DPTO. DE POLICIA RODOVIARI</t>
  </si>
  <si>
    <t>AP WIP TOWER</t>
  </si>
  <si>
    <t>PIX Marketplace</t>
  </si>
  <si>
    <t>MARCELO LOURENCO NUNES</t>
  </si>
  <si>
    <t>MIOTTO S RESTAURANTE</t>
  </si>
  <si>
    <t>LILIAMAR FATIMA PARMEGGIANI PESTANA MARQUES GOMES</t>
  </si>
  <si>
    <t>PAIXAO GASTRONOMIA LTDA - ALMOÇO RS</t>
  </si>
  <si>
    <t>Pagamento frete Curitiba - MARCOS RIBEIRO DE MELO</t>
  </si>
  <si>
    <t>PETRINIO PECAS AGRICOLA DOM PEDRITO</t>
  </si>
  <si>
    <t>FLASH - REEMBOLSO PATRICIA - MATERIAL SIPAT</t>
  </si>
  <si>
    <t>MAXXILOC COM.LOCACOES DE EQU LTD - CONSERTO GERADORES</t>
  </si>
  <si>
    <t>TRANSFErência entre contas</t>
  </si>
  <si>
    <t>FLASH - GUSTAVO ANDRADE - HORAS PF</t>
  </si>
  <si>
    <t>LED RS-SOLUCOES E SAO LEOPOLDO BR</t>
  </si>
  <si>
    <t>Móveis 3 camionetes</t>
  </si>
  <si>
    <t>Manut veículos sc</t>
  </si>
  <si>
    <t>TICKET - CX WESLEI 224,70 / VINI 320</t>
  </si>
  <si>
    <t>FLASH - REEMBOLSO ALDAIR 46,51/ANDRELISE 59,46/GREGORY 39,00</t>
  </si>
  <si>
    <t xml:space="preserve">RAFAEL KOHLRAUSCH </t>
  </si>
  <si>
    <t xml:space="preserve">JUSTOSEIBEL LTDA -PLACA PYD3F20 </t>
  </si>
  <si>
    <t>FLASH - JUNIOR SC - RESTANTE PF</t>
  </si>
  <si>
    <t>ALCEU GONCALVES FILHO - INSTALAÇÃO PORTÃO BASE PR</t>
  </si>
  <si>
    <t>Adiantamento Paulo</t>
  </si>
  <si>
    <t>FGTS BASE RS CONSIGNADO</t>
  </si>
  <si>
    <t>SULGAS AÇÃO JURIDICA</t>
  </si>
  <si>
    <t>SULGAS AÇÃO JURIDICO -JUROS PAGAMENTO EM ATRASO</t>
  </si>
  <si>
    <t>Caixa Andry SIPAT</t>
  </si>
  <si>
    <t>FGTS BASE SC CONSIGNADO</t>
  </si>
  <si>
    <t>BETEL SOLUCOES EM FERRAGENS E PL</t>
  </si>
  <si>
    <t xml:space="preserve">LBX </t>
  </si>
  <si>
    <t>Frete reembolso Leandro</t>
  </si>
  <si>
    <t>CARTÃO MASTER</t>
  </si>
  <si>
    <t>Pagamento manda de isolamento de postes</t>
  </si>
  <si>
    <t>Taxa liberação veículo</t>
  </si>
  <si>
    <t>Pagamento TRT SCPEN 09</t>
  </si>
  <si>
    <t>Pagamento Br 476 km 197- 240</t>
  </si>
  <si>
    <t>Pagamento TRT ILAJCH01</t>
  </si>
  <si>
    <t>Pagamento TRT PRAPS1E -07 L11</t>
  </si>
  <si>
    <t>Pagamento ATR PRLDAA 3 PROJ01</t>
  </si>
  <si>
    <t>Pagamento ATR PRLDAA3 PROJ 02</t>
  </si>
  <si>
    <t>tarifa bancaria max empresarial</t>
  </si>
  <si>
    <t>Tecnodrill</t>
  </si>
  <si>
    <t>CAPITAL DE GIRO 16/36</t>
  </si>
  <si>
    <t>CAPITAL DE GIRO 16/42</t>
  </si>
  <si>
    <t>APLICAÇÃO CDB</t>
  </si>
  <si>
    <t>Cx pescoço Evandro</t>
  </si>
  <si>
    <t>Pagamento troca de óleo caminhão Mercedes</t>
  </si>
  <si>
    <t>TICKET - CX KAUE 360,00</t>
  </si>
  <si>
    <t>TICKET  - CX CAUÃ 268,88</t>
  </si>
  <si>
    <t>DNITT</t>
  </si>
  <si>
    <t>Pagamento ATR ocupação longitudinal sc</t>
  </si>
  <si>
    <t>Pagamento TRT PRLDAA 3</t>
  </si>
  <si>
    <t>Pagamento TRT SCI AI44</t>
  </si>
  <si>
    <t>Pagamento TRT praps1e 07 L 08</t>
  </si>
  <si>
    <t xml:space="preserve">F A BRASIL - FRETE BIGUAÇU </t>
  </si>
  <si>
    <t xml:space="preserve">DEB. EMPRESTIMO -PARCELA DA PERFURATRIZ </t>
  </si>
  <si>
    <t>ABASTECEDORA ROTULA 03 CAPIVARI - TECNODRILL</t>
  </si>
  <si>
    <t xml:space="preserve">TRansferência entre contas </t>
  </si>
  <si>
    <t>AP WIP TOWER - N: 1004</t>
  </si>
  <si>
    <t>FLASH - REEMBOLSO ANDRELISE - SIPAT</t>
  </si>
  <si>
    <t>FLASH - PF ZANIRATI</t>
  </si>
  <si>
    <t>RAISSA PINTO</t>
  </si>
  <si>
    <t>Dionatan Ferreira</t>
  </si>
  <si>
    <t>ALISON DIEGO DE LIMA</t>
  </si>
  <si>
    <t>CRISTINA DE OLIVEIRA - MEI</t>
  </si>
  <si>
    <t>RENTALSUL LOCACOES LTDA</t>
  </si>
  <si>
    <t>DOCTOR CLIN OPER.PLANOS SAUDE LT</t>
  </si>
  <si>
    <t>VIVO PR - ULTIMA</t>
  </si>
  <si>
    <t xml:space="preserve">VIVO   </t>
  </si>
  <si>
    <t>CARLO ALBERTO AGLIARDI 521409700</t>
  </si>
  <si>
    <t xml:space="preserve">suporte antena starlink </t>
  </si>
  <si>
    <t>ROBBERT MACHADO - NIVELAMENTO DO PRIMEIRO PAVIMENTO - 30% DE ENTRADA</t>
  </si>
  <si>
    <t>Hotel SCR - SIDINEI SANTA CRUZ</t>
  </si>
  <si>
    <t>Adiantamento Adriano</t>
  </si>
  <si>
    <t>Compra um notebook e uma máquina de fusão Paraguai</t>
  </si>
  <si>
    <t>Pagamento cordoalha engenharia PR/ SC</t>
  </si>
  <si>
    <t>FLASH - PF KAUIZA</t>
  </si>
  <si>
    <t>Despesas TecnoDrill</t>
  </si>
  <si>
    <t xml:space="preserve">LEONIR DA SILVA - REVISÃO 2 RERIGERADORES </t>
  </si>
  <si>
    <t>DIONARA DA SILVA GARCIA - ADESIVAGEM GABINE E CAÇAMBA PLACA IYE2H40 TECNODRILL</t>
  </si>
  <si>
    <t>CIMFLEX IND. E COM. DE PLASTICOS</t>
  </si>
  <si>
    <t>Empréstimo Bruno Maciel, favor fazer contrato d e desconto em duas vezes</t>
  </si>
  <si>
    <t>Lavação Duster e ranger16:05</t>
  </si>
  <si>
    <t>Pagamento multa Cláudio</t>
  </si>
  <si>
    <t>G&amp;M - REEMBOLSO QUE NÃO ACEITOU POR PIX</t>
  </si>
  <si>
    <t xml:space="preserve">BALTA &amp; BANISKI CLINICA MEDICA - exames adminissionais -FRANCISCO DOS SANTOS AVILEZ </t>
  </si>
  <si>
    <t>CX  FRANCISLAINE IZOLETA</t>
  </si>
  <si>
    <t>CX C DE SOUZA ASSUNCAO</t>
  </si>
  <si>
    <t>CX  MAYCKON MEIRA DOS SAN</t>
  </si>
  <si>
    <t>SC PRE-MOLDADOS IND.COM.LTDA</t>
  </si>
  <si>
    <t>PROTEFIX PROTECAO E FIXACAO,</t>
  </si>
  <si>
    <t>IMPOSTO MEI - LINDOMAR JOAQUIM COST</t>
  </si>
  <si>
    <t>TRansferência entre contas - TECNODRILL</t>
  </si>
  <si>
    <t>DEPTO.ESTADUAL DE TRANSITO - PLACA:IYO1713 INFRAÇÃO:D009221979 - KAUE</t>
  </si>
  <si>
    <t>COMUSA-SERV AGUA ESGOTO NOVO HAM</t>
  </si>
  <si>
    <t xml:space="preserve">DEPTO.AUTONOMO ESTRADAS RODAGEM - PLACA: MKO7J87 INFRAÇÃO:TE02727151 </t>
  </si>
  <si>
    <t>DEPTO.AUTONOMO ESTRADAS RODAGEM - PLACA MKO7J87 INFRAÇÃO TE02706239</t>
  </si>
  <si>
    <t xml:space="preserve">DEPTO.AUTONOMO ESTRADAS RODAGEM -PLACA: MKO0787 - INFRAÇÃO:TE027016240 </t>
  </si>
  <si>
    <t xml:space="preserve">DEPTO.ESTRADAS RODAGEM  - PLACA MKO7J87 - INFRAÇÃO X004145411- DENILSON </t>
  </si>
  <si>
    <t>Cadeiras SIPAT RS</t>
  </si>
  <si>
    <t>Pagamento multa DER</t>
  </si>
  <si>
    <t>Caixa R1 manut RS</t>
  </si>
  <si>
    <t xml:space="preserve">ROBERT MACHADO - NIVELAMENTO PISO BASE NH </t>
  </si>
  <si>
    <t>PAULO SERGIO DA CRUZ 73206415934</t>
  </si>
  <si>
    <t>Cx Evandro pescoço18:02</t>
  </si>
  <si>
    <t>SENF - PERFURATRIZ - PAGAMENTO PARCELA MAQUINA</t>
  </si>
  <si>
    <t>TICKET -CX CAUÃ 169,80/SIDINEI 257,50/JUAREZ 274/KAUE 210</t>
  </si>
  <si>
    <t>CAJU -VA - LUCAS ACESSO</t>
  </si>
  <si>
    <t>FLASH - VA - LUCAS ACESSO</t>
  </si>
  <si>
    <t xml:space="preserve">CRISTINA DE OLIVEIRA - quinzena 836 + 150 ap dia 12/08 = 986,00 </t>
  </si>
  <si>
    <t xml:space="preserve">CRISTINA DE OLIVEIRA - suporte antena starlink </t>
  </si>
  <si>
    <t xml:space="preserve">MAMUAL </t>
  </si>
  <si>
    <t>Limpeza base nova</t>
  </si>
  <si>
    <t>Adiantamento ALANO</t>
  </si>
  <si>
    <t>Pagamento ATR SC 42</t>
  </si>
  <si>
    <t>REEMBOLSO - G&amp;M</t>
  </si>
  <si>
    <t xml:space="preserve">COSTA ATLANTICO HOTEL LTDA - ESTADIA EDIVALDO - </t>
  </si>
  <si>
    <t>Oficina SC</t>
  </si>
  <si>
    <t xml:space="preserve">ZURICH -SEGURO </t>
  </si>
  <si>
    <t>EMPRESTIMO (DECIMO 2024)</t>
  </si>
  <si>
    <t>Transferencia entre contas -TECNODRILL</t>
  </si>
  <si>
    <t>Transferencia entre contas - CONFIANÇA</t>
  </si>
  <si>
    <t>Transferencia entre contas - MAX</t>
  </si>
  <si>
    <t xml:space="preserve">REAL CENTER MATERIAIS </t>
  </si>
  <si>
    <t>NIO - INTERNET SALA ADM</t>
  </si>
  <si>
    <t>Hotel grilo</t>
  </si>
  <si>
    <t>Hotel casca RS</t>
  </si>
  <si>
    <t>Hotel Júlio de castilhos RS</t>
  </si>
  <si>
    <t>Taxa de devolução calção prefeitura Curitiba</t>
  </si>
  <si>
    <t>Pagamento TRT SCPAC08</t>
  </si>
  <si>
    <t>Pagamento TRT SC PAC 42</t>
  </si>
  <si>
    <t>FLASH - ADIANTAMETO TERCEIROS PR</t>
  </si>
  <si>
    <t>FLASH - REEMBOLSO SC</t>
  </si>
  <si>
    <t>CAJU - VA JULIANO 186/NATHALIA 186</t>
  </si>
  <si>
    <t>FLASH - REEMBOLSO ALDAIR</t>
  </si>
  <si>
    <t>FLASH - VA - JULIANO 42,86/ NATHALIA VA 42,86 VT 71,43</t>
  </si>
  <si>
    <t>PARCELA 19/48</t>
  </si>
  <si>
    <t>RECEBIMENTO TLP CP SERVIÇOS LTDA</t>
  </si>
  <si>
    <t>Adiantamento Cleverson terceiro</t>
  </si>
  <si>
    <t>TOKIO SEGURO</t>
  </si>
  <si>
    <t>FGTS RESCISORIO</t>
  </si>
  <si>
    <t>FLASH  - REEMBOLSO ZANI - CX JUAREZ</t>
  </si>
  <si>
    <t xml:space="preserve">SELMA - ESTADIA CAUÃ E AUXILIAR DOIS DIAS EM JULIO DE CASTILHO </t>
  </si>
  <si>
    <t xml:space="preserve">REPARO NA IMPRESSORA </t>
  </si>
  <si>
    <t>IURY - RESCISÃO DE CONTRATO DE TRABALHO</t>
  </si>
  <si>
    <t>MARCOS VINICIUS - RESCISÃO DE TRABALHO</t>
  </si>
  <si>
    <t>Adiantamento Jair pedreiro18:16</t>
  </si>
  <si>
    <t>TICKET - CX JUAREZ 470</t>
  </si>
  <si>
    <t>SIDINEI DA SILVA KELLER</t>
  </si>
  <si>
    <t>CORAX INDUSTRIA, COM. E SERV. DE</t>
  </si>
  <si>
    <t xml:space="preserve">LUCIA WEBER - AULAS DE GINASTICA LABORAL </t>
  </si>
  <si>
    <t xml:space="preserve">JEFERSON SCHNEIDER - CONSERTO TELEFONE MDU 150 E VINI 280 </t>
  </si>
  <si>
    <t>SENFF - PARCELA PERFURATRIZ 11/60</t>
  </si>
  <si>
    <t>REAL CENTER MATERIAIS E EQUIP. E</t>
  </si>
  <si>
    <t>LUIS EVALDO FERREIRA SIQUEIRA</t>
  </si>
  <si>
    <t>JULIANO DAMASCENO</t>
  </si>
  <si>
    <t>RUA SISTEMAS LTDA. - CRACHAS</t>
  </si>
  <si>
    <t xml:space="preserve">ROBERT MACHADO - RESTANTE DA REFORMA ELETRICA </t>
  </si>
  <si>
    <t>BANCO VOLKSWAGEM</t>
  </si>
  <si>
    <t xml:space="preserve">AYMORE - PARCELA 35/48 </t>
  </si>
  <si>
    <t>CQ COM. MANUTENÇÃO DE INFORMATICA</t>
  </si>
  <si>
    <t>VA BASE PR</t>
  </si>
  <si>
    <t>VA BASE SC</t>
  </si>
  <si>
    <t>FLASH - VA BASE SC - JUAN 638,61/LUIS EVALDO 638,61</t>
  </si>
  <si>
    <t>FLASH - TERCEIRO PR</t>
  </si>
  <si>
    <t>IMPOSTO TRIBUTOS FEDERAIS PARCELADO</t>
  </si>
  <si>
    <t>DEBITO COTAS LIQUIDAÇÃO PARTES</t>
  </si>
  <si>
    <t>Pagamento TRT BIOPARK</t>
  </si>
  <si>
    <t>Pagamento provedor11:25</t>
  </si>
  <si>
    <t>Foto de Josmar</t>
  </si>
  <si>
    <t>Pagamento abastecimento caminhão Mercedes</t>
  </si>
  <si>
    <t>Controle portão base nho</t>
  </si>
  <si>
    <t>Compra poste engenharia Curitiba</t>
  </si>
  <si>
    <t>Compras materiais engenharia Curitiba</t>
  </si>
  <si>
    <t>DEBITO PACOTE DE SERVIÇO</t>
  </si>
  <si>
    <t>SETEMBRO</t>
  </si>
  <si>
    <t>FLASH - PATRICK HORAS PF 596 + PLANTÃO 230 + DIFERENÇA MAIO JUNHO JULHO 112,97</t>
  </si>
  <si>
    <t>FLASH - VA VALDEMAR E RAUL</t>
  </si>
  <si>
    <t>FLASH - REEMBOLSO ZANI 286,50/ ALDAIR 141,28</t>
  </si>
  <si>
    <t>TICKET - CX CAUA 585/WESLEY 378,90/MARCELO 452,02</t>
  </si>
  <si>
    <t xml:space="preserve">BRUNO DOS SANTOS REZER LTDA - PLACA IRX9J08/RMR8D62/IYT0F70 </t>
  </si>
  <si>
    <t>PATRICK GONÇALVES DA SILVA</t>
  </si>
  <si>
    <t>Taxa Saveiro litoral… colocar como adiantamento Willian LIT</t>
  </si>
  <si>
    <t>MATEUS ALTERMANN PAIX - MANUTENÇÃO TECLADO, LIMPEZA DE ESTRUTURA</t>
  </si>
  <si>
    <t>MARCO ANDRE NAVARRETE DANTAS</t>
  </si>
  <si>
    <t xml:space="preserve">ASS.EMP TRANS.PASSAGEIROS PALEGR - PASSAGENS MATHEUS POA </t>
  </si>
  <si>
    <t>Reembolso Henry</t>
  </si>
  <si>
    <t>Reembolso Richard11:15</t>
  </si>
  <si>
    <t>CAJU - VA FRANCISCO - SC</t>
  </si>
  <si>
    <t>VALDIRENE SELMA FRANZ - transporte de Materiais de um Barração para outro em Arapongas</t>
  </si>
  <si>
    <t>JANE FATIMA DOS SAN - LAVAGEM</t>
  </si>
  <si>
    <t>Pagamento ATR SCSOO13-14-SCS006507:24</t>
  </si>
  <si>
    <t>Pagamento TRT PRAPS1E07L09</t>
  </si>
  <si>
    <t>Pagamento TRT CLARO CNT</t>
  </si>
  <si>
    <t>Pagamento TRT PRSJP 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</si>
</sst>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10"/>
      <color rgb="FF000000"/>
      <name val="Roboto"/>
    </font>
  </fonts>
  <fills count="11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35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28" fillId="5" borderId="0" xfId="0" applyFont="1" applyFill="1" applyAlignment="1">
      <alignment horizontal="center"/>
    </xf>
    <xf numFmtId="0" fontId="28" fillId="5" borderId="0" xfId="0" applyFont="1" applyFill="1"/>
    <xf numFmtId="0" fontId="11" fillId="5" borderId="0" xfId="0" applyFont="1" applyFill="1"/>
    <xf numFmtId="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2" fontId="11" fillId="0" borderId="1" xfId="0" applyNumberFormat="1" applyFont="1" applyBorder="1"/>
    <xf numFmtId="2" fontId="11" fillId="0" borderId="0" xfId="0" applyNumberFormat="1" applyFont="1"/>
    <xf numFmtId="43" fontId="11" fillId="0" borderId="1" xfId="0" applyNumberFormat="1" applyFont="1" applyBorder="1"/>
    <xf numFmtId="0" fontId="44" fillId="0" borderId="0" xfId="0" applyFont="1" applyAlignment="1">
      <alignment horizontal="left" vertical="center" wrapText="1"/>
    </xf>
    <xf numFmtId="0" fontId="44" fillId="0" borderId="1" xfId="0" applyFont="1" applyBorder="1" applyAlignment="1">
      <alignment horizontal="left" vertical="center" wrapText="1"/>
    </xf>
    <xf numFmtId="0" fontId="11" fillId="8" borderId="1" xfId="0" applyFont="1" applyFill="1" applyBorder="1"/>
    <xf numFmtId="0" fontId="11" fillId="9" borderId="1" xfId="0" applyFont="1" applyFill="1" applyBorder="1"/>
    <xf numFmtId="43" fontId="11" fillId="0" borderId="0" xfId="1" applyFont="1" applyBorder="1"/>
    <xf numFmtId="0" fontId="11" fillId="0" borderId="0" xfId="0" applyFont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wrapText="1"/>
    </xf>
    <xf numFmtId="0" fontId="11" fillId="10" borderId="1" xfId="0" applyFont="1" applyFill="1" applyBorder="1"/>
    <xf numFmtId="43" fontId="11" fillId="10" borderId="1" xfId="1" applyFont="1" applyFill="1" applyBorder="1"/>
    <xf numFmtId="0" fontId="0" fillId="10" borderId="1" xfId="0" applyFill="1" applyBorder="1"/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right"/>
    </xf>
    <xf numFmtId="0" fontId="11" fillId="10" borderId="3" xfId="0" applyFont="1" applyFill="1" applyBorder="1" applyAlignment="1">
      <alignment horizontal="center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644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643"/>
      <tableStyleElement type="pageFieldLabels" dxfId="642"/>
    </tableStyle>
    <tableStyle name="flash" pivot="0" count="3" xr9:uid="{00000000-0011-0000-FFFF-FFFF02000000}">
      <tableStyleElement type="wholeTable" dxfId="641"/>
      <tableStyleElement type="headerRow" dxfId="640"/>
      <tableStyleElement type="firstColumnStripe" dxfId="639"/>
    </tableStyle>
    <tableStyle name="flash 2" pivot="0" table="0" count="10" xr9:uid="{00000000-0011-0000-FFFF-FFFF03000000}">
      <tableStyleElement type="wholeTable" dxfId="638"/>
      <tableStyleElement type="headerRow" dxfId="637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2.xml"/><Relationship Id="rId47" Type="http://schemas.microsoft.com/office/2007/relationships/slicerCache" Target="slicerCaches/slicerCache17.xml"/><Relationship Id="rId63" Type="http://schemas.microsoft.com/office/2007/relationships/slicerCache" Target="slicerCaches/slicerCache33.xml"/><Relationship Id="rId68" Type="http://schemas.microsoft.com/office/2007/relationships/slicerCache" Target="slicerCaches/slicerCache38.xml"/><Relationship Id="rId84" Type="http://schemas.microsoft.com/office/2007/relationships/slicerCache" Target="slicerCaches/slicerCache5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microsoft.com/office/2007/relationships/slicerCache" Target="slicerCaches/slicerCache2.xml"/><Relationship Id="rId37" Type="http://schemas.microsoft.com/office/2007/relationships/slicerCache" Target="slicerCaches/slicerCache7.xml"/><Relationship Id="rId53" Type="http://schemas.microsoft.com/office/2007/relationships/slicerCache" Target="slicerCaches/slicerCache23.xml"/><Relationship Id="rId58" Type="http://schemas.microsoft.com/office/2007/relationships/slicerCache" Target="slicerCaches/slicerCache28.xml"/><Relationship Id="rId74" Type="http://schemas.microsoft.com/office/2007/relationships/slicerCache" Target="slicerCaches/slicerCache44.xml"/><Relationship Id="rId79" Type="http://schemas.microsoft.com/office/2007/relationships/slicerCache" Target="slicerCaches/slicerCache4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07/relationships/slicerCache" Target="slicerCaches/slicerCache5.xml"/><Relationship Id="rId43" Type="http://schemas.microsoft.com/office/2007/relationships/slicerCache" Target="slicerCaches/slicerCache13.xml"/><Relationship Id="rId48" Type="http://schemas.microsoft.com/office/2007/relationships/slicerCache" Target="slicerCaches/slicerCache18.xml"/><Relationship Id="rId56" Type="http://schemas.microsoft.com/office/2007/relationships/slicerCache" Target="slicerCaches/slicerCache26.xml"/><Relationship Id="rId64" Type="http://schemas.microsoft.com/office/2007/relationships/slicerCache" Target="slicerCaches/slicerCache34.xml"/><Relationship Id="rId69" Type="http://schemas.microsoft.com/office/2007/relationships/slicerCache" Target="slicerCaches/slicerCache39.xml"/><Relationship Id="rId77" Type="http://schemas.microsoft.com/office/2007/relationships/slicerCache" Target="slicerCaches/slicerCache47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1.xml"/><Relationship Id="rId72" Type="http://schemas.microsoft.com/office/2007/relationships/slicerCache" Target="slicerCaches/slicerCache42.xml"/><Relationship Id="rId80" Type="http://schemas.microsoft.com/office/2007/relationships/slicerCache" Target="slicerCaches/slicerCache50.xml"/><Relationship Id="rId85" Type="http://schemas.microsoft.com/office/2007/relationships/slicerCache" Target="slicerCaches/slicerCache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3.xml"/><Relationship Id="rId38" Type="http://schemas.microsoft.com/office/2007/relationships/slicerCache" Target="slicerCaches/slicerCache8.xml"/><Relationship Id="rId46" Type="http://schemas.microsoft.com/office/2007/relationships/slicerCache" Target="slicerCaches/slicerCache16.xml"/><Relationship Id="rId59" Type="http://schemas.microsoft.com/office/2007/relationships/slicerCache" Target="slicerCaches/slicerCache29.xml"/><Relationship Id="rId67" Type="http://schemas.microsoft.com/office/2007/relationships/slicerCache" Target="slicerCaches/slicerCache37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1.xml"/><Relationship Id="rId54" Type="http://schemas.microsoft.com/office/2007/relationships/slicerCache" Target="slicerCaches/slicerCache24.xml"/><Relationship Id="rId62" Type="http://schemas.microsoft.com/office/2007/relationships/slicerCache" Target="slicerCaches/slicerCache32.xml"/><Relationship Id="rId70" Type="http://schemas.microsoft.com/office/2007/relationships/slicerCache" Target="slicerCaches/slicerCache40.xml"/><Relationship Id="rId75" Type="http://schemas.microsoft.com/office/2007/relationships/slicerCache" Target="slicerCaches/slicerCache45.xml"/><Relationship Id="rId83" Type="http://schemas.microsoft.com/office/2007/relationships/slicerCache" Target="slicerCaches/slicerCache53.xml"/><Relationship Id="rId88" Type="http://schemas.openxmlformats.org/officeDocument/2006/relationships/connections" Target="connections.xml"/><Relationship Id="rId91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07/relationships/slicerCache" Target="slicerCaches/slicerCache6.xml"/><Relationship Id="rId49" Type="http://schemas.microsoft.com/office/2007/relationships/slicerCache" Target="slicerCaches/slicerCache19.xml"/><Relationship Id="rId57" Type="http://schemas.microsoft.com/office/2007/relationships/slicerCache" Target="slicerCaches/slicerCache27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1.xml"/><Relationship Id="rId44" Type="http://schemas.microsoft.com/office/2007/relationships/slicerCache" Target="slicerCaches/slicerCache14.xml"/><Relationship Id="rId52" Type="http://schemas.microsoft.com/office/2007/relationships/slicerCache" Target="slicerCaches/slicerCache22.xml"/><Relationship Id="rId60" Type="http://schemas.microsoft.com/office/2007/relationships/slicerCache" Target="slicerCaches/slicerCache30.xml"/><Relationship Id="rId65" Type="http://schemas.microsoft.com/office/2007/relationships/slicerCache" Target="slicerCaches/slicerCache35.xml"/><Relationship Id="rId73" Type="http://schemas.microsoft.com/office/2007/relationships/slicerCache" Target="slicerCaches/slicerCache43.xml"/><Relationship Id="rId78" Type="http://schemas.microsoft.com/office/2007/relationships/slicerCache" Target="slicerCaches/slicerCache48.xml"/><Relationship Id="rId81" Type="http://schemas.microsoft.com/office/2007/relationships/slicerCache" Target="slicerCaches/slicerCache51.xml"/><Relationship Id="rId86" Type="http://schemas.microsoft.com/office/2007/relationships/slicerCache" Target="slicerCaches/slicerCache5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9.xml"/><Relationship Id="rId34" Type="http://schemas.microsoft.com/office/2007/relationships/slicerCache" Target="slicerCaches/slicerCache4.xml"/><Relationship Id="rId50" Type="http://schemas.microsoft.com/office/2007/relationships/slicerCache" Target="slicerCaches/slicerCache20.xml"/><Relationship Id="rId55" Type="http://schemas.microsoft.com/office/2007/relationships/slicerCache" Target="slicerCaches/slicerCache25.xml"/><Relationship Id="rId76" Type="http://schemas.microsoft.com/office/2007/relationships/slicerCache" Target="slicerCaches/slicerCache46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1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microsoft.com/office/2007/relationships/slicerCache" Target="slicerCaches/slicerCache10.xml"/><Relationship Id="rId45" Type="http://schemas.microsoft.com/office/2007/relationships/slicerCache" Target="slicerCaches/slicerCache15.xml"/><Relationship Id="rId66" Type="http://schemas.microsoft.com/office/2007/relationships/slicerCache" Target="slicerCaches/slicerCache36.xml"/><Relationship Id="rId87" Type="http://schemas.openxmlformats.org/officeDocument/2006/relationships/theme" Target="theme/theme1.xml"/><Relationship Id="rId61" Type="http://schemas.microsoft.com/office/2007/relationships/slicerCache" Target="slicerCaches/slicerCache31.xml"/><Relationship Id="rId82" Type="http://schemas.microsoft.com/office/2007/relationships/slicerCache" Target="slicerCaches/slicerCache5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1089548</xdr:colOff>
      <xdr:row>1</xdr:row>
      <xdr:rowOff>246381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297068</xdr:colOff>
      <xdr:row>2</xdr:row>
      <xdr:rowOff>20319</xdr:rowOff>
    </xdr:from>
    <xdr:to>
      <xdr:col>5</xdr:col>
      <xdr:colOff>512333</xdr:colOff>
      <xdr:row>6</xdr:row>
      <xdr:rowOff>329565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479948</xdr:colOff>
      <xdr:row>1</xdr:row>
      <xdr:rowOff>167640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525668</xdr:colOff>
      <xdr:row>1</xdr:row>
      <xdr:rowOff>246381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542813</xdr:colOff>
      <xdr:row>1</xdr:row>
      <xdr:rowOff>269874</xdr:rowOff>
    </xdr:from>
    <xdr:to>
      <xdr:col>4</xdr:col>
      <xdr:colOff>1356248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248304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527573</xdr:colOff>
      <xdr:row>1</xdr:row>
      <xdr:rowOff>250191</xdr:rowOff>
    </xdr:from>
    <xdr:to>
      <xdr:col>4</xdr:col>
      <xdr:colOff>534895</xdr:colOff>
      <xdr:row>6</xdr:row>
      <xdr:rowOff>286385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516143</xdr:colOff>
      <xdr:row>1</xdr:row>
      <xdr:rowOff>245109</xdr:rowOff>
    </xdr:from>
    <xdr:to>
      <xdr:col>5</xdr:col>
      <xdr:colOff>1245870</xdr:colOff>
      <xdr:row>6</xdr:row>
      <xdr:rowOff>278130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358140</xdr:colOff>
      <xdr:row>1</xdr:row>
      <xdr:rowOff>244494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1307950</xdr:colOff>
      <xdr:row>1</xdr:row>
      <xdr:rowOff>283808</xdr:rowOff>
    </xdr:from>
    <xdr:to>
      <xdr:col>7</xdr:col>
      <xdr:colOff>2152576</xdr:colOff>
      <xdr:row>6</xdr:row>
      <xdr:rowOff>318097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312869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197447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2">
              <a:extLst>
                <a:ext uri="{FF2B5EF4-FFF2-40B4-BE49-F238E27FC236}">
                  <a16:creationId xmlns:a16="http://schemas.microsoft.com/office/drawing/2014/main" id="{518A30C2-4DAA-4623-B3B1-888F9AA7F47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1">
              <a:extLst>
                <a:ext uri="{FF2B5EF4-FFF2-40B4-BE49-F238E27FC236}">
                  <a16:creationId xmlns:a16="http://schemas.microsoft.com/office/drawing/2014/main" id="{1F6E5BA2-01F9-4C64-B48A-AFF07EFBA1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0791BF4-7E1A-43A2-B4E9-71CCB14D8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4">
              <a:extLst>
                <a:ext uri="{FF2B5EF4-FFF2-40B4-BE49-F238E27FC236}">
                  <a16:creationId xmlns:a16="http://schemas.microsoft.com/office/drawing/2014/main" id="{02B9D211-A386-411E-A883-2151FF7CC2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3">
              <a:extLst>
                <a:ext uri="{FF2B5EF4-FFF2-40B4-BE49-F238E27FC236}">
                  <a16:creationId xmlns:a16="http://schemas.microsoft.com/office/drawing/2014/main" id="{F4992F56-FC75-4B79-9E5C-00259906F5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17990D3-0DBF-45CE-BA0B-E666E2012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3">
              <a:extLst>
                <a:ext uri="{FF2B5EF4-FFF2-40B4-BE49-F238E27FC236}">
                  <a16:creationId xmlns:a16="http://schemas.microsoft.com/office/drawing/2014/main" id="{8718251C-974E-4263-8A9F-893B4CB325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46276" y="989779"/>
              <a:ext cx="3840182" cy="11737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2">
              <a:extLst>
                <a:ext uri="{FF2B5EF4-FFF2-40B4-BE49-F238E27FC236}">
                  <a16:creationId xmlns:a16="http://schemas.microsoft.com/office/drawing/2014/main" id="{B9B8DDE1-DE1B-4B12-8C02-F0DEB6C881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6659" y="991422"/>
              <a:ext cx="1458445" cy="11706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A3BDEAD-9F63-4F2B-B82B-8629AACD7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38437" cy="80770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5">
              <a:extLst>
                <a:ext uri="{FF2B5EF4-FFF2-40B4-BE49-F238E27FC236}">
                  <a16:creationId xmlns:a16="http://schemas.microsoft.com/office/drawing/2014/main" id="{3B0437E2-5BC4-47E9-AB27-98CCE4281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46276" y="989779"/>
              <a:ext cx="3840182" cy="11737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4">
              <a:extLst>
                <a:ext uri="{FF2B5EF4-FFF2-40B4-BE49-F238E27FC236}">
                  <a16:creationId xmlns:a16="http://schemas.microsoft.com/office/drawing/2014/main" id="{70BDF4B1-20C7-4E92-9D62-512B82C8D6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6659" y="991422"/>
              <a:ext cx="1458445" cy="11706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5B4301F-B1CB-434B-8A38-51C30884A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38437" cy="80770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Caches/slicerCache4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1" xr10:uid="{81BD3DBF-6EFB-4A51-801D-0BEE5C529230}" sourceName="UF">
  <extLst>
    <x:ext xmlns:x15="http://schemas.microsoft.com/office/spreadsheetml/2010/11/main" uri="{2F2917AC-EB37-4324-AD4E-5DD8C200BD13}">
      <x15:tableSlicerCache tableId="28" column="2"/>
    </x:ext>
  </extLst>
</slicerCacheDefinition>
</file>

<file path=xl/slicerCaches/slicerCache5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1" xr10:uid="{D5CCBCF9-ACC5-477B-BD5D-1E92E2FAD0E3}" sourceName="Entrada / Saída">
  <extLst>
    <x:ext xmlns:x15="http://schemas.microsoft.com/office/spreadsheetml/2010/11/main" uri="{2F2917AC-EB37-4324-AD4E-5DD8C200BD13}">
      <x15:tableSlicerCache tableId="28" column="3"/>
    </x:ext>
  </extLst>
</slicerCacheDefinition>
</file>

<file path=xl/slicerCaches/slicerCache5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1" xr10:uid="{38091768-BFA1-4691-B7C5-E5BB408CC56C}" sourceName="UF">
  <extLst>
    <x:ext xmlns:x15="http://schemas.microsoft.com/office/spreadsheetml/2010/11/main" uri="{2F2917AC-EB37-4324-AD4E-5DD8C200BD13}">
      <x15:tableSlicerCache tableId="29" column="2"/>
    </x:ext>
  </extLst>
</slicerCacheDefinition>
</file>

<file path=xl/slicerCaches/slicerCache5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1" xr10:uid="{F5C73AAD-4471-4821-A8E4-B8199965A837}" sourceName="Entrada / Saída">
  <extLst>
    <x:ext xmlns:x15="http://schemas.microsoft.com/office/spreadsheetml/2010/11/main" uri="{2F2917AC-EB37-4324-AD4E-5DD8C200BD13}">
      <x15:tableSlicerCache tableId="29" column="3"/>
    </x:ext>
  </extLst>
</slicerCacheDefinition>
</file>

<file path=xl/slicerCaches/slicerCache5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3" xr10:uid="{70108C80-38F6-40EC-989D-DC0E9D920442}" sourceName="UF">
  <extLst>
    <x:ext xmlns:x15="http://schemas.microsoft.com/office/spreadsheetml/2010/11/main" uri="{2F2917AC-EB37-4324-AD4E-5DD8C200BD13}">
      <x15:tableSlicerCache tableId="30" column="2"/>
    </x:ext>
  </extLst>
</slicerCacheDefinition>
</file>

<file path=xl/slicerCaches/slicerCache5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3" xr10:uid="{6A1DB1FA-9878-490E-82BF-BB4C360008D6}" sourceName="Entrada / Saída">
  <extLst>
    <x:ext xmlns:x15="http://schemas.microsoft.com/office/spreadsheetml/2010/11/main" uri="{2F2917AC-EB37-4324-AD4E-5DD8C200BD13}">
      <x15:tableSlicerCache tableId="30" column="3"/>
    </x:ext>
  </extLst>
</slicerCacheDefinition>
</file>

<file path=xl/slicerCaches/slicerCache5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11" xr10:uid="{318DB80D-BD5A-4F54-A49B-E1EA2853D1F3}" sourceName="UF">
  <extLst>
    <x:ext xmlns:x15="http://schemas.microsoft.com/office/spreadsheetml/2010/11/main" uri="{2F2917AC-EB37-4324-AD4E-5DD8C200BD13}">
      <x15:tableSlicerCache tableId="31" column="2"/>
    </x:ext>
  </extLst>
</slicerCacheDefinition>
</file>

<file path=xl/slicerCaches/slicerCache5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11" xr10:uid="{97C17C62-0174-4860-B56F-ED2CB956F02F}" sourceName="Entrada / Saída">
  <extLst>
    <x:ext xmlns:x15="http://schemas.microsoft.com/office/spreadsheetml/2010/11/main" uri="{2F2917AC-EB37-4324-AD4E-5DD8C200BD13}">
      <x15:tableSlicerCache tableId="3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2" xr10:uid="{89AE68E6-6C4D-4BAF-8C2D-C74666D9B537}" cache="SegmentaçãodeDados_Mês13111211111" caption="UF" columnCount="4" style="SlicerStyleDark6" rowHeight="241300"/>
  <slicer name="Entrada / Saída 31" xr10:uid="{D4D0AED5-D2BA-4FA0-AB93-F253AEEC6A4D}" cache="SegmentaçãodeDados_Entrada___Saída3111211111" caption="Entrada / Saída" style="SlicerStyleDark6" rowHeight="241300"/>
</slicers>
</file>

<file path=xl/slicers/slicer2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slicers/slicer2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4" xr10:uid="{F17FA0AA-C919-4FAD-9C29-94D13113B2A7}" cache="SegmentaçãodeDados_Mês1311113" caption="UF" columnCount="4" style="SlicerStyleDark6" rowHeight="241300"/>
  <slicer name="Entrada / Saída 33" xr10:uid="{680D3C45-A826-48BD-8AE4-420F1C420A1B}" cache="SegmentaçãodeDados_Entrada___Saída311113" caption="Entrada / Saída" style="SlicerStyleDark6" rowHeight="241300"/>
</slicers>
</file>

<file path=xl/slicers/slicer2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3" xr10:uid="{3E24D05E-4BC8-4154-A53F-0DBBB53B9460}" cache="SegmentaçãodeDados_Mês131112221" caption="UF" columnCount="4" style="SlicerStyleDark6" rowHeight="241300"/>
  <slicer name="Entrada / Saída 32" xr10:uid="{C7E5C310-8772-43B4-9E48-8C3C66BAD4FF}" cache="SegmentaçãodeDados_Entrada___Saída31112221" caption="Entrada / Saída" style="SlicerStyleDark6" rowHeight="241300"/>
</slicers>
</file>

<file path=xl/slicers/slicer2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5" xr10:uid="{5E07A764-957F-41B7-A67A-5DB75EC1645F}" cache="SegmentaçãodeDados_Mês1311122211" caption="UF" columnCount="4" style="SlicerStyleDark6" rowHeight="241300"/>
  <slicer name="Entrada / Saída 34" xr10:uid="{2CA2912E-6219-4498-94E1-79F0F35E79C2}" cache="SegmentaçãodeDados_Entrada___Saída3111222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636" dataDxfId="634" headerRowBorderDxfId="635">
  <autoFilter ref="B2:B9" xr:uid="{00000000-0009-0000-0100-000002000000}"/>
  <tableColumns count="1">
    <tableColumn id="1" xr3:uid="{00000000-0010-0000-0100-000001000000}" name="Entrada" dataDxfId="633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5" totalsRowShown="0" headerRowDxfId="632" dataDxfId="630" headerRowBorderDxfId="631">
  <autoFilter ref="D2:D85" xr:uid="{00000000-0009-0000-0100-000003000000}"/>
  <sortState xmlns:xlrd2="http://schemas.microsoft.com/office/spreadsheetml/2017/richdata2" ref="D3:D85">
    <sortCondition ref="D3:D85"/>
  </sortState>
  <tableColumns count="1">
    <tableColumn id="1" xr3:uid="{00000000-0010-0000-0200-000001000000}" name="Saída" dataDxfId="629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628" dataDxfId="626" headerRowBorderDxfId="627">
  <autoFilter ref="F2:F6" xr:uid="{00000000-0009-0000-0100-000004000000}"/>
  <tableColumns count="1">
    <tableColumn id="1" xr3:uid="{00000000-0010-0000-0300-000001000000}" name="Tipo Transação" dataDxfId="625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624" dataDxfId="623" totalsRowDxfId="622">
  <autoFilter ref="B10:J681" xr:uid="{00000000-0009-0000-0100-000005000000}"/>
  <tableColumns count="9">
    <tableColumn id="1" xr3:uid="{3091BB74-2D6C-4885-A29D-4301862467B0}" name="Data" totalsRowLabel="Total" dataDxfId="621" totalsRowDxfId="620"/>
    <tableColumn id="2" xr3:uid="{E2D18C80-BFAD-433E-AC29-F1225EF4D08D}" name="UF" dataDxfId="619" totalsRowDxfId="618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617" totalsRowDxfId="616"/>
    <tableColumn id="4" xr3:uid="{11FACE64-EAF1-4D8C-A762-8A2A927B8C5B}" name="Receitas / Despesas" dataDxfId="615" totalsRowDxfId="614"/>
    <tableColumn id="5" xr3:uid="{74C2DBCB-263C-4E21-8802-B20FCCE8CC78}" name="Detalhamento" dataDxfId="613" totalsRowDxfId="612"/>
    <tableColumn id="6" xr3:uid="{A402802B-B80C-4F1B-9965-9D7625A43331}" name="R$ (Valores)" dataDxfId="611" totalsRowDxfId="610" dataCellStyle="Vírgula"/>
    <tableColumn id="7" xr3:uid="{B231583E-8AD9-4730-BE0C-A4C2C54DE63D}" name="Tipo Transação" dataDxfId="609" totalsRowDxfId="608"/>
    <tableColumn id="8" xr3:uid="{E03299C8-84AB-4578-9A0C-B6E42BD7039E}" name="Saldo R$" dataDxfId="607" totalsRowDxfId="606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605" totalsRowDxfId="604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603" dataDxfId="602" totalsRowDxfId="601">
  <autoFilter ref="B10:J681" xr:uid="{00000000-0009-0000-0100-000005000000}"/>
  <tableColumns count="9">
    <tableColumn id="1" xr3:uid="{6BC16A8C-645D-4582-9AFC-1DD08BEDEA7C}" name="Data" totalsRowLabel="Total" dataDxfId="600" totalsRowDxfId="599"/>
    <tableColumn id="2" xr3:uid="{3D8CC6CF-1E8E-432E-9C84-30A60AD8D652}" name="UF" dataDxfId="598" totalsRowDxfId="597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96" totalsRowDxfId="595"/>
    <tableColumn id="4" xr3:uid="{3D6A939F-81BF-4825-BB9A-2039AA18B3CE}" name="Receitas / Despesas" dataDxfId="594" totalsRowDxfId="593"/>
    <tableColumn id="5" xr3:uid="{2ED1E719-242E-4F42-8DC0-A0515FB42572}" name="Detalhamento" dataDxfId="592" totalsRowDxfId="591"/>
    <tableColumn id="6" xr3:uid="{83F2C31A-B243-4A79-B239-73CF7C326A09}" name="R$ (Valores)" dataDxfId="590" totalsRowDxfId="589" dataCellStyle="Vírgula"/>
    <tableColumn id="7" xr3:uid="{E2B93CDB-E328-4FEC-AAD9-DC8ACE670565}" name="Tipo Transação" dataDxfId="588" totalsRowDxfId="587"/>
    <tableColumn id="8" xr3:uid="{B48C6FFC-87B9-4624-964E-291954DB9D11}" name="Saldo R$" dataDxfId="586" totalsRowDxfId="585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584" totalsRowDxfId="583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582" dataDxfId="581" totalsRowDxfId="580">
  <autoFilter ref="B10:J309" xr:uid="{00000000-0009-0000-0100-000005000000}"/>
  <tableColumns count="9">
    <tableColumn id="1" xr3:uid="{91B058BE-E0D2-43A7-B70E-96F29CBDE4FD}" name="Data" dataDxfId="579" totalsRowDxfId="578"/>
    <tableColumn id="2" xr3:uid="{7F0B17BF-2A67-4FD4-89D5-BC7E54FDCD78}" name="UF" dataDxfId="577" totalsRowDxfId="576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575" totalsRowDxfId="574"/>
    <tableColumn id="4" xr3:uid="{131101F7-5D12-450C-992C-84B52C47A3CF}" name="Receitas / Despesas" dataDxfId="573" totalsRowDxfId="572"/>
    <tableColumn id="5" xr3:uid="{DF8EBAF5-F1EF-46A8-BB41-1ACCCA539DE8}" name="Detalhamento" dataDxfId="571" totalsRowDxfId="570"/>
    <tableColumn id="6" xr3:uid="{0753B774-00C7-4B45-9B21-81462E0BCA0E}" name="R$ (Valores)" dataDxfId="569" totalsRowDxfId="568" dataCellStyle="Vírgula"/>
    <tableColumn id="7" xr3:uid="{0093BE14-A131-4163-A604-EDB3C750EF8B}" name="Tipo Transação" dataDxfId="567" totalsRowDxfId="566"/>
    <tableColumn id="8" xr3:uid="{E2A97D54-739B-4960-842B-60F866772D66}" name="Saldo R$" dataDxfId="565" totalsRowDxfId="564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563" totalsRowDxfId="562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561" dataDxfId="560" totalsRowDxfId="559">
  <autoFilter ref="B10:J1582" xr:uid="{00000000-0009-0000-0100-000005000000}"/>
  <tableColumns count="9">
    <tableColumn id="1" xr3:uid="{48BB1682-D64C-4189-9544-3407B3DDBDEA}" name="Data" totalsRowLabel="Total" dataDxfId="558" totalsRowDxfId="557"/>
    <tableColumn id="2" xr3:uid="{94EF3362-9416-4A36-88BD-FA6A158E2485}" name="UF" dataDxfId="556" totalsRowDxfId="555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554" totalsRowDxfId="553"/>
    <tableColumn id="4" xr3:uid="{3CA023B0-AE62-4507-8F9B-4198C2372DD3}" name="d" dataDxfId="552" totalsRowDxfId="551"/>
    <tableColumn id="5" xr3:uid="{1949975B-E0E8-4310-9919-5343E95279BD}" name="Coluna1" dataDxfId="550" totalsRowDxfId="549"/>
    <tableColumn id="6" xr3:uid="{9537F356-72A6-4603-8DBA-C52516F80530}" name="R$ (Valores)" dataDxfId="548" totalsRowDxfId="547" dataCellStyle="Vírgula"/>
    <tableColumn id="7" xr3:uid="{D39EB0A5-4E6D-495F-A3EF-2B13A4D66FCC}" name="Tipo Transação" dataDxfId="546" totalsRowDxfId="545"/>
    <tableColumn id="8" xr3:uid="{C7F73BBE-8F12-4AC6-82F1-B0DA35DAE9DA}" name="Saldo R$" dataDxfId="544" totalsRowDxfId="543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542" totalsRowDxfId="541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540" dataDxfId="539" totalsRowDxfId="538">
  <autoFilter ref="B10:J609" xr:uid="{00000000-0009-0000-0100-000005000000}"/>
  <tableColumns count="9">
    <tableColumn id="1" xr3:uid="{2636934C-50B9-4EF2-804C-219F67FE0472}" name="Data" totalsRowLabel="Total" dataDxfId="537" totalsRowDxfId="536"/>
    <tableColumn id="2" xr3:uid="{E7E91E7B-9258-4863-AC27-33B00B19D38B}" name="UF" dataDxfId="535" totalsRowDxfId="534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533" totalsRowDxfId="532"/>
    <tableColumn id="4" xr3:uid="{4091069E-8AD6-4B9D-B4CC-13E04420D315}" name="Fornecedores" dataDxfId="531" totalsRowDxfId="530"/>
    <tableColumn id="5" xr3:uid="{29381C43-CA16-4D60-BB54-FE307506D7C8}" name="Coluna1" dataDxfId="529" totalsRowDxfId="528"/>
    <tableColumn id="6" xr3:uid="{15523B5F-6E99-4BDC-B395-7C17EE47771D}" name="R$ (Valores)" dataDxfId="527" totalsRowDxfId="526" dataCellStyle="Vírgula"/>
    <tableColumn id="7" xr3:uid="{D747A914-64C4-40C0-8C71-5B0C0B2611CF}" name="Tipo Transação" dataDxfId="525" totalsRowDxfId="524"/>
    <tableColumn id="8" xr3:uid="{11F43CB5-7678-4DB3-B7A9-B1F7973A989B}" name="Saldo R$" dataDxfId="523" totalsRowDxfId="522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521" totalsRowDxfId="520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519" dataDxfId="518" totalsRowDxfId="517">
  <autoFilter ref="B10:J99" xr:uid="{6B67ADCE-451D-42AF-8E6D-66E9AB5FB28D}"/>
  <tableColumns count="9">
    <tableColumn id="1" xr3:uid="{BAE53608-4083-438A-A728-C4D410758D50}" name="Data" dataDxfId="516" totalsRowDxfId="515"/>
    <tableColumn id="2" xr3:uid="{65316A64-AEF4-4487-ABD2-C2980A61E6A7}" name="UF" dataDxfId="514" totalsRowDxfId="513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512"/>
    <tableColumn id="4" xr3:uid="{E6C0801D-8D66-43C5-9508-0099DE14335E}" name="Receitas / Despesas" dataDxfId="511" totalsRowDxfId="510"/>
    <tableColumn id="5" xr3:uid="{ADBDE98F-51FE-4371-B178-7637C73C2E43}" name="Detalhamento" dataDxfId="509" totalsRowDxfId="508"/>
    <tableColumn id="6" xr3:uid="{F958825A-A4A1-4D58-BE93-0EE1E0F884AA}" name="R$ (Valores)" dataDxfId="507" totalsRowDxfId="506" dataCellStyle="Vírgula"/>
    <tableColumn id="7" xr3:uid="{D3F9F966-8CEB-4C63-9E15-9560E2ADD0A1}" name="Tipo Transação" dataDxfId="505" totalsRowDxfId="504"/>
    <tableColumn id="8" xr3:uid="{4B429445-7CDE-4DF1-82EA-51C44DD2AA45}" name="Saldo R$" dataDxfId="503" totalsRowDxfId="502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501" totalsRowDxfId="500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99" dataDxfId="498" totalsRowDxfId="497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96" totalsRowDxfId="495"/>
    <tableColumn id="2" xr3:uid="{B60DFAC9-6AF5-4B59-9D8C-8AA131475464}" name="UF" dataDxfId="494" totalsRowDxfId="493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92" totalsRowDxfId="491"/>
    <tableColumn id="4" xr3:uid="{2AC32936-521E-4EC7-95D8-FBC894B4395D}" name="Fornecedores" dataDxfId="490" totalsRowDxfId="489"/>
    <tableColumn id="5" xr3:uid="{EAE6DBCD-B8B8-4B6F-AA7C-E50321F7FCD0}" name="Coluna1" dataDxfId="488" totalsRowDxfId="487"/>
    <tableColumn id="6" xr3:uid="{4E10B612-2464-41A4-ACDA-903F9E6AD2BF}" name="R$ (Valores)" dataDxfId="486" totalsRowDxfId="485" dataCellStyle="Vírgula"/>
    <tableColumn id="7" xr3:uid="{F350100E-14C0-4857-8A60-D9182D52D55D}" name="Tipo Transação" dataDxfId="484" totalsRowDxfId="483"/>
    <tableColumn id="8" xr3:uid="{775662F9-FDC2-4F9E-9C6F-E8DB71B88275}" name="Saldo R$" dataDxfId="482" totalsRowDxfId="481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480" totalsRowDxfId="479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478" dataDxfId="477" totalsRowDxfId="476">
  <autoFilter ref="B10:J687" xr:uid="{29BE0030-9725-4140-B99C-FF348E85811E}"/>
  <tableColumns count="9">
    <tableColumn id="1" xr3:uid="{BE24FA6D-A011-4A47-9236-4F4A58D78F6D}" name="Data" totalsRowLabel="Total" dataDxfId="475" totalsRowDxfId="474"/>
    <tableColumn id="2" xr3:uid="{4FFF1A26-7451-4098-9B06-FCE304404DEB}" name="UF" dataDxfId="473" totalsRowDxfId="472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471" totalsRowDxfId="470"/>
    <tableColumn id="4" xr3:uid="{3286DC12-D6CD-452B-BFA7-1917C9C17E78}" name="Fornecedores" dataDxfId="469" totalsRowDxfId="468"/>
    <tableColumn id="5" xr3:uid="{3D642E5C-7184-4D59-9C9D-8CEFE493BC10}" name="Coluna1" dataDxfId="467" totalsRowDxfId="466"/>
    <tableColumn id="6" xr3:uid="{8957A6AD-53D6-4F97-8CB0-212B676C29A4}" name="R$ (Valores)" dataDxfId="465" totalsRowDxfId="464" dataCellStyle="Vírgula"/>
    <tableColumn id="7" xr3:uid="{0D2DA5ED-85E2-40CA-A4E3-13AD0CE08B62}" name="Tipo Transação" dataDxfId="463" totalsRowDxfId="462"/>
    <tableColumn id="8" xr3:uid="{4ABD9DAD-9BFF-40B7-AF95-668FE19D7D34}" name="Saldo R$" dataDxfId="461" totalsRowDxfId="460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459" totalsRowDxfId="458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457" dataDxfId="456" totalsRowDxfId="455">
  <autoFilter ref="B10:J99" xr:uid="{6B67ADCE-451D-42AF-8E6D-66E9AB5FB28D}"/>
  <tableColumns count="9">
    <tableColumn id="1" xr3:uid="{DD4A78F2-72D3-4992-93B8-A63EEA6200C4}" name="Data" dataDxfId="454" totalsRowDxfId="453"/>
    <tableColumn id="2" xr3:uid="{28819E64-4F15-4611-BAC3-A889DD66D31B}" name="UF" dataDxfId="452" totalsRowDxfId="451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450"/>
    <tableColumn id="4" xr3:uid="{C7412E85-BF71-4444-AEB7-36CE990059E8}" name="Receitas / Despesas" dataDxfId="449" totalsRowDxfId="448"/>
    <tableColumn id="5" xr3:uid="{50010BDF-C0D6-439F-A791-797C669D8A9B}" name="Detalhamento" dataDxfId="447" totalsRowDxfId="446"/>
    <tableColumn id="6" xr3:uid="{1B52B117-8BA4-4E5A-91ED-D80EB80B7DBF}" name="R$ (Valores)" dataDxfId="445" totalsRowDxfId="444" dataCellStyle="Vírgula"/>
    <tableColumn id="7" xr3:uid="{9A362569-2D6B-4B85-B2B3-5D2896E10111}" name="Tipo Transação" dataDxfId="443" totalsRowDxfId="442"/>
    <tableColumn id="8" xr3:uid="{BD6719A4-89D1-46FD-9F1C-B8EA36938642}" name="Saldo R$" dataDxfId="441" totalsRowDxfId="440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439" totalsRowDxfId="438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437" dataDxfId="436" totalsRowDxfId="435">
  <autoFilter ref="B10:J834" xr:uid="{1B36A0D1-335E-4F5F-A32D-F7530663F856}"/>
  <tableColumns count="9">
    <tableColumn id="1" xr3:uid="{5B695085-F4CD-4E06-A892-31F239FAE782}" name="Data" totalsRowLabel="Total" dataDxfId="434" totalsRowDxfId="433"/>
    <tableColumn id="2" xr3:uid="{038BB0B2-5988-4B74-A0F6-DA97C4ACBADA}" name="UF" dataDxfId="432" totalsRowDxfId="431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430" totalsRowDxfId="429"/>
    <tableColumn id="4" xr3:uid="{26A20F2B-C4EC-4BAC-836B-ACEBD771A7ED}" name="Fornecedores" dataDxfId="428" totalsRowDxfId="427"/>
    <tableColumn id="5" xr3:uid="{9401F8F5-90CE-4AE3-96B3-4DEED985E2AA}" name="Coluna1" dataDxfId="426" totalsRowDxfId="425"/>
    <tableColumn id="6" xr3:uid="{64018084-8307-4BB7-A768-7ABE8699267D}" name="R$ (Valores)" dataDxfId="424" totalsRowDxfId="423" dataCellStyle="Vírgula"/>
    <tableColumn id="7" xr3:uid="{175C0D22-8C40-4F9A-8097-DDD172B28829}" name="Tipo Transação" dataDxfId="422" totalsRowDxfId="421"/>
    <tableColumn id="8" xr3:uid="{06AEC8F9-92EB-4E72-A982-D289FC3CAA34}" name="Saldo R$" dataDxfId="420" totalsRowDxfId="419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418" totalsRowDxfId="417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416" dataDxfId="415" totalsRowDxfId="414">
  <autoFilter ref="B10:J749" xr:uid="{29BE0030-9725-4140-B99C-FF348E85811E}"/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413" totalsRowDxfId="412"/>
    <tableColumn id="2" xr3:uid="{62859620-F4B0-4AE2-8F69-83E22DB8548D}" name="UF" dataDxfId="411" totalsRowDxfId="410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409" totalsRowDxfId="408"/>
    <tableColumn id="4" xr3:uid="{7E8CEC7F-DCF5-4226-A53F-EA9DEA797809}" name="Fornecedores" dataDxfId="407" totalsRowDxfId="406"/>
    <tableColumn id="5" xr3:uid="{F7355D4C-DD54-4593-9417-D991E710B52A}" name="Coluna1" dataDxfId="405" totalsRowDxfId="404"/>
    <tableColumn id="6" xr3:uid="{ED86729D-BFD8-41C9-A4FE-6F1EDB4EB4F3}" name="R$ (Valores)" dataDxfId="403" totalsRowDxfId="402" dataCellStyle="Vírgula"/>
    <tableColumn id="7" xr3:uid="{9761DBB1-9113-41FA-9133-7CCE246B127E}" name="Tipo Transação" dataDxfId="401" totalsRowDxfId="400"/>
    <tableColumn id="8" xr3:uid="{95E2035A-430F-4F55-9582-69DBED95D6F3}" name="Saldo R$" dataDxfId="399" totalsRowDxfId="398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97" totalsRowDxfId="396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95" dataDxfId="394" totalsRowDxfId="393">
  <autoFilter ref="B10:J118" xr:uid="{9B2CBA0E-D8A3-432D-9CFD-1E09D72E0861}"/>
  <tableColumns count="9">
    <tableColumn id="1" xr3:uid="{1155C93D-7E3C-46D2-9CFB-309AF79FC03B}" name="Data" dataDxfId="392" totalsRowDxfId="391"/>
    <tableColumn id="2" xr3:uid="{BDB7577B-F327-4E22-B213-206D65DEBD02}" name="UF" dataDxfId="390" totalsRowDxfId="389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88"/>
    <tableColumn id="4" xr3:uid="{A6DA42A9-7D19-4293-BC88-AA9AA1ECE94D}" name="Receitas / Despesas" dataDxfId="387" totalsRowDxfId="386"/>
    <tableColumn id="5" xr3:uid="{E460FAED-FBF6-4CEF-A53A-B7838608A41F}" name="Detalhamento" dataDxfId="385" totalsRowDxfId="384"/>
    <tableColumn id="6" xr3:uid="{B2842BC1-E033-4D14-A331-DB5E53AD64EF}" name="R$ (Valores)" dataDxfId="383" totalsRowDxfId="382" dataCellStyle="Vírgula"/>
    <tableColumn id="7" xr3:uid="{A9CA65E8-82B4-4F2E-8BFA-4C484C939BB3}" name="Tipo Transação" dataDxfId="381" totalsRowDxfId="380"/>
    <tableColumn id="8" xr3:uid="{416B3AE3-52D8-403F-8060-8B8ABE47B30A}" name="Saldo R$" dataDxfId="379" totalsRowDxfId="378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377" totalsRowDxfId="376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375" dataDxfId="374" totalsRowDxfId="373">
  <autoFilter ref="D10:L1582" xr:uid="{00000000-0009-0000-0100-000005000000}"/>
  <tableColumns count="9">
    <tableColumn id="1" xr3:uid="{D92B9A52-DB75-4FB9-8F3E-CA2291315FFC}" name="Data" totalsRowLabel="Total" dataDxfId="372" totalsRowDxfId="371"/>
    <tableColumn id="2" xr3:uid="{F47D2E5B-2E94-46ED-9342-0CD51C08AA9F}" name="UF" dataDxfId="370" totalsRowDxfId="369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368" totalsRowDxfId="367"/>
    <tableColumn id="4" xr3:uid="{EA96DF81-E59F-4BCD-AA35-0C72FE81CF10}" name="Movimento " dataDxfId="366" totalsRowDxfId="365"/>
    <tableColumn id="5" xr3:uid="{677D0034-8F7C-43C0-B553-9F0D792E5A6E}" name="Descrição" dataDxfId="364" totalsRowDxfId="363"/>
    <tableColumn id="6" xr3:uid="{A8BE3ED0-28B7-4C6C-9284-B78BB06A393A}" name="R$ (Valores)" dataDxfId="362" dataCellStyle="Vírgula"/>
    <tableColumn id="7" xr3:uid="{92E20A73-AC28-4A4E-989E-C273AC98DD43}" name="Tipo Transação" dataDxfId="361" totalsRowDxfId="360"/>
    <tableColumn id="8" xr3:uid="{F7952E2C-5A1D-4FA1-87E0-E3EAC1FC4FF4}" name="Saldo R$" dataDxfId="359" totalsRowDxfId="358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357" totalsRowDxfId="356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355" dataDxfId="354" totalsRowDxfId="353">
  <autoFilter ref="D10:L1582" xr:uid="{00000000-0009-0000-0100-000005000000}"/>
  <tableColumns count="9">
    <tableColumn id="1" xr3:uid="{7F034953-506E-4293-A073-AAE6DADBC2DA}" name="Data" totalsRowLabel="Total" dataDxfId="352" totalsRowDxfId="351"/>
    <tableColumn id="2" xr3:uid="{81EF3FE4-3A7E-43F9-803C-39FFC9762500}" name="UF" dataDxfId="350" totalsRowDxfId="349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348" totalsRowDxfId="347"/>
    <tableColumn id="4" xr3:uid="{D46B823C-6248-4095-863A-19ED3385B591}" name="Movimento " dataDxfId="346" totalsRowDxfId="345"/>
    <tableColumn id="5" xr3:uid="{2C49AA24-DEA8-498A-9FE4-B276809D95F3}" name="Descrição" dataDxfId="344" totalsRowDxfId="343"/>
    <tableColumn id="6" xr3:uid="{0805CB09-18E3-454D-A16E-D9C32AAACA19}" name="R$ (Valores)" dataDxfId="342" dataCellStyle="Vírgula"/>
    <tableColumn id="7" xr3:uid="{24D4B107-1963-4D60-8ADC-08177101D142}" name="Tipo Transação" dataDxfId="341" totalsRowDxfId="340"/>
    <tableColumn id="8" xr3:uid="{5139B848-D302-4FDD-A1D0-81A62C9BBC91}" name="Saldo R$" dataDxfId="339" totalsRowDxfId="338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337" totalsRowDxfId="336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335" dataDxfId="334" totalsRowDxfId="333">
  <autoFilter ref="D10:L76" xr:uid="{00000000-0009-0000-0100-000005000000}"/>
  <tableColumns count="9">
    <tableColumn id="1" xr3:uid="{C0BB2337-5961-428C-A133-570C2F0F5E4B}" name="Data" totalsRowLabel="Total" dataDxfId="332" totalsRowDxfId="331"/>
    <tableColumn id="2" xr3:uid="{334F4005-A30E-490E-8071-BE7E382C3D5E}" name="UF" dataDxfId="330" totalsRowDxfId="329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328" totalsRowDxfId="327"/>
    <tableColumn id="4" xr3:uid="{FB838447-C557-48F7-BC0A-72A2997438FB}" name="Movimento " dataDxfId="326" totalsRowDxfId="325"/>
    <tableColumn id="5" xr3:uid="{09BD2E82-56AB-41A2-86A9-740D6E6FB249}" name="Descrição" dataDxfId="324" totalsRowDxfId="323"/>
    <tableColumn id="6" xr3:uid="{D19A3128-FF7F-4E4A-BAEA-3928725C27A7}" name="R$ (Valores)" dataDxfId="322" dataCellStyle="Vírgula"/>
    <tableColumn id="7" xr3:uid="{06B9C8E7-8719-45B5-803A-214AFCF31749}" name="Tipo Transação" dataDxfId="321" totalsRowDxfId="320"/>
    <tableColumn id="8" xr3:uid="{AEAFE86F-6D9F-4475-816F-840D4DE71D59}" name="Saldo R$" dataDxfId="319" totalsRowDxfId="318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317" totalsRowDxfId="316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315" dataDxfId="314" totalsRowDxfId="313">
  <autoFilter ref="D10:L1582" xr:uid="{00000000-0009-0000-0100-000005000000}"/>
  <tableColumns count="9">
    <tableColumn id="1" xr3:uid="{2488CD45-B9A0-4E95-B8E4-8235A6CCBCE4}" name="Data" totalsRowLabel="Total" dataDxfId="312" totalsRowDxfId="311"/>
    <tableColumn id="2" xr3:uid="{46EA1316-9CC6-4C6B-BE69-109D1D13EA9D}" name="UF" dataDxfId="310" totalsRowDxfId="309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308" totalsRowDxfId="307"/>
    <tableColumn id="4" xr3:uid="{0979B895-1D79-4011-956C-87430575CF65}" name="Movimento " dataDxfId="306" totalsRowDxfId="305"/>
    <tableColumn id="5" xr3:uid="{0E4C65FF-266E-4621-A427-8369B2003782}" name="Descrição" dataDxfId="304" totalsRowDxfId="303"/>
    <tableColumn id="6" xr3:uid="{DE8BF34B-5A71-4432-8D68-3BE7B0787A2B}" name="R$ (Valores)" dataDxfId="302" dataCellStyle="Vírgula"/>
    <tableColumn id="7" xr3:uid="{09AF2DAC-DF24-4207-880E-2A03578C8B5B}" name="Tipo Transação" dataDxfId="301" totalsRowDxfId="300"/>
    <tableColumn id="8" xr3:uid="{A6C6EFE8-8517-4A48-8C55-799514443BB0}" name="Saldo R$" dataDxfId="299" totalsRowDxfId="298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97" totalsRowDxfId="296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95" dataDxfId="294" totalsRowDxfId="293">
  <autoFilter ref="D10:L673" xr:uid="{00000000-0009-0000-0100-000005000000}">
    <filterColumn colId="4">
      <filters>
        <filter val="TICKET"/>
        <filter val="TICKET - Caixa base Rs"/>
        <filter val="TICKET - RICARDO 280/CAUA 350/KAUE 350/MARCELO 350"/>
        <filter val="TICKET - SIDINEI MATERIAL EM SERVIÇO"/>
        <filter val="TICKET JANTA CAUA 260/VINICIUS 350"/>
        <filter val="TICKET SOLUCOES HDFGT S/A"/>
      </filters>
    </filterColumn>
  </autoFilter>
  <tableColumns count="9">
    <tableColumn id="1" xr3:uid="{F161C48B-9AA6-44CF-B6C8-05345314AD73}" name="Data" totalsRowLabel="Total" dataDxfId="292" totalsRowDxfId="291"/>
    <tableColumn id="2" xr3:uid="{4C5FBAC0-982A-4288-906F-21689CD4D1B7}" name="UF" dataDxfId="290" totalsRowDxfId="289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88" totalsRowDxfId="287"/>
    <tableColumn id="4" xr3:uid="{C70F3F17-6C30-4132-9722-0B82ABB8EB24}" name="Movimento " dataDxfId="286" totalsRowDxfId="285"/>
    <tableColumn id="5" xr3:uid="{35100F97-4EA0-4F1B-9C00-6B6CACAB655A}" name="Descrição" dataDxfId="284" totalsRowDxfId="283"/>
    <tableColumn id="6" xr3:uid="{BFA91C17-AE9A-4389-812D-9A9287FC5989}" name="R$ (Valores)" dataDxfId="282" dataCellStyle="Vírgula"/>
    <tableColumn id="7" xr3:uid="{11B71648-1779-4B9A-9B10-96F5400A8F90}" name="Tipo Transação" dataDxfId="281" totalsRowDxfId="280"/>
    <tableColumn id="8" xr3:uid="{29394FC9-76F1-4A93-B0CF-58884F7DBDDA}" name="Saldo R$" dataDxfId="279" totalsRowDxfId="278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277" totalsRowDxfId="276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275" dataDxfId="274" totalsRowDxfId="273">
  <autoFilter ref="D10:L92" xr:uid="{00000000-0009-0000-0100-000005000000}"/>
  <tableColumns count="9">
    <tableColumn id="1" xr3:uid="{3B3B1DD7-9AA8-4D8F-B1E2-44738084A761}" name="Data" totalsRowLabel="Total" dataDxfId="272" totalsRowDxfId="271"/>
    <tableColumn id="2" xr3:uid="{40BB7121-0C3C-4B49-BD10-687DE55A7A88}" name="UF" dataDxfId="270" totalsRowDxfId="269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268" totalsRowDxfId="267"/>
    <tableColumn id="4" xr3:uid="{35883212-8310-4D32-891F-C6872B600216}" name="Movimento " dataDxfId="266" totalsRowDxfId="265"/>
    <tableColumn id="5" xr3:uid="{7778AA0A-0724-4801-967C-94834C643888}" name="Descrição" dataDxfId="264" totalsRowDxfId="263"/>
    <tableColumn id="6" xr3:uid="{96C6AF76-19F9-4F4B-B75E-37F29FFF02B8}" name="R$ (Valores)" dataDxfId="262" dataCellStyle="Vírgula"/>
    <tableColumn id="7" xr3:uid="{B3EA1676-CA23-432A-9963-F9D52ED84DC2}" name="Tipo Transação" dataDxfId="261" totalsRowDxfId="260"/>
    <tableColumn id="8" xr3:uid="{3AE42038-787D-4CD7-ABE2-CEC4659CFF57}" name="Saldo R$" dataDxfId="259" totalsRowDxfId="258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257" totalsRowDxfId="256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255" dataDxfId="254" totalsRowDxfId="253">
  <autoFilter ref="D10:L120" xr:uid="{00000000-0009-0000-0100-000005000000}"/>
  <tableColumns count="9">
    <tableColumn id="1" xr3:uid="{F95BA046-58B7-428A-A539-083BA382A0CC}" name="Data" totalsRowLabel="Total" dataDxfId="252" totalsRowDxfId="251"/>
    <tableColumn id="2" xr3:uid="{8C19FCDA-D293-4CBA-83AA-DF91088FC3D3}" name="UF" dataDxfId="250" totalsRowDxfId="249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248" totalsRowDxfId="247"/>
    <tableColumn id="4" xr3:uid="{D9D632DA-8085-4B10-8521-5DEB7721F218}" name="Movimento " dataDxfId="246" totalsRowDxfId="245"/>
    <tableColumn id="5" xr3:uid="{ED3D8E4C-0C42-42D5-B958-DB0D46E22D6F}" name="Descrição" dataDxfId="244" totalsRowDxfId="243"/>
    <tableColumn id="6" xr3:uid="{F1D04B07-DBF5-4FCB-AE18-8F9E743A817C}" name="R$ (Valores)" dataDxfId="242" dataCellStyle="Vírgula"/>
    <tableColumn id="7" xr3:uid="{AA80E9CF-0C0B-4DD5-B6B5-CDECEB6AC104}" name="Tipo Transação" dataDxfId="241" totalsRowDxfId="240"/>
    <tableColumn id="8" xr3:uid="{4BCEAA4F-FB59-4CB3-B38E-888693741039}" name="Saldo R$" dataDxfId="239" totalsRowDxfId="238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237" totalsRowDxfId="236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235" dataDxfId="234" totalsRowDxfId="233">
  <autoFilter ref="D10:L713" xr:uid="{00000000-0009-0000-0100-000005000000}">
    <filterColumn colId="4">
      <filters>
        <filter val="TICKET"/>
        <filter val="TICKET - Caixa base RS THAULLES 305/VINICIUS 438,60"/>
        <filter val="TICKET - CAUA 800/RICARDO 550/KAUE 335"/>
        <filter val="TICKET - CX CAUÃ 140 / VINICIUS 347,48"/>
        <filter val="TICKET - cx caua 630,00/kaue 499,97"/>
        <filter val="TICKET - CX RICARDO 280"/>
        <filter val="TICKET CAUÃ 490,00"/>
        <filter val="TICKET JUAREZ 335/WESLEY 273,45/LEANDRO 381,75"/>
        <filter val="TICKET SOLUCOES HDFGT S/A"/>
      </filters>
    </filterColumn>
  </autoFilter>
  <tableColumns count="9">
    <tableColumn id="1" xr3:uid="{B515ED96-7940-4A01-B774-B2EB34D651D8}" name="Data" totalsRowLabel="Total" dataDxfId="232" totalsRowDxfId="231"/>
    <tableColumn id="2" xr3:uid="{1F54074A-827F-4465-A77E-0F4802DE9C73}" name="UF" dataDxfId="230" totalsRowDxfId="229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228" totalsRowDxfId="227"/>
    <tableColumn id="4" xr3:uid="{DA628C70-A48F-486D-9F21-5A9DB1BE7E17}" name="Movimento " dataDxfId="226" totalsRowDxfId="225"/>
    <tableColumn id="5" xr3:uid="{04603FE5-8CB0-4DDC-8F91-4E0199355522}" name="Descrição" dataDxfId="224" totalsRowDxfId="223"/>
    <tableColumn id="6" xr3:uid="{CEFB6068-0BDC-400D-B439-7F2F98CFD5F8}" name="R$ (Valores)" dataDxfId="222" dataCellStyle="Vírgula"/>
    <tableColumn id="7" xr3:uid="{E57490FB-F369-43FC-B56A-E9873AFD25C4}" name="Tipo Transação" dataDxfId="221" totalsRowDxfId="220"/>
    <tableColumn id="8" xr3:uid="{D4CE4DF1-6C3B-46F4-9FA1-4182586E7AC0}" name="Saldo R$" dataDxfId="219" totalsRowDxfId="218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217" totalsRowDxfId="216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215" dataDxfId="214" totalsRowDxfId="213">
  <autoFilter ref="D10:L111" xr:uid="{00000000-0009-0000-0100-000005000000}"/>
  <tableColumns count="9">
    <tableColumn id="1" xr3:uid="{2C46ED2E-A1B0-478A-8513-E71D0F02C5CE}" name="Data" totalsRowLabel="Total" dataDxfId="212" totalsRowDxfId="211"/>
    <tableColumn id="2" xr3:uid="{E1095DD0-D633-4C46-81A8-AEF3CEE9F273}" name="UF" dataDxfId="210" totalsRowDxfId="209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208" totalsRowDxfId="207"/>
    <tableColumn id="4" xr3:uid="{C9EFAF79-6840-451D-9508-755E975D9E34}" name="Movimento " dataDxfId="206" totalsRowDxfId="205"/>
    <tableColumn id="5" xr3:uid="{6E172C14-8907-438F-B7D4-458BD11AAE19}" name="Descrição" dataDxfId="204" totalsRowDxfId="203"/>
    <tableColumn id="6" xr3:uid="{785D1BBF-1045-4D1D-9D90-BAB8205973AA}" name="R$ (Valores)" dataDxfId="202" dataCellStyle="Vírgula"/>
    <tableColumn id="7" xr3:uid="{1A0CD621-1CAB-4570-896B-28050B45D149}" name="Tipo Transação" dataDxfId="201" totalsRowDxfId="200"/>
    <tableColumn id="8" xr3:uid="{C049CEB2-9B27-4255-BE99-110680441A52}" name="Saldo R$" dataDxfId="199" totalsRowDxfId="198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97" totalsRowDxfId="196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632" headerRowDxfId="195" dataDxfId="194" totalsRowDxfId="193">
  <autoFilter ref="D10:L632" xr:uid="{00000000-0009-0000-0100-000005000000}"/>
  <tableColumns count="9">
    <tableColumn id="1" xr3:uid="{D8C09A5E-5238-4A39-8994-2C30CEF5D54D}" name="Data" totalsRowLabel="Total" dataDxfId="192" totalsRowDxfId="191"/>
    <tableColumn id="2" xr3:uid="{173B16CB-E81F-4B1F-A0B1-EEDFD89C081A}" name="UF" dataDxfId="190" totalsRowDxfId="189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88" totalsRowDxfId="187"/>
    <tableColumn id="4" xr3:uid="{5FACB306-92CC-4C66-8815-FFEA19D3C8EC}" name="Movimento " dataDxfId="186" totalsRowDxfId="185"/>
    <tableColumn id="5" xr3:uid="{61D7FFD7-E587-47B8-814F-187490FC434A}" name="Descrição" dataDxfId="184" totalsRowDxfId="183"/>
    <tableColumn id="6" xr3:uid="{E92278B2-C6A6-4F3B-8C03-768E9AD4B28C}" name="R$ (Valores)" dataDxfId="182" dataCellStyle="Vírgula"/>
    <tableColumn id="7" xr3:uid="{70C761D8-E914-4C79-91C0-21FE6E4139CF}" name="Tipo Transação" dataDxfId="181" totalsRowDxfId="180"/>
    <tableColumn id="8" xr3:uid="{E7BF2417-B543-48BF-83F2-04677B250E01}" name="Saldo R$" dataDxfId="179" totalsRowDxfId="178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177" totalsRowDxfId="176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89" headerRowDxfId="175" dataDxfId="174" totalsRowDxfId="173">
  <autoFilter ref="D10:L189" xr:uid="{00000000-0009-0000-0100-000005000000}"/>
  <tableColumns count="9">
    <tableColumn id="1" xr3:uid="{3AFE8692-F82D-4CB9-AEF0-FB99EAD0610F}" name="Data" totalsRowLabel="Total" dataDxfId="172" totalsRowDxfId="171"/>
    <tableColumn id="2" xr3:uid="{7D95E51F-E096-4D19-AE73-32BC664E548F}" name="UF" dataDxfId="170" totalsRowDxfId="169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168" totalsRowDxfId="167"/>
    <tableColumn id="4" xr3:uid="{35255BAE-A248-4CDA-868D-9EC1CFA2DA89}" name="Movimento " dataDxfId="166" totalsRowDxfId="165"/>
    <tableColumn id="5" xr3:uid="{CE8816B3-60AF-4A9B-B1EB-16A4A9EFB5F7}" name="Descrição" dataDxfId="164" totalsRowDxfId="163"/>
    <tableColumn id="6" xr3:uid="{16805915-1A92-46A3-829B-96963D572D60}" name="R$ (Valores)" dataDxfId="162" dataCellStyle="Vírgula"/>
    <tableColumn id="7" xr3:uid="{B35E7C3F-4989-416B-88C0-549BDE213914}" name="Tipo Transação" dataDxfId="161" totalsRowDxfId="160"/>
    <tableColumn id="8" xr3:uid="{255E63DA-6392-4427-BEFA-62531CC8A8BB}" name="Saldo R$" dataDxfId="159" totalsRowDxfId="158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157" totalsRowDxfId="156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3B78311-432E-4B70-A372-1DA12604F38B}" name="FluxoCaixa10131514192123252829" displayName="FluxoCaixa10131514192123252829" ref="D10:L92" headerRowDxfId="155" dataDxfId="154" totalsRowDxfId="153">
  <autoFilter ref="D10:L92" xr:uid="{00000000-0009-0000-0100-000005000000}"/>
  <tableColumns count="9">
    <tableColumn id="1" xr3:uid="{5C2216F9-E3DD-45EF-910E-244E195E6266}" name="Data" totalsRowLabel="Total" dataDxfId="152" totalsRowDxfId="151"/>
    <tableColumn id="2" xr3:uid="{BD6E8166-AAC1-4E61-B39A-5ED032DA59B4}" name="UF" dataDxfId="150" totalsRowDxfId="149">
      <calculatedColumnFormula>IF(FluxoCaixa10131514192123252829[[#This Row],[Data]]="","",PROPER(TEXT(FluxoCaixa10131514192123252829[[#This Row],[Data]],"mmmm")))</calculatedColumnFormula>
    </tableColumn>
    <tableColumn id="3" xr3:uid="{B00F2D66-4FBB-471A-9159-116184242F4E}" name="Entrada / Saída" dataDxfId="148" totalsRowDxfId="147"/>
    <tableColumn id="4" xr3:uid="{2E6E7657-F48C-432A-B857-2B0DD2D6FBD2}" name="Movimento " dataDxfId="146" totalsRowDxfId="145"/>
    <tableColumn id="5" xr3:uid="{226B8344-7D07-4112-91FD-BB69999EAFD7}" name="Descrição" dataDxfId="144" totalsRowDxfId="143"/>
    <tableColumn id="6" xr3:uid="{3977BA60-C0AF-48DA-A2E4-9F090F965CFF}" name="R$ (Valores)" dataDxfId="142" dataCellStyle="Vírgula"/>
    <tableColumn id="7" xr3:uid="{53453407-0BF8-4B56-A3DD-350E750B90F4}" name="Tipo Transação" dataDxfId="141" totalsRowDxfId="140"/>
    <tableColumn id="8" xr3:uid="{7C7F3CDC-7A46-45FC-8415-2E98A3991958}" name="Saldo R$" dataDxfId="139" totalsRowDxfId="138" dataCellStyle="Vírgula">
      <calculatedColumnFormula>IF(FluxoCaixa10131514192123252829[[#This Row],[Movimento ]]="Saldo Inicial",FluxoCaixa10131514192123252829[[#This Row],[R$ (Valores)]],K10+FluxoCaixa10131514192123252829[[#This Row],[Valores Receitas / Despesas]])</calculatedColumnFormula>
    </tableColumn>
    <tableColumn id="9" xr3:uid="{7AF07018-31FA-4EAA-9039-468EE997B053}" name="Valores Receitas / Despesas" totalsRowFunction="sum" dataDxfId="137" totalsRowDxfId="136" dataCellStyle="Vírgula">
      <calculatedColumnFormula>IF(FluxoCaixa10131514192123252829[[#This Row],[Entrada / Saída]]="Saída",FluxoCaixa10131514192123252829[[#This Row],[R$ (Valores)]]*-1,FluxoCaixa10131514192123252829[[#This Row],[R$ (Valores)]])</calculatedColumnFormula>
    </tableColumn>
  </tableColumns>
  <tableStyleInfo name="flash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16" headerRowDxfId="135" dataDxfId="134" totalsRowDxfId="133">
  <autoFilter ref="D10:L116" xr:uid="{00000000-0009-0000-0100-000005000000}"/>
  <tableColumns count="9">
    <tableColumn id="1" xr3:uid="{1C470FE0-AE70-4DA9-AD86-07C041EAC82B}" name="Data" totalsRowLabel="Total" dataDxfId="132" totalsRowDxfId="131"/>
    <tableColumn id="2" xr3:uid="{6C33DA34-8E96-466D-829B-6983AFF9E01F}" name="UF" dataDxfId="130" totalsRowDxfId="129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128" totalsRowDxfId="127"/>
    <tableColumn id="4" xr3:uid="{E5FFC0F2-C049-42DD-BD9A-40CAF7C3B6D8}" name="Movimento " dataDxfId="126" totalsRowDxfId="125"/>
    <tableColumn id="5" xr3:uid="{E227F958-A5C6-4898-A539-5E0173CA155C}" name="Descrição" dataDxfId="124" totalsRowDxfId="123"/>
    <tableColumn id="6" xr3:uid="{A21EE283-EB01-4305-870A-20132EF94052}" name="R$ (Valores)" dataDxfId="122" dataCellStyle="Vírgula"/>
    <tableColumn id="7" xr3:uid="{014DC4B8-53B6-4EDE-BF0E-3E389F094904}" name="Tipo Transação" dataDxfId="121" totalsRowDxfId="120"/>
    <tableColumn id="8" xr3:uid="{6C2A5737-1E69-454F-A69A-4662314A6B41}" name="Saldo R$" dataDxfId="119" totalsRowDxfId="118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117" totalsRowDxfId="116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CAC35F1-A201-40E5-A6FD-8D837771D0FF}" name="FluxoCaixa101315141631" displayName="FluxoCaixa101315141631" ref="D10:L90" headerRowDxfId="115" dataDxfId="114" totalsRowDxfId="113">
  <autoFilter ref="D10:L90" xr:uid="{00000000-0009-0000-0100-000005000000}"/>
  <tableColumns count="9">
    <tableColumn id="1" xr3:uid="{D239FAAD-D5A1-4D01-B70A-4F266FBB4685}" name="Data" totalsRowLabel="Total" dataDxfId="112" totalsRowDxfId="111"/>
    <tableColumn id="2" xr3:uid="{54544B44-6CCF-45A7-93FE-8A046E2B775F}" name="UF" dataDxfId="110" totalsRowDxfId="109">
      <calculatedColumnFormula>IF(FluxoCaixa101315141631[[#This Row],[Data]]="","",PROPER(TEXT(FluxoCaixa101315141631[[#This Row],[Data]],"mmmm")))</calculatedColumnFormula>
    </tableColumn>
    <tableColumn id="3" xr3:uid="{727DDBBE-ED30-4D51-9434-34CE6E88FA30}" name="Entrada / Saída" dataDxfId="108" totalsRowDxfId="107"/>
    <tableColumn id="4" xr3:uid="{92B4A252-D7E2-4414-8E8D-44C362B47A91}" name="Movimento " dataDxfId="106" totalsRowDxfId="105"/>
    <tableColumn id="5" xr3:uid="{8517A8CB-75DA-41E0-97ED-F68534A96510}" name="Descrição" dataDxfId="104" totalsRowDxfId="103"/>
    <tableColumn id="6" xr3:uid="{450FB572-51B8-4E58-8944-DA242909FF6D}" name="R$ (Valores)" dataDxfId="102" dataCellStyle="Vírgula"/>
    <tableColumn id="7" xr3:uid="{5159B905-3AE8-4E0E-B76E-9CCCF10B5325}" name="Tipo Transação" dataDxfId="101" totalsRowDxfId="100"/>
    <tableColumn id="8" xr3:uid="{BEAEFFF7-4DD2-40F3-883B-8C5ADF464C68}" name="Saldo R$" dataDxfId="99" totalsRowDxfId="98" dataCellStyle="Vírgula">
      <calculatedColumnFormula>IF(FluxoCaixa101315141631[[#This Row],[Movimento ]]="Saldo Inicial",FluxoCaixa101315141631[[#This Row],[R$ (Valores)]],K10+FluxoCaixa101315141631[[#This Row],[Valores Receitas / Despesas]])</calculatedColumnFormula>
    </tableColumn>
    <tableColumn id="9" xr3:uid="{2318B6B2-80A4-4DB4-B4D6-C47F90774D49}" name="Valores Receitas / Despesas" totalsRowFunction="sum" dataDxfId="97" totalsRowDxfId="96" dataCellStyle="Vírgula">
      <calculatedColumnFormula>IF(FluxoCaixa101315141631[[#This Row],[Entrada / Saída]]="Saída",FluxoCaixa101315141631[[#This Row],[R$ (Valores)]]*-1,FluxoCaixa101315141631[[#This Row],[R$ (Valores)]])</calculatedColumnFormula>
    </tableColumn>
  </tableColumns>
  <tableStyleInfo name="flash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4EC8BD1-A7B6-425D-A6DA-1EAA32D3A593}" name="FluxoCaixa1013151419182730" displayName="FluxoCaixa1013151419182730" ref="D10:L668" headerRowDxfId="95" dataDxfId="94" totalsRowDxfId="93">
  <autoFilter ref="D10:L668" xr:uid="{00000000-0009-0000-0100-000005000000}"/>
  <tableColumns count="9">
    <tableColumn id="1" xr3:uid="{0B05B433-1405-4FD3-AE85-9194BE5A1745}" name="Data" totalsRowLabel="Total" dataDxfId="92" totalsRowDxfId="91"/>
    <tableColumn id="2" xr3:uid="{D62633A7-E42A-49DE-9BD7-554E77FDF62A}" name="UF" dataDxfId="90" totalsRowDxfId="89">
      <calculatedColumnFormula>IF(FluxoCaixa1013151419182730[[#This Row],[Data]]="","",PROPER(TEXT(FluxoCaixa1013151419182730[[#This Row],[Data]],"mmmm")))</calculatedColumnFormula>
    </tableColumn>
    <tableColumn id="3" xr3:uid="{199F9B7E-5B43-4E31-B515-6CE0A03561BB}" name="Entrada / Saída" dataDxfId="88" totalsRowDxfId="87"/>
    <tableColumn id="4" xr3:uid="{AB9F4812-46AD-4F4E-8162-B00AA1E205B8}" name="Movimento " dataDxfId="86" totalsRowDxfId="85"/>
    <tableColumn id="5" xr3:uid="{2995F545-FB0A-4080-80F8-48199A8164F4}" name="Descrição" dataDxfId="84" totalsRowDxfId="83"/>
    <tableColumn id="6" xr3:uid="{7CC0EB1C-17D6-4487-9E6E-8BD98B31A1C9}" name="R$ (Valores)" dataDxfId="82" dataCellStyle="Vírgula"/>
    <tableColumn id="7" xr3:uid="{4FD71D24-5186-4AB1-AA17-126F44F74E80}" name="Tipo Transação" dataDxfId="81" totalsRowDxfId="80"/>
    <tableColumn id="8" xr3:uid="{C8B15C00-94C5-4F41-95DA-DAA4FD476095}" name="Saldo R$" dataDxfId="79" totalsRowDxfId="78" dataCellStyle="Vírgula">
      <calculatedColumnFormula>IF(FluxoCaixa1013151419182730[[#This Row],[Movimento ]]="Saldo Inicial",FluxoCaixa1013151419182730[[#This Row],[R$ (Valores)]],K10+FluxoCaixa1013151419182730[[#This Row],[Valores Receitas / Despesas]])</calculatedColumnFormula>
    </tableColumn>
    <tableColumn id="9" xr3:uid="{FBC086E5-B912-4924-B879-91F6E1665DF4}" name="Valores Receitas / Despesas" totalsRowFunction="sum" dataDxfId="77" totalsRowDxfId="76" dataCellStyle="Vírgula">
      <calculatedColumnFormula>IF(FluxoCaixa1013151419182730[[#This Row],[Entrada / Saída]]="Saída",FluxoCaixa1013151419182730[[#This Row],[R$ (Valores)]]*-1,FluxoCaixa1013151419182730[[#This Row],[R$ (Valores)]])</calculatedColumnFormula>
    </tableColumn>
  </tableColumns>
  <tableStyleInfo name="flash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DB96B0C-17FA-4A19-BFC3-2D11E16CF408}" name="FluxoCaixa101315141918273032" displayName="FluxoCaixa101315141918273032" ref="D10:L668" headerRowDxfId="75" dataDxfId="74" totalsRowDxfId="73">
  <autoFilter ref="D10:L668" xr:uid="{00000000-0009-0000-0100-000005000000}"/>
  <tableColumns count="9">
    <tableColumn id="1" xr3:uid="{E420D12E-4144-4635-A8A6-60386FB0417F}" name="Data" totalsRowLabel="Total" dataDxfId="72" totalsRowDxfId="71"/>
    <tableColumn id="2" xr3:uid="{7CAF1850-6DF6-4E04-B23A-DB378114A58F}" name="UF" dataDxfId="70" totalsRowDxfId="69">
      <calculatedColumnFormula>IF(FluxoCaixa101315141918273032[[#This Row],[Data]]="","",PROPER(TEXT(FluxoCaixa101315141918273032[[#This Row],[Data]],"mmmm")))</calculatedColumnFormula>
    </tableColumn>
    <tableColumn id="3" xr3:uid="{4C2B80B0-F84D-43DE-B9A1-CE4921F939E3}" name="Entrada / Saída" dataDxfId="68" totalsRowDxfId="67"/>
    <tableColumn id="4" xr3:uid="{7DAEA787-FF7E-473F-81CD-666E6F25E0B7}" name="Movimento " dataDxfId="66" totalsRowDxfId="65"/>
    <tableColumn id="5" xr3:uid="{65370CC8-7EBE-432D-BC9F-BD36AC7D180E}" name="Descrição" dataDxfId="64" totalsRowDxfId="63"/>
    <tableColumn id="6" xr3:uid="{D53BE840-9B55-4D1D-9ABF-DEE970506FA4}" name="R$ (Valores)" dataDxfId="62" dataCellStyle="Vírgula"/>
    <tableColumn id="7" xr3:uid="{7CEA44E9-51DF-446C-9226-63CBCF6EC39E}" name="Tipo Transação" dataDxfId="61" totalsRowDxfId="60"/>
    <tableColumn id="8" xr3:uid="{1C3D8336-6C43-4CA2-B8E4-A074CD4EA481}" name="Saldo R$" dataDxfId="59" totalsRowDxfId="58" dataCellStyle="Vírgula">
      <calculatedColumnFormula>IF(FluxoCaixa101315141918273032[[#This Row],[Movimento ]]="Saldo Inicial",FluxoCaixa101315141918273032[[#This Row],[R$ (Valores)]],K10+FluxoCaixa101315141918273032[[#This Row],[Valores Receitas / Despesas]])</calculatedColumnFormula>
    </tableColumn>
    <tableColumn id="9" xr3:uid="{471B1397-278D-4858-9A9C-3FA9ABC60FA7}" name="Valores Receitas / Despesas" totalsRowFunction="sum" dataDxfId="57" totalsRowDxfId="56" dataCellStyle="Vírgula">
      <calculatedColumnFormula>IF(FluxoCaixa101315141918273032[[#This Row],[Entrada / Saída]]="Saída",FluxoCaixa101315141918273032[[#This Row],[R$ (Valores)]]*-1,FluxoCaixa101315141918273032[[#This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2.bin"/><Relationship Id="rId4" Type="http://schemas.microsoft.com/office/2007/relationships/slicer" Target="../slicers/slicer2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3.bin"/><Relationship Id="rId4" Type="http://schemas.microsoft.com/office/2007/relationships/slicer" Target="../slicers/slicer2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4.bin"/><Relationship Id="rId4" Type="http://schemas.microsoft.com/office/2007/relationships/slicer" Target="../slicers/slicer27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5.bin"/><Relationship Id="rId4" Type="http://schemas.microsoft.com/office/2007/relationships/slicer" Target="../slicers/slicer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20" t="s">
        <v>0</v>
      </c>
      <c r="F1" s="121"/>
      <c r="G1" s="121"/>
    </row>
    <row r="2" spans="1:7" ht="27.95" customHeight="1">
      <c r="A2" s="122" t="s">
        <v>54</v>
      </c>
      <c r="B2" s="119"/>
      <c r="C2" s="119"/>
      <c r="D2" s="119"/>
      <c r="E2" s="119"/>
      <c r="F2" s="119"/>
      <c r="G2" s="119"/>
    </row>
    <row r="3" spans="1:7" ht="35.1" customHeight="1">
      <c r="A3" s="123" t="s">
        <v>68</v>
      </c>
      <c r="B3" s="124"/>
      <c r="C3" s="124"/>
      <c r="D3" s="124"/>
      <c r="E3" s="124"/>
      <c r="F3" s="124"/>
      <c r="G3" s="124"/>
    </row>
    <row r="4" spans="1:7" ht="193.35" customHeight="1">
      <c r="A4" s="116" t="s">
        <v>69</v>
      </c>
      <c r="B4" s="117"/>
      <c r="C4" s="117"/>
      <c r="D4" s="117"/>
      <c r="E4" s="117"/>
      <c r="F4" s="117"/>
      <c r="G4" s="117"/>
    </row>
    <row r="5" spans="1:7" ht="78.95" customHeight="1">
      <c r="A5" s="116" t="s">
        <v>64</v>
      </c>
      <c r="B5" s="117"/>
      <c r="C5" s="117"/>
      <c r="D5" s="117"/>
      <c r="E5" s="117"/>
      <c r="F5" s="117"/>
      <c r="G5" s="117"/>
    </row>
    <row r="6" spans="1:7" ht="66.95" customHeight="1">
      <c r="A6" s="116" t="s">
        <v>65</v>
      </c>
      <c r="B6" s="117"/>
      <c r="C6" s="117"/>
      <c r="D6" s="117"/>
      <c r="E6" s="117"/>
      <c r="F6" s="117"/>
      <c r="G6" s="117"/>
    </row>
    <row r="7" spans="1:7" ht="76.349999999999994" customHeight="1">
      <c r="A7" s="125" t="s">
        <v>66</v>
      </c>
      <c r="B7" s="126"/>
      <c r="C7" s="126"/>
      <c r="D7" s="126"/>
      <c r="E7" s="126"/>
      <c r="F7" s="126"/>
      <c r="G7" s="126"/>
    </row>
    <row r="8" spans="1:7" ht="60.95" customHeight="1">
      <c r="A8" s="118" t="s">
        <v>57</v>
      </c>
      <c r="B8" s="119"/>
      <c r="C8" s="119"/>
      <c r="D8" s="119"/>
      <c r="E8" s="119"/>
      <c r="F8" s="119"/>
      <c r="G8" s="119"/>
    </row>
    <row r="9" spans="1:7" ht="50.1" customHeight="1">
      <c r="A9" s="114" t="s">
        <v>56</v>
      </c>
      <c r="B9" s="115"/>
      <c r="C9" s="115"/>
      <c r="D9" s="115"/>
      <c r="E9" s="115"/>
      <c r="F9" s="115"/>
      <c r="G9" s="115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5"/>
  <sheetViews>
    <sheetView showGridLines="0" topLeftCell="A28" zoomScaleNormal="100" workbookViewId="0">
      <selection activeCell="D85" sqref="D3:D85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4176</v>
      </c>
    </row>
    <row r="31" spans="4:4">
      <c r="D31" s="27" t="s">
        <v>40</v>
      </c>
    </row>
    <row r="32" spans="4:4">
      <c r="D32" s="27" t="s">
        <v>81</v>
      </c>
    </row>
    <row r="33" spans="4:4">
      <c r="D33" s="27" t="s">
        <v>20</v>
      </c>
    </row>
    <row r="34" spans="4:4">
      <c r="D34" s="27" t="s">
        <v>221</v>
      </c>
    </row>
    <row r="35" spans="4:4">
      <c r="D35" s="27" t="s">
        <v>512</v>
      </c>
    </row>
    <row r="36" spans="4:4">
      <c r="D36" s="27" t="s">
        <v>17</v>
      </c>
    </row>
    <row r="37" spans="4:4">
      <c r="D37" s="27" t="s">
        <v>150</v>
      </c>
    </row>
    <row r="38" spans="4:4">
      <c r="D38" s="27" t="s">
        <v>520</v>
      </c>
    </row>
    <row r="39" spans="4:4">
      <c r="D39" s="27" t="s">
        <v>76</v>
      </c>
    </row>
    <row r="40" spans="4:4">
      <c r="D40" s="28" t="s">
        <v>34</v>
      </c>
    </row>
    <row r="41" spans="4:4">
      <c r="D41" s="28" t="s">
        <v>515</v>
      </c>
    </row>
    <row r="42" spans="4:4">
      <c r="D42" s="28" t="s">
        <v>32</v>
      </c>
    </row>
    <row r="43" spans="4:4">
      <c r="D43" s="28" t="s">
        <v>123</v>
      </c>
    </row>
    <row r="44" spans="4:4">
      <c r="D44" s="28" t="s">
        <v>28</v>
      </c>
    </row>
    <row r="45" spans="4:4">
      <c r="D45" s="28" t="s">
        <v>23</v>
      </c>
    </row>
    <row r="46" spans="4:4">
      <c r="D46" s="28" t="s">
        <v>146</v>
      </c>
    </row>
    <row r="47" spans="4:4">
      <c r="D47" s="28" t="s">
        <v>430</v>
      </c>
    </row>
    <row r="48" spans="4:4">
      <c r="D48" s="28" t="s">
        <v>21</v>
      </c>
    </row>
    <row r="49" spans="4:4">
      <c r="D49" s="28" t="s">
        <v>432</v>
      </c>
    </row>
    <row r="50" spans="4:4">
      <c r="D50" s="28" t="s">
        <v>29</v>
      </c>
    </row>
    <row r="51" spans="4:4">
      <c r="D51" s="28" t="s">
        <v>7</v>
      </c>
    </row>
    <row r="52" spans="4:4">
      <c r="D52" s="28" t="s">
        <v>31</v>
      </c>
    </row>
    <row r="53" spans="4:4">
      <c r="D53" s="28" t="s">
        <v>10</v>
      </c>
    </row>
    <row r="54" spans="4:4">
      <c r="D54" s="28" t="s">
        <v>22</v>
      </c>
    </row>
    <row r="55" spans="4:4">
      <c r="D55" s="28" t="s">
        <v>41</v>
      </c>
    </row>
    <row r="56" spans="4:4">
      <c r="D56" s="28" t="s">
        <v>511</v>
      </c>
    </row>
    <row r="57" spans="4:4">
      <c r="D57" s="28" t="s">
        <v>25</v>
      </c>
    </row>
    <row r="58" spans="4:4">
      <c r="D58" s="28" t="s">
        <v>516</v>
      </c>
    </row>
    <row r="59" spans="4:4">
      <c r="D59" s="28" t="s">
        <v>107</v>
      </c>
    </row>
    <row r="60" spans="4:4">
      <c r="D60" s="28" t="s">
        <v>12</v>
      </c>
    </row>
    <row r="61" spans="4:4">
      <c r="D61" s="28" t="s">
        <v>106</v>
      </c>
    </row>
    <row r="62" spans="4:4">
      <c r="D62" s="28" t="s">
        <v>103</v>
      </c>
    </row>
    <row r="63" spans="4:4">
      <c r="D63" s="28" t="s">
        <v>519</v>
      </c>
    </row>
    <row r="64" spans="4:4">
      <c r="D64" s="28" t="s">
        <v>73</v>
      </c>
    </row>
    <row r="65" spans="4:4">
      <c r="D65" s="28" t="s">
        <v>431</v>
      </c>
    </row>
    <row r="66" spans="4:4">
      <c r="D66" s="28" t="s">
        <v>518</v>
      </c>
    </row>
    <row r="67" spans="4:4">
      <c r="D67" s="28" t="s">
        <v>27</v>
      </c>
    </row>
    <row r="68" spans="4:4">
      <c r="D68" s="28" t="s">
        <v>517</v>
      </c>
    </row>
    <row r="69" spans="4:4">
      <c r="D69" s="28" t="s">
        <v>225</v>
      </c>
    </row>
    <row r="70" spans="4:4">
      <c r="D70" s="28" t="s">
        <v>105</v>
      </c>
    </row>
    <row r="71" spans="4:4">
      <c r="D71" s="28" t="s">
        <v>42</v>
      </c>
    </row>
    <row r="72" spans="4:4">
      <c r="D72" s="28" t="s">
        <v>77</v>
      </c>
    </row>
    <row r="73" spans="4:4">
      <c r="D73" s="28" t="s">
        <v>353</v>
      </c>
    </row>
    <row r="74" spans="4:4">
      <c r="D74" s="28" t="s">
        <v>36</v>
      </c>
    </row>
    <row r="75" spans="4:4">
      <c r="D75" s="28" t="s">
        <v>14</v>
      </c>
    </row>
    <row r="76" spans="4:4">
      <c r="D76" s="28" t="s">
        <v>16</v>
      </c>
    </row>
    <row r="77" spans="4:4">
      <c r="D77" s="28" t="s">
        <v>507</v>
      </c>
    </row>
    <row r="78" spans="4:4">
      <c r="D78" s="28" t="s">
        <v>15</v>
      </c>
    </row>
    <row r="79" spans="4:4">
      <c r="D79" s="28" t="s">
        <v>70</v>
      </c>
    </row>
    <row r="80" spans="4:4">
      <c r="D80" s="28" t="s">
        <v>75</v>
      </c>
    </row>
    <row r="81" spans="4:4">
      <c r="D81" s="28" t="s">
        <v>521</v>
      </c>
    </row>
    <row r="82" spans="4:4">
      <c r="D82" s="28" t="s">
        <v>83</v>
      </c>
    </row>
    <row r="83" spans="4:4">
      <c r="D83" s="28" t="s">
        <v>78</v>
      </c>
    </row>
    <row r="84" spans="4:4">
      <c r="D84" s="28" t="s">
        <v>35</v>
      </c>
    </row>
    <row r="85" spans="4:4">
      <c r="D85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513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31" t="s">
        <v>49</v>
      </c>
      <c r="C6" s="131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5" priority="1" operator="greaterThan">
      <formula>0</formula>
    </cfRule>
    <cfRule type="cellIs" dxfId="54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31" t="s">
        <v>49</v>
      </c>
      <c r="C6" s="131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3" priority="1" operator="greaterThan">
      <formula>0</formula>
    </cfRule>
    <cfRule type="cellIs" dxfId="52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31" t="s">
        <v>51</v>
      </c>
      <c r="C5" s="131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31" t="s">
        <v>49</v>
      </c>
      <c r="C6" s="131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1" priority="1" operator="greaterThan">
      <formula>0</formula>
    </cfRule>
    <cfRule type="cellIs" dxfId="50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89" activePane="bottomLeft" state="frozen"/>
      <selection pane="bottomLeft" activeCell="E329" sqref="E32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31" t="s">
        <v>49</v>
      </c>
      <c r="C6" s="131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9" priority="1" operator="greaterThan">
      <formula>0</formula>
    </cfRule>
    <cfRule type="cellIs" dxfId="48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275" activePane="bottomLeft" state="frozen"/>
      <selection pane="bottomLeft" activeCell="F294" sqref="F29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31" t="s">
        <v>49</v>
      </c>
      <c r="C6" s="131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08" t="s">
        <v>75</v>
      </c>
      <c r="F172" s="108" t="s">
        <v>844</v>
      </c>
      <c r="G172" s="109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28" zoomScale="85" zoomScaleNormal="85" workbookViewId="0">
      <selection activeCell="E41" sqref="E41:G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31" t="s">
        <v>51</v>
      </c>
      <c r="C5" s="131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31" t="s">
        <v>49</v>
      </c>
      <c r="C6" s="131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4221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4220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108" t="s">
        <v>75</v>
      </c>
      <c r="F41" s="110" t="s">
        <v>4219</v>
      </c>
      <c r="G41" s="111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9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31" t="s">
        <v>49</v>
      </c>
      <c r="C6" s="131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91" zoomScale="85" zoomScaleNormal="85" workbookViewId="0">
      <selection activeCell="DL272" sqref="DL2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2089643.82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SUMPRODUCT(SUBTOTAL(9,OFFSET(FluxoCaixa1013151769[R$ (Valores)],ROW(FluxoCaixa1013151769[R$ (Valores)])-ROW(G11),0,1)),--(FluxoCaixa1013151769[Entrada / Saída]="Saída"))</f>
        <v>2064276.1999999972</v>
      </c>
      <c r="N5" s="26"/>
      <c r="Q5" s="31"/>
    </row>
    <row r="6" spans="2:17" ht="15.75">
      <c r="B6" s="131" t="s">
        <v>49</v>
      </c>
      <c r="C6" s="131"/>
      <c r="D6" s="9">
        <f ca="1">D4-D5</f>
        <v>25367.620000002906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E46" sqref="E46:G4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31" t="s">
        <v>51</v>
      </c>
      <c r="C5" s="131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31" t="s">
        <v>49</v>
      </c>
      <c r="C6" s="131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108" t="s">
        <v>75</v>
      </c>
      <c r="F18" s="110" t="s">
        <v>1929</v>
      </c>
      <c r="G18" s="111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108" t="s">
        <v>75</v>
      </c>
      <c r="F46" s="110" t="s">
        <v>1929</v>
      </c>
      <c r="G46" s="11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topLeftCell="A643" zoomScale="85" zoomScaleNormal="85" workbookViewId="0">
      <selection activeCell="E671" sqref="E671:G67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31" t="s">
        <v>49</v>
      </c>
      <c r="C6" s="131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08" t="s">
        <v>60</v>
      </c>
      <c r="F671" s="108" t="s">
        <v>844</v>
      </c>
      <c r="G671" s="109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topLeftCell="A520" workbookViewId="0">
      <selection activeCell="E507" sqref="E507:G50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3237867.62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SUMPRODUCT(SUBTOTAL(9,OFFSET(FluxoCaixa101315176[R$ (Valores)],ROW(FluxoCaixa101315176[R$ (Valores)])-ROW(G11),0,1)),--(FluxoCaixa101315176[Entrada / Saída]="Saída"))</f>
        <v>3231447.75</v>
      </c>
      <c r="N5" s="26"/>
      <c r="Q5" s="31"/>
    </row>
    <row r="6" spans="2:17" ht="15.75">
      <c r="B6" s="131" t="s">
        <v>49</v>
      </c>
      <c r="C6" s="131"/>
      <c r="D6" s="9">
        <f ca="1">D4-D5</f>
        <v>6419.8700000001118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>
      <c r="B507" s="16">
        <v>46101</v>
      </c>
      <c r="C507" s="48" t="s">
        <v>1908</v>
      </c>
      <c r="D507" s="17" t="s">
        <v>2</v>
      </c>
      <c r="E507" s="108" t="s">
        <v>23</v>
      </c>
      <c r="F507" s="108" t="s">
        <v>844</v>
      </c>
      <c r="G507" s="109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B76" workbookViewId="0">
      <selection activeCell="E63" sqref="E63:G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7638122.4200000018</v>
      </c>
    </row>
    <row r="5" spans="2:17" ht="15.75">
      <c r="B5" s="131" t="s">
        <v>51</v>
      </c>
      <c r="C5" s="131"/>
      <c r="D5" s="8">
        <f ca="1">SUMPRODUCT(SUBTOTAL(9,OFFSET(FluxoCaixa79121416202413[R$ (Valores)],ROW(FluxoCaixa79121416202413[R$ (Valores)])-ROW(G11),0,1)),--(FluxoCaixa79121416202413[Entrada / Saída]="Saída"))</f>
        <v>-5126197.5500000026</v>
      </c>
      <c r="N5" s="26"/>
      <c r="Q5" s="31"/>
    </row>
    <row r="6" spans="2:17" ht="15.75">
      <c r="B6" s="131" t="s">
        <v>49</v>
      </c>
      <c r="C6" s="131"/>
      <c r="D6" s="9">
        <f ca="1">D4-D5</f>
        <v>12764319.970000004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6">
        <v>284.08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>
        <f>IF(FluxoCaixa79121416202413[[#This Row],[Entrada / Saída]]="Saída",FluxoCaixa79121416202413[[#This Row],[R$ (Valores)]]*-1,FluxoCaixa79121416202413[[#This Row],[R$ (Valores)]])</f>
        <v>284.08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5">
        <v>-600000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5">
        <v>-100000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6">
        <v>256.32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>
        <f>IF(FluxoCaixa79121416202413[[#This Row],[Entrada / Saída]]="Saída",FluxoCaixa79121416202413[[#This Row],[R$ (Valores)]]*-1,FluxoCaixa79121416202413[[#This Row],[R$ (Valores)]])</f>
        <v>256.32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5">
        <v>-550000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5">
        <v>-50000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6">
        <v>-0.9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6">
        <v>-0.9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6">
        <v>122.17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>
        <f>IF(FluxoCaixa79121416202413[[#This Row],[Entrada / Saída]]="Saída",FluxoCaixa79121416202413[[#This Row],[R$ (Valores)]]*-1,FluxoCaixa79121416202413[[#This Row],[R$ (Valores)]])</f>
        <v>122.17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6">
        <v>-0.9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6">
        <v>-0.9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5">
        <v>-150000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5">
        <v>-110000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6">
        <v>143.44999999999999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>
        <f>IF(FluxoCaixa79121416202413[[#This Row],[Entrada / Saída]]="Saída",FluxoCaixa79121416202413[[#This Row],[R$ (Valores)]]*-1,FluxoCaixa79121416202413[[#This Row],[R$ (Valores)]])</f>
        <v>143.44999999999999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108" t="s">
        <v>75</v>
      </c>
      <c r="F26" s="110" t="s">
        <v>2854</v>
      </c>
      <c r="G26" s="112">
        <v>-50000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5">
        <v>-100000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5">
        <v>-100000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108" t="s">
        <v>75</v>
      </c>
      <c r="F29" s="110" t="s">
        <v>2854</v>
      </c>
      <c r="G29" s="112">
        <v>-20000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108" t="s">
        <v>75</v>
      </c>
      <c r="F30" s="110" t="s">
        <v>2854</v>
      </c>
      <c r="G30" s="112">
        <v>-22000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6">
        <v>8.61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>
        <f>IF(FluxoCaixa79121416202413[[#This Row],[Entrada / Saída]]="Saída",FluxoCaixa79121416202413[[#This Row],[R$ (Valores)]]*-1,FluxoCaixa79121416202413[[#This Row],[R$ (Valores)]])</f>
        <v>8.61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6">
        <v>334.44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>
        <f>IF(FluxoCaixa79121416202413[[#This Row],[Entrada / Saída]]="Saída",FluxoCaixa79121416202413[[#This Row],[R$ (Valores)]]*-1,FluxoCaixa79121416202413[[#This Row],[R$ (Valores)]])</f>
        <v>334.44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6">
        <v>-0.9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6">
        <v>-0.9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5">
        <v>-400000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5">
        <v>-450000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6">
        <v>49.56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>
        <f>IF(FluxoCaixa79121416202413[[#This Row],[Entrada / Saída]]="Saída",FluxoCaixa79121416202413[[#This Row],[R$ (Valores)]]*-1,FluxoCaixa79121416202413[[#This Row],[R$ (Valores)]])</f>
        <v>49.56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6">
        <v>-641.83000000000004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6">
        <v>-0.9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6">
        <v>-0.9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6">
        <v>-0.9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6">
        <v>-0.9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6">
        <v>-0.9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5">
        <v>-100000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5">
        <v>-600000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108" t="s">
        <v>75</v>
      </c>
      <c r="F46" s="110" t="s">
        <v>2860</v>
      </c>
      <c r="G46" s="112">
        <v>-45000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5">
        <v>-150000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6">
        <v>4.4400000000000004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>
        <f>IF(FluxoCaixa79121416202413[[#This Row],[Entrada / Saída]]="Saída",FluxoCaixa79121416202413[[#This Row],[R$ (Valores)]]*-1,FluxoCaixa79121416202413[[#This Row],[R$ (Valores)]])</f>
        <v>4.4400000000000004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6">
        <v>-0.9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6">
        <v>-0.9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5">
        <v>-65000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6">
        <v>14.38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>
        <f>IF(FluxoCaixa79121416202413[[#This Row],[Entrada / Saída]]="Saída",FluxoCaixa79121416202413[[#This Row],[R$ (Valores)]]*-1,FluxoCaixa79121416202413[[#This Row],[R$ (Valores)]])</f>
        <v>14.38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6">
        <v>-0.9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6">
        <v>-0.9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6">
        <v>-0.9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6">
        <v>-0.9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108" t="s">
        <v>75</v>
      </c>
      <c r="F57" s="110" t="s">
        <v>2862</v>
      </c>
      <c r="G57" s="112">
        <v>-170000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6">
        <v>8.57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>
        <f>IF(FluxoCaixa79121416202413[[#This Row],[Entrada / Saída]]="Saída",FluxoCaixa79121416202413[[#This Row],[R$ (Valores)]]*-1,FluxoCaixa79121416202413[[#This Row],[R$ (Valores)]])</f>
        <v>8.57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6">
        <v>-177.05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6">
        <v>-0.9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5">
        <v>-20000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5">
        <v>-50000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108" t="s">
        <v>75</v>
      </c>
      <c r="F63" s="110" t="s">
        <v>2865</v>
      </c>
      <c r="G63" s="112">
        <v>-15000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6">
        <v>-210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6">
        <v>22.77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>
        <f>IF(FluxoCaixa79121416202413[[#This Row],[Entrada / Saída]]="Saída",FluxoCaixa79121416202413[[#This Row],[R$ (Valores)]]*-1,FluxoCaixa79121416202413[[#This Row],[R$ (Valores)]])</f>
        <v>22.77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6">
        <v>-0.9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2888</v>
      </c>
      <c r="F67" s="84" t="s">
        <v>2867</v>
      </c>
      <c r="G67" s="95">
        <v>-60000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5">
        <v>-110000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6">
        <v>18.45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>
        <f>IF(FluxoCaixa79121416202413[[#This Row],[Entrada / Saída]]="Saída",FluxoCaixa79121416202413[[#This Row],[R$ (Valores)]]*-1,FluxoCaixa79121416202413[[#This Row],[R$ (Valores)]])</f>
        <v>18.45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5">
        <v>-10076.290000000001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6">
        <v>-0.9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6">
        <v>-0.9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6">
        <v>-0.9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5">
        <v>-9840.76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5">
        <v>-100000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6">
        <v>-0.9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6">
        <v>-0.9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6">
        <v>-0.9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5">
        <v>75000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>
        <f>IF(FluxoCaixa79121416202413[[#This Row],[Entrada / Saída]]="Saída",FluxoCaixa79121416202413[[#This Row],[R$ (Valores)]]*-1,FluxoCaixa79121416202413[[#This Row],[R$ (Valores)]])</f>
        <v>75000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6">
        <v>75.069999999999993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>
        <f>IF(FluxoCaixa79121416202413[[#This Row],[Entrada / Saída]]="Saída",FluxoCaixa79121416202413[[#This Row],[R$ (Valores)]]*-1,FluxoCaixa79121416202413[[#This Row],[R$ (Valores)]])</f>
        <v>75.069999999999993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5">
        <v>-110000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5">
        <v>-300000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6">
        <v>0.48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>
        <f>IF(FluxoCaixa79121416202413[[#This Row],[Entrada / Saída]]="Saída",FluxoCaixa79121416202413[[#This Row],[R$ (Valores)]]*-1,FluxoCaixa79121416202413[[#This Row],[R$ (Valores)]])</f>
        <v>0.48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5">
        <v>-28000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6">
        <v>-0.9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6">
        <v>-0.9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5">
        <v>-5000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5">
        <v>-1705.72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6">
        <v>-0.9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5">
        <v>-3000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5">
        <v>-10000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6">
        <v>-0.9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5">
        <v>-9000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5">
        <v>-9000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6">
        <v>-0.9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6">
        <v>-0.9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5">
        <v>-1000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5">
        <v>-1012.6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5">
        <v>-22000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5">
        <v>-3500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5">
        <v>1248303.17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>
        <f>IF(FluxoCaixa79121416202413[[#This Row],[Entrada / Saída]]="Saída",FluxoCaixa79121416202413[[#This Row],[R$ (Valores)]]*-1,FluxoCaixa79121416202413[[#This Row],[R$ (Valores)]])</f>
        <v>1248303.17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6</v>
      </c>
      <c r="F102" s="84" t="s">
        <v>2884</v>
      </c>
      <c r="G102" s="95">
        <v>1770103.29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>
        <f>IF(FluxoCaixa79121416202413[[#This Row],[Entrada / Saída]]="Saída",FluxoCaixa79121416202413[[#This Row],[R$ (Valores)]]*-1,FluxoCaixa79121416202413[[#This Row],[R$ (Valores)]])</f>
        <v>1770103.29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6">
        <v>-0.9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6">
        <v>-0.9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5">
        <v>-250000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5">
        <v>-15000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6">
        <v>0.05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>
        <f>IF(FluxoCaixa79121416202413[[#This Row],[Entrada / Saída]]="Saída",FluxoCaixa79121416202413[[#This Row],[R$ (Valores)]]*-1,FluxoCaixa79121416202413[[#This Row],[R$ (Valores)]])</f>
        <v>0.05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6">
        <v>-0.9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6">
        <v>-0.9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6">
        <v>-0.9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6">
        <v>-0.9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5">
        <v>-100000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5">
        <v>-50000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287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33" t="s">
        <v>49</v>
      </c>
      <c r="C6" s="134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2889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2890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2891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2892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2903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2904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2905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2912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2935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2936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2937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2938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2939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2940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2941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2942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2943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2944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2946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2945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2953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2954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2955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F666" sqref="F666:I66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33" t="s">
        <v>49</v>
      </c>
      <c r="C6" s="134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2893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2893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2894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2895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2896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2897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113" t="s">
        <v>2413</v>
      </c>
      <c r="F606" s="108" t="s">
        <v>2</v>
      </c>
      <c r="G606" s="108" t="s">
        <v>75</v>
      </c>
      <c r="H606" s="108" t="s">
        <v>2898</v>
      </c>
      <c r="I606" s="109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2899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2900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2901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2902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2906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2907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2907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2908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2909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2910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2911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2913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2914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2915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2916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2917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2918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2919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2920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2921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2922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2923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2924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2925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2926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2927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2928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2929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2893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2930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2931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2932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2895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08" t="s">
        <v>2</v>
      </c>
      <c r="G666" s="108" t="s">
        <v>75</v>
      </c>
      <c r="H666" s="108" t="s">
        <v>844</v>
      </c>
      <c r="I666" s="109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2933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2934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2947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2948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2948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2949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2917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2950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2945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2951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2952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2956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2956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2956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2956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2956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2956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2957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2958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2959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2960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2961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2962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2962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2963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2964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2965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2966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2967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2968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2969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2970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2971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2972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2973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2974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2975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2899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2899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2977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2899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2899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2976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2976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2976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2976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2978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49" activePane="bottomLeft" state="frozen"/>
      <selection pane="bottomLeft" activeCell="F50" sqref="F50:I5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33" t="s">
        <v>49</v>
      </c>
      <c r="C6" s="134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3238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3239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3239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3238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3239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3239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3240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3241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3239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3239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3238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3239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3239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3238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3239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3238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3239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3238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3242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3239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3238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3239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3239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08" t="s">
        <v>2</v>
      </c>
      <c r="G43" s="108" t="s">
        <v>75</v>
      </c>
      <c r="H43" s="108" t="s">
        <v>844</v>
      </c>
      <c r="I43" s="109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3238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3239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08" t="s">
        <v>2</v>
      </c>
      <c r="G46" s="108" t="s">
        <v>75</v>
      </c>
      <c r="H46" s="108" t="s">
        <v>844</v>
      </c>
      <c r="I46" s="109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3238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3243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3239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08" t="s">
        <v>2</v>
      </c>
      <c r="G50" s="108" t="s">
        <v>75</v>
      </c>
      <c r="H50" s="108" t="s">
        <v>844</v>
      </c>
      <c r="I50" s="109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3238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3239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3238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3242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3239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3239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3239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3239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3238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3242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3242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3244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47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33" t="s">
        <v>49</v>
      </c>
      <c r="C6" s="134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2981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2979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2982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2983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2980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2984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2980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2980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2980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2980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2980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2985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2980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2980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2893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2980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2893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2980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2893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2980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3011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2980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3012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2980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3013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2980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3014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2980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3015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2980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3016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2980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3017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2980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2980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3018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2980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3019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2980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2980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3020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2980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3022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2980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3021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2980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2980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2980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2980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2980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3024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2980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3025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2980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3026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2980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3027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2980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3028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2980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3029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2980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2980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2980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2980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3047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2980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3150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2980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3151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2980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2980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3152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2980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2980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3153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2980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2980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3154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2981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3159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2981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3160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2981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3161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2981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2981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2981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2981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2981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2981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2893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2981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3184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2981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2893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2981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3154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2981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3205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2981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3210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2981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3211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2981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2981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3212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2981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3213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2981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3214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2981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3215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2981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3216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2981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3217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2981</v>
      </c>
      <c r="D84" s="16">
        <v>46162</v>
      </c>
      <c r="E84" s="48" t="s">
        <v>2496</v>
      </c>
      <c r="F84" s="17" t="s">
        <v>2</v>
      </c>
      <c r="G84" s="17" t="s">
        <v>3219</v>
      </c>
      <c r="H84" s="17" t="s">
        <v>3218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2981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3220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2981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2981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2981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2981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2981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2980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3184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2980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3234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2980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3235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2980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3236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2980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3237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2980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3260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2980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3261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2980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3295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2980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2980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3295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2980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2893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2980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3302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2980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2980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3303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2980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3304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3305</v>
      </c>
      <c r="C106" s="48" t="s">
        <v>2980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3305</v>
      </c>
      <c r="C107" s="48" t="s">
        <v>2980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3305</v>
      </c>
      <c r="C108" s="48" t="s">
        <v>2980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3305</v>
      </c>
      <c r="C109" s="48" t="s">
        <v>2980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3305</v>
      </c>
      <c r="C110" s="48" t="s">
        <v>2980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3305</v>
      </c>
      <c r="C111" s="48" t="s">
        <v>2980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3305</v>
      </c>
      <c r="C112" s="48" t="s">
        <v>2980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3305</v>
      </c>
      <c r="C113" s="48" t="s">
        <v>2980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3305</v>
      </c>
      <c r="C114" s="48" t="s">
        <v>2980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3305</v>
      </c>
      <c r="C115" s="48" t="s">
        <v>2980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3305</v>
      </c>
      <c r="C116" s="48" t="s">
        <v>2980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3305</v>
      </c>
      <c r="C117" s="48" t="s">
        <v>2980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3305</v>
      </c>
      <c r="C118" s="48" t="s">
        <v>2980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3305</v>
      </c>
      <c r="C119" s="48" t="s">
        <v>2980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3305</v>
      </c>
      <c r="C120" s="48" t="s">
        <v>2980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3305</v>
      </c>
      <c r="C121" s="48" t="s">
        <v>2980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3305</v>
      </c>
      <c r="C122" s="48" t="s">
        <v>2980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3305</v>
      </c>
      <c r="C123" s="48" t="s">
        <v>2980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3305</v>
      </c>
      <c r="C124" s="48" t="s">
        <v>2980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3305</v>
      </c>
      <c r="C125" s="48" t="s">
        <v>2980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3305</v>
      </c>
      <c r="C126" s="48" t="s">
        <v>2980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3305</v>
      </c>
      <c r="C127" s="48" t="s">
        <v>2980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3306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2980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2893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2980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3316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2980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3317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2980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2980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3318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2980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2980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3319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I322" sqref="I32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>
        <v>0.59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SUMPRODUCT(SUBTOTAL(9,OFFSET(FluxoCaixa10131514191820[R$ (Valores)],ROW(FluxoCaixa10131514191820[R$ (Valores)])-ROW(I11),0,1)),--(FluxoCaixa10131514191820[Entrada / Saída]="Saída"))</f>
        <v>62485.77</v>
      </c>
      <c r="P5" s="26"/>
      <c r="S5" s="31"/>
    </row>
    <row r="6" spans="2:19" ht="15.75">
      <c r="B6" s="133" t="s">
        <v>49</v>
      </c>
      <c r="C6" s="134"/>
      <c r="D6" s="9">
        <f ca="1">D4-D5</f>
        <v>-62485.77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2986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2980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2980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2980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2980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2987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2980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2987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2980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2895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2980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2980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2988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2980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2980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2989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2980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2980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2980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2980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2980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2980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2980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2980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2980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2980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2980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2980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2980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2990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2980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2991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2980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2992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2980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2993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2980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2994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2980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2980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2999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2980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2909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2980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2980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2980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2996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2980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2997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2980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2998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2980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2980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2995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2980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2980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2980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2980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3001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2980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3001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2980</v>
      </c>
      <c r="D58" s="16">
        <v>46147</v>
      </c>
      <c r="E58" s="48" t="s">
        <v>2413</v>
      </c>
      <c r="F58" s="17" t="s">
        <v>2</v>
      </c>
      <c r="G58" s="17"/>
      <c r="H58" s="17" t="s">
        <v>3002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2980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3003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2980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3004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2980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3005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2980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3006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2980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3007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2980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2980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2980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3008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2980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2980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2980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2980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3009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2980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3010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2980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2980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2980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2980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2980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2980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3030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2980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2980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2980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2980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3031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2980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3032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>
      <c r="B83" s="48" t="s">
        <v>2478</v>
      </c>
      <c r="C83" s="48" t="s">
        <v>2980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3033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2980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2980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3034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2980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3157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2980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3158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2980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3035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2980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3036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2980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3037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>
      <c r="B91" s="48" t="s">
        <v>2478</v>
      </c>
      <c r="C91" s="48" t="s">
        <v>2980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3038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2980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3039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2980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3040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2980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3041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2980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2980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3042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2980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3043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2980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3044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2980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3045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2980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3046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2980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2980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2980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2980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2980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2980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2980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3048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2980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3049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2980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3050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2980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2980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3051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2980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3052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2980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3053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2980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3054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2980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2980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3055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2980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3056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2980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2980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2980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2980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2980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2980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2980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2980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2980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2980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2980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2980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2980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2980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2980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2980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2980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3057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2980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2980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2980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2980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2980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2980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2980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2980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2980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3058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2980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2980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3059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2980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2980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3060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2980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2980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2980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2980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2980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3061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2980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2980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2980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3062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2980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2980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2980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2980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3063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2980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2980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2980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2980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2980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2980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3064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2980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2980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2980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2980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 hidden="1">
      <c r="B170" s="48" t="s">
        <v>2477</v>
      </c>
      <c r="C170" s="48" t="s">
        <v>2980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2980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 hidden="1">
      <c r="B172" s="48" t="s">
        <v>2477</v>
      </c>
      <c r="C172" s="48" t="s">
        <v>2980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3065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2980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2980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2980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2980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2980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2980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2980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 hidden="1">
      <c r="B180" s="48" t="s">
        <v>2477</v>
      </c>
      <c r="C180" s="48" t="s">
        <v>2980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3066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2980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2980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2980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2980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3067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2980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3068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2980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3069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2980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3070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2980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3071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2980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3072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2980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3073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2980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3074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2980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2980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2980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3075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2980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3076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2980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2980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3077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2980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3078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2980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3079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2980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3080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2980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3081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2980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3082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2980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2980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2980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2980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3083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2980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2980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2980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2980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2980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2980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2980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2980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2980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2980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3084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2980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2980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2980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2980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2980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2980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2980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2980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2980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2980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2980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2980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2980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2980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2980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2980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 hidden="1">
      <c r="B233" s="48" t="s">
        <v>2477</v>
      </c>
      <c r="C233" s="48" t="s">
        <v>2980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2980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2980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2980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2980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2980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2980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2980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2980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2980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2980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2980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2980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2980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2980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2980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2980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2980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2980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2980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2980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2980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2980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2980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2980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2980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2980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3085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2980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3085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2980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2980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3086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2980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3087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2980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2980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2980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2980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2980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2980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3088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2980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2980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3089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2980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 hidden="1">
      <c r="B273" s="48" t="s">
        <v>2478</v>
      </c>
      <c r="C273" s="48" t="s">
        <v>2980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3090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2980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3091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2980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2980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3092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2980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2980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3093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2980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3094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2980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2980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3095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2980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2980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3096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2980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3097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2980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3098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2980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3099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2980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3100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2980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2980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2980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2980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2980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2980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2980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2980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2980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2980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2980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2980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2980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2980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2980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2980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2980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2980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2980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2980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2980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2980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2980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2980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2980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2980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2980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3101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2980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3102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2980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2980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2980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2980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2980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2980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>
      <c r="B322" s="48" t="s">
        <v>2477</v>
      </c>
      <c r="C322" s="48" t="s">
        <v>2980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2980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2980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3103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2980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3104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2980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3105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2980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3106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2980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3107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2980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2980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2980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3108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2980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2980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2980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2980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3109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2980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3110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2980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3111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2980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3111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2980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3112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2980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2980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2980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3113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2980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3114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2980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2980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3115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2980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3116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2980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3117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2980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3118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2980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3119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2980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3120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2980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3121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2980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2980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3122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2980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3123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2980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3124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2980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2980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2980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2980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2980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2980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3125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2980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3128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2980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3127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2980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3126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2980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3129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2980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3130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2980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3131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2980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3132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2980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3133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2980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3134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2980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3135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2980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2932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2980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3136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2980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3137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2980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3138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2980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3139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2980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2980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3140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2980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3141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2980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3142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2980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3143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2980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3144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2980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3145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2980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3144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2980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3144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2980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3144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2980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3146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2980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3147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2980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3148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2980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2980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2980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3149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2980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3155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2980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3156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2980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2980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2980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2980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2980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3162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2980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3059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2980</v>
      </c>
      <c r="D401" s="16">
        <v>46156</v>
      </c>
      <c r="E401" s="48"/>
      <c r="F401" s="17" t="s">
        <v>2</v>
      </c>
      <c r="G401" s="17" t="s">
        <v>70</v>
      </c>
      <c r="H401" s="17" t="s">
        <v>3167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2980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2980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2980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3163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2980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3164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2980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3165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2980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3166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2980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2980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2955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2980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3168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2980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3169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2980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3170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2980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3171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2980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3172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2980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3173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>
      <c r="B416" s="48" t="s">
        <v>2478</v>
      </c>
      <c r="C416" s="48" t="s">
        <v>2980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3174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2980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3175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2980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3176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2980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2980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>
      <c r="B421" s="48" t="s">
        <v>2477</v>
      </c>
      <c r="C421" s="48" t="s">
        <v>2980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3177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2980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2980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3178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2980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2980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2980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3179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2980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2980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3180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2980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3181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2980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2980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2980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2980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2921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2980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3182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2980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3183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2980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2980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3185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2980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3186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2980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3187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2980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2980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2980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2980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2980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2980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3179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2980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3179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2980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3179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2980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3179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2980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3188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2980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3189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2980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3190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2980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3191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2980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3192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2980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3193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2980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3194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2980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3195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2980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3196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2980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2980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3197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2980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3197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2980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2980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3198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2980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3199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2980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2980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2980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2980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2980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3200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2980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2980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2980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3201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2980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2980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3190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2980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3202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2980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3029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2980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3203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2980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2980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3204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2980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2980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3206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2980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3207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2980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3208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2980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3208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2980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3205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2980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3209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2980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2980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2980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2980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2980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2985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2980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3221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2980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2980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2980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2980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2980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2980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2980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2980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3208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2980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3222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2980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3223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2980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2980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3224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2980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3225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2980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2980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3042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2980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2980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2980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2980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2980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2980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2980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2932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2980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2980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3226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2980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3195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2980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3227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2980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3228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2980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3229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2980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3230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2980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3047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2980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3227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2980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2980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2980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2980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2980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3231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2980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3232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2980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2980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2980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2980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2980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2980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3070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2980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3233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2980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3181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2980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3245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2980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3246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2980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2980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2980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3247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2980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2980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3252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2980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3253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2980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3248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2980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3249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2980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3250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2980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3251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2980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3254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2980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3255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2980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3256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2980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3228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2980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3258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2980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3257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2980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2980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3259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2980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>
      <c r="B558" s="48" t="s">
        <v>2478</v>
      </c>
      <c r="C558" s="48" t="s">
        <v>2980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3262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2980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2980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3263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2980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2980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2980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2980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2980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2980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2980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2980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2980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2980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2980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3264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2980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2980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2980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2980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2980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2980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3265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2980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2980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3266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2980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3267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2980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3268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2980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3269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2980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3270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2980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3271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2980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3272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2980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3273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2980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3274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2980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2980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3275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2980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2980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3276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2980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2980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2980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2980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3200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2980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2980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3277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2980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3278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2980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3279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2980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3280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2980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3281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2980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3282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2980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3283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2980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3284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2980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2932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2980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2980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3285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2980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3286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2980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3287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2980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3288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2980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3289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2980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2980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3290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2980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2899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2980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3291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2980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2980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3292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2980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3293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2980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3294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2980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2980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2980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3247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2980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3296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2980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3297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2980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3298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2980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3299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2980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3300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2980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3301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2980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2980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2980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3307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2980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2980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3308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2980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3309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2980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2962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2980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2896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2980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3310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2980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3311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2980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3313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2980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3312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2980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2928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2980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2980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2980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3314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2980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2952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2980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3315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2980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3320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2980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3321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2980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3322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2980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3323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2980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3324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2980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3325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2980</v>
      </c>
      <c r="D653" s="56">
        <v>46171</v>
      </c>
      <c r="E653" s="52" t="s">
        <v>2413</v>
      </c>
      <c r="F653" s="17" t="s">
        <v>2</v>
      </c>
      <c r="G653" s="17" t="s">
        <v>123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2980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2895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2980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3326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2980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2980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2980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3327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2980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3328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2980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3329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2980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3330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2980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3331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2980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2980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3332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2980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3333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2980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2969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2980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3334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2980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3335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2980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2980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3336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2980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3336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2980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3336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2980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3336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F41" sqref="F41:I4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33" t="s">
        <v>49</v>
      </c>
      <c r="C6" s="134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3573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2980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3572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2980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3574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2980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3574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2980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3573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2980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3572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2980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3575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2980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3573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2980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2980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2980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3573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2980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2980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3575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2980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2980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3573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2980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3572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2980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3580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2980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2980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3576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2980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3573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2980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3573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2980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3575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2980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2980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2980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3575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2980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3575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2980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2980</v>
      </c>
      <c r="D41" s="16">
        <v>46156</v>
      </c>
      <c r="E41" s="48" t="s">
        <v>2413</v>
      </c>
      <c r="F41" s="108" t="s">
        <v>2</v>
      </c>
      <c r="G41" s="108" t="s">
        <v>75</v>
      </c>
      <c r="H41" s="108" t="s">
        <v>3577</v>
      </c>
      <c r="I41" s="109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2980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3572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2980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3578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2980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2980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3573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2980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2980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2980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3579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2980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3575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2980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2980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3581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2980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3573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2980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2980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3582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2980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3583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2980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3572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2980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2980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3575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2980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3573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2980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2980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2980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3575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2980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3573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2980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3576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2980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3576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2980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3575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2980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3572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2980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2980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2980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3575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2980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3573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2980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2980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3584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2980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3573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2980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3573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2980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2980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2980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3576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2980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3585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2980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3586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2980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3573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2980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3576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2980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2980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2980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2980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2980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3575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2980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3575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2980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2980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2980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2980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3575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98" activePane="bottomLeft" state="frozen"/>
      <selection pane="bottomLeft" activeCell="F95" sqref="F95:I9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33" t="s">
        <v>49</v>
      </c>
      <c r="C6" s="134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4204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3596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3596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3596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3596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3596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3596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3596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3596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3596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3596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3596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3596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3596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3596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3596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3596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3337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3572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3337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3597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3337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3598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3337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3573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3337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3572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3337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3573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3337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3573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3337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3337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3575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3337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3576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3337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3599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3337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3337</v>
      </c>
      <c r="D45" s="16">
        <v>46181</v>
      </c>
      <c r="E45" s="48" t="s">
        <v>3617</v>
      </c>
      <c r="F45" s="17" t="s">
        <v>1</v>
      </c>
      <c r="G45" s="17" t="s">
        <v>11</v>
      </c>
      <c r="H45" s="17" t="s">
        <v>3572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3337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3575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3337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3575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3337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3573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3337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3572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3337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3575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3337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3575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3337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3575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3337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3337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3573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3337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3572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3337</v>
      </c>
      <c r="D56" s="16">
        <v>46183</v>
      </c>
      <c r="E56" s="48" t="s">
        <v>2413</v>
      </c>
      <c r="F56" s="17" t="s">
        <v>2</v>
      </c>
      <c r="G56" s="17" t="s">
        <v>80</v>
      </c>
      <c r="H56" s="17" t="s">
        <v>3580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3337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3337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3573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3337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3572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3337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3575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3337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3337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3576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3337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3572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3337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3337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3573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3337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3572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3337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3337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3337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3573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3337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3573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3337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3337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3575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3337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3573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3337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3337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3600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3337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3575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3337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3337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3601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3337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3573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3337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3572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3337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3575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3337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3573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3337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3572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3337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3337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3337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3576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3337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3625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3337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3572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3337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3337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3573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3337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3573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3337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3572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3337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3337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3337</v>
      </c>
      <c r="D95" s="16">
        <v>46196</v>
      </c>
      <c r="E95" s="48" t="s">
        <v>2413</v>
      </c>
      <c r="F95" s="108" t="s">
        <v>2</v>
      </c>
      <c r="G95" s="108" t="s">
        <v>75</v>
      </c>
      <c r="H95" s="108" t="s">
        <v>3577</v>
      </c>
      <c r="I95" s="109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3337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3572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3337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3180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3337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3575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3337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3575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3337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3573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3337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3572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3337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3584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3337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3181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3337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3337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3285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3337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3573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3337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3573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3337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3576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3337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3337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3575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3337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3572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3337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3337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3575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3337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3575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3337</v>
      </c>
      <c r="D115" s="16">
        <v>46202</v>
      </c>
      <c r="E115" s="48" t="s">
        <v>2413</v>
      </c>
      <c r="F115" s="17" t="s">
        <v>2</v>
      </c>
      <c r="G115" s="17"/>
      <c r="H115" s="17" t="s">
        <v>3665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3337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3337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3337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3337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3337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3573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408" activePane="bottomLeft" state="frozen"/>
      <selection pane="bottomLeft" activeCell="H710" sqref="H710:H71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94"/>
      <c r="H1" s="94"/>
      <c r="I1" s="94"/>
      <c r="J1" s="94"/>
      <c r="K1" s="94"/>
    </row>
    <row r="2" spans="2:19" ht="23.1" customHeight="1">
      <c r="G2" s="94"/>
      <c r="H2" s="94"/>
      <c r="I2" s="94"/>
      <c r="J2" s="94"/>
      <c r="K2" s="94"/>
      <c r="Q2" s="31"/>
    </row>
    <row r="3" spans="2:19" ht="18.95" customHeight="1">
      <c r="B3" s="132" t="s">
        <v>55</v>
      </c>
      <c r="C3" s="132"/>
      <c r="D3" s="132"/>
      <c r="G3" s="94"/>
      <c r="H3" s="94"/>
      <c r="I3" s="94"/>
      <c r="J3" s="94"/>
      <c r="K3" s="94"/>
      <c r="P3" s="31"/>
    </row>
    <row r="4" spans="2:19" ht="15.75">
      <c r="B4" s="133" t="s">
        <v>50</v>
      </c>
      <c r="C4" s="134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0</v>
      </c>
      <c r="G4" s="94"/>
      <c r="H4" s="94"/>
      <c r="I4" s="94"/>
      <c r="J4" s="94"/>
      <c r="K4" s="94"/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SUMPRODUCT(SUBTOTAL(9,OFFSET(FluxoCaixa101315141918[R$ (Valores)],ROW(FluxoCaixa101315141918[R$ (Valores)])-ROW(I11),0,1)),--(FluxoCaixa101315141918[Entrada / Saída]="Saída"))</f>
        <v>118376.93999999999</v>
      </c>
      <c r="G5" s="94"/>
      <c r="H5" s="94"/>
      <c r="I5" s="94"/>
      <c r="J5" s="94"/>
      <c r="K5" s="94"/>
      <c r="P5" s="26"/>
      <c r="S5" s="31"/>
    </row>
    <row r="6" spans="2:19" ht="15.75">
      <c r="B6" s="133" t="s">
        <v>49</v>
      </c>
      <c r="C6" s="134"/>
      <c r="D6" s="9">
        <f ca="1">D4-D5</f>
        <v>-118376.93999999999</v>
      </c>
      <c r="G6" s="94"/>
      <c r="H6" s="94"/>
      <c r="I6" s="94"/>
      <c r="J6" s="94"/>
      <c r="K6" s="94"/>
      <c r="P6" s="26"/>
    </row>
    <row r="7" spans="2:19" ht="38.25" customHeight="1">
      <c r="G7" s="94"/>
      <c r="H7" s="94"/>
      <c r="I7" s="94"/>
      <c r="J7" s="94"/>
      <c r="K7" s="9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 hidden="1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 hidden="1">
      <c r="B13" s="48" t="s">
        <v>2477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 hidden="1">
      <c r="B14" s="48" t="s">
        <v>2477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 hidden="1">
      <c r="B15" s="48" t="s">
        <v>2477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 hidden="1">
      <c r="B16" s="48" t="s">
        <v>2477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 hidden="1">
      <c r="B17" s="48" t="s">
        <v>2477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 hidden="1">
      <c r="B18" s="48" t="s">
        <v>2477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 hidden="1">
      <c r="B19" s="48" t="s">
        <v>2477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 hidden="1">
      <c r="B20" s="48" t="s">
        <v>2477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 hidden="1">
      <c r="B22" s="48" t="s">
        <v>2477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 hidden="1">
      <c r="B23" s="48" t="s">
        <v>2477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 hidden="1">
      <c r="B24" s="48" t="s">
        <v>2477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3338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 hidden="1">
      <c r="B25" s="48" t="s">
        <v>2477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3276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 hidden="1">
      <c r="B26" s="48" t="s">
        <v>2478</v>
      </c>
      <c r="C26" s="48" t="s">
        <v>3337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3339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 hidden="1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3340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 hidden="1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3341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 hidden="1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3342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 hidden="1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3343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 hidden="1">
      <c r="B31" s="48" t="s">
        <v>2478</v>
      </c>
      <c r="C31" s="48" t="s">
        <v>3337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3344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 hidden="1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3345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 hidden="1">
      <c r="B33" s="48" t="s">
        <v>2478</v>
      </c>
      <c r="C33" s="48" t="s">
        <v>3337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3346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 hidden="1">
      <c r="B34" s="48" t="s">
        <v>2478</v>
      </c>
      <c r="C34" s="48" t="s">
        <v>3337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3347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 hidden="1">
      <c r="B35" s="48" t="s">
        <v>2478</v>
      </c>
      <c r="C35" s="48" t="s">
        <v>3337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3348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 hidden="1">
      <c r="B36" s="48" t="s">
        <v>2477</v>
      </c>
      <c r="C36" s="48" t="s">
        <v>3337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3349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 hidden="1">
      <c r="B37" s="48" t="s">
        <v>2477</v>
      </c>
      <c r="C37" s="48" t="s">
        <v>3337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 hidden="1">
      <c r="B38" s="48" t="s">
        <v>2477</v>
      </c>
      <c r="C38" s="48" t="s">
        <v>3337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 hidden="1">
      <c r="B39" s="48" t="s">
        <v>2477</v>
      </c>
      <c r="C39" s="48" t="s">
        <v>3337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3350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 hidden="1">
      <c r="B40" s="48" t="s">
        <v>2477</v>
      </c>
      <c r="C40" s="48" t="s">
        <v>3337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3351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 hidden="1">
      <c r="B41" s="48" t="s">
        <v>2477</v>
      </c>
      <c r="C41" s="48" t="s">
        <v>3337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3351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 hidden="1">
      <c r="B42" s="48" t="s">
        <v>2477</v>
      </c>
      <c r="C42" s="48" t="s">
        <v>3337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2957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 hidden="1">
      <c r="B43" s="48" t="s">
        <v>2478</v>
      </c>
      <c r="C43" s="48" t="s">
        <v>3337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3352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 hidden="1">
      <c r="B44" s="48" t="s">
        <v>2478</v>
      </c>
      <c r="C44" s="48" t="s">
        <v>3337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 hidden="1">
      <c r="B45" s="48" t="s">
        <v>2477</v>
      </c>
      <c r="C45" s="48" t="s">
        <v>3337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3200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 hidden="1">
      <c r="B46" s="48" t="s">
        <v>2477</v>
      </c>
      <c r="C46" s="48" t="s">
        <v>3337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 hidden="1">
      <c r="B47" s="48" t="s">
        <v>2477</v>
      </c>
      <c r="C47" s="48" t="s">
        <v>3337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3276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 hidden="1">
      <c r="B48" s="48" t="s">
        <v>2477</v>
      </c>
      <c r="C48" s="48" t="s">
        <v>3337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 hidden="1">
      <c r="B49" s="48" t="s">
        <v>2477</v>
      </c>
      <c r="C49" s="48" t="s">
        <v>3337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 hidden="1">
      <c r="B50" s="48" t="s">
        <v>2477</v>
      </c>
      <c r="C50" s="48" t="s">
        <v>3337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 hidden="1">
      <c r="B51" s="48" t="s">
        <v>2477</v>
      </c>
      <c r="C51" s="48" t="s">
        <v>3337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 hidden="1">
      <c r="B52" s="48" t="s">
        <v>2478</v>
      </c>
      <c r="C52" s="48" t="s">
        <v>3337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3353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 hidden="1">
      <c r="B53" s="48" t="s">
        <v>2478</v>
      </c>
      <c r="C53" s="48" t="s">
        <v>3337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3353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 hidden="1">
      <c r="B54" s="48" t="s">
        <v>2478</v>
      </c>
      <c r="C54" s="48" t="s">
        <v>3337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3353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 hidden="1">
      <c r="B55" s="48" t="s">
        <v>2478</v>
      </c>
      <c r="C55" s="48" t="s">
        <v>3337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 hidden="1">
      <c r="B56" s="48" t="s">
        <v>2478</v>
      </c>
      <c r="C56" s="48" t="s">
        <v>3337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3355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 hidden="1">
      <c r="B57" s="48" t="s">
        <v>2478</v>
      </c>
      <c r="C57" s="48" t="s">
        <v>3337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3355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 hidden="1">
      <c r="B58" s="48" t="s">
        <v>2478</v>
      </c>
      <c r="C58" s="48" t="s">
        <v>3337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3356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 hidden="1">
      <c r="B59" s="48" t="s">
        <v>2478</v>
      </c>
      <c r="C59" s="48" t="s">
        <v>3337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3337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3357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 hidden="1">
      <c r="B61" s="48" t="s">
        <v>2478</v>
      </c>
      <c r="C61" s="48" t="s">
        <v>3337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3358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 hidden="1">
      <c r="B62" s="48" t="s">
        <v>2477</v>
      </c>
      <c r="C62" s="48" t="s">
        <v>3337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3359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 hidden="1">
      <c r="B63" s="48" t="s">
        <v>2477</v>
      </c>
      <c r="C63" s="48" t="s">
        <v>3337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 hidden="1">
      <c r="B64" s="48" t="s">
        <v>2477</v>
      </c>
      <c r="C64" s="48" t="s">
        <v>3337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 hidden="1">
      <c r="B65" s="48" t="s">
        <v>2478</v>
      </c>
      <c r="C65" s="48" t="s">
        <v>3337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 hidden="1">
      <c r="B66" s="48" t="s">
        <v>2478</v>
      </c>
      <c r="C66" s="48" t="s">
        <v>3337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3360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 hidden="1">
      <c r="B67" s="48" t="s">
        <v>2478</v>
      </c>
      <c r="C67" s="48" t="s">
        <v>3337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 hidden="1">
      <c r="B68" s="48" t="s">
        <v>2478</v>
      </c>
      <c r="C68" s="48" t="s">
        <v>3337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3362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 hidden="1">
      <c r="B69" s="48" t="s">
        <v>2478</v>
      </c>
      <c r="C69" s="48" t="s">
        <v>3337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3363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 hidden="1">
      <c r="B70" s="48" t="s">
        <v>2478</v>
      </c>
      <c r="C70" s="48" t="s">
        <v>3337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3364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3337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3365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 hidden="1">
      <c r="B72" s="48" t="s">
        <v>2477</v>
      </c>
      <c r="C72" s="48" t="s">
        <v>3337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3366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 hidden="1">
      <c r="B73" s="48" t="s">
        <v>2477</v>
      </c>
      <c r="C73" s="48" t="s">
        <v>3337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 hidden="1">
      <c r="B74" s="48" t="s">
        <v>2477</v>
      </c>
      <c r="C74" s="48" t="s">
        <v>3337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 hidden="1">
      <c r="B75" s="48" t="s">
        <v>2477</v>
      </c>
      <c r="C75" s="48" t="s">
        <v>3337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3367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 hidden="1">
      <c r="B76" s="48" t="s">
        <v>2477</v>
      </c>
      <c r="C76" s="48" t="s">
        <v>3337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 hidden="1">
      <c r="B77" s="48" t="s">
        <v>2477</v>
      </c>
      <c r="C77" s="48" t="s">
        <v>3337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3048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 hidden="1">
      <c r="B78" s="48" t="s">
        <v>2477</v>
      </c>
      <c r="C78" s="48" t="s">
        <v>3337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2932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 hidden="1">
      <c r="B79" s="48" t="s">
        <v>2478</v>
      </c>
      <c r="C79" s="48" t="s">
        <v>3337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 hidden="1">
      <c r="B80" s="48" t="s">
        <v>2478</v>
      </c>
      <c r="C80" s="48" t="s">
        <v>3337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3368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 hidden="1">
      <c r="B81" s="48" t="s">
        <v>2478</v>
      </c>
      <c r="C81" s="48" t="s">
        <v>3337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3369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 hidden="1">
      <c r="B82" s="48" t="s">
        <v>2478</v>
      </c>
      <c r="C82" s="48" t="s">
        <v>3337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3370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 hidden="1">
      <c r="B83" s="48" t="s">
        <v>2478</v>
      </c>
      <c r="C83" s="48" t="s">
        <v>3337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3371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 hidden="1">
      <c r="B84" s="48" t="s">
        <v>2478</v>
      </c>
      <c r="C84" s="48" t="s">
        <v>3337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3372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 hidden="1">
      <c r="B85" s="48" t="s">
        <v>2478</v>
      </c>
      <c r="C85" s="48" t="s">
        <v>3337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3373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 hidden="1">
      <c r="B86" s="48" t="s">
        <v>2478</v>
      </c>
      <c r="C86" s="48" t="s">
        <v>3337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3374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 hidden="1">
      <c r="B87" s="48" t="s">
        <v>2478</v>
      </c>
      <c r="C87" s="48" t="s">
        <v>3337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 hidden="1">
      <c r="B88" s="48" t="s">
        <v>2478</v>
      </c>
      <c r="C88" s="48" t="s">
        <v>3337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 hidden="1">
      <c r="B89" s="48" t="s">
        <v>2478</v>
      </c>
      <c r="C89" s="48" t="s">
        <v>3337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 hidden="1">
      <c r="B90" s="48" t="s">
        <v>2477</v>
      </c>
      <c r="C90" s="48" t="s">
        <v>3337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3375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 hidden="1">
      <c r="B91" s="48" t="s">
        <v>2478</v>
      </c>
      <c r="C91" s="48" t="s">
        <v>3337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3376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 hidden="1">
      <c r="B92" s="48" t="s">
        <v>2478</v>
      </c>
      <c r="C92" s="48" t="s">
        <v>3337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 hidden="1">
      <c r="B93" s="48" t="s">
        <v>2478</v>
      </c>
      <c r="C93" s="48" t="s">
        <v>3337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3377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 hidden="1">
      <c r="B94" s="48" t="s">
        <v>2478</v>
      </c>
      <c r="C94" s="48" t="s">
        <v>3337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3378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 hidden="1">
      <c r="B95" s="48" t="s">
        <v>2478</v>
      </c>
      <c r="C95" s="48" t="s">
        <v>3337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3379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 hidden="1">
      <c r="B96" s="48" t="s">
        <v>2478</v>
      </c>
      <c r="C96" s="48" t="s">
        <v>3337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3380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 hidden="1">
      <c r="B97" s="48" t="s">
        <v>2478</v>
      </c>
      <c r="C97" s="48" t="s">
        <v>3337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3381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 hidden="1">
      <c r="B98" s="48" t="s">
        <v>2477</v>
      </c>
      <c r="C98" s="48" t="s">
        <v>3337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3382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 hidden="1">
      <c r="B99" s="48" t="s">
        <v>2477</v>
      </c>
      <c r="C99" s="48" t="s">
        <v>3337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3383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 hidden="1">
      <c r="B100" s="48" t="s">
        <v>2477</v>
      </c>
      <c r="C100" s="48" t="s">
        <v>3337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3384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 hidden="1">
      <c r="B101" s="48" t="s">
        <v>2477</v>
      </c>
      <c r="C101" s="48" t="s">
        <v>3337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 hidden="1">
      <c r="B102" s="48" t="s">
        <v>2477</v>
      </c>
      <c r="C102" s="48" t="s">
        <v>3337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3385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 hidden="1">
      <c r="B103" s="48" t="s">
        <v>2477</v>
      </c>
      <c r="C103" s="48" t="s">
        <v>3337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3385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 hidden="1">
      <c r="B104" s="48" t="s">
        <v>2477</v>
      </c>
      <c r="C104" s="48" t="s">
        <v>3337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3386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 hidden="1">
      <c r="B105" s="48" t="s">
        <v>2477</v>
      </c>
      <c r="C105" s="48" t="s">
        <v>3337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 hidden="1">
      <c r="B106" s="48" t="s">
        <v>2477</v>
      </c>
      <c r="C106" s="48" t="s">
        <v>3337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3385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 hidden="1">
      <c r="B107" s="48" t="s">
        <v>2478</v>
      </c>
      <c r="C107" s="48" t="s">
        <v>3337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3387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 hidden="1">
      <c r="B108" s="48" t="s">
        <v>2478</v>
      </c>
      <c r="C108" s="48" t="s">
        <v>3337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3388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 hidden="1">
      <c r="B109" s="48" t="s">
        <v>2477</v>
      </c>
      <c r="C109" s="48" t="s">
        <v>3337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3389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 hidden="1">
      <c r="B110" s="48" t="s">
        <v>2477</v>
      </c>
      <c r="C110" s="48" t="s">
        <v>3337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3390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 hidden="1">
      <c r="B111" s="48" t="s">
        <v>2477</v>
      </c>
      <c r="C111" s="48" t="s">
        <v>3337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3183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 hidden="1">
      <c r="B112" s="48" t="s">
        <v>2477</v>
      </c>
      <c r="C112" s="48" t="s">
        <v>3337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3391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 hidden="1">
      <c r="B113" s="48" t="s">
        <v>2477</v>
      </c>
      <c r="C113" s="48" t="s">
        <v>3337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 hidden="1">
      <c r="B114" s="48" t="s">
        <v>2477</v>
      </c>
      <c r="C114" s="48" t="s">
        <v>3337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 hidden="1">
      <c r="B115" s="48" t="s">
        <v>2477</v>
      </c>
      <c r="C115" s="48" t="s">
        <v>3337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 hidden="1">
      <c r="B116" s="48" t="s">
        <v>2477</v>
      </c>
      <c r="C116" s="48" t="s">
        <v>3337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 hidden="1">
      <c r="B117" s="48" t="s">
        <v>2477</v>
      </c>
      <c r="C117" s="48" t="s">
        <v>3337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 hidden="1">
      <c r="B118" s="48" t="s">
        <v>2477</v>
      </c>
      <c r="C118" s="48" t="s">
        <v>3337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3031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 hidden="1">
      <c r="B119" s="48" t="s">
        <v>2477</v>
      </c>
      <c r="C119" s="48" t="s">
        <v>3337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 hidden="1">
      <c r="B120" s="48" t="s">
        <v>2477</v>
      </c>
      <c r="C120" s="48" t="s">
        <v>3337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 hidden="1">
      <c r="B121" s="48" t="s">
        <v>2478</v>
      </c>
      <c r="C121" s="48" t="s">
        <v>3337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 hidden="1">
      <c r="B122" s="48" t="s">
        <v>2478</v>
      </c>
      <c r="C122" s="48" t="s">
        <v>3337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 hidden="1">
      <c r="B123" s="48" t="s">
        <v>2478</v>
      </c>
      <c r="C123" s="48" t="s">
        <v>3337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 hidden="1">
      <c r="B124" s="48" t="s">
        <v>2478</v>
      </c>
      <c r="C124" s="48" t="s">
        <v>3337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3392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 hidden="1">
      <c r="B125" s="48" t="s">
        <v>2478</v>
      </c>
      <c r="C125" s="48" t="s">
        <v>3337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3394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 hidden="1">
      <c r="B126" s="48" t="s">
        <v>2478</v>
      </c>
      <c r="C126" s="48" t="s">
        <v>3337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3393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 hidden="1">
      <c r="B127" s="48" t="s">
        <v>2478</v>
      </c>
      <c r="C127" s="48" t="s">
        <v>3337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3377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 hidden="1">
      <c r="B128" s="48" t="s">
        <v>2477</v>
      </c>
      <c r="C128" s="48" t="s">
        <v>3337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3398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 hidden="1">
      <c r="B129" s="48" t="s">
        <v>2477</v>
      </c>
      <c r="C129" s="48" t="s">
        <v>3337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 hidden="1">
      <c r="B130" s="48" t="s">
        <v>2477</v>
      </c>
      <c r="C130" s="48" t="s">
        <v>3337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 hidden="1">
      <c r="B131" s="48" t="s">
        <v>2477</v>
      </c>
      <c r="C131" s="48" t="s">
        <v>3337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 hidden="1">
      <c r="B132" s="48" t="s">
        <v>2477</v>
      </c>
      <c r="C132" s="48" t="s">
        <v>3337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 hidden="1">
      <c r="B133" s="48" t="s">
        <v>2477</v>
      </c>
      <c r="C133" s="48" t="s">
        <v>3337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3337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3399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 hidden="1">
      <c r="B135" s="48" t="s">
        <v>2478</v>
      </c>
      <c r="C135" s="48" t="s">
        <v>3337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3400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 hidden="1">
      <c r="B136" s="48" t="s">
        <v>2478</v>
      </c>
      <c r="C136" s="48" t="s">
        <v>3337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3401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 hidden="1">
      <c r="B137" s="48" t="s">
        <v>2477</v>
      </c>
      <c r="C137" s="48" t="s">
        <v>3337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 hidden="1">
      <c r="B138" s="48" t="s">
        <v>2477</v>
      </c>
      <c r="C138" s="48" t="s">
        <v>3337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3402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 hidden="1">
      <c r="B139" s="48" t="s">
        <v>2477</v>
      </c>
      <c r="C139" s="48" t="s">
        <v>3337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3403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 hidden="1">
      <c r="B140" s="48" t="s">
        <v>2477</v>
      </c>
      <c r="C140" s="48" t="s">
        <v>3337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3404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 hidden="1">
      <c r="B141" s="48" t="s">
        <v>2477</v>
      </c>
      <c r="C141" s="48" t="s">
        <v>3337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3083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 hidden="1">
      <c r="B142" s="48" t="s">
        <v>2477</v>
      </c>
      <c r="C142" s="48" t="s">
        <v>3337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 hidden="1">
      <c r="B143" s="48" t="s">
        <v>2477</v>
      </c>
      <c r="C143" s="48" t="s">
        <v>3337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 hidden="1">
      <c r="B144" s="48" t="s">
        <v>2477</v>
      </c>
      <c r="C144" s="48" t="s">
        <v>3337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 hidden="1">
      <c r="B145" s="48" t="s">
        <v>2477</v>
      </c>
      <c r="C145" s="48" t="s">
        <v>3337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 hidden="1">
      <c r="B146" s="48" t="s">
        <v>2477</v>
      </c>
      <c r="C146" s="48" t="s">
        <v>3337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 hidden="1">
      <c r="B147" s="48" t="s">
        <v>2477</v>
      </c>
      <c r="C147" s="48" t="s">
        <v>3337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 hidden="1">
      <c r="B148" s="48" t="s">
        <v>2477</v>
      </c>
      <c r="C148" s="48" t="s">
        <v>3337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 hidden="1">
      <c r="B149" s="48" t="s">
        <v>2477</v>
      </c>
      <c r="C149" s="48" t="s">
        <v>3337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3405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 hidden="1">
      <c r="B150" s="48" t="s">
        <v>2477</v>
      </c>
      <c r="C150" s="48" t="s">
        <v>3337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 hidden="1">
      <c r="B151" s="48" t="s">
        <v>2477</v>
      </c>
      <c r="C151" s="48" t="s">
        <v>3337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3406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 hidden="1">
      <c r="B152" s="48" t="s">
        <v>2477</v>
      </c>
      <c r="C152" s="48" t="s">
        <v>3337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 hidden="1">
      <c r="B153" s="48" t="s">
        <v>2477</v>
      </c>
      <c r="C153" s="48" t="s">
        <v>3337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3276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 hidden="1">
      <c r="B154" s="48" t="s">
        <v>2477</v>
      </c>
      <c r="C154" s="48" t="s">
        <v>3337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 hidden="1">
      <c r="B155" s="48" t="s">
        <v>2477</v>
      </c>
      <c r="C155" s="48" t="s">
        <v>3337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 hidden="1">
      <c r="B156" s="48" t="s">
        <v>2477</v>
      </c>
      <c r="C156" s="48" t="s">
        <v>3337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3063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 hidden="1">
      <c r="B157" s="48" t="s">
        <v>2477</v>
      </c>
      <c r="C157" s="48" t="s">
        <v>3337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 hidden="1">
      <c r="B158" s="48" t="s">
        <v>2477</v>
      </c>
      <c r="C158" s="48" t="s">
        <v>3337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 hidden="1">
      <c r="B159" s="48" t="s">
        <v>2477</v>
      </c>
      <c r="C159" s="48" t="s">
        <v>3337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 hidden="1">
      <c r="B160" s="48" t="s">
        <v>2477</v>
      </c>
      <c r="C160" s="48" t="s">
        <v>3337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 hidden="1">
      <c r="B161" s="48" t="s">
        <v>2477</v>
      </c>
      <c r="C161" s="48" t="s">
        <v>3337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 hidden="1">
      <c r="B162" s="48" t="s">
        <v>2477</v>
      </c>
      <c r="C162" s="48" t="s">
        <v>3337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 hidden="1">
      <c r="B163" s="48" t="s">
        <v>2477</v>
      </c>
      <c r="C163" s="48" t="s">
        <v>3337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 hidden="1">
      <c r="B164" s="48" t="s">
        <v>2477</v>
      </c>
      <c r="C164" s="48" t="s">
        <v>3337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3407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 hidden="1">
      <c r="B165" s="48" t="s">
        <v>2477</v>
      </c>
      <c r="C165" s="48" t="s">
        <v>3337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3407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 hidden="1">
      <c r="B166" s="48" t="s">
        <v>2477</v>
      </c>
      <c r="C166" s="48" t="s">
        <v>3337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2999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 hidden="1">
      <c r="B167" s="48" t="s">
        <v>2477</v>
      </c>
      <c r="C167" s="48" t="s">
        <v>3337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3408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 hidden="1">
      <c r="B168" s="48" t="s">
        <v>2477</v>
      </c>
      <c r="C168" s="48" t="s">
        <v>3337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 hidden="1">
      <c r="B169" s="48" t="s">
        <v>2477</v>
      </c>
      <c r="C169" s="48" t="s">
        <v>3337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 hidden="1">
      <c r="B170" s="48" t="s">
        <v>2477</v>
      </c>
      <c r="C170" s="48" t="s">
        <v>3337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 hidden="1">
      <c r="B171" s="48" t="s">
        <v>2477</v>
      </c>
      <c r="C171" s="48" t="s">
        <v>3337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 hidden="1">
      <c r="B172" s="48" t="s">
        <v>2478</v>
      </c>
      <c r="C172" s="48" t="s">
        <v>3337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3409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 hidden="1">
      <c r="B173" s="48" t="s">
        <v>2478</v>
      </c>
      <c r="C173" s="48" t="s">
        <v>3337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 hidden="1">
      <c r="B174" s="48" t="s">
        <v>2478</v>
      </c>
      <c r="C174" s="48" t="s">
        <v>3337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3410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 hidden="1">
      <c r="B175" s="48" t="s">
        <v>2478</v>
      </c>
      <c r="C175" s="48" t="s">
        <v>3337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3411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 hidden="1">
      <c r="B176" s="48" t="s">
        <v>2478</v>
      </c>
      <c r="C176" s="48" t="s">
        <v>3337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3412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 hidden="1">
      <c r="B177" s="48" t="s">
        <v>2478</v>
      </c>
      <c r="C177" s="48" t="s">
        <v>3337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 hidden="1">
      <c r="B178" s="48" t="s">
        <v>2477</v>
      </c>
      <c r="C178" s="48" t="s">
        <v>3337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 hidden="1">
      <c r="B179" s="48" t="s">
        <v>2477</v>
      </c>
      <c r="C179" s="48" t="s">
        <v>3337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 hidden="1">
      <c r="B180" s="48" t="s">
        <v>2477</v>
      </c>
      <c r="C180" s="48" t="s">
        <v>3337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 hidden="1">
      <c r="B181" s="48" t="s">
        <v>2477</v>
      </c>
      <c r="C181" s="48" t="s">
        <v>3337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3276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 hidden="1">
      <c r="B182" s="48" t="s">
        <v>2477</v>
      </c>
      <c r="C182" s="48" t="s">
        <v>3337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 hidden="1">
      <c r="B183" s="48" t="s">
        <v>2477</v>
      </c>
      <c r="C183" s="48" t="s">
        <v>3337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 hidden="1">
      <c r="B184" s="48" t="s">
        <v>2477</v>
      </c>
      <c r="C184" s="48" t="s">
        <v>3337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 hidden="1">
      <c r="B185" s="48" t="s">
        <v>2477</v>
      </c>
      <c r="C185" s="48" t="s">
        <v>3337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 hidden="1">
      <c r="B186" s="48" t="s">
        <v>2477</v>
      </c>
      <c r="C186" s="48" t="s">
        <v>3337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 hidden="1">
      <c r="B187" s="48" t="s">
        <v>2477</v>
      </c>
      <c r="C187" s="48" t="s">
        <v>3337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 hidden="1">
      <c r="B188" s="48" t="s">
        <v>2478</v>
      </c>
      <c r="C188" s="48" t="s">
        <v>3337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3387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 hidden="1">
      <c r="B189" s="48" t="s">
        <v>2478</v>
      </c>
      <c r="C189" s="48" t="s">
        <v>3337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 hidden="1">
      <c r="B190" s="48" t="s">
        <v>2478</v>
      </c>
      <c r="C190" s="48" t="s">
        <v>3337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 hidden="1">
      <c r="B191" s="48" t="s">
        <v>2478</v>
      </c>
      <c r="C191" s="48" t="s">
        <v>3337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3417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 hidden="1">
      <c r="B192" s="48" t="s">
        <v>2478</v>
      </c>
      <c r="C192" s="48" t="s">
        <v>3337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3418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 hidden="1">
      <c r="B193" s="48" t="s">
        <v>2478</v>
      </c>
      <c r="C193" s="48" t="s">
        <v>3337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3419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 hidden="1">
      <c r="B194" s="48" t="s">
        <v>2478</v>
      </c>
      <c r="C194" s="48" t="s">
        <v>3337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3387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 hidden="1">
      <c r="B195" s="48" t="s">
        <v>2478</v>
      </c>
      <c r="C195" s="48" t="s">
        <v>3337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3420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 hidden="1">
      <c r="B196" s="48" t="s">
        <v>2477</v>
      </c>
      <c r="C196" s="48" t="s">
        <v>3337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 hidden="1">
      <c r="B197" s="48" t="s">
        <v>2477</v>
      </c>
      <c r="C197" s="48" t="s">
        <v>3337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3421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 hidden="1">
      <c r="B198" s="48" t="s">
        <v>2477</v>
      </c>
      <c r="C198" s="48" t="s">
        <v>3337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3422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 hidden="1">
      <c r="B199" s="48" t="s">
        <v>2477</v>
      </c>
      <c r="C199" s="48" t="s">
        <v>3337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3423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 hidden="1">
      <c r="B200" s="48" t="s">
        <v>2477</v>
      </c>
      <c r="C200" s="48" t="s">
        <v>3337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 hidden="1">
      <c r="B201" s="48" t="s">
        <v>2477</v>
      </c>
      <c r="C201" s="48" t="s">
        <v>3337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3424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 hidden="1">
      <c r="B202" s="48" t="s">
        <v>2477</v>
      </c>
      <c r="C202" s="48" t="s">
        <v>3337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 hidden="1">
      <c r="B203" s="48" t="s">
        <v>2477</v>
      </c>
      <c r="C203" s="48" t="s">
        <v>3337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3102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 hidden="1">
      <c r="B204" s="48" t="s">
        <v>2477</v>
      </c>
      <c r="C204" s="48" t="s">
        <v>3337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 hidden="1">
      <c r="B205" s="48" t="s">
        <v>2477</v>
      </c>
      <c r="C205" s="48" t="s">
        <v>3337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 hidden="1">
      <c r="B206" s="48" t="s">
        <v>2477</v>
      </c>
      <c r="C206" s="48" t="s">
        <v>3337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 hidden="1">
      <c r="B207" s="48" t="s">
        <v>2477</v>
      </c>
      <c r="C207" s="48" t="s">
        <v>3337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 hidden="1">
      <c r="B208" s="48" t="s">
        <v>2477</v>
      </c>
      <c r="C208" s="48" t="s">
        <v>3337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 hidden="1">
      <c r="B209" s="48" t="s">
        <v>2477</v>
      </c>
      <c r="C209" s="48" t="s">
        <v>3337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 hidden="1">
      <c r="B210" s="48" t="s">
        <v>2477</v>
      </c>
      <c r="C210" s="48" t="s">
        <v>3337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 hidden="1">
      <c r="B211" s="48" t="s">
        <v>2477</v>
      </c>
      <c r="C211" s="48" t="s">
        <v>3337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 hidden="1">
      <c r="B212" s="48" t="s">
        <v>2477</v>
      </c>
      <c r="C212" s="48" t="s">
        <v>3337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 hidden="1">
      <c r="B213" s="48" t="s">
        <v>2477</v>
      </c>
      <c r="C213" s="48" t="s">
        <v>3337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 hidden="1">
      <c r="B214" s="48" t="s">
        <v>2477</v>
      </c>
      <c r="C214" s="48" t="s">
        <v>3337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 hidden="1">
      <c r="B215" s="48" t="s">
        <v>2477</v>
      </c>
      <c r="C215" s="48" t="s">
        <v>3337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 hidden="1">
      <c r="B216" s="48" t="s">
        <v>2477</v>
      </c>
      <c r="C216" s="48" t="s">
        <v>3337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 hidden="1">
      <c r="B217" s="48" t="s">
        <v>2477</v>
      </c>
      <c r="C217" s="48" t="s">
        <v>3337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 hidden="1">
      <c r="B218" s="48" t="s">
        <v>2477</v>
      </c>
      <c r="C218" s="48" t="s">
        <v>3337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 hidden="1">
      <c r="B219" s="48" t="s">
        <v>2477</v>
      </c>
      <c r="C219" s="48" t="s">
        <v>3337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 hidden="1">
      <c r="B220" s="48" t="s">
        <v>2477</v>
      </c>
      <c r="C220" s="48" t="s">
        <v>3337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 hidden="1">
      <c r="B221" s="48" t="s">
        <v>2477</v>
      </c>
      <c r="C221" s="48" t="s">
        <v>3337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 hidden="1">
      <c r="B222" s="48" t="s">
        <v>2478</v>
      </c>
      <c r="C222" s="48" t="s">
        <v>3337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3425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 hidden="1">
      <c r="B223" s="48" t="s">
        <v>2478</v>
      </c>
      <c r="C223" s="48" t="s">
        <v>3337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 hidden="1">
      <c r="B224" s="48" t="s">
        <v>2477</v>
      </c>
      <c r="C224" s="48" t="s">
        <v>3337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3426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 hidden="1">
      <c r="B225" s="48" t="s">
        <v>2477</v>
      </c>
      <c r="C225" s="48" t="s">
        <v>3337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3147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 hidden="1">
      <c r="B226" s="48" t="s">
        <v>2477</v>
      </c>
      <c r="C226" s="48" t="s">
        <v>3337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 hidden="1">
      <c r="B227" s="48" t="s">
        <v>2477</v>
      </c>
      <c r="C227" s="48" t="s">
        <v>3337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 hidden="1">
      <c r="B228" s="48" t="s">
        <v>2477</v>
      </c>
      <c r="C228" s="48" t="s">
        <v>3337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3427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 hidden="1">
      <c r="B229" s="48" t="s">
        <v>2477</v>
      </c>
      <c r="C229" s="48" t="s">
        <v>3337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 hidden="1">
      <c r="B230" s="48" t="s">
        <v>2478</v>
      </c>
      <c r="C230" s="48" t="s">
        <v>3337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3428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 hidden="1">
      <c r="B231" s="48" t="s">
        <v>2477</v>
      </c>
      <c r="C231" s="48" t="s">
        <v>3337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3429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 hidden="1">
      <c r="B232" s="48" t="s">
        <v>2478</v>
      </c>
      <c r="C232" s="48" t="s">
        <v>3337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2985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 hidden="1">
      <c r="B233" s="48" t="s">
        <v>2477</v>
      </c>
      <c r="C233" s="48" t="s">
        <v>3337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 hidden="1">
      <c r="B234" s="48" t="s">
        <v>2477</v>
      </c>
      <c r="C234" s="48" t="s">
        <v>3337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3430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 hidden="1">
      <c r="B235" s="48" t="s">
        <v>2478</v>
      </c>
      <c r="C235" s="48" t="s">
        <v>3337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3431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 hidden="1">
      <c r="B236" s="48" t="s">
        <v>2477</v>
      </c>
      <c r="C236" s="48" t="s">
        <v>3337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3432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 hidden="1">
      <c r="B237" s="48" t="s">
        <v>2477</v>
      </c>
      <c r="C237" s="48" t="s">
        <v>3337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3433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 hidden="1">
      <c r="B238" s="48" t="s">
        <v>2477</v>
      </c>
      <c r="C238" s="48" t="s">
        <v>3337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3060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 hidden="1">
      <c r="B239" s="48" t="s">
        <v>2477</v>
      </c>
      <c r="C239" s="48" t="s">
        <v>3337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 hidden="1">
      <c r="B240" s="48" t="s">
        <v>2477</v>
      </c>
      <c r="C240" s="48" t="s">
        <v>3337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3228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 hidden="1">
      <c r="B241" s="48" t="s">
        <v>2477</v>
      </c>
      <c r="C241" s="48" t="s">
        <v>3337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 hidden="1">
      <c r="B242" s="48" t="s">
        <v>2477</v>
      </c>
      <c r="C242" s="48" t="s">
        <v>3337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 hidden="1">
      <c r="B243" s="48" t="s">
        <v>2477</v>
      </c>
      <c r="C243" s="48" t="s">
        <v>3337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3061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 hidden="1">
      <c r="B244" s="48" t="s">
        <v>2477</v>
      </c>
      <c r="C244" s="48" t="s">
        <v>3337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3229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 hidden="1">
      <c r="B245" s="48" t="s">
        <v>2477</v>
      </c>
      <c r="C245" s="48" t="s">
        <v>3337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3434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 hidden="1">
      <c r="B246" s="48" t="s">
        <v>2477</v>
      </c>
      <c r="C246" s="48" t="s">
        <v>3337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 hidden="1">
      <c r="B247" s="48" t="s">
        <v>2477</v>
      </c>
      <c r="C247" s="48" t="s">
        <v>3337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3435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 hidden="1">
      <c r="B248" s="48" t="s">
        <v>2477</v>
      </c>
      <c r="C248" s="48" t="s">
        <v>3337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 hidden="1">
      <c r="B249" s="48" t="s">
        <v>2477</v>
      </c>
      <c r="C249" s="48" t="s">
        <v>3337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 hidden="1">
      <c r="B250" s="48" t="s">
        <v>2477</v>
      </c>
      <c r="C250" s="48" t="s">
        <v>3337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 hidden="1">
      <c r="B251" s="48" t="s">
        <v>2477</v>
      </c>
      <c r="C251" s="48" t="s">
        <v>3337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 hidden="1">
      <c r="B252" s="48" t="s">
        <v>2477</v>
      </c>
      <c r="C252" s="48" t="s">
        <v>3337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 hidden="1">
      <c r="B253" s="48" t="s">
        <v>2477</v>
      </c>
      <c r="C253" s="48" t="s">
        <v>3337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 hidden="1">
      <c r="B254" s="48" t="s">
        <v>2477</v>
      </c>
      <c r="C254" s="48" t="s">
        <v>3337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 hidden="1">
      <c r="B255" s="48" t="s">
        <v>2477</v>
      </c>
      <c r="C255" s="48" t="s">
        <v>3337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 hidden="1">
      <c r="B256" s="48" t="s">
        <v>2477</v>
      </c>
      <c r="C256" s="48" t="s">
        <v>3337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3065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 hidden="1">
      <c r="B257" s="48" t="s">
        <v>2477</v>
      </c>
      <c r="C257" s="48" t="s">
        <v>3337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 hidden="1">
      <c r="B258" s="48" t="s">
        <v>2477</v>
      </c>
      <c r="C258" s="48" t="s">
        <v>3337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 hidden="1">
      <c r="B259" s="48" t="s">
        <v>2477</v>
      </c>
      <c r="C259" s="48" t="s">
        <v>3337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 hidden="1">
      <c r="B260" s="48" t="s">
        <v>2477</v>
      </c>
      <c r="C260" s="48" t="s">
        <v>3337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 hidden="1">
      <c r="B261" s="48" t="s">
        <v>2477</v>
      </c>
      <c r="C261" s="48" t="s">
        <v>3337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 hidden="1">
      <c r="B262" s="48" t="s">
        <v>2477</v>
      </c>
      <c r="C262" s="48" t="s">
        <v>3337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3436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 hidden="1">
      <c r="B263" s="48" t="s">
        <v>2477</v>
      </c>
      <c r="C263" s="48" t="s">
        <v>3337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 hidden="1">
      <c r="B264" s="48" t="s">
        <v>2477</v>
      </c>
      <c r="C264" s="48" t="s">
        <v>3337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 hidden="1">
      <c r="B265" s="48" t="s">
        <v>2477</v>
      </c>
      <c r="C265" s="48" t="s">
        <v>3337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 hidden="1">
      <c r="B266" s="48" t="s">
        <v>2477</v>
      </c>
      <c r="C266" s="48" t="s">
        <v>3337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 hidden="1">
      <c r="B267" s="48" t="s">
        <v>2478</v>
      </c>
      <c r="C267" s="48" t="s">
        <v>3337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3387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 hidden="1">
      <c r="B268" s="48" t="s">
        <v>2478</v>
      </c>
      <c r="C268" s="48" t="s">
        <v>3337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3437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 hidden="1">
      <c r="B269" s="48" t="s">
        <v>2478</v>
      </c>
      <c r="C269" s="48" t="s">
        <v>3337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3438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 hidden="1">
      <c r="B270" s="48" t="s">
        <v>2478</v>
      </c>
      <c r="C270" s="48" t="s">
        <v>3337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3439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 hidden="1">
      <c r="B271" s="48" t="s">
        <v>2478</v>
      </c>
      <c r="C271" s="48" t="s">
        <v>3337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3440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 hidden="1">
      <c r="B272" s="48" t="s">
        <v>2478</v>
      </c>
      <c r="C272" s="48" t="s">
        <v>3337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3441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 hidden="1">
      <c r="B273" s="48" t="s">
        <v>2478</v>
      </c>
      <c r="C273" s="48" t="s">
        <v>3337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3442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 hidden="1">
      <c r="B274" s="48" t="s">
        <v>2478</v>
      </c>
      <c r="C274" s="48" t="s">
        <v>3337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3443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 hidden="1">
      <c r="B275" s="48" t="s">
        <v>2478</v>
      </c>
      <c r="C275" s="48" t="s">
        <v>3337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3444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 hidden="1">
      <c r="B276" s="48" t="s">
        <v>2478</v>
      </c>
      <c r="C276" s="48" t="s">
        <v>3337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 hidden="1">
      <c r="B277" s="48" t="s">
        <v>2478</v>
      </c>
      <c r="C277" s="48" t="s">
        <v>3337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3445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 hidden="1">
      <c r="B278" s="48" t="s">
        <v>2477</v>
      </c>
      <c r="C278" s="48" t="s">
        <v>3337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 hidden="1">
      <c r="B279" s="48" t="s">
        <v>2478</v>
      </c>
      <c r="C279" s="48" t="s">
        <v>3337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3446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 hidden="1">
      <c r="B280" s="48" t="s">
        <v>2478</v>
      </c>
      <c r="C280" s="48" t="s">
        <v>3337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3447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 hidden="1">
      <c r="B281" s="48" t="s">
        <v>2478</v>
      </c>
      <c r="C281" s="48" t="s">
        <v>3337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3448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 hidden="1">
      <c r="B282" s="48" t="s">
        <v>2477</v>
      </c>
      <c r="C282" s="48" t="s">
        <v>3337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 hidden="1">
      <c r="B283" s="48" t="s">
        <v>2477</v>
      </c>
      <c r="C283" s="48" t="s">
        <v>3337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hidden="1" customHeight="1">
      <c r="B284" s="48" t="s">
        <v>2477</v>
      </c>
      <c r="C284" s="48" t="s">
        <v>3337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 hidden="1">
      <c r="B285" s="48" t="s">
        <v>2477</v>
      </c>
      <c r="C285" s="48" t="s">
        <v>3337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 hidden="1">
      <c r="B286" s="48" t="s">
        <v>2477</v>
      </c>
      <c r="C286" s="48" t="s">
        <v>3337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 hidden="1">
      <c r="B287" s="48" t="s">
        <v>2477</v>
      </c>
      <c r="C287" s="48" t="s">
        <v>3337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3449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 hidden="1">
      <c r="B288" s="48" t="s">
        <v>2477</v>
      </c>
      <c r="C288" s="48" t="s">
        <v>3337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3450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 hidden="1">
      <c r="B289" s="48" t="s">
        <v>2477</v>
      </c>
      <c r="C289" s="48" t="s">
        <v>3337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3106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 hidden="1">
      <c r="B290" s="48" t="s">
        <v>2477</v>
      </c>
      <c r="C290" s="48" t="s">
        <v>3337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3451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 hidden="1">
      <c r="B291" s="48" t="s">
        <v>2477</v>
      </c>
      <c r="C291" s="48" t="s">
        <v>3337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 hidden="1">
      <c r="B292" s="48" t="s">
        <v>2477</v>
      </c>
      <c r="C292" s="48" t="s">
        <v>3337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3452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 hidden="1">
      <c r="B293" s="48" t="s">
        <v>2477</v>
      </c>
      <c r="C293" s="48" t="s">
        <v>3337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 hidden="1">
      <c r="B294" s="48" t="s">
        <v>2477</v>
      </c>
      <c r="C294" s="48" t="s">
        <v>3337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 hidden="1">
      <c r="B295" s="48" t="s">
        <v>2477</v>
      </c>
      <c r="C295" s="48" t="s">
        <v>3337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 hidden="1">
      <c r="B296" s="48" t="s">
        <v>2477</v>
      </c>
      <c r="C296" s="48" t="s">
        <v>3337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 hidden="1">
      <c r="B297" s="48" t="s">
        <v>2477</v>
      </c>
      <c r="C297" s="48" t="s">
        <v>3337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 hidden="1">
      <c r="B298" s="48" t="s">
        <v>2477</v>
      </c>
      <c r="C298" s="48" t="s">
        <v>3337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 hidden="1">
      <c r="B299" s="48" t="s">
        <v>2477</v>
      </c>
      <c r="C299" s="48" t="s">
        <v>3337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 hidden="1">
      <c r="B300" s="48" t="s">
        <v>2477</v>
      </c>
      <c r="C300" s="48" t="s">
        <v>3337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 hidden="1">
      <c r="B301" s="48" t="s">
        <v>2477</v>
      </c>
      <c r="C301" s="48" t="s">
        <v>3337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 hidden="1">
      <c r="B302" s="48" t="s">
        <v>2477</v>
      </c>
      <c r="C302" s="48" t="s">
        <v>3337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 hidden="1">
      <c r="B303" s="48" t="s">
        <v>2477</v>
      </c>
      <c r="C303" s="48" t="s">
        <v>3337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 hidden="1">
      <c r="B304" s="48" t="s">
        <v>2477</v>
      </c>
      <c r="C304" s="48" t="s">
        <v>3337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 hidden="1">
      <c r="B305" s="48" t="s">
        <v>2477</v>
      </c>
      <c r="C305" s="48" t="s">
        <v>3337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 hidden="1">
      <c r="B306" s="48" t="s">
        <v>2477</v>
      </c>
      <c r="C306" s="48" t="s">
        <v>3337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 hidden="1">
      <c r="B307" s="48" t="s">
        <v>2477</v>
      </c>
      <c r="C307" s="48" t="s">
        <v>3337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 hidden="1">
      <c r="B308" s="48" t="s">
        <v>2477</v>
      </c>
      <c r="C308" s="48" t="s">
        <v>3337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 hidden="1">
      <c r="B309" s="48" t="s">
        <v>2477</v>
      </c>
      <c r="C309" s="48" t="s">
        <v>3337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 hidden="1">
      <c r="B310" s="48" t="s">
        <v>2477</v>
      </c>
      <c r="C310" s="48" t="s">
        <v>3337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 hidden="1">
      <c r="B311" s="48" t="s">
        <v>2477</v>
      </c>
      <c r="C311" s="48" t="s">
        <v>3337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 hidden="1">
      <c r="B312" s="48" t="s">
        <v>2477</v>
      </c>
      <c r="C312" s="48" t="s">
        <v>3337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 hidden="1">
      <c r="B313" s="48" t="s">
        <v>2477</v>
      </c>
      <c r="C313" s="48" t="s">
        <v>3337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 hidden="1">
      <c r="B314" s="48" t="s">
        <v>2477</v>
      </c>
      <c r="C314" s="48" t="s">
        <v>3337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 hidden="1">
      <c r="B315" s="48" t="s">
        <v>2477</v>
      </c>
      <c r="C315" s="48" t="s">
        <v>3337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 hidden="1">
      <c r="B316" s="48" t="s">
        <v>2477</v>
      </c>
      <c r="C316" s="48" t="s">
        <v>3337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 hidden="1">
      <c r="B317" s="48" t="s">
        <v>2477</v>
      </c>
      <c r="C317" s="48" t="s">
        <v>3337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 hidden="1">
      <c r="B318" s="48" t="s">
        <v>2477</v>
      </c>
      <c r="C318" s="48" t="s">
        <v>3337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3100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 hidden="1">
      <c r="B319" s="48" t="s">
        <v>2477</v>
      </c>
      <c r="C319" s="48" t="s">
        <v>3337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3100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 hidden="1">
      <c r="B320" s="48" t="s">
        <v>2477</v>
      </c>
      <c r="C320" s="48" t="s">
        <v>3337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3100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 hidden="1">
      <c r="B321" s="48" t="s">
        <v>2477</v>
      </c>
      <c r="C321" s="48" t="s">
        <v>3337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3453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 hidden="1">
      <c r="B322" s="48" t="s">
        <v>2477</v>
      </c>
      <c r="C322" s="48" t="s">
        <v>3337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 hidden="1">
      <c r="B323" s="48" t="s">
        <v>2477</v>
      </c>
      <c r="C323" s="48" t="s">
        <v>3337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3454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 hidden="1">
      <c r="B324" s="48" t="s">
        <v>2477</v>
      </c>
      <c r="C324" s="48" t="s">
        <v>3337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3455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 hidden="1">
      <c r="B325" s="48" t="s">
        <v>2477</v>
      </c>
      <c r="C325" s="48" t="s">
        <v>3337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 hidden="1">
      <c r="B326" s="48" t="s">
        <v>2477</v>
      </c>
      <c r="C326" s="48" t="s">
        <v>3337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 hidden="1">
      <c r="B327" s="48" t="s">
        <v>2477</v>
      </c>
      <c r="C327" s="48" t="s">
        <v>3337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 hidden="1">
      <c r="B328" s="48" t="s">
        <v>2477</v>
      </c>
      <c r="C328" s="48" t="s">
        <v>3337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 hidden="1">
      <c r="B329" s="48" t="s">
        <v>2477</v>
      </c>
      <c r="C329" s="48" t="s">
        <v>3337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3456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 hidden="1">
      <c r="B330" s="48" t="s">
        <v>2477</v>
      </c>
      <c r="C330" s="48" t="s">
        <v>3337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 hidden="1">
      <c r="B331" s="48" t="s">
        <v>2477</v>
      </c>
      <c r="C331" s="48" t="s">
        <v>3337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3457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 hidden="1">
      <c r="B332" s="48" t="s">
        <v>2477</v>
      </c>
      <c r="C332" s="48" t="s">
        <v>3337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3458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 hidden="1">
      <c r="B333" s="48" t="s">
        <v>2477</v>
      </c>
      <c r="C333" s="48" t="s">
        <v>3337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3263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 hidden="1">
      <c r="B334" s="48" t="s">
        <v>2477</v>
      </c>
      <c r="C334" s="48" t="s">
        <v>3337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3101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 hidden="1">
      <c r="B335" s="48" t="s">
        <v>2477</v>
      </c>
      <c r="C335" s="48" t="s">
        <v>3337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 hidden="1">
      <c r="B336" s="48" t="s">
        <v>2477</v>
      </c>
      <c r="C336" s="48" t="s">
        <v>3337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 hidden="1">
      <c r="B337" s="48" t="s">
        <v>2477</v>
      </c>
      <c r="C337" s="48" t="s">
        <v>3337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 hidden="1">
      <c r="B338" s="48" t="s">
        <v>2477</v>
      </c>
      <c r="C338" s="48" t="s">
        <v>3337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 hidden="1">
      <c r="B339" s="48" t="s">
        <v>2477</v>
      </c>
      <c r="C339" s="48" t="s">
        <v>3337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3459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 hidden="1">
      <c r="B340" s="48" t="s">
        <v>2477</v>
      </c>
      <c r="C340" s="48" t="s">
        <v>3337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 hidden="1">
      <c r="B341" s="48" t="s">
        <v>2477</v>
      </c>
      <c r="C341" s="48" t="s">
        <v>3337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 hidden="1">
      <c r="B342" s="48" t="s">
        <v>2477</v>
      </c>
      <c r="C342" s="48" t="s">
        <v>3337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 hidden="1">
      <c r="B343" s="48" t="s">
        <v>2477</v>
      </c>
      <c r="C343" s="48" t="s">
        <v>3337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3084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 hidden="1">
      <c r="B344" s="48" t="s">
        <v>2477</v>
      </c>
      <c r="C344" s="48" t="s">
        <v>3337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 hidden="1">
      <c r="B345" s="48" t="s">
        <v>2477</v>
      </c>
      <c r="C345" s="48" t="s">
        <v>3337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 hidden="1">
      <c r="B346" s="48" t="s">
        <v>2477</v>
      </c>
      <c r="C346" s="48" t="s">
        <v>3337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 hidden="1">
      <c r="B347" s="48" t="s">
        <v>2477</v>
      </c>
      <c r="C347" s="48" t="s">
        <v>3337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3263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 hidden="1">
      <c r="B348" s="48" t="s">
        <v>2477</v>
      </c>
      <c r="C348" s="48" t="s">
        <v>3337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 hidden="1">
      <c r="B349" s="48" t="s">
        <v>2477</v>
      </c>
      <c r="C349" s="48" t="s">
        <v>3337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 hidden="1">
      <c r="B350" s="48" t="s">
        <v>2477</v>
      </c>
      <c r="C350" s="48" t="s">
        <v>3337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3460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 hidden="1">
      <c r="B351" s="48" t="s">
        <v>2477</v>
      </c>
      <c r="C351" s="48" t="s">
        <v>3337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 hidden="1">
      <c r="B352" s="48" t="s">
        <v>2477</v>
      </c>
      <c r="C352" s="48" t="s">
        <v>3337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 hidden="1">
      <c r="B353" s="48" t="s">
        <v>2477</v>
      </c>
      <c r="C353" s="48" t="s">
        <v>3337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 hidden="1">
      <c r="B354" s="48" t="s">
        <v>2477</v>
      </c>
      <c r="C354" s="48" t="s">
        <v>3337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 hidden="1">
      <c r="B355" s="48" t="s">
        <v>2477</v>
      </c>
      <c r="C355" s="48" t="s">
        <v>3337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 hidden="1">
      <c r="B356" s="48" t="s">
        <v>2477</v>
      </c>
      <c r="C356" s="48" t="s">
        <v>3337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 hidden="1">
      <c r="B357" s="48" t="s">
        <v>2477</v>
      </c>
      <c r="C357" s="48" t="s">
        <v>3337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 hidden="1">
      <c r="B358" s="48" t="s">
        <v>2477</v>
      </c>
      <c r="C358" s="48" t="s">
        <v>3337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 hidden="1">
      <c r="B359" s="48" t="s">
        <v>2477</v>
      </c>
      <c r="C359" s="48" t="s">
        <v>3337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3461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 hidden="1">
      <c r="B360" s="48" t="s">
        <v>2477</v>
      </c>
      <c r="C360" s="48" t="s">
        <v>3337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 hidden="1">
      <c r="B361" s="48" t="s">
        <v>2477</v>
      </c>
      <c r="C361" s="48" t="s">
        <v>3337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 hidden="1">
      <c r="B362" s="48" t="s">
        <v>2477</v>
      </c>
      <c r="C362" s="48" t="s">
        <v>3337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 hidden="1">
      <c r="B363" s="48" t="s">
        <v>2477</v>
      </c>
      <c r="C363" s="48" t="s">
        <v>3337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 hidden="1">
      <c r="B364" s="48" t="s">
        <v>2477</v>
      </c>
      <c r="C364" s="48" t="s">
        <v>3337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 hidden="1">
      <c r="B365" s="48" t="s">
        <v>2477</v>
      </c>
      <c r="C365" s="48" t="s">
        <v>3337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 hidden="1">
      <c r="B366" s="48" t="s">
        <v>2477</v>
      </c>
      <c r="C366" s="48" t="s">
        <v>3337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 hidden="1">
      <c r="B367" s="48" t="s">
        <v>2477</v>
      </c>
      <c r="C367" s="48" t="s">
        <v>3337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 hidden="1">
      <c r="B368" s="48" t="s">
        <v>2477</v>
      </c>
      <c r="C368" s="48" t="s">
        <v>3337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 hidden="1">
      <c r="B369" s="48" t="s">
        <v>2477</v>
      </c>
      <c r="C369" s="48" t="s">
        <v>3337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 hidden="1">
      <c r="B370" s="48" t="s">
        <v>2477</v>
      </c>
      <c r="C370" s="48" t="s">
        <v>3337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 hidden="1">
      <c r="B371" s="48" t="s">
        <v>2477</v>
      </c>
      <c r="C371" s="48" t="s">
        <v>3337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 hidden="1">
      <c r="B372" s="48" t="s">
        <v>2477</v>
      </c>
      <c r="C372" s="48" t="s">
        <v>3337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 hidden="1">
      <c r="B373" s="48" t="s">
        <v>2477</v>
      </c>
      <c r="C373" s="48" t="s">
        <v>3337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 hidden="1">
      <c r="B374" s="48" t="s">
        <v>2477</v>
      </c>
      <c r="C374" s="48" t="s">
        <v>3337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 hidden="1">
      <c r="B375" s="48" t="s">
        <v>2477</v>
      </c>
      <c r="C375" s="48" t="s">
        <v>3337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 hidden="1">
      <c r="B376" s="48" t="s">
        <v>2477</v>
      </c>
      <c r="C376" s="48" t="s">
        <v>3337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 hidden="1">
      <c r="B377" s="48" t="s">
        <v>2477</v>
      </c>
      <c r="C377" s="48" t="s">
        <v>3337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 hidden="1">
      <c r="B378" s="48" t="s">
        <v>2477</v>
      </c>
      <c r="C378" s="48" t="s">
        <v>3337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 hidden="1">
      <c r="B379" s="48" t="s">
        <v>2477</v>
      </c>
      <c r="C379" s="48" t="s">
        <v>3337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 hidden="1">
      <c r="B380" s="48" t="s">
        <v>2477</v>
      </c>
      <c r="C380" s="48" t="s">
        <v>3337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 hidden="1">
      <c r="B381" s="48" t="s">
        <v>2477</v>
      </c>
      <c r="C381" s="48" t="s">
        <v>3337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 hidden="1">
      <c r="B382" s="48" t="s">
        <v>2477</v>
      </c>
      <c r="C382" s="48" t="s">
        <v>3337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 hidden="1">
      <c r="B383" s="48" t="s">
        <v>2477</v>
      </c>
      <c r="C383" s="48" t="s">
        <v>3337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 hidden="1">
      <c r="B384" s="48" t="s">
        <v>2477</v>
      </c>
      <c r="C384" s="48" t="s">
        <v>3337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 hidden="1">
      <c r="B385" s="48" t="s">
        <v>2477</v>
      </c>
      <c r="C385" s="48" t="s">
        <v>3337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3462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 hidden="1">
      <c r="B386" s="48" t="s">
        <v>2478</v>
      </c>
      <c r="C386" s="48" t="s">
        <v>3337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3387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 hidden="1">
      <c r="B387" s="48" t="s">
        <v>2478</v>
      </c>
      <c r="C387" s="48" t="s">
        <v>3337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3463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 hidden="1">
      <c r="B388" s="48" t="s">
        <v>2477</v>
      </c>
      <c r="C388" s="48" t="s">
        <v>3337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 hidden="1">
      <c r="B389" s="48" t="s">
        <v>2478</v>
      </c>
      <c r="C389" s="48" t="s">
        <v>3337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3464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 hidden="1">
      <c r="B390" s="48" t="s">
        <v>2478</v>
      </c>
      <c r="C390" s="48" t="s">
        <v>3337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3465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 hidden="1">
      <c r="B391" s="48" t="s">
        <v>2478</v>
      </c>
      <c r="C391" s="48" t="s">
        <v>3337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3466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 hidden="1">
      <c r="B392" s="48" t="s">
        <v>2477</v>
      </c>
      <c r="C392" s="48" t="s">
        <v>3337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3467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 hidden="1">
      <c r="B393" s="48" t="s">
        <v>2477</v>
      </c>
      <c r="C393" s="48" t="s">
        <v>3337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 hidden="1">
      <c r="B394" s="48" t="s">
        <v>2477</v>
      </c>
      <c r="C394" s="48" t="s">
        <v>3337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3468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 hidden="1">
      <c r="B395" s="48" t="s">
        <v>2477</v>
      </c>
      <c r="C395" s="48" t="s">
        <v>3337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3469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 hidden="1">
      <c r="B396" s="48" t="s">
        <v>2478</v>
      </c>
      <c r="C396" s="48" t="s">
        <v>3337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3470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 hidden="1">
      <c r="B397" s="48" t="s">
        <v>2478</v>
      </c>
      <c r="C397" s="48" t="s">
        <v>3337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3471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 hidden="1">
      <c r="B398" s="48" t="s">
        <v>2477</v>
      </c>
      <c r="C398" s="48" t="s">
        <v>3337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3472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 hidden="1">
      <c r="B399" s="48" t="s">
        <v>2478</v>
      </c>
      <c r="C399" s="48" t="s">
        <v>3337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3473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 hidden="1">
      <c r="B400" s="48" t="s">
        <v>2478</v>
      </c>
      <c r="C400" s="48" t="s">
        <v>3337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3474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 hidden="1">
      <c r="B401" s="48" t="s">
        <v>2478</v>
      </c>
      <c r="C401" s="48" t="s">
        <v>3337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3475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 hidden="1">
      <c r="B402" s="48" t="s">
        <v>2477</v>
      </c>
      <c r="C402" s="48" t="s">
        <v>3337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 hidden="1">
      <c r="B403" s="48" t="s">
        <v>2478</v>
      </c>
      <c r="C403" s="48" t="s">
        <v>3337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3476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 hidden="1">
      <c r="B404" s="48" t="s">
        <v>2478</v>
      </c>
      <c r="C404" s="48" t="s">
        <v>3337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3093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 hidden="1">
      <c r="B405" s="48" t="s">
        <v>2478</v>
      </c>
      <c r="C405" s="48" t="s">
        <v>3337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3477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 hidden="1">
      <c r="B406" s="48" t="s">
        <v>2478</v>
      </c>
      <c r="C406" s="48" t="s">
        <v>3337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3446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 hidden="1">
      <c r="B407" s="48" t="s">
        <v>2478</v>
      </c>
      <c r="C407" s="48" t="s">
        <v>3337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3478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3337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3479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 hidden="1">
      <c r="B409" s="48" t="s">
        <v>2478</v>
      </c>
      <c r="C409" s="48" t="s">
        <v>3337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3480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 hidden="1">
      <c r="B410" s="48" t="s">
        <v>2478</v>
      </c>
      <c r="C410" s="48" t="s">
        <v>3337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3387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 hidden="1">
      <c r="B411" s="48" t="s">
        <v>2477</v>
      </c>
      <c r="C411" s="48" t="s">
        <v>3337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3481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 hidden="1">
      <c r="B412" s="48" t="s">
        <v>2477</v>
      </c>
      <c r="C412" s="48" t="s">
        <v>3337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 hidden="1">
      <c r="B413" s="48" t="s">
        <v>2477</v>
      </c>
      <c r="C413" s="48" t="s">
        <v>3337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3482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 hidden="1">
      <c r="B414" s="48" t="s">
        <v>2477</v>
      </c>
      <c r="C414" s="48" t="s">
        <v>3337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3483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 hidden="1">
      <c r="B415" s="48" t="s">
        <v>2477</v>
      </c>
      <c r="C415" s="48" t="s">
        <v>3337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 hidden="1">
      <c r="B416" s="48" t="s">
        <v>2478</v>
      </c>
      <c r="C416" s="48" t="s">
        <v>3337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3484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 hidden="1">
      <c r="B417" s="48" t="s">
        <v>2478</v>
      </c>
      <c r="C417" s="48" t="s">
        <v>3337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3485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 hidden="1">
      <c r="B418" s="48" t="s">
        <v>2478</v>
      </c>
      <c r="C418" s="48" t="s">
        <v>3337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3486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 hidden="1">
      <c r="B419" s="48" t="s">
        <v>2478</v>
      </c>
      <c r="C419" s="48" t="s">
        <v>3337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3487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 hidden="1">
      <c r="B420" s="48" t="s">
        <v>2478</v>
      </c>
      <c r="C420" s="48" t="s">
        <v>3337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3488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 hidden="1">
      <c r="B421" s="48" t="s">
        <v>2477</v>
      </c>
      <c r="C421" s="48" t="s">
        <v>3337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 hidden="1">
      <c r="B422" s="48" t="s">
        <v>2477</v>
      </c>
      <c r="C422" s="48" t="s">
        <v>3337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3181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 hidden="1">
      <c r="B423" s="48" t="s">
        <v>2477</v>
      </c>
      <c r="C423" s="48" t="s">
        <v>3337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3489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 hidden="1">
      <c r="B424" s="48" t="s">
        <v>2477</v>
      </c>
      <c r="C424" s="48" t="s">
        <v>3337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3490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 hidden="1">
      <c r="B425" s="48" t="s">
        <v>2477</v>
      </c>
      <c r="C425" s="48" t="s">
        <v>3337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3491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 hidden="1">
      <c r="B426" s="48" t="s">
        <v>2477</v>
      </c>
      <c r="C426" s="48" t="s">
        <v>3337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3492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 hidden="1">
      <c r="B427" s="48" t="s">
        <v>2478</v>
      </c>
      <c r="C427" s="48" t="s">
        <v>3337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3493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 hidden="1">
      <c r="B428" s="48" t="s">
        <v>2478</v>
      </c>
      <c r="C428" s="48" t="s">
        <v>3337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3494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 hidden="1">
      <c r="B429" s="48" t="s">
        <v>2478</v>
      </c>
      <c r="C429" s="48" t="s">
        <v>3337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3495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 hidden="1">
      <c r="B430" s="48" t="s">
        <v>2478</v>
      </c>
      <c r="C430" s="48" t="s">
        <v>3337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3496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 hidden="1">
      <c r="B431" s="48" t="s">
        <v>2478</v>
      </c>
      <c r="C431" s="48" t="s">
        <v>3337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3497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 hidden="1">
      <c r="B432" s="48" t="s">
        <v>2478</v>
      </c>
      <c r="C432" s="48" t="s">
        <v>3337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3337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3498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 hidden="1">
      <c r="B434" s="48" t="s">
        <v>2477</v>
      </c>
      <c r="C434" s="48" t="s">
        <v>3337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3499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 hidden="1">
      <c r="B435" s="48" t="s">
        <v>2477</v>
      </c>
      <c r="C435" s="48" t="s">
        <v>3337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3263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 hidden="1">
      <c r="B436" s="48" t="s">
        <v>2477</v>
      </c>
      <c r="C436" s="48" t="s">
        <v>3337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3500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 hidden="1">
      <c r="B437" s="48" t="s">
        <v>2477</v>
      </c>
      <c r="C437" s="48" t="s">
        <v>3337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 hidden="1">
      <c r="B438" s="48" t="s">
        <v>2477</v>
      </c>
      <c r="C438" s="48" t="s">
        <v>3337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 hidden="1">
      <c r="B439" s="48" t="s">
        <v>2477</v>
      </c>
      <c r="C439" s="48" t="s">
        <v>3337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 hidden="1">
      <c r="B440" s="48" t="s">
        <v>2477</v>
      </c>
      <c r="C440" s="48" t="s">
        <v>3337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 hidden="1">
      <c r="B441" s="48" t="s">
        <v>2477</v>
      </c>
      <c r="C441" s="48" t="s">
        <v>3337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 hidden="1">
      <c r="B442" s="48" t="s">
        <v>2477</v>
      </c>
      <c r="C442" s="48" t="s">
        <v>3337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3501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 hidden="1">
      <c r="B443" s="48" t="s">
        <v>2477</v>
      </c>
      <c r="C443" s="48" t="s">
        <v>3337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 hidden="1">
      <c r="B444" s="48" t="s">
        <v>2477</v>
      </c>
      <c r="C444" s="48" t="s">
        <v>3337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3337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3177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 hidden="1">
      <c r="B446" s="48" t="s">
        <v>2477</v>
      </c>
      <c r="C446" s="48" t="s">
        <v>3337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 hidden="1">
      <c r="B447" s="48" t="s">
        <v>2477</v>
      </c>
      <c r="C447" s="48" t="s">
        <v>3337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 hidden="1">
      <c r="B448" s="48" t="s">
        <v>2477</v>
      </c>
      <c r="C448" s="48" t="s">
        <v>3337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 hidden="1">
      <c r="B449" s="48" t="s">
        <v>2477</v>
      </c>
      <c r="C449" s="48" t="s">
        <v>3337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 hidden="1">
      <c r="B450" s="48" t="s">
        <v>2477</v>
      </c>
      <c r="C450" s="48" t="s">
        <v>3337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 hidden="1">
      <c r="B451" s="48" t="s">
        <v>2477</v>
      </c>
      <c r="C451" s="48" t="s">
        <v>3337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2896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 hidden="1">
      <c r="B452" s="48" t="s">
        <v>2478</v>
      </c>
      <c r="C452" s="48" t="s">
        <v>3337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3387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 hidden="1">
      <c r="B453" s="48" t="s">
        <v>2478</v>
      </c>
      <c r="C453" s="48" t="s">
        <v>3337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3502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 hidden="1">
      <c r="B454" s="48" t="s">
        <v>2478</v>
      </c>
      <c r="C454" s="48" t="s">
        <v>3337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 hidden="1">
      <c r="B455" s="48" t="s">
        <v>2478</v>
      </c>
      <c r="C455" s="48" t="s">
        <v>3337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 hidden="1">
      <c r="B456" s="48" t="s">
        <v>2478</v>
      </c>
      <c r="C456" s="48" t="s">
        <v>3337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 hidden="1">
      <c r="B457" s="48" t="s">
        <v>2478</v>
      </c>
      <c r="C457" s="48" t="s">
        <v>3337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3503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 hidden="1">
      <c r="B458" s="48" t="s">
        <v>2478</v>
      </c>
      <c r="C458" s="48" t="s">
        <v>3337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3504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 hidden="1">
      <c r="B459" s="48" t="s">
        <v>2478</v>
      </c>
      <c r="C459" s="48" t="s">
        <v>3337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3505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 hidden="1">
      <c r="B460" s="48" t="s">
        <v>2478</v>
      </c>
      <c r="C460" s="48" t="s">
        <v>3337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3506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 hidden="1">
      <c r="B461" s="48" t="s">
        <v>2478</v>
      </c>
      <c r="C461" s="48" t="s">
        <v>3337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3507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 hidden="1">
      <c r="B462" s="48" t="s">
        <v>2478</v>
      </c>
      <c r="C462" s="48" t="s">
        <v>3337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3508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 hidden="1">
      <c r="B463" s="48" t="s">
        <v>2478</v>
      </c>
      <c r="C463" s="48" t="s">
        <v>3337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3202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 hidden="1">
      <c r="B464" s="48" t="s">
        <v>2478</v>
      </c>
      <c r="C464" s="48" t="s">
        <v>3337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 hidden="1">
      <c r="B465" s="48" t="s">
        <v>2477</v>
      </c>
      <c r="C465" s="48" t="s">
        <v>3337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 hidden="1">
      <c r="B466" s="48" t="s">
        <v>2477</v>
      </c>
      <c r="C466" s="48" t="s">
        <v>3337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 hidden="1">
      <c r="B467" s="48" t="s">
        <v>2477</v>
      </c>
      <c r="C467" s="48" t="s">
        <v>3337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 hidden="1">
      <c r="B468" s="48" t="s">
        <v>2477</v>
      </c>
      <c r="C468" s="48" t="s">
        <v>3337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 hidden="1">
      <c r="B469" s="48" t="s">
        <v>2477</v>
      </c>
      <c r="C469" s="48" t="s">
        <v>3337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3509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 hidden="1">
      <c r="B470" s="48" t="s">
        <v>2477</v>
      </c>
      <c r="C470" s="48" t="s">
        <v>3337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3510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 hidden="1">
      <c r="B471" s="48" t="s">
        <v>2477</v>
      </c>
      <c r="C471" s="48" t="s">
        <v>3337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3276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 hidden="1">
      <c r="B472" s="48" t="s">
        <v>2477</v>
      </c>
      <c r="C472" s="48" t="s">
        <v>3337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 hidden="1">
      <c r="B473" s="48" t="s">
        <v>2477</v>
      </c>
      <c r="C473" s="48" t="s">
        <v>3337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 hidden="1">
      <c r="B474" s="48" t="s">
        <v>2477</v>
      </c>
      <c r="C474" s="48" t="s">
        <v>3337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 hidden="1">
      <c r="B475" s="48" t="s">
        <v>2477</v>
      </c>
      <c r="C475" s="48" t="s">
        <v>3337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 hidden="1">
      <c r="B476" s="48" t="s">
        <v>2477</v>
      </c>
      <c r="C476" s="48" t="s">
        <v>3337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 hidden="1">
      <c r="B477" s="48" t="s">
        <v>2477</v>
      </c>
      <c r="C477" s="48" t="s">
        <v>3337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 hidden="1">
      <c r="B478" s="48" t="s">
        <v>2477</v>
      </c>
      <c r="C478" s="48" t="s">
        <v>3337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3061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 hidden="1">
      <c r="B479" s="48" t="s">
        <v>2477</v>
      </c>
      <c r="C479" s="48" t="s">
        <v>3337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 hidden="1">
      <c r="B480" s="48" t="s">
        <v>2477</v>
      </c>
      <c r="C480" s="48" t="s">
        <v>3337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 hidden="1">
      <c r="B481" s="48" t="s">
        <v>2477</v>
      </c>
      <c r="C481" s="48" t="s">
        <v>3337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 hidden="1">
      <c r="B482" s="48" t="s">
        <v>2477</v>
      </c>
      <c r="C482" s="48" t="s">
        <v>3337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 hidden="1">
      <c r="B483" s="48" t="s">
        <v>2478</v>
      </c>
      <c r="C483" s="48" t="s">
        <v>3337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3387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 hidden="1">
      <c r="B484" s="48" t="s">
        <v>2478</v>
      </c>
      <c r="C484" s="48" t="s">
        <v>3337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3511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 hidden="1">
      <c r="B485" s="48" t="s">
        <v>2478</v>
      </c>
      <c r="C485" s="48" t="s">
        <v>3337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3512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 hidden="1">
      <c r="B486" s="48" t="s">
        <v>2478</v>
      </c>
      <c r="C486" s="48" t="s">
        <v>3337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 hidden="1">
      <c r="B487" s="48" t="s">
        <v>2478</v>
      </c>
      <c r="C487" s="48" t="s">
        <v>3337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3513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 hidden="1">
      <c r="B488" s="48" t="s">
        <v>2477</v>
      </c>
      <c r="C488" s="48" t="s">
        <v>3337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 hidden="1">
      <c r="B489" s="48" t="s">
        <v>2477</v>
      </c>
      <c r="C489" s="48" t="s">
        <v>3337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 hidden="1">
      <c r="B490" s="48" t="s">
        <v>2477</v>
      </c>
      <c r="C490" s="48" t="s">
        <v>3337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2932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 hidden="1">
      <c r="B491" s="48" t="s">
        <v>2477</v>
      </c>
      <c r="C491" s="48" t="s">
        <v>3337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3514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 hidden="1">
      <c r="B492" s="48" t="s">
        <v>2478</v>
      </c>
      <c r="C492" s="48" t="s">
        <v>3337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3387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 hidden="1">
      <c r="B493" s="48" t="s">
        <v>2477</v>
      </c>
      <c r="C493" s="48" t="s">
        <v>3337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 hidden="1">
      <c r="B494" s="48" t="s">
        <v>2477</v>
      </c>
      <c r="C494" s="48" t="s">
        <v>3337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3515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 hidden="1">
      <c r="B495" s="48" t="s">
        <v>2477</v>
      </c>
      <c r="C495" s="48" t="s">
        <v>3337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3515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 hidden="1">
      <c r="B496" s="48" t="s">
        <v>2477</v>
      </c>
      <c r="C496" s="48" t="s">
        <v>3337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 hidden="1">
      <c r="B497" s="48" t="s">
        <v>2478</v>
      </c>
      <c r="C497" s="48" t="s">
        <v>3337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 hidden="1">
      <c r="B498" s="48" t="s">
        <v>2478</v>
      </c>
      <c r="C498" s="48" t="s">
        <v>3337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 hidden="1">
      <c r="B499" s="48" t="s">
        <v>2478</v>
      </c>
      <c r="C499" s="48" t="s">
        <v>3337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 hidden="1">
      <c r="B500" s="48" t="s">
        <v>2477</v>
      </c>
      <c r="C500" s="48" t="s">
        <v>3337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3516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 hidden="1">
      <c r="B501" s="48" t="s">
        <v>2478</v>
      </c>
      <c r="C501" s="48" t="s">
        <v>3337</v>
      </c>
      <c r="D501" s="16">
        <v>46189</v>
      </c>
      <c r="E501" s="48" t="s">
        <v>2413</v>
      </c>
      <c r="F501" s="17" t="s">
        <v>2</v>
      </c>
      <c r="G501" s="17"/>
      <c r="H501" s="17" t="s">
        <v>3517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 hidden="1">
      <c r="B502" s="48" t="s">
        <v>2478</v>
      </c>
      <c r="C502" s="48" t="s">
        <v>3337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3519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 hidden="1">
      <c r="B503" s="48" t="s">
        <v>2478</v>
      </c>
      <c r="C503" s="48" t="s">
        <v>3337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3518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 hidden="1">
      <c r="B504" s="48" t="s">
        <v>2477</v>
      </c>
      <c r="C504" s="48" t="s">
        <v>3337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 hidden="1">
      <c r="B505" s="48" t="s">
        <v>2477</v>
      </c>
      <c r="C505" s="48" t="s">
        <v>3337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 hidden="1">
      <c r="B506" s="48" t="s">
        <v>2477</v>
      </c>
      <c r="C506" s="48" t="s">
        <v>3337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 hidden="1">
      <c r="B507" s="48" t="s">
        <v>2477</v>
      </c>
      <c r="C507" s="48" t="s">
        <v>3337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 hidden="1">
      <c r="B508" s="48" t="s">
        <v>2477</v>
      </c>
      <c r="C508" s="48" t="s">
        <v>3337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 hidden="1">
      <c r="B509" s="48" t="s">
        <v>2477</v>
      </c>
      <c r="C509" s="48" t="s">
        <v>3337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 hidden="1">
      <c r="B510" s="48" t="s">
        <v>2477</v>
      </c>
      <c r="C510" s="48" t="s">
        <v>3337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 hidden="1">
      <c r="B511" s="48" t="s">
        <v>2477</v>
      </c>
      <c r="C511" s="48" t="s">
        <v>3337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 hidden="1">
      <c r="B512" s="48" t="s">
        <v>2477</v>
      </c>
      <c r="C512" s="48" t="s">
        <v>3337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 hidden="1">
      <c r="B513" s="48" t="s">
        <v>2477</v>
      </c>
      <c r="C513" s="48" t="s">
        <v>3337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 hidden="1">
      <c r="B514" s="48" t="s">
        <v>2477</v>
      </c>
      <c r="C514" s="48" t="s">
        <v>3337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 hidden="1">
      <c r="B515" s="48" t="s">
        <v>2478</v>
      </c>
      <c r="C515" s="48" t="s">
        <v>3337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3387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 hidden="1">
      <c r="B516" s="48" t="s">
        <v>2477</v>
      </c>
      <c r="C516" s="48" t="s">
        <v>3337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 hidden="1">
      <c r="B517" s="48" t="s">
        <v>2477</v>
      </c>
      <c r="C517" s="48" t="s">
        <v>3337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3520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 hidden="1">
      <c r="B518" s="48" t="s">
        <v>2477</v>
      </c>
      <c r="C518" s="48" t="s">
        <v>3337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3521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 hidden="1">
      <c r="B519" s="48" t="s">
        <v>2478</v>
      </c>
      <c r="C519" s="48" t="s">
        <v>3337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3522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 hidden="1">
      <c r="B520" s="48" t="s">
        <v>2478</v>
      </c>
      <c r="C520" s="48" t="s">
        <v>3337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3523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 hidden="1">
      <c r="B521" s="48" t="s">
        <v>2478</v>
      </c>
      <c r="C521" s="48" t="s">
        <v>3337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3524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 hidden="1">
      <c r="B522" s="48" t="s">
        <v>2478</v>
      </c>
      <c r="C522" s="48" t="s">
        <v>3337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3524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 hidden="1">
      <c r="B523" s="48" t="s">
        <v>2478</v>
      </c>
      <c r="C523" s="48" t="s">
        <v>3337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3525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 hidden="1">
      <c r="B524" s="48" t="s">
        <v>2478</v>
      </c>
      <c r="C524" s="48" t="s">
        <v>3337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3526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 hidden="1">
      <c r="B525" s="48" t="s">
        <v>2478</v>
      </c>
      <c r="C525" s="48" t="s">
        <v>3337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3527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 hidden="1">
      <c r="B526" s="48" t="s">
        <v>2478</v>
      </c>
      <c r="C526" s="48" t="s">
        <v>3337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 hidden="1">
      <c r="B527" s="48" t="s">
        <v>2477</v>
      </c>
      <c r="C527" s="48" t="s">
        <v>3337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 hidden="1">
      <c r="B528" s="48" t="s">
        <v>2477</v>
      </c>
      <c r="C528" s="48" t="s">
        <v>3337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 hidden="1">
      <c r="B529" s="48" t="s">
        <v>2477</v>
      </c>
      <c r="C529" s="48" t="s">
        <v>3337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3528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 hidden="1">
      <c r="B530" s="48" t="s">
        <v>2477</v>
      </c>
      <c r="C530" s="48" t="s">
        <v>3337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 hidden="1">
      <c r="B531" s="48" t="s">
        <v>2478</v>
      </c>
      <c r="C531" s="48" t="s">
        <v>3337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3529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 hidden="1">
      <c r="B532" s="48" t="s">
        <v>2478</v>
      </c>
      <c r="C532" s="48" t="s">
        <v>3337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3530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 hidden="1">
      <c r="B533" s="48" t="s">
        <v>2478</v>
      </c>
      <c r="C533" s="48" t="s">
        <v>3337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3531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 hidden="1">
      <c r="B534" s="48" t="s">
        <v>2478</v>
      </c>
      <c r="C534" s="48" t="s">
        <v>3337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3532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 hidden="1">
      <c r="B535" s="48" t="s">
        <v>2478</v>
      </c>
      <c r="C535" s="48" t="s">
        <v>3337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3533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 hidden="1">
      <c r="B536" s="48" t="s">
        <v>2478</v>
      </c>
      <c r="C536" s="48" t="s">
        <v>3337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3534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 hidden="1">
      <c r="B537" s="48" t="s">
        <v>2478</v>
      </c>
      <c r="C537" s="48" t="s">
        <v>3337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3535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 hidden="1">
      <c r="B538" s="48" t="s">
        <v>2478</v>
      </c>
      <c r="C538" s="48" t="s">
        <v>3337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3536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 hidden="1">
      <c r="B539" s="48" t="s">
        <v>2478</v>
      </c>
      <c r="C539" s="48" t="s">
        <v>3337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3537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 hidden="1">
      <c r="B540" s="48" t="s">
        <v>2478</v>
      </c>
      <c r="C540" s="48" t="s">
        <v>3337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3539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 hidden="1">
      <c r="B541" s="48" t="s">
        <v>2478</v>
      </c>
      <c r="C541" s="48" t="s">
        <v>3337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3538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 hidden="1">
      <c r="B542" s="48" t="s">
        <v>2477</v>
      </c>
      <c r="C542" s="48" t="s">
        <v>3337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 hidden="1">
      <c r="B543" s="48" t="s">
        <v>2477</v>
      </c>
      <c r="C543" s="48" t="s">
        <v>3337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2899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 hidden="1">
      <c r="B544" s="48" t="s">
        <v>2477</v>
      </c>
      <c r="C544" s="48" t="s">
        <v>3337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 hidden="1">
      <c r="B545" s="48" t="s">
        <v>2477</v>
      </c>
      <c r="C545" s="48" t="s">
        <v>3337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 hidden="1">
      <c r="B546" s="48" t="s">
        <v>2477</v>
      </c>
      <c r="C546" s="48" t="s">
        <v>3337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 hidden="1">
      <c r="B547" s="48" t="s">
        <v>2478</v>
      </c>
      <c r="C547" s="48" t="s">
        <v>3337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3387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 hidden="1">
      <c r="B548" s="48" t="s">
        <v>2478</v>
      </c>
      <c r="C548" s="48" t="s">
        <v>3337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3540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 hidden="1">
      <c r="B549" s="48" t="s">
        <v>2478</v>
      </c>
      <c r="C549" s="48" t="s">
        <v>3337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3541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 hidden="1">
      <c r="B550" s="48" t="s">
        <v>2478</v>
      </c>
      <c r="C550" s="48" t="s">
        <v>3337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3542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 hidden="1">
      <c r="B551" s="48" t="s">
        <v>2478</v>
      </c>
      <c r="C551" s="48" t="s">
        <v>3337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3543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 hidden="1">
      <c r="B552" s="48" t="s">
        <v>2478</v>
      </c>
      <c r="C552" s="48" t="s">
        <v>3337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 hidden="1">
      <c r="B553" s="48" t="s">
        <v>2477</v>
      </c>
      <c r="C553" s="48" t="s">
        <v>3337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 hidden="1">
      <c r="B554" s="48" t="s">
        <v>2477</v>
      </c>
      <c r="C554" s="48" t="s">
        <v>3337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3326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 hidden="1">
      <c r="B555" s="48" t="s">
        <v>2477</v>
      </c>
      <c r="C555" s="48" t="s">
        <v>3337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3544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 hidden="1">
      <c r="B556" s="48" t="s">
        <v>2477</v>
      </c>
      <c r="C556" s="48" t="s">
        <v>3337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 hidden="1">
      <c r="B557" s="48" t="s">
        <v>2477</v>
      </c>
      <c r="C557" s="48" t="s">
        <v>3337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3163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 hidden="1">
      <c r="B558" s="48" t="s">
        <v>2477</v>
      </c>
      <c r="C558" s="48" t="s">
        <v>3337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3209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 hidden="1">
      <c r="B559" s="48" t="s">
        <v>2477</v>
      </c>
      <c r="C559" s="48" t="s">
        <v>3337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3298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 hidden="1">
      <c r="B560" s="48" t="s">
        <v>2478</v>
      </c>
      <c r="C560" s="48" t="s">
        <v>3337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3545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 hidden="1">
      <c r="B561" s="48" t="s">
        <v>2478</v>
      </c>
      <c r="C561" s="48" t="s">
        <v>3337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3387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 hidden="1">
      <c r="B562" s="48" t="s">
        <v>2478</v>
      </c>
      <c r="C562" s="48" t="s">
        <v>3337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3546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 hidden="1">
      <c r="B563" s="48" t="s">
        <v>2478</v>
      </c>
      <c r="C563" s="48" t="s">
        <v>3337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3545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 hidden="1">
      <c r="B564" s="48" t="s">
        <v>2478</v>
      </c>
      <c r="C564" s="48" t="s">
        <v>3337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3547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 hidden="1">
      <c r="B565" s="48" t="s">
        <v>2478</v>
      </c>
      <c r="C565" s="48" t="s">
        <v>3337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 hidden="1">
      <c r="B566" s="48" t="s">
        <v>2478</v>
      </c>
      <c r="C566" s="48" t="s">
        <v>3337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 hidden="1">
      <c r="B567" s="48" t="s">
        <v>2478</v>
      </c>
      <c r="C567" s="48" t="s">
        <v>3337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3070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 hidden="1">
      <c r="B568" s="48" t="s">
        <v>2478</v>
      </c>
      <c r="C568" s="48" t="s">
        <v>3337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3548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 hidden="1">
      <c r="B569" s="48" t="s">
        <v>2478</v>
      </c>
      <c r="C569" s="48" t="s">
        <v>3337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3548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3337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3549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 hidden="1">
      <c r="B571" s="48" t="s">
        <v>2478</v>
      </c>
      <c r="C571" s="48" t="s">
        <v>3337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3550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 hidden="1">
      <c r="B572" s="48" t="s">
        <v>2478</v>
      </c>
      <c r="C572" s="48" t="s">
        <v>3337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3551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 hidden="1">
      <c r="B573" s="48" t="s">
        <v>2477</v>
      </c>
      <c r="C573" s="48" t="s">
        <v>3337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 hidden="1">
      <c r="B574" s="48" t="s">
        <v>2477</v>
      </c>
      <c r="C574" s="48" t="s">
        <v>3337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3552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 hidden="1">
      <c r="B575" s="48" t="s">
        <v>2477</v>
      </c>
      <c r="C575" s="48" t="s">
        <v>3337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3553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 hidden="1">
      <c r="B576" s="48" t="s">
        <v>2477</v>
      </c>
      <c r="C576" s="48" t="s">
        <v>3337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3554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 hidden="1">
      <c r="B577" s="48" t="s">
        <v>2478</v>
      </c>
      <c r="C577" s="48" t="s">
        <v>3337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3387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 hidden="1">
      <c r="B578" s="48" t="s">
        <v>2477</v>
      </c>
      <c r="C578" s="48" t="s">
        <v>3337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 hidden="1">
      <c r="B579" s="48" t="s">
        <v>2477</v>
      </c>
      <c r="C579" s="48" t="s">
        <v>3337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3263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 hidden="1">
      <c r="B580" s="48" t="s">
        <v>2477</v>
      </c>
      <c r="C580" s="48" t="s">
        <v>3337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 hidden="1">
      <c r="B581" s="48" t="s">
        <v>2477</v>
      </c>
      <c r="C581" s="48" t="s">
        <v>3337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 hidden="1">
      <c r="B582" s="48" t="s">
        <v>2477</v>
      </c>
      <c r="C582" s="48" t="s">
        <v>3337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 hidden="1">
      <c r="B583" s="48" t="s">
        <v>2477</v>
      </c>
      <c r="C583" s="48" t="s">
        <v>3337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 hidden="1">
      <c r="B584" s="48" t="s">
        <v>2477</v>
      </c>
      <c r="C584" s="48" t="s">
        <v>3337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 hidden="1">
      <c r="B585" s="48" t="s">
        <v>2478</v>
      </c>
      <c r="C585" s="48" t="s">
        <v>3337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3555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 hidden="1">
      <c r="B586" s="48" t="s">
        <v>2478</v>
      </c>
      <c r="C586" s="48" t="s">
        <v>3337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3556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 hidden="1">
      <c r="B587" s="48" t="s">
        <v>2477</v>
      </c>
      <c r="C587" s="48" t="s">
        <v>3337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 hidden="1">
      <c r="B588" s="48" t="s">
        <v>2477</v>
      </c>
      <c r="C588" s="48" t="s">
        <v>3337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 hidden="1">
      <c r="B589" s="48" t="s">
        <v>2477</v>
      </c>
      <c r="C589" s="48" t="s">
        <v>3337</v>
      </c>
      <c r="D589" s="16">
        <v>46195</v>
      </c>
      <c r="E589" s="48" t="s">
        <v>2496</v>
      </c>
      <c r="F589" s="17" t="s">
        <v>2</v>
      </c>
      <c r="G589" s="17" t="s">
        <v>3557</v>
      </c>
      <c r="H589" s="17" t="s">
        <v>3558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 hidden="1">
      <c r="B590" s="48" t="s">
        <v>2477</v>
      </c>
      <c r="C590" s="48" t="s">
        <v>3337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 hidden="1">
      <c r="B591" s="48" t="s">
        <v>2477</v>
      </c>
      <c r="C591" s="48" t="s">
        <v>3337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 hidden="1">
      <c r="B592" s="48" t="s">
        <v>2477</v>
      </c>
      <c r="C592" s="48" t="s">
        <v>3337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2917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 hidden="1">
      <c r="B593" s="48" t="s">
        <v>2477</v>
      </c>
      <c r="C593" s="48" t="s">
        <v>3337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3510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 hidden="1">
      <c r="B594" s="48" t="s">
        <v>2477</v>
      </c>
      <c r="C594" s="48" t="s">
        <v>3337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3276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 hidden="1">
      <c r="B595" s="48" t="s">
        <v>2477</v>
      </c>
      <c r="C595" s="48" t="s">
        <v>3337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 hidden="1">
      <c r="B596" s="48" t="s">
        <v>2477</v>
      </c>
      <c r="C596" s="48" t="s">
        <v>3337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 hidden="1">
      <c r="B597" s="48" t="s">
        <v>2477</v>
      </c>
      <c r="C597" s="48" t="s">
        <v>3337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 hidden="1">
      <c r="B598" s="48" t="s">
        <v>2477</v>
      </c>
      <c r="C598" s="48" t="s">
        <v>3337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 hidden="1">
      <c r="B599" s="48" t="s">
        <v>2477</v>
      </c>
      <c r="C599" s="48" t="s">
        <v>3337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 hidden="1">
      <c r="B600" s="48" t="s">
        <v>2477</v>
      </c>
      <c r="C600" s="48" t="s">
        <v>3337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 hidden="1">
      <c r="B601" s="48" t="s">
        <v>2477</v>
      </c>
      <c r="C601" s="48" t="s">
        <v>3337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 hidden="1">
      <c r="B602" s="48" t="s">
        <v>2477</v>
      </c>
      <c r="C602" s="48" t="s">
        <v>3337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 hidden="1">
      <c r="B603" s="48" t="s">
        <v>2477</v>
      </c>
      <c r="C603" s="48" t="s">
        <v>3337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 hidden="1">
      <c r="B604" s="48" t="s">
        <v>2477</v>
      </c>
      <c r="C604" s="48" t="s">
        <v>3337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 hidden="1">
      <c r="B605" s="48" t="s">
        <v>2477</v>
      </c>
      <c r="C605" s="48" t="s">
        <v>3337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 hidden="1">
      <c r="B606" s="48" t="s">
        <v>2478</v>
      </c>
      <c r="C606" s="48" t="s">
        <v>3337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3559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 hidden="1">
      <c r="B607" s="48" t="s">
        <v>2478</v>
      </c>
      <c r="C607" s="48" t="s">
        <v>3337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 hidden="1">
      <c r="B608" s="48" t="s">
        <v>2478</v>
      </c>
      <c r="C608" s="48" t="s">
        <v>3337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3352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 hidden="1">
      <c r="B609" s="48" t="s">
        <v>2478</v>
      </c>
      <c r="C609" s="48" t="s">
        <v>3337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3560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 hidden="1">
      <c r="B610" s="48" t="s">
        <v>2478</v>
      </c>
      <c r="C610" s="48" t="s">
        <v>3337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3387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 hidden="1">
      <c r="B611" s="48" t="s">
        <v>2478</v>
      </c>
      <c r="C611" s="48" t="s">
        <v>3337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3561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 hidden="1">
      <c r="B612" s="48" t="s">
        <v>2478</v>
      </c>
      <c r="C612" s="48" t="s">
        <v>3337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 hidden="1">
      <c r="B613" s="48" t="s">
        <v>2478</v>
      </c>
      <c r="C613" s="48" t="s">
        <v>3337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3562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 hidden="1">
      <c r="B614" s="48" t="s">
        <v>2478</v>
      </c>
      <c r="C614" s="48" t="s">
        <v>3337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 hidden="1">
      <c r="B615" s="48" t="s">
        <v>2478</v>
      </c>
      <c r="C615" s="48" t="s">
        <v>3337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3563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 hidden="1">
      <c r="B616" s="48" t="s">
        <v>2478</v>
      </c>
      <c r="C616" s="48" t="s">
        <v>3337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3564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 hidden="1">
      <c r="B617" s="48" t="s">
        <v>2477</v>
      </c>
      <c r="C617" s="48" t="s">
        <v>3337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3565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 hidden="1">
      <c r="B618" s="48" t="s">
        <v>2477</v>
      </c>
      <c r="C618" s="48" t="s">
        <v>3337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3274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 hidden="1">
      <c r="B619" s="48" t="s">
        <v>2477</v>
      </c>
      <c r="C619" s="48" t="s">
        <v>3337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3566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 hidden="1">
      <c r="B620" s="48" t="s">
        <v>2478</v>
      </c>
      <c r="C620" s="48" t="s">
        <v>3337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3567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 hidden="1">
      <c r="B621" s="48" t="s">
        <v>2478</v>
      </c>
      <c r="C621" s="48" t="s">
        <v>3337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3568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 hidden="1">
      <c r="B622" s="48" t="s">
        <v>2478</v>
      </c>
      <c r="C622" s="48" t="s">
        <v>3337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3569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 hidden="1">
      <c r="B623" s="48" t="s">
        <v>2478</v>
      </c>
      <c r="C623" s="48" t="s">
        <v>3337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3570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 hidden="1">
      <c r="B624" s="48" t="s">
        <v>2478</v>
      </c>
      <c r="C624" s="48" t="s">
        <v>3337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3571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 hidden="1">
      <c r="B625" s="48" t="s">
        <v>2478</v>
      </c>
      <c r="C625" s="48" t="s">
        <v>3337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 hidden="1">
      <c r="B626" s="48" t="s">
        <v>2478</v>
      </c>
      <c r="C626" s="48" t="s">
        <v>3337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3607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 hidden="1">
      <c r="B627" s="48" t="s">
        <v>2478</v>
      </c>
      <c r="C627" s="48" t="s">
        <v>3337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3608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 hidden="1">
      <c r="B628" s="48" t="s">
        <v>2478</v>
      </c>
      <c r="C628" s="48" t="s">
        <v>3337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3609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 hidden="1">
      <c r="B629" s="48" t="s">
        <v>2477</v>
      </c>
      <c r="C629" s="48" t="s">
        <v>3337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 hidden="1">
      <c r="B630" s="48" t="s">
        <v>2477</v>
      </c>
      <c r="C630" s="48" t="s">
        <v>3337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3461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 hidden="1">
      <c r="B631" s="48" t="s">
        <v>2477</v>
      </c>
      <c r="C631" s="48" t="s">
        <v>3337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 hidden="1">
      <c r="B632" s="48" t="s">
        <v>2477</v>
      </c>
      <c r="C632" s="48" t="s">
        <v>3337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 hidden="1">
      <c r="B633" s="48" t="s">
        <v>2478</v>
      </c>
      <c r="C633" s="48" t="s">
        <v>3337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3610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 hidden="1">
      <c r="B634" s="48" t="s">
        <v>2478</v>
      </c>
      <c r="C634" s="48" t="s">
        <v>3337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3610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 hidden="1">
      <c r="B635" s="48" t="s">
        <v>2478</v>
      </c>
      <c r="C635" s="48" t="s">
        <v>3337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3611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 hidden="1">
      <c r="B636" s="48" t="s">
        <v>2478</v>
      </c>
      <c r="C636" s="48" t="s">
        <v>3337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3612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 hidden="1">
      <c r="B637" s="48" t="s">
        <v>2478</v>
      </c>
      <c r="C637" s="48" t="s">
        <v>3337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3387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 hidden="1">
      <c r="B638" s="48" t="s">
        <v>2478</v>
      </c>
      <c r="C638" s="48" t="s">
        <v>3337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3613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 hidden="1">
      <c r="B639" s="48" t="s">
        <v>2478</v>
      </c>
      <c r="C639" s="48" t="s">
        <v>3337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3614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3337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3615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 hidden="1">
      <c r="B641" s="48" t="s">
        <v>2477</v>
      </c>
      <c r="C641" s="48" t="s">
        <v>3337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3076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 hidden="1">
      <c r="B642" s="48" t="s">
        <v>2477</v>
      </c>
      <c r="C642" s="48" t="s">
        <v>3337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3616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 hidden="1">
      <c r="B643" s="48" t="s">
        <v>2477</v>
      </c>
      <c r="C643" s="48" t="s">
        <v>3337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 hidden="1">
      <c r="B644" s="48" t="s">
        <v>2477</v>
      </c>
      <c r="C644" s="48" t="s">
        <v>3337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 hidden="1">
      <c r="B645" s="48" t="s">
        <v>2477</v>
      </c>
      <c r="C645" s="48" t="s">
        <v>3337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 hidden="1">
      <c r="B646" s="48" t="s">
        <v>2477</v>
      </c>
      <c r="C646" s="48" t="s">
        <v>3337</v>
      </c>
      <c r="D646" s="56">
        <v>46198</v>
      </c>
      <c r="E646" s="52" t="s">
        <v>2413</v>
      </c>
      <c r="F646" s="17" t="s">
        <v>2</v>
      </c>
      <c r="G646" s="17" t="s">
        <v>3557</v>
      </c>
      <c r="H646" s="17" t="s">
        <v>3618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 hidden="1">
      <c r="B647" s="48" t="s">
        <v>2477</v>
      </c>
      <c r="C647" s="48" t="s">
        <v>3337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3619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 hidden="1">
      <c r="B648" s="48" t="s">
        <v>2477</v>
      </c>
      <c r="C648" s="48" t="s">
        <v>3337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3620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 hidden="1">
      <c r="B649" s="48" t="s">
        <v>2478</v>
      </c>
      <c r="C649" s="48" t="s">
        <v>3337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3387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 hidden="1">
      <c r="B650" s="48" t="s">
        <v>2478</v>
      </c>
      <c r="C650" s="48" t="s">
        <v>3337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3621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 hidden="1">
      <c r="B651" s="48" t="s">
        <v>2478</v>
      </c>
      <c r="C651" s="48" t="s">
        <v>3337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3387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 hidden="1">
      <c r="B652" s="48" t="s">
        <v>2477</v>
      </c>
      <c r="C652" s="48" t="s">
        <v>3337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3622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 hidden="1">
      <c r="B653" s="48" t="s">
        <v>2477</v>
      </c>
      <c r="C653" s="48" t="s">
        <v>3337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3623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 hidden="1">
      <c r="B654" s="48" t="s">
        <v>2478</v>
      </c>
      <c r="C654" s="48" t="s">
        <v>3337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 hidden="1">
      <c r="B655" s="48" t="s">
        <v>2478</v>
      </c>
      <c r="C655" s="48" t="s">
        <v>3337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3624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 hidden="1">
      <c r="B656" s="48" t="s">
        <v>2478</v>
      </c>
      <c r="C656" s="48" t="s">
        <v>3337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 hidden="1">
      <c r="B657" s="48" t="s">
        <v>2478</v>
      </c>
      <c r="C657" s="48" t="s">
        <v>3337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3626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 hidden="1">
      <c r="B658" s="48" t="s">
        <v>2478</v>
      </c>
      <c r="C658" s="48" t="s">
        <v>3337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3627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3337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3628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 hidden="1">
      <c r="B660" s="48" t="s">
        <v>2478</v>
      </c>
      <c r="C660" s="48" t="s">
        <v>3337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3629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 hidden="1">
      <c r="B661" s="48" t="s">
        <v>2478</v>
      </c>
      <c r="C661" s="48" t="s">
        <v>3337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3630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 hidden="1">
      <c r="B662" s="48" t="s">
        <v>2478</v>
      </c>
      <c r="C662" s="48" t="s">
        <v>3337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3631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 hidden="1">
      <c r="B663" s="48" t="s">
        <v>2478</v>
      </c>
      <c r="C663" s="48" t="s">
        <v>3337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3632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 hidden="1">
      <c r="B664" s="48" t="s">
        <v>2477</v>
      </c>
      <c r="C664" s="48" t="s">
        <v>3337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 hidden="1">
      <c r="B665" s="48" t="s">
        <v>2477</v>
      </c>
      <c r="C665" s="48" t="s">
        <v>3337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 hidden="1">
      <c r="B666" s="48" t="s">
        <v>2477</v>
      </c>
      <c r="C666" s="48" t="s">
        <v>3337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3633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 hidden="1">
      <c r="B667" s="48" t="s">
        <v>2477</v>
      </c>
      <c r="C667" s="48" t="s">
        <v>3337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3634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 hidden="1">
      <c r="B668" s="48" t="s">
        <v>2478</v>
      </c>
      <c r="C668" s="48" t="s">
        <v>3337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3635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 hidden="1">
      <c r="B669" s="48" t="s">
        <v>2478</v>
      </c>
      <c r="C669" s="48" t="s">
        <v>3337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3636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 hidden="1">
      <c r="B670" s="48" t="s">
        <v>2478</v>
      </c>
      <c r="C670" s="48" t="s">
        <v>3337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 hidden="1">
      <c r="B671" s="48" t="s">
        <v>2478</v>
      </c>
      <c r="C671" s="48" t="s">
        <v>3337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3637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 hidden="1">
      <c r="B672" s="48" t="s">
        <v>2478</v>
      </c>
      <c r="C672" s="48" t="s">
        <v>3337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3638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 hidden="1">
      <c r="B673" s="48" t="s">
        <v>2478</v>
      </c>
      <c r="C673" s="48" t="s">
        <v>3337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3639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 hidden="1">
      <c r="B674" s="48" t="s">
        <v>2477</v>
      </c>
      <c r="C674" s="48" t="s">
        <v>3337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3642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 hidden="1">
      <c r="B675" s="48" t="s">
        <v>2477</v>
      </c>
      <c r="C675" s="48" t="s">
        <v>3337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 hidden="1">
      <c r="B676" s="48" t="s">
        <v>2477</v>
      </c>
      <c r="C676" s="48" t="s">
        <v>3337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 hidden="1">
      <c r="B677" s="48" t="s">
        <v>2477</v>
      </c>
      <c r="C677" s="48" t="s">
        <v>3337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 hidden="1">
      <c r="B678" s="48" t="s">
        <v>2477</v>
      </c>
      <c r="C678" s="48" t="s">
        <v>3337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 hidden="1">
      <c r="B679" s="48" t="s">
        <v>2477</v>
      </c>
      <c r="C679" s="48" t="s">
        <v>3337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3643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 hidden="1">
      <c r="B680" s="48" t="s">
        <v>2477</v>
      </c>
      <c r="C680" s="48" t="s">
        <v>3337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 hidden="1">
      <c r="B681" s="48" t="s">
        <v>2477</v>
      </c>
      <c r="C681" s="48" t="s">
        <v>3337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3402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 hidden="1">
      <c r="B682" s="48" t="s">
        <v>2477</v>
      </c>
      <c r="C682" s="48" t="s">
        <v>3337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 hidden="1">
      <c r="B683" s="48" t="s">
        <v>2477</v>
      </c>
      <c r="C683" s="48" t="s">
        <v>3337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3644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 hidden="1">
      <c r="B684" s="48" t="s">
        <v>2478</v>
      </c>
      <c r="C684" s="48" t="s">
        <v>3337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3352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 hidden="1">
      <c r="B685" s="48" t="s">
        <v>2478</v>
      </c>
      <c r="C685" s="48" t="s">
        <v>3337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3645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 hidden="1">
      <c r="B686" s="48" t="s">
        <v>2477</v>
      </c>
      <c r="C686" s="48" t="s">
        <v>3337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3510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 hidden="1">
      <c r="B687" s="48" t="s">
        <v>2477</v>
      </c>
      <c r="C687" s="48" t="s">
        <v>3337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3276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 hidden="1">
      <c r="B688" s="48" t="s">
        <v>2477</v>
      </c>
      <c r="C688" s="48" t="s">
        <v>3337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2921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 hidden="1">
      <c r="B689" s="48" t="s">
        <v>2477</v>
      </c>
      <c r="C689" s="48" t="s">
        <v>3337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 hidden="1">
      <c r="B690" s="48" t="s">
        <v>2477</v>
      </c>
      <c r="C690" s="48" t="s">
        <v>3337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 hidden="1">
      <c r="B691" s="48" t="s">
        <v>2477</v>
      </c>
      <c r="C691" s="48" t="s">
        <v>3337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 hidden="1">
      <c r="B692" s="48" t="s">
        <v>2477</v>
      </c>
      <c r="C692" s="48" t="s">
        <v>3337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3200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 hidden="1">
      <c r="B693" s="48" t="s">
        <v>2477</v>
      </c>
      <c r="C693" s="48" t="s">
        <v>3337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 hidden="1">
      <c r="B694" s="48" t="s">
        <v>2477</v>
      </c>
      <c r="C694" s="48" t="s">
        <v>3337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 hidden="1">
      <c r="B695" s="48" t="s">
        <v>2477</v>
      </c>
      <c r="C695" s="48" t="s">
        <v>3337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 hidden="1">
      <c r="B696" s="48" t="s">
        <v>2477</v>
      </c>
      <c r="C696" s="48" t="s">
        <v>3337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 hidden="1">
      <c r="B697" s="48" t="s">
        <v>2477</v>
      </c>
      <c r="C697" s="48" t="s">
        <v>3337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2920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 hidden="1">
      <c r="B698" s="48" t="s">
        <v>2477</v>
      </c>
      <c r="C698" s="48" t="s">
        <v>3337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 hidden="1">
      <c r="B699" s="48" t="s">
        <v>2478</v>
      </c>
      <c r="C699" s="48" t="s">
        <v>3337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3387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 hidden="1">
      <c r="B700" s="48" t="s">
        <v>2478</v>
      </c>
      <c r="C700" s="48" t="s">
        <v>3337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 hidden="1">
      <c r="B701" s="48" t="s">
        <v>2478</v>
      </c>
      <c r="C701" s="48" t="s">
        <v>3337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3646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 hidden="1">
      <c r="B702" s="48" t="s">
        <v>2478</v>
      </c>
      <c r="C702" s="48" t="s">
        <v>3337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3333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 hidden="1">
      <c r="B703" s="48" t="s">
        <v>2478</v>
      </c>
      <c r="C703" s="48" t="s">
        <v>3337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3653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 hidden="1">
      <c r="B704" s="48" t="s">
        <v>2478</v>
      </c>
      <c r="C704" s="48" t="s">
        <v>3337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 hidden="1">
      <c r="B705" s="48" t="s">
        <v>2478</v>
      </c>
      <c r="C705" s="48" t="s">
        <v>3337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2962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 hidden="1">
      <c r="B706" s="48" t="s">
        <v>2478</v>
      </c>
      <c r="C706" s="48" t="s">
        <v>3337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3387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 hidden="1">
      <c r="B707" s="48" t="s">
        <v>2478</v>
      </c>
      <c r="C707" s="48" t="s">
        <v>3337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 hidden="1">
      <c r="B708" s="48" t="s">
        <v>2478</v>
      </c>
      <c r="C708" s="48" t="s">
        <v>3337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 hidden="1">
      <c r="B709" s="48" t="s">
        <v>2478</v>
      </c>
      <c r="C709" s="48" t="s">
        <v>3337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 hidden="1">
      <c r="B710" s="48" t="s">
        <v>2478</v>
      </c>
      <c r="C710" s="48" t="s">
        <v>3337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3654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 hidden="1">
      <c r="B711" s="48" t="s">
        <v>2478</v>
      </c>
      <c r="C711" s="48" t="s">
        <v>3337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3654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 hidden="1">
      <c r="B712" s="48" t="s">
        <v>2478</v>
      </c>
      <c r="C712" s="48" t="s">
        <v>3337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3654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 hidden="1">
      <c r="B713" s="48" t="s">
        <v>2478</v>
      </c>
      <c r="C713" s="48" t="s">
        <v>3337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3654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62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33" t="s">
        <v>49</v>
      </c>
      <c r="C6" s="134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3354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3337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2893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3337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3337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3337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3337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3337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3361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3337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3337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3337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3337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3337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3337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3337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3337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3337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3337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3337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3395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3337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3602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3337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3337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3337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3337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3396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3337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3397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3337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3337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3337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3413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3337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3414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3337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3415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3337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3337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3416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3337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3337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3587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3337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3337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3337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2893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3337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3588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3337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3337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3589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3337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3590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3337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3337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2893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3337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3591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3337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3591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3337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2893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3337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2893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3337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3592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3337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3337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3337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3337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3337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3593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3337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3594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3337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3595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3337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3337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3603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3337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3160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3337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3604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3337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3605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3337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3606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3337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3337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2893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3337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3640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3337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3337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3337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3337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3337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3337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3337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3337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3337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3337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3337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3337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3337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3337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3337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3337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3337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3337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3337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3641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3337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3647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3337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3648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3337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3649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3337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3650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3337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3387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3337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3651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3337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2942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3337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3652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3337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3655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3337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3656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3337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3657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3337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3658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3337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3659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3337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3660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3337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3661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3337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3662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3337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3663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93"/>
      <c r="D112" s="93"/>
      <c r="E112" s="92"/>
      <c r="F112" s="93"/>
      <c r="G112" s="93"/>
      <c r="H112" s="93"/>
      <c r="I112" s="93"/>
      <c r="J112" s="93"/>
      <c r="K112" s="93"/>
    </row>
    <row r="113" spans="3:11">
      <c r="C113" s="93"/>
      <c r="D113" s="93"/>
      <c r="E113" s="92"/>
      <c r="F113" s="93"/>
      <c r="G113" s="93"/>
      <c r="H113" s="93"/>
      <c r="I113" s="93"/>
      <c r="J113" s="93"/>
      <c r="K113" s="93"/>
    </row>
    <row r="114" spans="3:11">
      <c r="C114" s="93"/>
      <c r="D114" s="93"/>
      <c r="E114" s="92"/>
      <c r="F114" s="93"/>
      <c r="G114" s="93"/>
      <c r="H114" s="93"/>
      <c r="I114" s="93"/>
      <c r="J114" s="93"/>
      <c r="K114" s="93"/>
    </row>
    <row r="115" spans="3:11">
      <c r="C115" s="93"/>
      <c r="D115" s="93"/>
      <c r="E115" s="92"/>
      <c r="F115" s="93"/>
      <c r="G115" s="93"/>
      <c r="H115" s="93"/>
      <c r="I115" s="93"/>
      <c r="J115" s="93"/>
      <c r="K115" s="93"/>
    </row>
    <row r="116" spans="3:11">
      <c r="C116" s="93"/>
      <c r="D116" s="93"/>
      <c r="E116" s="92"/>
      <c r="F116" s="93"/>
      <c r="G116" s="93"/>
      <c r="H116" s="93"/>
      <c r="I116" s="93"/>
      <c r="J116" s="93"/>
      <c r="K116" s="93"/>
    </row>
    <row r="117" spans="3:11">
      <c r="C117" s="93"/>
      <c r="D117" s="93"/>
      <c r="E117" s="92"/>
      <c r="F117" s="93"/>
      <c r="G117" s="93"/>
      <c r="H117" s="93"/>
      <c r="I117" s="93"/>
      <c r="J117" s="93"/>
      <c r="K117" s="93"/>
    </row>
    <row r="118" spans="3:11">
      <c r="C118" s="93"/>
      <c r="D118" s="93"/>
      <c r="E118" s="92"/>
      <c r="F118" s="93"/>
      <c r="G118" s="93"/>
      <c r="H118" s="93"/>
      <c r="I118" s="93"/>
      <c r="J118" s="93"/>
      <c r="K118" s="93"/>
    </row>
    <row r="119" spans="3:11">
      <c r="C119" s="93"/>
      <c r="D119" s="93"/>
      <c r="E119" s="92"/>
      <c r="F119" s="93"/>
      <c r="G119" s="93"/>
      <c r="H119" s="93"/>
      <c r="I119" s="93"/>
      <c r="J119" s="93"/>
      <c r="K119" s="93"/>
    </row>
    <row r="120" spans="3:11">
      <c r="C120" s="93"/>
      <c r="D120" s="93"/>
      <c r="E120" s="92"/>
      <c r="F120" s="93"/>
      <c r="G120" s="93"/>
      <c r="H120" s="93"/>
      <c r="I120" s="93"/>
      <c r="J120" s="93"/>
      <c r="K120" s="93"/>
    </row>
    <row r="121" spans="3:11">
      <c r="C121" s="93"/>
      <c r="D121" s="93"/>
      <c r="E121" s="92"/>
      <c r="F121" s="93"/>
      <c r="G121" s="93"/>
      <c r="H121" s="93"/>
      <c r="I121" s="93"/>
      <c r="J121" s="93"/>
      <c r="K121" s="93"/>
    </row>
    <row r="122" spans="3:11">
      <c r="C122" s="93"/>
      <c r="D122" s="93"/>
      <c r="E122" s="92"/>
      <c r="F122" s="93"/>
      <c r="G122" s="93"/>
      <c r="H122" s="93"/>
      <c r="I122" s="93"/>
      <c r="J122" s="93"/>
      <c r="K122" s="93"/>
    </row>
    <row r="123" spans="3:11">
      <c r="C123" s="93"/>
      <c r="D123" s="93"/>
      <c r="E123" s="92"/>
      <c r="F123" s="93"/>
      <c r="G123" s="93"/>
      <c r="H123" s="93"/>
      <c r="I123" s="93"/>
      <c r="J123" s="93"/>
      <c r="K123" s="93"/>
    </row>
    <row r="124" spans="3:11">
      <c r="C124" s="93"/>
      <c r="D124" s="93"/>
      <c r="E124" s="92"/>
      <c r="F124" s="93"/>
      <c r="G124" s="93"/>
      <c r="H124" s="93"/>
      <c r="I124" s="93"/>
      <c r="J124" s="93"/>
      <c r="K124" s="93"/>
    </row>
    <row r="125" spans="3:11">
      <c r="C125" s="93"/>
      <c r="D125" s="93"/>
      <c r="E125" s="92"/>
      <c r="F125" s="93"/>
      <c r="G125" s="93"/>
      <c r="H125" s="93"/>
      <c r="I125" s="93"/>
      <c r="J125" s="93"/>
      <c r="K125" s="93"/>
    </row>
    <row r="126" spans="3:11">
      <c r="C126" s="93"/>
      <c r="D126" s="93"/>
      <c r="E126" s="92"/>
      <c r="F126" s="93"/>
      <c r="G126" s="93"/>
      <c r="H126" s="93"/>
      <c r="I126" s="93"/>
      <c r="J126" s="93"/>
      <c r="K126" s="93"/>
    </row>
    <row r="127" spans="3:11">
      <c r="C127" s="93"/>
      <c r="D127" s="93"/>
      <c r="E127" s="92"/>
      <c r="F127" s="93"/>
      <c r="G127" s="93"/>
      <c r="H127" s="93"/>
      <c r="I127" s="93"/>
      <c r="J127" s="93"/>
      <c r="K127" s="93"/>
    </row>
    <row r="128" spans="3:11">
      <c r="C128" s="93"/>
      <c r="D128" s="93"/>
      <c r="E128" s="92"/>
      <c r="F128" s="93"/>
      <c r="G128" s="93"/>
      <c r="H128" s="93"/>
      <c r="I128" s="93"/>
      <c r="J128" s="93"/>
      <c r="K128" s="93"/>
    </row>
    <row r="129" spans="3:11">
      <c r="C129" s="93"/>
      <c r="D129" s="93"/>
      <c r="E129" s="92"/>
      <c r="F129" s="93"/>
      <c r="G129" s="93"/>
      <c r="H129" s="93"/>
      <c r="I129" s="93"/>
      <c r="J129" s="93"/>
      <c r="K129" s="93"/>
    </row>
    <row r="130" spans="3:11">
      <c r="C130" s="93"/>
      <c r="D130" s="93"/>
      <c r="E130" s="92"/>
      <c r="F130" s="93"/>
      <c r="G130" s="93"/>
      <c r="H130" s="93"/>
      <c r="I130" s="93"/>
      <c r="J130" s="93"/>
      <c r="K130" s="93"/>
    </row>
    <row r="131" spans="3:11">
      <c r="C131" s="93"/>
      <c r="D131" s="93"/>
      <c r="E131" s="92"/>
      <c r="F131" s="93"/>
      <c r="G131" s="93"/>
      <c r="H131" s="93"/>
      <c r="I131" s="93"/>
      <c r="J131" s="93"/>
      <c r="K131" s="93"/>
    </row>
    <row r="132" spans="3:11">
      <c r="C132" s="93"/>
      <c r="D132" s="93"/>
      <c r="E132" s="92"/>
      <c r="F132" s="93"/>
      <c r="G132" s="93"/>
      <c r="H132" s="93"/>
      <c r="I132" s="93"/>
      <c r="J132" s="93"/>
      <c r="K132" s="93"/>
    </row>
    <row r="133" spans="3:11">
      <c r="C133" s="93"/>
      <c r="D133" s="93"/>
      <c r="E133" s="92"/>
      <c r="F133" s="93"/>
      <c r="G133" s="93"/>
      <c r="H133" s="93"/>
      <c r="I133" s="93"/>
      <c r="J133" s="93"/>
      <c r="K133" s="93"/>
    </row>
    <row r="134" spans="3:11">
      <c r="C134" s="93"/>
      <c r="D134" s="93"/>
      <c r="E134" s="92"/>
      <c r="F134" s="93"/>
      <c r="G134" s="93"/>
      <c r="H134" s="93"/>
      <c r="I134" s="93"/>
      <c r="J134" s="93"/>
      <c r="K134" s="93"/>
    </row>
    <row r="135" spans="3:11">
      <c r="C135" s="93"/>
      <c r="D135" s="93"/>
      <c r="E135" s="92"/>
      <c r="F135" s="93"/>
      <c r="G135" s="93"/>
      <c r="H135" s="93"/>
      <c r="I135" s="93"/>
      <c r="J135" s="93"/>
      <c r="K135" s="93"/>
    </row>
    <row r="136" spans="3:11">
      <c r="C136" s="93"/>
      <c r="D136" s="93"/>
      <c r="E136" s="92"/>
      <c r="F136" s="93"/>
      <c r="G136" s="93"/>
      <c r="H136" s="93"/>
      <c r="I136" s="93"/>
      <c r="J136" s="93"/>
      <c r="K136" s="93"/>
    </row>
    <row r="137" spans="3:11">
      <c r="C137" s="93"/>
      <c r="D137" s="93"/>
      <c r="E137" s="92"/>
      <c r="F137" s="93"/>
      <c r="G137" s="93"/>
      <c r="H137" s="93"/>
      <c r="I137" s="93"/>
      <c r="J137" s="93"/>
      <c r="K137" s="93"/>
    </row>
    <row r="138" spans="3:11">
      <c r="C138" s="93"/>
      <c r="D138" s="93"/>
      <c r="E138" s="92"/>
      <c r="F138" s="93"/>
      <c r="G138" s="93"/>
      <c r="H138" s="93"/>
      <c r="I138" s="93"/>
      <c r="J138" s="93"/>
      <c r="K138" s="93"/>
    </row>
    <row r="139" spans="3:11">
      <c r="C139" s="93"/>
      <c r="D139" s="93"/>
      <c r="E139" s="92"/>
      <c r="F139" s="93"/>
      <c r="G139" s="93"/>
      <c r="H139" s="93"/>
      <c r="I139" s="93"/>
      <c r="J139" s="93"/>
      <c r="K139" s="93"/>
    </row>
    <row r="140" spans="3:11">
      <c r="C140" s="93"/>
      <c r="D140" s="93"/>
      <c r="E140" s="92"/>
      <c r="F140" s="93"/>
      <c r="G140" s="93"/>
      <c r="H140" s="93"/>
      <c r="I140" s="93"/>
      <c r="J140" s="93"/>
      <c r="K140" s="93"/>
    </row>
    <row r="141" spans="3:11">
      <c r="C141" s="93"/>
      <c r="D141" s="93"/>
      <c r="E141" s="92"/>
      <c r="F141" s="93"/>
      <c r="G141" s="93"/>
      <c r="H141" s="93"/>
      <c r="I141" s="93"/>
      <c r="J141" s="93"/>
      <c r="K141" s="93"/>
    </row>
    <row r="142" spans="3:11">
      <c r="C142" s="93"/>
      <c r="D142" s="93"/>
      <c r="E142" s="92"/>
      <c r="F142" s="93"/>
      <c r="G142" s="93"/>
      <c r="H142" s="93"/>
      <c r="I142" s="93"/>
      <c r="J142" s="93"/>
      <c r="K142" s="93"/>
    </row>
    <row r="143" spans="3:11">
      <c r="C143" s="93"/>
      <c r="D143" s="93"/>
      <c r="E143" s="92"/>
      <c r="F143" s="93"/>
      <c r="G143" s="93"/>
      <c r="H143" s="93"/>
      <c r="I143" s="93"/>
      <c r="J143" s="93"/>
      <c r="K143" s="93"/>
    </row>
    <row r="144" spans="3:11">
      <c r="C144" s="93"/>
      <c r="D144" s="93"/>
      <c r="E144" s="92"/>
      <c r="F144" s="93"/>
      <c r="G144" s="93"/>
      <c r="H144" s="93"/>
      <c r="I144" s="93"/>
      <c r="J144" s="93"/>
      <c r="K144" s="93"/>
    </row>
    <row r="145" spans="3:11">
      <c r="C145" s="93"/>
      <c r="D145" s="93"/>
      <c r="E145" s="92"/>
      <c r="F145" s="93"/>
      <c r="G145" s="93"/>
      <c r="H145" s="93"/>
      <c r="I145" s="93"/>
      <c r="J145" s="93"/>
      <c r="K145" s="93"/>
    </row>
    <row r="146" spans="3:11">
      <c r="C146" s="93"/>
      <c r="D146" s="93"/>
      <c r="E146" s="92"/>
      <c r="F146" s="93"/>
      <c r="G146" s="93"/>
      <c r="H146" s="93"/>
      <c r="I146" s="93"/>
      <c r="J146" s="93"/>
      <c r="K146" s="93"/>
    </row>
    <row r="147" spans="3:11">
      <c r="C147" s="93"/>
      <c r="D147" s="93"/>
      <c r="E147" s="92"/>
      <c r="F147" s="93"/>
      <c r="G147" s="93"/>
      <c r="H147" s="93"/>
      <c r="I147" s="93"/>
      <c r="J147" s="93"/>
      <c r="K147" s="93"/>
    </row>
    <row r="148" spans="3:11">
      <c r="C148" s="93"/>
      <c r="D148" s="93"/>
      <c r="E148" s="92"/>
      <c r="F148" s="93"/>
      <c r="G148" s="93"/>
      <c r="H148" s="93"/>
      <c r="I148" s="93"/>
      <c r="J148" s="93"/>
      <c r="K148" s="93"/>
    </row>
    <row r="149" spans="3:11">
      <c r="C149" s="93"/>
      <c r="D149" s="93"/>
      <c r="E149" s="92"/>
      <c r="F149" s="93"/>
      <c r="G149" s="93"/>
      <c r="H149" s="93"/>
      <c r="I149" s="93"/>
      <c r="J149" s="93"/>
      <c r="K149" s="93"/>
    </row>
    <row r="150" spans="3:11">
      <c r="C150" s="93"/>
      <c r="D150" s="93"/>
      <c r="E150" s="92"/>
      <c r="F150" s="93"/>
      <c r="G150" s="93"/>
      <c r="H150" s="93"/>
      <c r="I150" s="93"/>
      <c r="J150" s="93"/>
      <c r="K150" s="93"/>
    </row>
    <row r="151" spans="3:11">
      <c r="C151" s="93"/>
      <c r="D151" s="93"/>
      <c r="E151" s="92"/>
      <c r="F151" s="93"/>
      <c r="G151" s="93"/>
      <c r="H151" s="93"/>
      <c r="I151" s="93"/>
      <c r="J151" s="93"/>
      <c r="K151" s="93"/>
    </row>
    <row r="152" spans="3:11">
      <c r="C152" s="93"/>
      <c r="D152" s="93"/>
      <c r="E152" s="92"/>
      <c r="F152" s="93"/>
      <c r="G152" s="93"/>
      <c r="H152" s="93"/>
      <c r="I152" s="93"/>
      <c r="J152" s="93"/>
      <c r="K152" s="93"/>
    </row>
    <row r="153" spans="3:11">
      <c r="C153" s="93"/>
      <c r="D153" s="93"/>
      <c r="E153" s="92"/>
      <c r="F153" s="93"/>
      <c r="G153" s="93"/>
      <c r="H153" s="93"/>
      <c r="I153" s="93"/>
      <c r="J153" s="93"/>
      <c r="K153" s="93"/>
    </row>
    <row r="154" spans="3:11">
      <c r="C154" s="93"/>
      <c r="D154" s="93"/>
      <c r="E154" s="92"/>
      <c r="F154" s="93"/>
      <c r="G154" s="93"/>
      <c r="H154" s="93"/>
      <c r="I154" s="93"/>
      <c r="J154" s="93"/>
      <c r="K154" s="93"/>
    </row>
    <row r="155" spans="3:11">
      <c r="C155" s="93"/>
      <c r="D155" s="93"/>
      <c r="E155" s="92"/>
      <c r="F155" s="93"/>
      <c r="G155" s="93"/>
      <c r="H155" s="93"/>
      <c r="I155" s="93"/>
      <c r="J155" s="93"/>
      <c r="K155" s="93"/>
    </row>
    <row r="156" spans="3:11">
      <c r="C156" s="93"/>
      <c r="D156" s="93"/>
      <c r="E156" s="92"/>
      <c r="F156" s="93"/>
      <c r="G156" s="93"/>
      <c r="H156" s="93"/>
      <c r="I156" s="93"/>
      <c r="J156" s="93"/>
      <c r="K156" s="93"/>
    </row>
    <row r="157" spans="3:11">
      <c r="C157" s="93"/>
      <c r="D157" s="93"/>
      <c r="E157" s="92"/>
      <c r="F157" s="93"/>
      <c r="G157" s="93"/>
      <c r="H157" s="93"/>
      <c r="I157" s="93"/>
      <c r="J157" s="93"/>
      <c r="K157" s="93"/>
    </row>
    <row r="158" spans="3:11">
      <c r="C158" s="93"/>
      <c r="D158" s="93"/>
      <c r="E158" s="92"/>
      <c r="F158" s="93"/>
      <c r="G158" s="93"/>
      <c r="H158" s="93"/>
      <c r="I158" s="93"/>
      <c r="J158" s="93"/>
      <c r="K158" s="93"/>
    </row>
    <row r="159" spans="3:11">
      <c r="C159" s="93"/>
      <c r="D159" s="93"/>
      <c r="E159" s="92"/>
      <c r="F159" s="93"/>
      <c r="G159" s="93"/>
      <c r="H159" s="93"/>
      <c r="I159" s="93"/>
      <c r="J159" s="93"/>
      <c r="K159" s="93"/>
    </row>
    <row r="160" spans="3:11">
      <c r="C160" s="93"/>
      <c r="D160" s="93"/>
      <c r="E160" s="92"/>
      <c r="F160" s="93"/>
      <c r="G160" s="93"/>
      <c r="H160" s="93"/>
      <c r="I160" s="93"/>
      <c r="J160" s="93"/>
      <c r="K160" s="93"/>
    </row>
    <row r="161" spans="3:11">
      <c r="C161" s="93"/>
      <c r="D161" s="93"/>
      <c r="E161" s="92"/>
      <c r="F161" s="93"/>
      <c r="G161" s="93"/>
      <c r="H161" s="93"/>
      <c r="I161" s="93"/>
      <c r="J161" s="93"/>
      <c r="K161" s="93"/>
    </row>
    <row r="162" spans="3:11">
      <c r="C162" s="93"/>
      <c r="D162" s="93"/>
      <c r="E162" s="92"/>
      <c r="F162" s="93"/>
      <c r="G162" s="93"/>
      <c r="H162" s="93"/>
      <c r="I162" s="93"/>
      <c r="J162" s="93"/>
      <c r="K162" s="93"/>
    </row>
    <row r="163" spans="3:11">
      <c r="C163" s="93"/>
      <c r="D163" s="93"/>
      <c r="E163" s="92"/>
      <c r="F163" s="93"/>
      <c r="G163" s="93"/>
      <c r="H163" s="93"/>
      <c r="I163" s="93"/>
      <c r="J163" s="93"/>
      <c r="K163" s="93"/>
    </row>
    <row r="164" spans="3:11">
      <c r="C164" s="93"/>
      <c r="D164" s="93"/>
      <c r="E164" s="92"/>
      <c r="F164" s="93"/>
      <c r="G164" s="93"/>
      <c r="H164" s="93"/>
      <c r="I164" s="93"/>
      <c r="J164" s="93"/>
      <c r="K164" s="93"/>
    </row>
    <row r="165" spans="3:11">
      <c r="C165" s="93"/>
      <c r="D165" s="93"/>
      <c r="E165" s="92"/>
      <c r="F165" s="93"/>
      <c r="G165" s="93"/>
      <c r="H165" s="93"/>
      <c r="I165" s="93"/>
      <c r="J165" s="93"/>
      <c r="K165" s="93"/>
    </row>
    <row r="166" spans="3:11">
      <c r="C166" s="93"/>
      <c r="D166" s="93"/>
      <c r="E166" s="92"/>
      <c r="F166" s="93"/>
      <c r="G166" s="93"/>
      <c r="H166" s="93"/>
      <c r="I166" s="93"/>
      <c r="J166" s="93"/>
      <c r="K166" s="93"/>
    </row>
    <row r="167" spans="3:11">
      <c r="C167" s="93"/>
      <c r="D167" s="93"/>
      <c r="E167" s="92"/>
      <c r="F167" s="93"/>
      <c r="G167" s="93"/>
      <c r="H167" s="93"/>
      <c r="I167" s="93"/>
      <c r="J167" s="93"/>
      <c r="K167" s="93"/>
    </row>
    <row r="168" spans="3:11">
      <c r="C168" s="93"/>
      <c r="D168" s="93"/>
      <c r="E168" s="92"/>
      <c r="F168" s="93"/>
      <c r="G168" s="93"/>
      <c r="H168" s="93"/>
      <c r="I168" s="93"/>
      <c r="J168" s="93"/>
      <c r="K168" s="93"/>
    </row>
    <row r="169" spans="3:11">
      <c r="C169" s="93"/>
      <c r="D169" s="93"/>
      <c r="E169" s="92"/>
      <c r="F169" s="93"/>
      <c r="G169" s="93"/>
      <c r="H169" s="93"/>
      <c r="I169" s="93"/>
      <c r="J169" s="93"/>
      <c r="K169" s="93"/>
    </row>
    <row r="170" spans="3:11">
      <c r="C170" s="93"/>
      <c r="D170" s="93"/>
      <c r="E170" s="92"/>
      <c r="F170" s="93"/>
      <c r="G170" s="93"/>
      <c r="H170" s="93"/>
      <c r="I170" s="93"/>
      <c r="J170" s="93"/>
      <c r="K170" s="93"/>
    </row>
    <row r="171" spans="3:11">
      <c r="C171" s="93"/>
      <c r="D171" s="93"/>
      <c r="E171" s="92"/>
      <c r="F171" s="93"/>
      <c r="G171" s="93"/>
      <c r="H171" s="93"/>
      <c r="I171" s="93"/>
      <c r="J171" s="93"/>
      <c r="K171" s="93"/>
    </row>
    <row r="172" spans="3:11">
      <c r="C172" s="93"/>
      <c r="D172" s="93"/>
      <c r="E172" s="92"/>
      <c r="F172" s="93"/>
      <c r="G172" s="93"/>
      <c r="H172" s="93"/>
      <c r="I172" s="93"/>
      <c r="J172" s="93"/>
      <c r="K172" s="93"/>
    </row>
    <row r="173" spans="3:11">
      <c r="C173" s="93"/>
      <c r="D173" s="93"/>
      <c r="E173" s="92"/>
      <c r="F173" s="93"/>
      <c r="G173" s="93"/>
      <c r="H173" s="93"/>
      <c r="I173" s="93"/>
      <c r="J173" s="93"/>
      <c r="K173" s="93"/>
    </row>
    <row r="174" spans="3:11">
      <c r="C174" s="93"/>
      <c r="D174" s="93"/>
      <c r="E174" s="92"/>
      <c r="F174" s="93"/>
      <c r="G174" s="93"/>
      <c r="H174" s="93"/>
      <c r="I174" s="93"/>
      <c r="J174" s="93"/>
      <c r="K174" s="93"/>
    </row>
    <row r="175" spans="3:11">
      <c r="C175" s="93"/>
      <c r="D175" s="93"/>
      <c r="E175" s="92"/>
      <c r="F175" s="93"/>
      <c r="G175" s="93"/>
      <c r="H175" s="93"/>
      <c r="I175" s="93"/>
      <c r="J175" s="93"/>
      <c r="K175" s="93"/>
    </row>
    <row r="176" spans="3:11">
      <c r="C176" s="93"/>
      <c r="D176" s="93"/>
      <c r="E176" s="92"/>
      <c r="F176" s="93"/>
      <c r="G176" s="93"/>
      <c r="H176" s="93"/>
      <c r="I176" s="93"/>
      <c r="J176" s="93"/>
      <c r="K176" s="93"/>
    </row>
    <row r="177" spans="3:11">
      <c r="C177" s="93"/>
      <c r="D177" s="93"/>
      <c r="E177" s="92"/>
      <c r="F177" s="93"/>
      <c r="G177" s="93"/>
      <c r="H177" s="93"/>
      <c r="I177" s="93"/>
      <c r="J177" s="93"/>
      <c r="K177" s="93"/>
    </row>
    <row r="178" spans="3:11">
      <c r="C178" s="93"/>
      <c r="D178" s="93"/>
      <c r="E178" s="92"/>
      <c r="F178" s="93"/>
      <c r="G178" s="93"/>
      <c r="H178" s="93"/>
      <c r="I178" s="93"/>
      <c r="J178" s="93"/>
      <c r="K178" s="93"/>
    </row>
    <row r="179" spans="3:11">
      <c r="C179" s="93"/>
      <c r="D179" s="93"/>
      <c r="E179" s="92"/>
      <c r="F179" s="93"/>
      <c r="G179" s="93"/>
      <c r="H179" s="93"/>
      <c r="I179" s="93"/>
      <c r="J179" s="93"/>
      <c r="K179" s="93"/>
    </row>
    <row r="180" spans="3:11">
      <c r="C180" s="93"/>
      <c r="D180" s="93"/>
      <c r="E180" s="92"/>
      <c r="F180" s="93"/>
      <c r="G180" s="93"/>
      <c r="H180" s="93"/>
      <c r="I180" s="93"/>
      <c r="J180" s="93"/>
      <c r="K180" s="93"/>
    </row>
    <row r="181" spans="3:11">
      <c r="C181" s="93"/>
      <c r="D181" s="93"/>
      <c r="E181" s="92"/>
      <c r="F181" s="93"/>
      <c r="G181" s="93"/>
      <c r="H181" s="93"/>
      <c r="I181" s="93"/>
      <c r="J181" s="93"/>
      <c r="K181" s="93"/>
    </row>
    <row r="182" spans="3:11">
      <c r="C182" s="93"/>
      <c r="D182" s="93"/>
      <c r="E182" s="92"/>
      <c r="F182" s="93"/>
      <c r="G182" s="93"/>
      <c r="H182" s="93"/>
      <c r="I182" s="93"/>
      <c r="J182" s="93"/>
      <c r="K182" s="93"/>
    </row>
    <row r="183" spans="3:11">
      <c r="C183" s="93"/>
      <c r="D183" s="93"/>
      <c r="E183" s="92"/>
      <c r="F183" s="93"/>
      <c r="G183" s="93"/>
      <c r="H183" s="93"/>
      <c r="I183" s="93"/>
      <c r="J183" s="93"/>
      <c r="K183" s="93"/>
    </row>
    <row r="184" spans="3:11">
      <c r="C184" s="93"/>
      <c r="D184" s="93"/>
      <c r="E184" s="92"/>
      <c r="F184" s="93"/>
      <c r="G184" s="93"/>
      <c r="H184" s="93"/>
      <c r="I184" s="93"/>
      <c r="J184" s="93"/>
      <c r="K184" s="93"/>
    </row>
    <row r="185" spans="3:11">
      <c r="C185" s="93"/>
      <c r="D185" s="93"/>
      <c r="E185" s="92"/>
      <c r="F185" s="93"/>
      <c r="G185" s="93"/>
      <c r="H185" s="93"/>
      <c r="I185" s="93"/>
      <c r="J185" s="93"/>
      <c r="K185" s="93"/>
    </row>
    <row r="186" spans="3:11">
      <c r="C186" s="93"/>
      <c r="D186" s="93"/>
      <c r="E186" s="92"/>
      <c r="F186" s="93"/>
      <c r="G186" s="93"/>
      <c r="H186" s="93"/>
      <c r="I186" s="93"/>
      <c r="J186" s="93"/>
      <c r="K186" s="93"/>
    </row>
    <row r="187" spans="3:11">
      <c r="C187" s="93"/>
      <c r="D187" s="93"/>
      <c r="E187" s="92"/>
      <c r="F187" s="93"/>
      <c r="G187" s="93"/>
      <c r="H187" s="93"/>
      <c r="I187" s="93"/>
      <c r="J187" s="93"/>
      <c r="K187" s="93"/>
    </row>
    <row r="188" spans="3:11">
      <c r="C188" s="93"/>
      <c r="D188" s="93"/>
      <c r="E188" s="92"/>
      <c r="F188" s="93"/>
      <c r="G188" s="93"/>
      <c r="H188" s="93"/>
      <c r="I188" s="93"/>
      <c r="J188" s="93"/>
      <c r="K188" s="93"/>
    </row>
    <row r="189" spans="3:11">
      <c r="C189" s="93"/>
      <c r="D189" s="93"/>
      <c r="E189" s="92"/>
      <c r="F189" s="93"/>
      <c r="G189" s="93"/>
      <c r="H189" s="93"/>
      <c r="I189" s="93"/>
      <c r="J189" s="93"/>
      <c r="K189" s="93"/>
    </row>
    <row r="190" spans="3:11">
      <c r="C190" s="93"/>
      <c r="D190" s="93"/>
      <c r="E190" s="92"/>
      <c r="F190" s="93"/>
      <c r="G190" s="93"/>
      <c r="H190" s="93"/>
      <c r="I190" s="93"/>
      <c r="J190" s="93"/>
      <c r="K190" s="93"/>
    </row>
    <row r="191" spans="3:11">
      <c r="C191" s="93"/>
      <c r="D191" s="93"/>
      <c r="E191" s="92"/>
      <c r="F191" s="93"/>
      <c r="G191" s="93"/>
      <c r="H191" s="93"/>
      <c r="I191" s="93"/>
      <c r="J191" s="93"/>
      <c r="K191" s="93"/>
    </row>
    <row r="192" spans="3:11">
      <c r="C192" s="93"/>
      <c r="D192" s="93"/>
      <c r="E192" s="92"/>
      <c r="F192" s="93"/>
      <c r="G192" s="93"/>
      <c r="H192" s="93"/>
      <c r="I192" s="93"/>
      <c r="J192" s="93"/>
      <c r="K192" s="93"/>
    </row>
    <row r="193" spans="3:11">
      <c r="C193" s="93"/>
      <c r="D193" s="93"/>
      <c r="E193" s="92"/>
      <c r="F193" s="93"/>
      <c r="G193" s="93"/>
      <c r="H193" s="93"/>
      <c r="I193" s="93"/>
      <c r="J193" s="93"/>
      <c r="K193" s="93"/>
    </row>
    <row r="194" spans="3:11">
      <c r="C194" s="93"/>
      <c r="D194" s="93"/>
      <c r="E194" s="92"/>
      <c r="F194" s="93"/>
      <c r="G194" s="93"/>
      <c r="H194" s="93"/>
      <c r="I194" s="93"/>
      <c r="J194" s="93"/>
      <c r="K194" s="93"/>
    </row>
    <row r="195" spans="3:11">
      <c r="C195" s="93"/>
      <c r="D195" s="93"/>
      <c r="E195" s="92"/>
      <c r="F195" s="93"/>
      <c r="G195" s="93"/>
      <c r="H195" s="93"/>
      <c r="I195" s="93"/>
      <c r="J195" s="93"/>
      <c r="K195" s="93"/>
    </row>
    <row r="196" spans="3:11">
      <c r="C196" s="93"/>
      <c r="D196" s="93"/>
      <c r="E196" s="92"/>
      <c r="F196" s="93"/>
      <c r="G196" s="93"/>
      <c r="H196" s="93"/>
      <c r="I196" s="93"/>
      <c r="J196" s="93"/>
      <c r="K196" s="93"/>
    </row>
    <row r="197" spans="3:11">
      <c r="C197" s="93"/>
      <c r="D197" s="93"/>
      <c r="E197" s="92"/>
      <c r="F197" s="93"/>
      <c r="G197" s="93"/>
      <c r="H197" s="93"/>
      <c r="I197" s="93"/>
      <c r="J197" s="93"/>
      <c r="K197" s="93"/>
    </row>
    <row r="198" spans="3:11">
      <c r="C198" s="93"/>
      <c r="D198" s="93"/>
      <c r="E198" s="92"/>
      <c r="F198" s="93"/>
      <c r="G198" s="93"/>
      <c r="H198" s="93"/>
      <c r="I198" s="93"/>
      <c r="J198" s="93"/>
      <c r="K198" s="93"/>
    </row>
    <row r="199" spans="3:11">
      <c r="C199" s="93"/>
      <c r="D199" s="93"/>
      <c r="E199" s="92"/>
      <c r="F199" s="93"/>
      <c r="G199" s="93"/>
      <c r="H199" s="93"/>
      <c r="I199" s="93"/>
      <c r="J199" s="93"/>
      <c r="K199" s="93"/>
    </row>
    <row r="200" spans="3:11">
      <c r="C200" s="93"/>
      <c r="D200" s="93"/>
      <c r="E200" s="92"/>
      <c r="F200" s="93"/>
      <c r="G200" s="93"/>
      <c r="H200" s="93"/>
      <c r="I200" s="93"/>
      <c r="J200" s="93"/>
      <c r="K200" s="93"/>
    </row>
    <row r="201" spans="3:11">
      <c r="C201" s="93"/>
      <c r="D201" s="93"/>
      <c r="E201" s="92"/>
      <c r="F201" s="93"/>
      <c r="G201" s="93"/>
      <c r="H201" s="93"/>
      <c r="I201" s="93"/>
      <c r="J201" s="93"/>
      <c r="K201" s="93"/>
    </row>
    <row r="202" spans="3:11">
      <c r="C202" s="93"/>
      <c r="D202" s="93"/>
      <c r="E202" s="92"/>
      <c r="F202" s="93"/>
      <c r="G202" s="93"/>
      <c r="H202" s="93"/>
      <c r="I202" s="93"/>
      <c r="J202" s="93"/>
      <c r="K202" s="93"/>
    </row>
    <row r="203" spans="3:11">
      <c r="C203" s="93"/>
      <c r="D203" s="93"/>
      <c r="E203" s="92"/>
      <c r="F203" s="93"/>
      <c r="G203" s="93"/>
      <c r="H203" s="93"/>
      <c r="I203" s="93"/>
      <c r="J203" s="93"/>
      <c r="K203" s="93"/>
    </row>
    <row r="204" spans="3:11">
      <c r="C204" s="93"/>
      <c r="D204" s="93"/>
      <c r="E204" s="92"/>
      <c r="F204" s="93"/>
      <c r="G204" s="93"/>
      <c r="H204" s="93"/>
      <c r="I204" s="93"/>
      <c r="J204" s="93"/>
      <c r="K204" s="93"/>
    </row>
    <row r="205" spans="3:11">
      <c r="C205" s="93"/>
      <c r="D205" s="93"/>
      <c r="E205" s="92"/>
      <c r="F205" s="93"/>
      <c r="G205" s="93"/>
      <c r="H205" s="93"/>
      <c r="I205" s="93"/>
      <c r="J205" s="93"/>
      <c r="K205" s="93"/>
    </row>
    <row r="206" spans="3:11">
      <c r="C206" s="93"/>
      <c r="D206" s="93"/>
      <c r="E206" s="92"/>
      <c r="F206" s="93"/>
      <c r="G206" s="93"/>
      <c r="H206" s="93"/>
      <c r="I206" s="93"/>
      <c r="J206" s="93"/>
      <c r="K206" s="93"/>
    </row>
    <row r="207" spans="3:11">
      <c r="C207" s="93"/>
      <c r="D207" s="93"/>
      <c r="E207" s="92"/>
      <c r="F207" s="93"/>
      <c r="G207" s="93"/>
      <c r="H207" s="93"/>
      <c r="I207" s="93"/>
      <c r="J207" s="93"/>
      <c r="K207" s="93"/>
    </row>
    <row r="208" spans="3:11">
      <c r="C208" s="93"/>
      <c r="D208" s="93"/>
      <c r="E208" s="92"/>
      <c r="F208" s="93"/>
      <c r="G208" s="93"/>
      <c r="H208" s="93"/>
      <c r="I208" s="93"/>
      <c r="J208" s="93"/>
      <c r="K208" s="93"/>
    </row>
    <row r="209" spans="3:11">
      <c r="C209" s="93"/>
      <c r="D209" s="93"/>
      <c r="E209" s="92"/>
      <c r="F209" s="93"/>
      <c r="G209" s="93"/>
      <c r="H209" s="93"/>
      <c r="I209" s="93"/>
      <c r="J209" s="93"/>
      <c r="K209" s="93"/>
    </row>
    <row r="210" spans="3:11">
      <c r="C210" s="93"/>
      <c r="D210" s="93"/>
      <c r="E210" s="92"/>
      <c r="F210" s="93"/>
      <c r="G210" s="93"/>
      <c r="H210" s="93"/>
      <c r="I210" s="93"/>
      <c r="J210" s="93"/>
      <c r="K210" s="93"/>
    </row>
    <row r="211" spans="3:11">
      <c r="C211" s="93"/>
      <c r="D211" s="93"/>
      <c r="E211" s="92"/>
      <c r="F211" s="93"/>
      <c r="G211" s="93"/>
      <c r="H211" s="93"/>
      <c r="I211" s="93"/>
      <c r="J211" s="93"/>
      <c r="K211" s="93"/>
    </row>
    <row r="212" spans="3:11">
      <c r="C212" s="93"/>
      <c r="D212" s="93"/>
      <c r="E212" s="92"/>
      <c r="F212" s="93"/>
      <c r="G212" s="93"/>
      <c r="H212" s="93"/>
      <c r="I212" s="93"/>
      <c r="J212" s="93"/>
      <c r="K212" s="93"/>
    </row>
    <row r="213" spans="3:11">
      <c r="C213" s="93"/>
      <c r="D213" s="93"/>
      <c r="E213" s="92"/>
      <c r="F213" s="93"/>
      <c r="G213" s="93"/>
      <c r="H213" s="93"/>
      <c r="I213" s="93"/>
      <c r="J213" s="93"/>
      <c r="K213" s="93"/>
    </row>
    <row r="214" spans="3:11">
      <c r="C214" s="93"/>
      <c r="D214" s="93"/>
      <c r="E214" s="92"/>
      <c r="F214" s="93"/>
      <c r="G214" s="93"/>
      <c r="H214" s="93"/>
      <c r="I214" s="93"/>
      <c r="J214" s="93"/>
      <c r="K214" s="93"/>
    </row>
    <row r="215" spans="3:11">
      <c r="C215" s="93"/>
      <c r="D215" s="93"/>
      <c r="E215" s="92"/>
      <c r="F215" s="93"/>
      <c r="G215" s="93"/>
      <c r="H215" s="93"/>
      <c r="I215" s="93"/>
      <c r="J215" s="93"/>
      <c r="K215" s="93"/>
    </row>
    <row r="216" spans="3:11">
      <c r="C216" s="93"/>
      <c r="D216" s="93"/>
      <c r="E216" s="92"/>
      <c r="F216" s="93"/>
      <c r="G216" s="93"/>
      <c r="H216" s="93"/>
      <c r="I216" s="93"/>
      <c r="J216" s="93"/>
      <c r="K216" s="93"/>
    </row>
    <row r="217" spans="3:11">
      <c r="C217" s="93"/>
      <c r="D217" s="93"/>
      <c r="E217" s="92"/>
      <c r="F217" s="93"/>
      <c r="G217" s="93"/>
      <c r="H217" s="93"/>
      <c r="I217" s="93"/>
      <c r="J217" s="93"/>
      <c r="K217" s="93"/>
    </row>
    <row r="218" spans="3:11">
      <c r="C218" s="93"/>
      <c r="D218" s="93"/>
      <c r="E218" s="92"/>
      <c r="F218" s="93"/>
      <c r="G218" s="93"/>
      <c r="H218" s="93"/>
      <c r="I218" s="93"/>
      <c r="J218" s="93"/>
      <c r="K218" s="93"/>
    </row>
    <row r="219" spans="3:11">
      <c r="C219" s="93"/>
      <c r="D219" s="93"/>
      <c r="E219" s="92"/>
      <c r="F219" s="93"/>
      <c r="G219" s="93"/>
      <c r="H219" s="93"/>
      <c r="I219" s="93"/>
      <c r="J219" s="93"/>
      <c r="K219" s="93"/>
    </row>
    <row r="220" spans="3:11">
      <c r="C220" s="93"/>
      <c r="D220" s="93"/>
      <c r="E220" s="92"/>
      <c r="F220" s="93"/>
      <c r="G220" s="93"/>
      <c r="H220" s="93"/>
      <c r="I220" s="93"/>
      <c r="J220" s="93"/>
      <c r="K220" s="93"/>
    </row>
    <row r="221" spans="3:11">
      <c r="C221" s="93"/>
      <c r="D221" s="93"/>
      <c r="E221" s="92"/>
      <c r="F221" s="93"/>
      <c r="G221" s="93"/>
      <c r="H221" s="93"/>
      <c r="I221" s="93"/>
      <c r="J221" s="93"/>
      <c r="K221" s="93"/>
    </row>
    <row r="222" spans="3:11">
      <c r="C222" s="93"/>
      <c r="D222" s="93"/>
      <c r="E222" s="92"/>
      <c r="F222" s="93"/>
      <c r="G222" s="93"/>
      <c r="H222" s="93"/>
      <c r="I222" s="93"/>
      <c r="J222" s="93"/>
      <c r="K222" s="93"/>
    </row>
    <row r="223" spans="3:11">
      <c r="C223" s="93"/>
      <c r="D223" s="93"/>
      <c r="E223" s="92"/>
      <c r="F223" s="93"/>
      <c r="G223" s="93"/>
      <c r="H223" s="93"/>
      <c r="I223" s="93"/>
      <c r="J223" s="93"/>
      <c r="K223" s="93"/>
    </row>
    <row r="224" spans="3:11">
      <c r="C224" s="93"/>
      <c r="D224" s="93"/>
      <c r="E224" s="92"/>
      <c r="F224" s="93"/>
      <c r="G224" s="93"/>
      <c r="H224" s="93"/>
      <c r="I224" s="93"/>
      <c r="J224" s="93"/>
      <c r="K224" s="93"/>
    </row>
    <row r="225" spans="3:11">
      <c r="C225" s="93"/>
      <c r="D225" s="93"/>
      <c r="E225" s="92"/>
      <c r="F225" s="93"/>
      <c r="G225" s="93"/>
      <c r="H225" s="93"/>
      <c r="I225" s="93"/>
      <c r="J225" s="93"/>
      <c r="K225" s="93"/>
    </row>
    <row r="226" spans="3:11">
      <c r="C226" s="93"/>
      <c r="D226" s="93"/>
      <c r="E226" s="92"/>
      <c r="F226" s="93"/>
      <c r="G226" s="93"/>
      <c r="H226" s="93"/>
      <c r="I226" s="93"/>
      <c r="J226" s="93"/>
      <c r="K226" s="93"/>
    </row>
    <row r="227" spans="3:11">
      <c r="C227" s="93"/>
      <c r="D227" s="93"/>
      <c r="E227" s="92"/>
      <c r="F227" s="93"/>
      <c r="G227" s="93"/>
      <c r="H227" s="93"/>
      <c r="I227" s="93"/>
      <c r="J227" s="93"/>
      <c r="K227" s="93"/>
    </row>
    <row r="228" spans="3:11">
      <c r="C228" s="93"/>
      <c r="D228" s="93"/>
      <c r="E228" s="92"/>
      <c r="F228" s="93"/>
      <c r="G228" s="93"/>
      <c r="H228" s="93"/>
      <c r="I228" s="93"/>
      <c r="J228" s="93"/>
      <c r="K228" s="93"/>
    </row>
    <row r="229" spans="3:11">
      <c r="C229" s="93"/>
      <c r="D229" s="93"/>
      <c r="E229" s="92"/>
      <c r="F229" s="93"/>
      <c r="G229" s="93"/>
      <c r="H229" s="93"/>
      <c r="I229" s="93"/>
      <c r="J229" s="93"/>
      <c r="K229" s="93"/>
    </row>
    <row r="230" spans="3:11">
      <c r="C230" s="93"/>
      <c r="D230" s="93"/>
      <c r="E230" s="92"/>
      <c r="F230" s="93"/>
      <c r="G230" s="93"/>
      <c r="H230" s="93"/>
      <c r="I230" s="93"/>
      <c r="J230" s="93"/>
      <c r="K230" s="93"/>
    </row>
    <row r="231" spans="3:11">
      <c r="C231" s="93"/>
      <c r="D231" s="93"/>
      <c r="E231" s="92"/>
      <c r="F231" s="93"/>
      <c r="G231" s="93"/>
      <c r="H231" s="93"/>
      <c r="I231" s="93"/>
      <c r="J231" s="93"/>
      <c r="K231" s="93"/>
    </row>
    <row r="232" spans="3:11">
      <c r="C232" s="93"/>
      <c r="D232" s="93"/>
      <c r="E232" s="92"/>
      <c r="F232" s="93"/>
      <c r="G232" s="93"/>
      <c r="H232" s="93"/>
      <c r="I232" s="93"/>
      <c r="J232" s="93"/>
      <c r="K232" s="93"/>
    </row>
    <row r="233" spans="3:11">
      <c r="C233" s="93"/>
      <c r="D233" s="93"/>
      <c r="E233" s="92"/>
      <c r="F233" s="93"/>
      <c r="G233" s="93"/>
      <c r="H233" s="93"/>
      <c r="I233" s="93"/>
      <c r="J233" s="93"/>
      <c r="K233" s="93"/>
    </row>
    <row r="234" spans="3:11">
      <c r="C234" s="93"/>
      <c r="D234" s="93"/>
      <c r="E234" s="92"/>
      <c r="F234" s="93"/>
      <c r="G234" s="93"/>
      <c r="H234" s="93"/>
      <c r="I234" s="93"/>
      <c r="J234" s="93"/>
      <c r="K234" s="93"/>
    </row>
    <row r="235" spans="3:11">
      <c r="C235" s="93"/>
      <c r="D235" s="93"/>
      <c r="E235" s="92"/>
      <c r="F235" s="93"/>
      <c r="G235" s="93"/>
      <c r="H235" s="93"/>
      <c r="I235" s="93"/>
      <c r="J235" s="93"/>
      <c r="K235" s="93"/>
    </row>
    <row r="236" spans="3:11">
      <c r="C236" s="93"/>
      <c r="D236" s="93"/>
      <c r="E236" s="92"/>
      <c r="F236" s="93"/>
      <c r="G236" s="93"/>
      <c r="H236" s="93"/>
      <c r="I236" s="93"/>
      <c r="J236" s="93"/>
      <c r="K236" s="93"/>
    </row>
    <row r="237" spans="3:11">
      <c r="C237" s="93"/>
      <c r="D237" s="93"/>
      <c r="E237" s="92"/>
      <c r="F237" s="93"/>
      <c r="G237" s="93"/>
      <c r="H237" s="93"/>
      <c r="I237" s="93"/>
      <c r="J237" s="93"/>
      <c r="K237" s="93"/>
    </row>
    <row r="238" spans="3:11">
      <c r="C238" s="93"/>
      <c r="D238" s="93"/>
      <c r="E238" s="92"/>
      <c r="F238" s="93"/>
      <c r="G238" s="93"/>
      <c r="H238" s="93"/>
      <c r="I238" s="93"/>
      <c r="J238" s="93"/>
      <c r="K238" s="93"/>
    </row>
    <row r="239" spans="3:11">
      <c r="C239" s="93"/>
      <c r="D239" s="93"/>
      <c r="E239" s="92"/>
      <c r="F239" s="93"/>
      <c r="G239" s="93"/>
      <c r="H239" s="93"/>
      <c r="I239" s="93"/>
      <c r="J239" s="93"/>
      <c r="K239" s="93"/>
    </row>
    <row r="240" spans="3:11">
      <c r="C240" s="93"/>
      <c r="D240" s="93"/>
      <c r="E240" s="92"/>
      <c r="F240" s="93"/>
      <c r="G240" s="93"/>
      <c r="H240" s="93"/>
      <c r="I240" s="93"/>
      <c r="J240" s="93"/>
      <c r="K240" s="93"/>
    </row>
    <row r="241" spans="3:11">
      <c r="C241" s="93"/>
      <c r="D241" s="93"/>
      <c r="E241" s="92"/>
      <c r="F241" s="93"/>
      <c r="G241" s="93"/>
      <c r="H241" s="93"/>
      <c r="I241" s="93"/>
      <c r="J241" s="93"/>
      <c r="K241" s="93"/>
    </row>
    <row r="242" spans="3:11">
      <c r="C242" s="93"/>
      <c r="D242" s="93"/>
      <c r="E242" s="92"/>
      <c r="F242" s="93"/>
      <c r="G242" s="93"/>
      <c r="H242" s="93"/>
      <c r="I242" s="93"/>
      <c r="J242" s="93"/>
      <c r="K242" s="93"/>
    </row>
    <row r="243" spans="3:11">
      <c r="C243" s="93"/>
      <c r="D243" s="93"/>
      <c r="E243" s="92"/>
      <c r="F243" s="93"/>
      <c r="G243" s="93"/>
      <c r="H243" s="93"/>
      <c r="I243" s="93"/>
      <c r="J243" s="93"/>
      <c r="K243" s="93"/>
    </row>
    <row r="244" spans="3:11">
      <c r="C244" s="93"/>
      <c r="D244" s="93"/>
      <c r="E244" s="92"/>
      <c r="F244" s="93"/>
      <c r="G244" s="93"/>
      <c r="H244" s="93"/>
      <c r="I244" s="93"/>
      <c r="J244" s="93"/>
      <c r="K244" s="93"/>
    </row>
    <row r="245" spans="3:11">
      <c r="C245" s="93"/>
      <c r="D245" s="93"/>
      <c r="E245" s="92"/>
      <c r="F245" s="93"/>
      <c r="G245" s="93"/>
      <c r="H245" s="93"/>
      <c r="I245" s="93"/>
      <c r="J245" s="93"/>
      <c r="K245" s="93"/>
    </row>
    <row r="246" spans="3:11">
      <c r="C246" s="93"/>
      <c r="D246" s="93"/>
      <c r="E246" s="92"/>
      <c r="F246" s="93"/>
      <c r="G246" s="93"/>
      <c r="H246" s="93"/>
      <c r="I246" s="93"/>
      <c r="J246" s="93"/>
      <c r="K246" s="93"/>
    </row>
    <row r="247" spans="3:11">
      <c r="C247" s="93"/>
      <c r="D247" s="93"/>
      <c r="E247" s="92"/>
      <c r="F247" s="93"/>
      <c r="G247" s="93"/>
      <c r="H247" s="93"/>
      <c r="I247" s="93"/>
      <c r="J247" s="93"/>
      <c r="K247" s="93"/>
    </row>
    <row r="248" spans="3:11">
      <c r="C248" s="93"/>
      <c r="D248" s="93"/>
      <c r="E248" s="92"/>
      <c r="F248" s="93"/>
      <c r="G248" s="93"/>
      <c r="H248" s="93"/>
      <c r="I248" s="93"/>
      <c r="J248" s="93"/>
      <c r="K248" s="93"/>
    </row>
    <row r="249" spans="3:11">
      <c r="C249" s="93"/>
      <c r="D249" s="93"/>
      <c r="E249" s="92"/>
      <c r="F249" s="93"/>
      <c r="G249" s="93"/>
      <c r="H249" s="93"/>
      <c r="I249" s="93"/>
      <c r="J249" s="93"/>
      <c r="K249" s="93"/>
    </row>
    <row r="250" spans="3:11">
      <c r="C250" s="93"/>
      <c r="D250" s="93"/>
      <c r="E250" s="92"/>
      <c r="F250" s="93"/>
      <c r="G250" s="93"/>
      <c r="H250" s="93"/>
      <c r="I250" s="93"/>
      <c r="J250" s="93"/>
      <c r="K250" s="93"/>
    </row>
    <row r="251" spans="3:11">
      <c r="C251" s="93"/>
      <c r="D251" s="93"/>
      <c r="E251" s="92"/>
      <c r="F251" s="93"/>
      <c r="G251" s="93"/>
      <c r="H251" s="93"/>
      <c r="I251" s="93"/>
      <c r="J251" s="93"/>
      <c r="K251" s="93"/>
    </row>
    <row r="252" spans="3:11">
      <c r="C252" s="93"/>
      <c r="D252" s="93"/>
      <c r="E252" s="92"/>
      <c r="F252" s="93"/>
      <c r="G252" s="93"/>
      <c r="H252" s="93"/>
      <c r="I252" s="93"/>
      <c r="J252" s="93"/>
      <c r="K252" s="93"/>
    </row>
    <row r="253" spans="3:11">
      <c r="C253" s="93"/>
      <c r="D253" s="93"/>
      <c r="E253" s="92"/>
      <c r="F253" s="93"/>
      <c r="G253" s="93"/>
      <c r="H253" s="93"/>
      <c r="I253" s="93"/>
      <c r="J253" s="93"/>
      <c r="K253" s="93"/>
    </row>
    <row r="254" spans="3:11">
      <c r="C254" s="93"/>
      <c r="D254" s="93"/>
      <c r="E254" s="92"/>
      <c r="F254" s="93"/>
      <c r="G254" s="93"/>
      <c r="H254" s="93"/>
      <c r="I254" s="93"/>
      <c r="J254" s="93"/>
      <c r="K254" s="93"/>
    </row>
    <row r="255" spans="3:11">
      <c r="C255" s="93"/>
      <c r="D255" s="93"/>
      <c r="E255" s="92"/>
      <c r="F255" s="93"/>
      <c r="G255" s="93"/>
      <c r="H255" s="93"/>
      <c r="I255" s="93"/>
      <c r="J255" s="93"/>
      <c r="K255" s="93"/>
    </row>
    <row r="256" spans="3:11">
      <c r="C256" s="93"/>
      <c r="D256" s="93"/>
      <c r="E256" s="92"/>
      <c r="F256" s="93"/>
      <c r="G256" s="93"/>
      <c r="H256" s="93"/>
      <c r="I256" s="93"/>
      <c r="J256" s="93"/>
      <c r="K256" s="93"/>
    </row>
    <row r="257" spans="3:11">
      <c r="C257" s="93"/>
      <c r="D257" s="93"/>
      <c r="E257" s="92"/>
      <c r="F257" s="93"/>
      <c r="G257" s="93"/>
      <c r="H257" s="93"/>
      <c r="I257" s="93"/>
      <c r="J257" s="93"/>
      <c r="K257" s="93"/>
    </row>
    <row r="258" spans="3:11">
      <c r="C258" s="93"/>
      <c r="D258" s="93"/>
      <c r="E258" s="92"/>
      <c r="F258" s="93"/>
      <c r="G258" s="93"/>
      <c r="H258" s="93"/>
      <c r="I258" s="93"/>
      <c r="J258" s="93"/>
      <c r="K258" s="93"/>
    </row>
    <row r="259" spans="3:11">
      <c r="C259" s="93"/>
      <c r="D259" s="93"/>
      <c r="E259" s="92"/>
      <c r="F259" s="93"/>
      <c r="G259" s="93"/>
      <c r="H259" s="93"/>
      <c r="I259" s="93"/>
      <c r="J259" s="93"/>
      <c r="K259" s="93"/>
    </row>
    <row r="260" spans="3:11">
      <c r="C260" s="93"/>
      <c r="D260" s="93"/>
      <c r="E260" s="92"/>
      <c r="F260" s="93"/>
      <c r="G260" s="93"/>
      <c r="H260" s="93"/>
      <c r="I260" s="93"/>
      <c r="J260" s="93"/>
      <c r="K260" s="93"/>
    </row>
    <row r="261" spans="3:11">
      <c r="C261" s="93"/>
      <c r="D261" s="93"/>
      <c r="E261" s="92"/>
      <c r="F261" s="93"/>
      <c r="G261" s="93"/>
      <c r="H261" s="93"/>
      <c r="I261" s="93"/>
      <c r="J261" s="93"/>
      <c r="K261" s="93"/>
    </row>
    <row r="262" spans="3:11">
      <c r="C262" s="93"/>
      <c r="D262" s="93"/>
      <c r="E262" s="92"/>
      <c r="F262" s="93"/>
      <c r="G262" s="93"/>
      <c r="H262" s="93"/>
      <c r="I262" s="93"/>
      <c r="J262" s="93"/>
      <c r="K262" s="93"/>
    </row>
    <row r="263" spans="3:11">
      <c r="C263" s="93"/>
      <c r="D263" s="93"/>
      <c r="E263" s="92"/>
      <c r="F263" s="93"/>
      <c r="G263" s="93"/>
      <c r="H263" s="93"/>
      <c r="I263" s="93"/>
      <c r="J263" s="93"/>
      <c r="K263" s="93"/>
    </row>
    <row r="264" spans="3:11">
      <c r="C264" s="93"/>
      <c r="D264" s="93"/>
      <c r="E264" s="92"/>
      <c r="F264" s="93"/>
      <c r="G264" s="93"/>
      <c r="H264" s="93"/>
      <c r="I264" s="93"/>
      <c r="J264" s="93"/>
      <c r="K264" s="93"/>
    </row>
    <row r="265" spans="3:11">
      <c r="C265" s="93"/>
      <c r="D265" s="93"/>
      <c r="E265" s="92"/>
      <c r="F265" s="93"/>
      <c r="G265" s="93"/>
      <c r="H265" s="93"/>
      <c r="I265" s="93"/>
      <c r="J265" s="93"/>
      <c r="K265" s="93"/>
    </row>
    <row r="266" spans="3:11">
      <c r="C266" s="93"/>
      <c r="D266" s="93"/>
      <c r="E266" s="92"/>
      <c r="F266" s="93"/>
      <c r="G266" s="93"/>
      <c r="H266" s="93"/>
      <c r="I266" s="93"/>
      <c r="J266" s="93"/>
      <c r="K266" s="93"/>
    </row>
    <row r="267" spans="3:11">
      <c r="C267" s="93"/>
      <c r="D267" s="93"/>
      <c r="E267" s="92"/>
      <c r="F267" s="93"/>
      <c r="G267" s="93"/>
      <c r="H267" s="93"/>
      <c r="I267" s="93"/>
      <c r="J267" s="93"/>
      <c r="K267" s="93"/>
    </row>
    <row r="268" spans="3:11">
      <c r="C268" s="93"/>
      <c r="D268" s="93"/>
      <c r="E268" s="92"/>
      <c r="F268" s="93"/>
      <c r="G268" s="93"/>
      <c r="H268" s="93"/>
      <c r="I268" s="93"/>
      <c r="J268" s="93"/>
      <c r="K268" s="93"/>
    </row>
    <row r="269" spans="3:11">
      <c r="C269" s="93"/>
      <c r="D269" s="93"/>
      <c r="E269" s="92"/>
      <c r="F269" s="93"/>
      <c r="G269" s="93"/>
      <c r="H269" s="93"/>
      <c r="I269" s="93"/>
      <c r="J269" s="93"/>
      <c r="K269" s="93"/>
    </row>
    <row r="270" spans="3:11">
      <c r="C270" s="93"/>
      <c r="D270" s="93"/>
      <c r="E270" s="92"/>
      <c r="F270" s="93"/>
      <c r="G270" s="93"/>
      <c r="H270" s="93"/>
      <c r="I270" s="93"/>
      <c r="J270" s="93"/>
      <c r="K270" s="93"/>
    </row>
    <row r="271" spans="3:11">
      <c r="C271" s="93"/>
      <c r="D271" s="93"/>
      <c r="E271" s="92"/>
      <c r="F271" s="93"/>
      <c r="G271" s="93"/>
      <c r="H271" s="93"/>
      <c r="I271" s="93"/>
      <c r="J271" s="93"/>
      <c r="K271" s="93"/>
    </row>
    <row r="272" spans="3:11">
      <c r="C272" s="93"/>
      <c r="D272" s="93"/>
      <c r="E272" s="92"/>
      <c r="F272" s="93"/>
      <c r="G272" s="93"/>
      <c r="H272" s="93"/>
      <c r="I272" s="93"/>
      <c r="J272" s="93"/>
      <c r="K272" s="93"/>
    </row>
    <row r="273" spans="3:11">
      <c r="C273" s="93"/>
      <c r="D273" s="93"/>
      <c r="E273" s="92"/>
      <c r="F273" s="93"/>
      <c r="G273" s="93"/>
      <c r="H273" s="93"/>
      <c r="I273" s="93"/>
      <c r="J273" s="93"/>
      <c r="K273" s="93"/>
    </row>
    <row r="274" spans="3:11">
      <c r="C274" s="93"/>
      <c r="D274" s="93"/>
      <c r="E274" s="92"/>
      <c r="F274" s="93"/>
      <c r="G274" s="93"/>
      <c r="H274" s="93"/>
      <c r="I274" s="93"/>
      <c r="J274" s="93"/>
      <c r="K274" s="93"/>
    </row>
    <row r="275" spans="3:11">
      <c r="C275" s="93"/>
      <c r="D275" s="93"/>
      <c r="E275" s="92"/>
      <c r="F275" s="93"/>
      <c r="G275" s="93"/>
      <c r="H275" s="93"/>
      <c r="I275" s="93"/>
      <c r="J275" s="93"/>
      <c r="K275" s="93"/>
    </row>
    <row r="276" spans="3:11">
      <c r="C276" s="93"/>
      <c r="D276" s="93"/>
      <c r="E276" s="92"/>
      <c r="F276" s="93"/>
      <c r="G276" s="93"/>
      <c r="H276" s="93"/>
      <c r="I276" s="93"/>
      <c r="J276" s="93"/>
      <c r="K276" s="93"/>
    </row>
    <row r="277" spans="3:11">
      <c r="C277" s="93"/>
      <c r="D277" s="93"/>
      <c r="E277" s="92"/>
      <c r="F277" s="93"/>
      <c r="G277" s="93"/>
      <c r="H277" s="93"/>
      <c r="I277" s="93"/>
      <c r="J277" s="93"/>
      <c r="K277" s="93"/>
    </row>
    <row r="278" spans="3:11">
      <c r="C278" s="93"/>
      <c r="D278" s="93"/>
      <c r="E278" s="92"/>
      <c r="F278" s="93"/>
      <c r="G278" s="93"/>
      <c r="H278" s="93"/>
      <c r="I278" s="93"/>
      <c r="J278" s="93"/>
      <c r="K278" s="93"/>
    </row>
    <row r="279" spans="3:11">
      <c r="C279" s="93"/>
      <c r="D279" s="93"/>
      <c r="E279" s="92"/>
      <c r="F279" s="93"/>
      <c r="G279" s="93"/>
      <c r="H279" s="93"/>
      <c r="I279" s="93"/>
      <c r="J279" s="93"/>
      <c r="K279" s="93"/>
    </row>
    <row r="280" spans="3:11">
      <c r="C280" s="93"/>
      <c r="D280" s="93"/>
      <c r="E280" s="92"/>
      <c r="F280" s="93"/>
      <c r="G280" s="93"/>
      <c r="H280" s="93"/>
      <c r="I280" s="93"/>
      <c r="J280" s="93"/>
      <c r="K280" s="93"/>
    </row>
    <row r="281" spans="3:11">
      <c r="C281" s="93"/>
      <c r="D281" s="93"/>
      <c r="E281" s="92"/>
      <c r="F281" s="93"/>
      <c r="G281" s="93"/>
      <c r="H281" s="93"/>
      <c r="I281" s="93"/>
      <c r="J281" s="93"/>
      <c r="K281" s="93"/>
    </row>
    <row r="282" spans="3:11">
      <c r="C282" s="93"/>
      <c r="D282" s="93"/>
      <c r="E282" s="92"/>
      <c r="F282" s="93"/>
      <c r="G282" s="93"/>
      <c r="H282" s="93"/>
      <c r="I282" s="93"/>
      <c r="J282" s="93"/>
      <c r="K282" s="93"/>
    </row>
    <row r="283" spans="3:11">
      <c r="C283" s="93"/>
      <c r="D283" s="93"/>
      <c r="E283" s="92"/>
      <c r="F283" s="93"/>
      <c r="G283" s="93"/>
      <c r="H283" s="93"/>
      <c r="I283" s="93"/>
      <c r="J283" s="93"/>
      <c r="K283" s="93"/>
    </row>
    <row r="284" spans="3:11">
      <c r="C284" s="93"/>
      <c r="D284" s="93"/>
      <c r="E284" s="92"/>
      <c r="F284" s="93"/>
      <c r="G284" s="93"/>
      <c r="H284" s="93"/>
      <c r="I284" s="93"/>
      <c r="J284" s="93"/>
      <c r="K284" s="93"/>
    </row>
    <row r="285" spans="3:11">
      <c r="C285" s="93"/>
      <c r="D285" s="93"/>
      <c r="E285" s="92"/>
      <c r="F285" s="93"/>
      <c r="G285" s="93"/>
      <c r="H285" s="93"/>
      <c r="I285" s="93"/>
      <c r="J285" s="93"/>
      <c r="K285" s="93"/>
    </row>
    <row r="286" spans="3:11">
      <c r="C286" s="93"/>
      <c r="D286" s="93"/>
      <c r="E286" s="92"/>
      <c r="F286" s="93"/>
      <c r="G286" s="93"/>
      <c r="H286" s="93"/>
      <c r="I286" s="93"/>
      <c r="J286" s="93"/>
      <c r="K286" s="93"/>
    </row>
    <row r="287" spans="3:11">
      <c r="C287" s="93"/>
      <c r="D287" s="93"/>
      <c r="E287" s="92"/>
      <c r="F287" s="93"/>
      <c r="G287" s="93"/>
      <c r="H287" s="93"/>
      <c r="I287" s="93"/>
      <c r="J287" s="93"/>
      <c r="K287" s="93"/>
    </row>
    <row r="288" spans="3:11">
      <c r="C288" s="93"/>
      <c r="D288" s="93"/>
      <c r="E288" s="92"/>
      <c r="F288" s="93"/>
      <c r="G288" s="93"/>
      <c r="H288" s="93"/>
      <c r="I288" s="93"/>
      <c r="J288" s="93"/>
      <c r="K288" s="93"/>
    </row>
    <row r="289" spans="3:11">
      <c r="C289" s="93"/>
      <c r="D289" s="93"/>
      <c r="E289" s="92"/>
      <c r="F289" s="93"/>
      <c r="G289" s="93"/>
      <c r="H289" s="93"/>
      <c r="I289" s="93"/>
      <c r="J289" s="93"/>
      <c r="K289" s="93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633"/>
  <sheetViews>
    <sheetView showGridLines="0" zoomScale="85" zoomScaleNormal="85" workbookViewId="0">
      <pane ySplit="10" topLeftCell="A11" activePane="bottomLeft" state="frozen"/>
      <selection pane="bottomLeft" activeCell="H586" sqref="H58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3252667.27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SUMPRODUCT(SUBTOTAL(9,OFFSET(FluxoCaixa10131514191827[R$ (Valores)],ROW(FluxoCaixa10131514191827[R$ (Valores)])-ROW(I11),0,1)),--(FluxoCaixa10131514191827[Entrada / Saída]="Saída"))</f>
        <v>3255301.0199999996</v>
      </c>
      <c r="P5" s="26"/>
      <c r="S5" s="31"/>
    </row>
    <row r="6" spans="2:19" ht="15.75">
      <c r="B6" s="133" t="s">
        <v>49</v>
      </c>
      <c r="C6" s="134"/>
      <c r="D6" s="9">
        <f ca="1">D4-D5</f>
        <v>-2633.7499999995343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3664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3664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3664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3666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3664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3667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3664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3668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3664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3669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3664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3670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3664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3671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3664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3664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3673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3664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3672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3664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3674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3664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3712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3664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3713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3664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3042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3664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3664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3048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3664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3664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3714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3664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3715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3664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3716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3664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3717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3664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3718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3664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3664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3719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3664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3720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3664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3721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3664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3722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3664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3723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3664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3664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3664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3664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3696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3664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3697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3664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3698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3664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3699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3664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3664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3664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3664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3664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3700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3664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3664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3664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3664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3664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3664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3664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3664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3664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3664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3664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3007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3664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3664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3701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3664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3664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3664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3664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3664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3702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3664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3664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3703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3664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3704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3664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3705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3664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3706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3664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3707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3664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3510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3664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3276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3664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2921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3664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3708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3664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3664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3664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3664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2920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3664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3664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3664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3709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3664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3710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3664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3664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3711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3664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3724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3664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3725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3664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3086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3664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3664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3726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3664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3664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3664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3664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3664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3510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3664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3406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3664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3276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3664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2921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3664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3664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3708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3664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3664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3664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3664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3664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3664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3664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3664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3727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3664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3664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3664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3664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3664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3200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3664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2923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3664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3664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3728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3664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3729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3664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3730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3664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3731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3664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3664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3732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3664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3733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3664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3733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3664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3734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3664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3735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3664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3664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3664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3664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3421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3664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2896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3664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3736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3664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3737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3664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3623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3664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3738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3664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3739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3664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3740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3664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3741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3664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3664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3742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3664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3429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3664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3664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3664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3664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3664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3664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3664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3436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3664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3432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3664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3664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3664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3664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3664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3664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3664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3743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3664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3664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3433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3664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3061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3664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3060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3664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3228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3664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3664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3664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3229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3664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3435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3664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3664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3664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3664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3664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3664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3664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3664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3664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3664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3664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3744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3664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3749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3664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3750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3664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3664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3664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3751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3664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3752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3664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3753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3664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3754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3664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3755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3664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3664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3756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3664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3757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3664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3758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3664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3759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3664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3664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3454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3664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3455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3664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3664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3664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3664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3664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3664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3664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3456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3664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3760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3664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3457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3664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3472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3664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3761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3664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3458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3664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3263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3664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3664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3664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3664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3664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3084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3664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3664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3762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3664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3664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3664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3664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3664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3664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3460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3664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3664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3664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3664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3664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3664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3461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3664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3664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3664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3664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3664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3664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3664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3664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3664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3664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3664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3664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3664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3664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3664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3664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3664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3664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3664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3664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3664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3664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3664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3763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3664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3664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3764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3664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3765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3664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3664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3664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3100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3664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3100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3664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3100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3664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3100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3664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3100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3664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3100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3664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3100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3664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3100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3664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3100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3664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3100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3664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3100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3664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3100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3664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3100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3664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3100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3664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3100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3664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3100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3664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3100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3664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3100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3664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3100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3664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3100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3664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3100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3664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3100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3664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3664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3664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3766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3664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3664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3178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3664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3767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3664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3768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3664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3664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3451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3664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3664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3664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3664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3664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3664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3664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3664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3664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3664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3664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3769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3664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3664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3770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3664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3771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3664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3772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3664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3773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3664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3774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3664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2920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3664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3664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3664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3756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3664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3608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3664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3775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3664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3776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3664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3777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3664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2899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3664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3483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3664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3483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3664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3778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3664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3664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3779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3664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2985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3664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3352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3664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3780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3664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3427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3664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3781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3664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3664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3782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3664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3783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3664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3784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3664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3785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3664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3786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3664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3510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3664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3276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3664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3664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3664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2920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3664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3664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3813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3664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3787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3664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3788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3664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3652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3664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3652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3664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3652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3664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3789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3664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3031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3664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3756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3664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3790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3664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3664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3791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3664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3792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3664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3793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3664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3664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3794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3664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3795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3664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3796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3664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3664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3797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3664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3797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3664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3664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3798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3664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3799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3664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3800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3664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3664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3801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3664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3802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3664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3803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3664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3804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3664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3805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3664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3806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3664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3807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3664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3177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3664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3664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3814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3664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3814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3664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3664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3815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3664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3664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3664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2896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3664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3664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3664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3816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3664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3817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3664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3818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3664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3819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3664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3820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3664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3664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2920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3664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3664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3664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3821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3664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3822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3664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3855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3664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2893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3664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3756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3664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3823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3664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3824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3664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3825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3664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3826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3664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3618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3664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3664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3827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3664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3828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3664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3829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3664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3515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3664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3515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3664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3664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3855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3664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3756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3664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3830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3664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3629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3664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3831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3664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3832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3664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3833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3664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3834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3664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3835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3664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3836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3664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3837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3664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3838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3664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3042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3664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3664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3664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3664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3664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3664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3664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3664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3664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3839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3664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3664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3664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3664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3664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3840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3664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3664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3841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3664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3842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3664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3843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3664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3844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3664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3845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3664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3720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3664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3664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3061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3664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3846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3664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3847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3664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3855</v>
      </c>
      <c r="I444" s="21"/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37698.280000000108</v>
      </c>
      <c r="L444" s="20">
        <f>IF(FluxoCaixa10131514191827[[#This Row],[Entrada / Saída]]="Saída",FluxoCaixa10131514191827[[#This Row],[R$ (Valores)]]*-1,FluxoCaixa10131514191827[[#This Row],[R$ (Valores)]])</f>
        <v>0</v>
      </c>
    </row>
    <row r="445" spans="2:12">
      <c r="B445" s="48" t="s">
        <v>2478</v>
      </c>
      <c r="C445" s="48" t="s">
        <v>3664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3070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37679.080000000111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3664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37635.640000000109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3664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3386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36190.640000000109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3664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3618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33861.97000000011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3664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33597.270000000113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3664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3102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33076.880000000114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3664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32426.880000000114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3664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31126.880000000114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3664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30476.880000000114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3664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3456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29476.880000000114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3664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27976.880000000114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3664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27326.880000000114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3664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26676.880000000114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3664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25376.880000000114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3664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3856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25289.830000000115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3664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25185.710000000116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3664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3187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24418.960000000116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3664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3857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23861.960000000116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3664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3858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23251.240000000114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3664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21772.600000000115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3664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3859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-119894.06999999989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3664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3552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-120655.50999999989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3664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3553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-120987.15999999989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3664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-131133.14999999988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3664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3860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-131433.14999999988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3664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-134636.14999999988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3664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40363.850000000122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3664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3861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38477.950000000121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3664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3862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38391.900000000118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3664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38282.000000000116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3664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3863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38258.080000000118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3664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27938.080000000118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3664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3864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27669.080000000118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3664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27269.080000000118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3664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25419.080000000118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3664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2920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21419.080000000118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3664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3276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19419.080000000118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3664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3510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17419.080000000118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3664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16919.080000000118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3664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14419.080000000118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3664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11419.080000000118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3664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7919.0800000001182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3664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7684.0800000001182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3664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67684.080000000118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3664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3847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25540.41000000012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3664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3865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25262.41000000012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3664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3866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23262.41000000012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3664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3867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22562.41000000012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 t="s">
        <v>2478</v>
      </c>
      <c r="C493" s="48" t="s">
        <v>3664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3871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19637.41000000012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>
      <c r="B494" s="48" t="s">
        <v>2477</v>
      </c>
      <c r="C494" s="48" t="s">
        <v>3664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3872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13747.81000000012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>
      <c r="B495" s="48" t="s">
        <v>2478</v>
      </c>
      <c r="C495" s="48" t="s">
        <v>3664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3873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13397.81000000012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>
      <c r="B496" s="48" t="s">
        <v>2478</v>
      </c>
      <c r="C496" s="48" t="s">
        <v>3664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3874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10197.81000000012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>
      <c r="B497" s="48" t="s">
        <v>2478</v>
      </c>
      <c r="C497" s="48" t="s">
        <v>3664</v>
      </c>
      <c r="D497" s="16">
        <v>46225</v>
      </c>
      <c r="E497" s="48" t="s">
        <v>2413</v>
      </c>
      <c r="F497" s="17" t="s">
        <v>2</v>
      </c>
      <c r="G497" s="17" t="s">
        <v>75</v>
      </c>
      <c r="H497" s="17" t="s">
        <v>3756</v>
      </c>
      <c r="I497" s="21">
        <v>11000</v>
      </c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-802.18999999988046</v>
      </c>
      <c r="L497" s="20">
        <f>IF(FluxoCaixa10131514191827[[#This Row],[Entrada / Saída]]="Saída",FluxoCaixa10131514191827[[#This Row],[R$ (Valores)]]*-1,FluxoCaixa10131514191827[[#This Row],[R$ (Valores)]])</f>
        <v>-11000</v>
      </c>
    </row>
    <row r="498" spans="2:12">
      <c r="B498" s="48" t="s">
        <v>2478</v>
      </c>
      <c r="C498" s="48" t="s">
        <v>3664</v>
      </c>
      <c r="D498" s="16">
        <v>46225</v>
      </c>
      <c r="E498" s="48" t="s">
        <v>2413</v>
      </c>
      <c r="F498" s="17" t="s">
        <v>2</v>
      </c>
      <c r="G498" s="17" t="s">
        <v>26</v>
      </c>
      <c r="H498" s="17" t="s">
        <v>3882</v>
      </c>
      <c r="I498" s="21">
        <v>839.12</v>
      </c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-1641.3099999998803</v>
      </c>
      <c r="L498" s="20">
        <f>IF(FluxoCaixa10131514191827[[#This Row],[Entrada / Saída]]="Saída",FluxoCaixa10131514191827[[#This Row],[R$ (Valores)]]*-1,FluxoCaixa10131514191827[[#This Row],[R$ (Valores)]])</f>
        <v>-839.12</v>
      </c>
    </row>
    <row r="499" spans="2:12">
      <c r="B499" s="48" t="s">
        <v>2477</v>
      </c>
      <c r="C499" s="48" t="s">
        <v>3664</v>
      </c>
      <c r="D499" s="16">
        <v>46225</v>
      </c>
      <c r="E499" s="48" t="s">
        <v>2413</v>
      </c>
      <c r="F499" s="17" t="s">
        <v>2</v>
      </c>
      <c r="G499" s="17" t="s">
        <v>106</v>
      </c>
      <c r="H499" s="17" t="s">
        <v>2362</v>
      </c>
      <c r="I499" s="21">
        <v>350.82</v>
      </c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-1992.1299999998803</v>
      </c>
      <c r="L499" s="20">
        <f>IF(FluxoCaixa10131514191827[[#This Row],[Entrada / Saída]]="Saída",FluxoCaixa10131514191827[[#This Row],[R$ (Valores)]]*-1,FluxoCaixa10131514191827[[#This Row],[R$ (Valores)]])</f>
        <v>-350.82</v>
      </c>
    </row>
    <row r="500" spans="2:12">
      <c r="B500" s="48" t="s">
        <v>2477</v>
      </c>
      <c r="C500" s="48" t="s">
        <v>3664</v>
      </c>
      <c r="D500" s="16">
        <v>46225</v>
      </c>
      <c r="E500" s="48" t="s">
        <v>2413</v>
      </c>
      <c r="F500" s="17" t="s">
        <v>2</v>
      </c>
      <c r="G500" s="17" t="s">
        <v>71</v>
      </c>
      <c r="H500" s="17" t="s">
        <v>3883</v>
      </c>
      <c r="I500" s="21">
        <v>25.47</v>
      </c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-2017.5999999998803</v>
      </c>
      <c r="L500" s="20">
        <f>IF(FluxoCaixa10131514191827[[#This Row],[Entrada / Saída]]="Saída",FluxoCaixa10131514191827[[#This Row],[R$ (Valores)]]*-1,FluxoCaixa10131514191827[[#This Row],[R$ (Valores)]])</f>
        <v>-25.47</v>
      </c>
    </row>
    <row r="501" spans="2:12">
      <c r="B501" s="48" t="s">
        <v>2477</v>
      </c>
      <c r="C501" s="48" t="s">
        <v>3664</v>
      </c>
      <c r="D501" s="16">
        <v>46225</v>
      </c>
      <c r="E501" s="48" t="s">
        <v>2413</v>
      </c>
      <c r="F501" s="17" t="s">
        <v>2</v>
      </c>
      <c r="G501" s="17" t="s">
        <v>519</v>
      </c>
      <c r="H501" s="17" t="s">
        <v>2342</v>
      </c>
      <c r="I501" s="21">
        <v>3780</v>
      </c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-5797.5999999998803</v>
      </c>
      <c r="L501" s="20">
        <f>IF(FluxoCaixa10131514191827[[#This Row],[Entrada / Saída]]="Saída",FluxoCaixa10131514191827[[#This Row],[R$ (Valores)]]*-1,FluxoCaixa10131514191827[[#This Row],[R$ (Valores)]])</f>
        <v>-3780</v>
      </c>
    </row>
    <row r="502" spans="2:12">
      <c r="B502" s="48" t="s">
        <v>2477</v>
      </c>
      <c r="C502" s="48" t="s">
        <v>3664</v>
      </c>
      <c r="D502" s="16">
        <v>46225</v>
      </c>
      <c r="E502" s="48" t="s">
        <v>2413</v>
      </c>
      <c r="F502" s="17" t="s">
        <v>2</v>
      </c>
      <c r="G502" s="17" t="s">
        <v>507</v>
      </c>
      <c r="H502" s="17" t="s">
        <v>2048</v>
      </c>
      <c r="I502" s="21">
        <v>108.39</v>
      </c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-5905.9899999998806</v>
      </c>
      <c r="L502" s="20">
        <f>IF(FluxoCaixa10131514191827[[#This Row],[Entrada / Saída]]="Saída",FluxoCaixa10131514191827[[#This Row],[R$ (Valores)]]*-1,FluxoCaixa10131514191827[[#This Row],[R$ (Valores)]])</f>
        <v>-108.39</v>
      </c>
    </row>
    <row r="503" spans="2:12">
      <c r="B503" s="48" t="s">
        <v>2478</v>
      </c>
      <c r="C503" s="48" t="s">
        <v>3664</v>
      </c>
      <c r="D503" s="16">
        <v>46225</v>
      </c>
      <c r="E503" s="48" t="s">
        <v>2417</v>
      </c>
      <c r="F503" s="17" t="s">
        <v>2</v>
      </c>
      <c r="G503" s="17" t="s">
        <v>70</v>
      </c>
      <c r="H503" s="17" t="s">
        <v>3884</v>
      </c>
      <c r="I503" s="21">
        <v>1400</v>
      </c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-7305.9899999998806</v>
      </c>
      <c r="L503" s="20">
        <f>IF(FluxoCaixa10131514191827[[#This Row],[Entrada / Saída]]="Saída",FluxoCaixa10131514191827[[#This Row],[R$ (Valores)]]*-1,FluxoCaixa10131514191827[[#This Row],[R$ (Valores)]])</f>
        <v>-1400</v>
      </c>
    </row>
    <row r="504" spans="2:12">
      <c r="B504" s="48" t="s">
        <v>2478</v>
      </c>
      <c r="C504" s="48" t="s">
        <v>3664</v>
      </c>
      <c r="D504" s="16">
        <v>46225</v>
      </c>
      <c r="E504" s="48" t="s">
        <v>2417</v>
      </c>
      <c r="F504" s="17" t="s">
        <v>2</v>
      </c>
      <c r="G504" s="17" t="s">
        <v>70</v>
      </c>
      <c r="H504" s="17" t="s">
        <v>3885</v>
      </c>
      <c r="I504" s="21">
        <v>2296.52</v>
      </c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-9602.5099999998802</v>
      </c>
      <c r="L504" s="20">
        <f>IF(FluxoCaixa10131514191827[[#This Row],[Entrada / Saída]]="Saída",FluxoCaixa10131514191827[[#This Row],[R$ (Valores)]]*-1,FluxoCaixa10131514191827[[#This Row],[R$ (Valores)]])</f>
        <v>-2296.52</v>
      </c>
    </row>
    <row r="505" spans="2:12">
      <c r="B505" s="48" t="s">
        <v>2477</v>
      </c>
      <c r="C505" s="48" t="s">
        <v>3664</v>
      </c>
      <c r="D505" s="16">
        <v>46225</v>
      </c>
      <c r="E505" s="48" t="s">
        <v>2417</v>
      </c>
      <c r="F505" s="17" t="s">
        <v>2</v>
      </c>
      <c r="G505" s="17" t="s">
        <v>508</v>
      </c>
      <c r="H505" s="17" t="s">
        <v>1772</v>
      </c>
      <c r="I505" s="21">
        <v>264.7</v>
      </c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-9867.2099999998809</v>
      </c>
      <c r="L505" s="20">
        <f>IF(FluxoCaixa10131514191827[[#This Row],[Entrada / Saída]]="Saída",FluxoCaixa10131514191827[[#This Row],[R$ (Valores)]]*-1,FluxoCaixa10131514191827[[#This Row],[R$ (Valores)]])</f>
        <v>-264.7</v>
      </c>
    </row>
    <row r="506" spans="2:12">
      <c r="B506" s="48" t="s">
        <v>2477</v>
      </c>
      <c r="C506" s="48" t="s">
        <v>3664</v>
      </c>
      <c r="D506" s="16">
        <v>46225</v>
      </c>
      <c r="E506" s="48" t="s">
        <v>2417</v>
      </c>
      <c r="F506" s="17" t="s">
        <v>2</v>
      </c>
      <c r="G506" s="17" t="s">
        <v>70</v>
      </c>
      <c r="H506" s="17" t="s">
        <v>3886</v>
      </c>
      <c r="I506" s="21">
        <v>796.84</v>
      </c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-10664.049999999881</v>
      </c>
      <c r="L506" s="20">
        <f>IF(FluxoCaixa10131514191827[[#This Row],[Entrada / Saída]]="Saída",FluxoCaixa10131514191827[[#This Row],[R$ (Valores)]]*-1,FluxoCaixa10131514191827[[#This Row],[R$ (Valores)]])</f>
        <v>-796.84</v>
      </c>
    </row>
    <row r="507" spans="2:12">
      <c r="B507" s="48" t="s">
        <v>2477</v>
      </c>
      <c r="C507" s="48" t="s">
        <v>3664</v>
      </c>
      <c r="D507" s="16">
        <v>46225</v>
      </c>
      <c r="E507" s="48" t="s">
        <v>2417</v>
      </c>
      <c r="F507" s="17" t="s">
        <v>2</v>
      </c>
      <c r="G507" s="17" t="s">
        <v>70</v>
      </c>
      <c r="H507" s="17" t="s">
        <v>3887</v>
      </c>
      <c r="I507" s="21">
        <v>50.1</v>
      </c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-10714.149999999881</v>
      </c>
      <c r="L507" s="20">
        <f>IF(FluxoCaixa10131514191827[[#This Row],[Entrada / Saída]]="Saída",FluxoCaixa10131514191827[[#This Row],[R$ (Valores)]]*-1,FluxoCaixa10131514191827[[#This Row],[R$ (Valores)]])</f>
        <v>-50.1</v>
      </c>
    </row>
    <row r="508" spans="2:12">
      <c r="B508" s="48" t="s">
        <v>2477</v>
      </c>
      <c r="C508" s="48" t="s">
        <v>3664</v>
      </c>
      <c r="D508" s="16">
        <v>46225</v>
      </c>
      <c r="E508" s="48" t="s">
        <v>2417</v>
      </c>
      <c r="F508" s="17" t="s">
        <v>2</v>
      </c>
      <c r="G508" s="17" t="s">
        <v>70</v>
      </c>
      <c r="H508" s="17" t="s">
        <v>3888</v>
      </c>
      <c r="I508" s="21">
        <v>16.989999999999998</v>
      </c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-10731.139999999881</v>
      </c>
      <c r="L508" s="20">
        <f>IF(FluxoCaixa10131514191827[[#This Row],[Entrada / Saída]]="Saída",FluxoCaixa10131514191827[[#This Row],[R$ (Valores)]]*-1,FluxoCaixa10131514191827[[#This Row],[R$ (Valores)]])</f>
        <v>-16.989999999999998</v>
      </c>
    </row>
    <row r="509" spans="2:12">
      <c r="B509" s="48" t="s">
        <v>2477</v>
      </c>
      <c r="C509" s="48" t="s">
        <v>3664</v>
      </c>
      <c r="D509" s="16">
        <v>46225</v>
      </c>
      <c r="E509" s="48" t="s">
        <v>2417</v>
      </c>
      <c r="F509" s="17" t="s">
        <v>2</v>
      </c>
      <c r="G509" s="17" t="s">
        <v>70</v>
      </c>
      <c r="H509" s="17" t="s">
        <v>3889</v>
      </c>
      <c r="I509" s="21">
        <v>98</v>
      </c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-10829.139999999881</v>
      </c>
      <c r="L509" s="20">
        <f>IF(FluxoCaixa10131514191827[[#This Row],[Entrada / Saída]]="Saída",FluxoCaixa10131514191827[[#This Row],[R$ (Valores)]]*-1,FluxoCaixa10131514191827[[#This Row],[R$ (Valores)]])</f>
        <v>-98</v>
      </c>
    </row>
    <row r="510" spans="2:12">
      <c r="B510" s="48" t="s">
        <v>2478</v>
      </c>
      <c r="C510" s="48" t="s">
        <v>3664</v>
      </c>
      <c r="D510" s="16">
        <v>46225</v>
      </c>
      <c r="E510" s="48" t="s">
        <v>2413</v>
      </c>
      <c r="F510" s="17" t="s">
        <v>1</v>
      </c>
      <c r="G510" s="17" t="s">
        <v>75</v>
      </c>
      <c r="H510" s="17" t="s">
        <v>3576</v>
      </c>
      <c r="I510" s="21">
        <v>30000</v>
      </c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19170.860000000117</v>
      </c>
      <c r="L510" s="20">
        <f>IF(FluxoCaixa10131514191827[[#This Row],[Entrada / Saída]]="Saída",FluxoCaixa10131514191827[[#This Row],[R$ (Valores)]]*-1,FluxoCaixa10131514191827[[#This Row],[R$ (Valores)]])</f>
        <v>30000</v>
      </c>
    </row>
    <row r="511" spans="2:12">
      <c r="B511" s="48" t="s">
        <v>2478</v>
      </c>
      <c r="C511" s="48" t="s">
        <v>3664</v>
      </c>
      <c r="D511" s="16">
        <v>46225</v>
      </c>
      <c r="E511" s="48" t="s">
        <v>2413</v>
      </c>
      <c r="F511" s="17" t="s">
        <v>2</v>
      </c>
      <c r="G511" s="17" t="s">
        <v>20</v>
      </c>
      <c r="H511" s="17" t="s">
        <v>3641</v>
      </c>
      <c r="I511" s="21">
        <v>9818.2000000000007</v>
      </c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9352.6600000001163</v>
      </c>
      <c r="L511" s="20">
        <f>IF(FluxoCaixa10131514191827[[#This Row],[Entrada / Saída]]="Saída",FluxoCaixa10131514191827[[#This Row],[R$ (Valores)]]*-1,FluxoCaixa10131514191827[[#This Row],[R$ (Valores)]])</f>
        <v>-9818.2000000000007</v>
      </c>
    </row>
    <row r="512" spans="2:12">
      <c r="B512" s="48" t="s">
        <v>2478</v>
      </c>
      <c r="C512" s="48" t="s">
        <v>3664</v>
      </c>
      <c r="D512" s="16">
        <v>46225</v>
      </c>
      <c r="E512" s="48" t="s">
        <v>2413</v>
      </c>
      <c r="F512" s="17" t="s">
        <v>2</v>
      </c>
      <c r="G512" s="17" t="s">
        <v>25</v>
      </c>
      <c r="H512" s="17" t="s">
        <v>3890</v>
      </c>
      <c r="I512" s="21">
        <v>31</v>
      </c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9321.6600000001163</v>
      </c>
      <c r="L512" s="20">
        <f>IF(FluxoCaixa10131514191827[[#This Row],[Entrada / Saída]]="Saída",FluxoCaixa10131514191827[[#This Row],[R$ (Valores)]]*-1,FluxoCaixa10131514191827[[#This Row],[R$ (Valores)]])</f>
        <v>-31</v>
      </c>
    </row>
    <row r="513" spans="2:12">
      <c r="B513" s="48" t="s">
        <v>2478</v>
      </c>
      <c r="C513" s="48" t="s">
        <v>3664</v>
      </c>
      <c r="D513" s="16">
        <v>46226</v>
      </c>
      <c r="E513" s="48" t="s">
        <v>2413</v>
      </c>
      <c r="F513" s="17" t="s">
        <v>2</v>
      </c>
      <c r="G513" s="17" t="s">
        <v>507</v>
      </c>
      <c r="H513" s="17" t="s">
        <v>3901</v>
      </c>
      <c r="I513" s="21">
        <v>108.39</v>
      </c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9213.2700000001169</v>
      </c>
      <c r="L513" s="20">
        <f>IF(FluxoCaixa10131514191827[[#This Row],[Entrada / Saída]]="Saída",FluxoCaixa10131514191827[[#This Row],[R$ (Valores)]]*-1,FluxoCaixa10131514191827[[#This Row],[R$ (Valores)]])</f>
        <v>-108.39</v>
      </c>
    </row>
    <row r="514" spans="2:12">
      <c r="B514" s="48" t="s">
        <v>2478</v>
      </c>
      <c r="C514" s="48" t="s">
        <v>3664</v>
      </c>
      <c r="D514" s="16">
        <v>46226</v>
      </c>
      <c r="E514" s="48" t="s">
        <v>2413</v>
      </c>
      <c r="F514" s="17" t="s">
        <v>2</v>
      </c>
      <c r="G514" s="17" t="s">
        <v>507</v>
      </c>
      <c r="H514" s="17" t="s">
        <v>3902</v>
      </c>
      <c r="I514" s="21">
        <v>68.17</v>
      </c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9145.1000000001168</v>
      </c>
      <c r="L514" s="20">
        <f>IF(FluxoCaixa10131514191827[[#This Row],[Entrada / Saída]]="Saída",FluxoCaixa10131514191827[[#This Row],[R$ (Valores)]]*-1,FluxoCaixa10131514191827[[#This Row],[R$ (Valores)]])</f>
        <v>-68.17</v>
      </c>
    </row>
    <row r="515" spans="2:12">
      <c r="B515" s="48" t="s">
        <v>2478</v>
      </c>
      <c r="C515" s="48" t="s">
        <v>3664</v>
      </c>
      <c r="D515" s="16">
        <v>46226</v>
      </c>
      <c r="E515" s="48" t="s">
        <v>2417</v>
      </c>
      <c r="F515" s="17" t="s">
        <v>2</v>
      </c>
      <c r="G515" s="17" t="s">
        <v>28</v>
      </c>
      <c r="H515" s="17" t="s">
        <v>3903</v>
      </c>
      <c r="I515" s="21">
        <v>2500</v>
      </c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6645.1000000001168</v>
      </c>
      <c r="L515" s="20">
        <f>IF(FluxoCaixa10131514191827[[#This Row],[Entrada / Saída]]="Saída",FluxoCaixa10131514191827[[#This Row],[R$ (Valores)]]*-1,FluxoCaixa10131514191827[[#This Row],[R$ (Valores)]])</f>
        <v>-2500</v>
      </c>
    </row>
    <row r="516" spans="2:12">
      <c r="B516" s="48" t="s">
        <v>2477</v>
      </c>
      <c r="C516" s="48" t="s">
        <v>3664</v>
      </c>
      <c r="D516" s="16">
        <v>46226</v>
      </c>
      <c r="E516" s="48" t="s">
        <v>2417</v>
      </c>
      <c r="F516" s="17" t="s">
        <v>2</v>
      </c>
      <c r="G516" s="17" t="s">
        <v>25</v>
      </c>
      <c r="H516" s="17" t="s">
        <v>3566</v>
      </c>
      <c r="I516" s="21">
        <v>2517.4</v>
      </c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4127.7000000001171</v>
      </c>
      <c r="L516" s="20">
        <f>IF(FluxoCaixa10131514191827[[#This Row],[Entrada / Saída]]="Saída",FluxoCaixa10131514191827[[#This Row],[R$ (Valores)]]*-1,FluxoCaixa10131514191827[[#This Row],[R$ (Valores)]])</f>
        <v>-2517.4</v>
      </c>
    </row>
    <row r="517" spans="2:12">
      <c r="B517" s="48" t="s">
        <v>2478</v>
      </c>
      <c r="C517" s="48" t="s">
        <v>3664</v>
      </c>
      <c r="D517" s="16">
        <v>46227</v>
      </c>
      <c r="E517" s="48" t="s">
        <v>2413</v>
      </c>
      <c r="F517" s="17" t="s">
        <v>2</v>
      </c>
      <c r="G517" s="17" t="s">
        <v>81</v>
      </c>
      <c r="H517" s="17" t="s">
        <v>3904</v>
      </c>
      <c r="I517" s="21">
        <v>3500</v>
      </c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627.70000000011714</v>
      </c>
      <c r="L517" s="20">
        <f>IF(FluxoCaixa10131514191827[[#This Row],[Entrada / Saída]]="Saída",FluxoCaixa10131514191827[[#This Row],[R$ (Valores)]]*-1,FluxoCaixa10131514191827[[#This Row],[R$ (Valores)]])</f>
        <v>-3500</v>
      </c>
    </row>
    <row r="518" spans="2:12">
      <c r="B518" s="48" t="s">
        <v>2478</v>
      </c>
      <c r="C518" s="48" t="s">
        <v>3664</v>
      </c>
      <c r="D518" s="16">
        <v>46227</v>
      </c>
      <c r="E518" s="48" t="s">
        <v>2413</v>
      </c>
      <c r="F518" s="17" t="s">
        <v>2</v>
      </c>
      <c r="G518" s="17" t="s">
        <v>70</v>
      </c>
      <c r="H518" s="17" t="s">
        <v>3954</v>
      </c>
      <c r="I518" s="21">
        <v>1500</v>
      </c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-872.29999999988286</v>
      </c>
      <c r="L518" s="20">
        <f>IF(FluxoCaixa10131514191827[[#This Row],[Entrada / Saída]]="Saída",FluxoCaixa10131514191827[[#This Row],[R$ (Valores)]]*-1,FluxoCaixa10131514191827[[#This Row],[R$ (Valores)]])</f>
        <v>-1500</v>
      </c>
    </row>
    <row r="519" spans="2:12">
      <c r="B519" s="48" t="s">
        <v>2477</v>
      </c>
      <c r="C519" s="48" t="s">
        <v>3664</v>
      </c>
      <c r="D519" s="16">
        <v>46227</v>
      </c>
      <c r="E519" s="48" t="s">
        <v>2413</v>
      </c>
      <c r="F519" s="17" t="s">
        <v>2</v>
      </c>
      <c r="G519" s="17" t="s">
        <v>105</v>
      </c>
      <c r="H519" s="17" t="s">
        <v>3905</v>
      </c>
      <c r="I519" s="21">
        <v>760</v>
      </c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-1632.2999999998829</v>
      </c>
      <c r="L519" s="20">
        <f>IF(FluxoCaixa10131514191827[[#This Row],[Entrada / Saída]]="Saída",FluxoCaixa10131514191827[[#This Row],[R$ (Valores)]]*-1,FluxoCaixa10131514191827[[#This Row],[R$ (Valores)]])</f>
        <v>-760</v>
      </c>
    </row>
    <row r="520" spans="2:12">
      <c r="B520" s="48" t="s">
        <v>2478</v>
      </c>
      <c r="C520" s="48" t="s">
        <v>3664</v>
      </c>
      <c r="D520" s="16">
        <v>46227</v>
      </c>
      <c r="E520" s="48" t="s">
        <v>2413</v>
      </c>
      <c r="F520" s="17" t="s">
        <v>2</v>
      </c>
      <c r="G520" s="17" t="s">
        <v>507</v>
      </c>
      <c r="H520" s="17" t="s">
        <v>3618</v>
      </c>
      <c r="I520" s="21">
        <v>99037.19</v>
      </c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-100669.48999999989</v>
      </c>
      <c r="L520" s="20">
        <f>IF(FluxoCaixa10131514191827[[#This Row],[Entrada / Saída]]="Saída",FluxoCaixa10131514191827[[#This Row],[R$ (Valores)]]*-1,FluxoCaixa10131514191827[[#This Row],[R$ (Valores)]])</f>
        <v>-99037.19</v>
      </c>
    </row>
    <row r="521" spans="2:12">
      <c r="B521" s="48" t="s">
        <v>2477</v>
      </c>
      <c r="C521" s="48" t="s">
        <v>3664</v>
      </c>
      <c r="D521" s="16">
        <v>46227</v>
      </c>
      <c r="E521" s="48" t="s">
        <v>2413</v>
      </c>
      <c r="F521" s="17" t="s">
        <v>2</v>
      </c>
      <c r="G521" s="17" t="s">
        <v>18</v>
      </c>
      <c r="H521" s="17" t="s">
        <v>3906</v>
      </c>
      <c r="I521" s="21">
        <v>403.31</v>
      </c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-101072.79999999989</v>
      </c>
      <c r="L521" s="20">
        <f>IF(FluxoCaixa10131514191827[[#This Row],[Entrada / Saída]]="Saída",FluxoCaixa10131514191827[[#This Row],[R$ (Valores)]]*-1,FluxoCaixa10131514191827[[#This Row],[R$ (Valores)]])</f>
        <v>-403.31</v>
      </c>
    </row>
    <row r="522" spans="2:12">
      <c r="B522" s="48" t="s">
        <v>2477</v>
      </c>
      <c r="C522" s="48" t="s">
        <v>3664</v>
      </c>
      <c r="D522" s="16">
        <v>46227</v>
      </c>
      <c r="E522" s="48" t="s">
        <v>2413</v>
      </c>
      <c r="F522" s="17" t="s">
        <v>2</v>
      </c>
      <c r="G522" s="17" t="s">
        <v>18</v>
      </c>
      <c r="H522" s="17" t="s">
        <v>3906</v>
      </c>
      <c r="I522" s="21">
        <v>354.59</v>
      </c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-101427.38999999988</v>
      </c>
      <c r="L522" s="20">
        <f>IF(FluxoCaixa10131514191827[[#This Row],[Entrada / Saída]]="Saída",FluxoCaixa10131514191827[[#This Row],[R$ (Valores)]]*-1,FluxoCaixa10131514191827[[#This Row],[R$ (Valores)]])</f>
        <v>-354.59</v>
      </c>
    </row>
    <row r="523" spans="2:12">
      <c r="B523" s="48" t="s">
        <v>2478</v>
      </c>
      <c r="C523" s="48" t="s">
        <v>3664</v>
      </c>
      <c r="D523" s="16">
        <v>46227</v>
      </c>
      <c r="E523" s="48" t="s">
        <v>2413</v>
      </c>
      <c r="F523" s="17" t="s">
        <v>1</v>
      </c>
      <c r="G523" s="17" t="s">
        <v>75</v>
      </c>
      <c r="H523" s="17" t="s">
        <v>3576</v>
      </c>
      <c r="I523" s="21">
        <v>115000</v>
      </c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13572.610000000117</v>
      </c>
      <c r="L523" s="20">
        <f>IF(FluxoCaixa10131514191827[[#This Row],[Entrada / Saída]]="Saída",FluxoCaixa10131514191827[[#This Row],[R$ (Valores)]]*-1,FluxoCaixa10131514191827[[#This Row],[R$ (Valores)]])</f>
        <v>115000</v>
      </c>
    </row>
    <row r="524" spans="2:12">
      <c r="B524" s="48" t="s">
        <v>2477</v>
      </c>
      <c r="C524" s="48" t="s">
        <v>3664</v>
      </c>
      <c r="D524" s="16">
        <v>46227</v>
      </c>
      <c r="E524" s="48" t="s">
        <v>2496</v>
      </c>
      <c r="F524" s="17" t="s">
        <v>2</v>
      </c>
      <c r="G524" s="17" t="s">
        <v>76</v>
      </c>
      <c r="H524" s="17" t="s">
        <v>3907</v>
      </c>
      <c r="I524" s="21">
        <v>179</v>
      </c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13393.610000000117</v>
      </c>
      <c r="L524" s="20">
        <f>IF(FluxoCaixa10131514191827[[#This Row],[Entrada / Saída]]="Saída",FluxoCaixa10131514191827[[#This Row],[R$ (Valores)]]*-1,FluxoCaixa10131514191827[[#This Row],[R$ (Valores)]])</f>
        <v>-179</v>
      </c>
    </row>
    <row r="525" spans="2:12">
      <c r="B525" s="48" t="s">
        <v>2477</v>
      </c>
      <c r="C525" s="48" t="s">
        <v>3664</v>
      </c>
      <c r="D525" s="16">
        <v>46227</v>
      </c>
      <c r="E525" s="48" t="s">
        <v>2417</v>
      </c>
      <c r="F525" s="17" t="s">
        <v>2</v>
      </c>
      <c r="G525" s="17" t="s">
        <v>25</v>
      </c>
      <c r="H525" s="17" t="s">
        <v>2007</v>
      </c>
      <c r="I525" s="21">
        <v>1695.5</v>
      </c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11698.110000000117</v>
      </c>
      <c r="L525" s="20">
        <f>IF(FluxoCaixa10131514191827[[#This Row],[Entrada / Saída]]="Saída",FluxoCaixa10131514191827[[#This Row],[R$ (Valores)]]*-1,FluxoCaixa10131514191827[[#This Row],[R$ (Valores)]])</f>
        <v>-1695.5</v>
      </c>
    </row>
    <row r="526" spans="2:12">
      <c r="B526" s="48" t="s">
        <v>2477</v>
      </c>
      <c r="C526" s="48" t="s">
        <v>3664</v>
      </c>
      <c r="D526" s="16">
        <v>46227</v>
      </c>
      <c r="E526" s="48" t="s">
        <v>2413</v>
      </c>
      <c r="F526" s="17" t="s">
        <v>2</v>
      </c>
      <c r="G526" s="17" t="s">
        <v>507</v>
      </c>
      <c r="H526" s="17" t="s">
        <v>3908</v>
      </c>
      <c r="I526" s="21">
        <v>2354.25</v>
      </c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9343.860000000117</v>
      </c>
      <c r="L526" s="20">
        <f>IF(FluxoCaixa10131514191827[[#This Row],[Entrada / Saída]]="Saída",FluxoCaixa10131514191827[[#This Row],[R$ (Valores)]]*-1,FluxoCaixa10131514191827[[#This Row],[R$ (Valores)]])</f>
        <v>-2354.25</v>
      </c>
    </row>
    <row r="527" spans="2:12">
      <c r="B527" s="48" t="s">
        <v>2477</v>
      </c>
      <c r="C527" s="48" t="s">
        <v>3664</v>
      </c>
      <c r="D527" s="16">
        <v>46230</v>
      </c>
      <c r="E527" s="48" t="s">
        <v>2413</v>
      </c>
      <c r="F527" s="17" t="s">
        <v>2</v>
      </c>
      <c r="G527" s="17" t="s">
        <v>70</v>
      </c>
      <c r="H527" s="17" t="s">
        <v>3760</v>
      </c>
      <c r="I527" s="21">
        <v>1500</v>
      </c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7843.860000000117</v>
      </c>
      <c r="L527" s="20">
        <f>IF(FluxoCaixa10131514191827[[#This Row],[Entrada / Saída]]="Saída",FluxoCaixa10131514191827[[#This Row],[R$ (Valores)]]*-1,FluxoCaixa10131514191827[[#This Row],[R$ (Valores)]])</f>
        <v>-1500</v>
      </c>
    </row>
    <row r="528" spans="2:12">
      <c r="B528" s="48" t="s">
        <v>2477</v>
      </c>
      <c r="C528" s="48" t="s">
        <v>3664</v>
      </c>
      <c r="D528" s="16">
        <v>46230</v>
      </c>
      <c r="E528" s="48" t="s">
        <v>2413</v>
      </c>
      <c r="F528" s="17" t="s">
        <v>2</v>
      </c>
      <c r="G528" s="17" t="s">
        <v>70</v>
      </c>
      <c r="H528" s="17" t="s">
        <v>3456</v>
      </c>
      <c r="I528" s="21">
        <v>1500</v>
      </c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6343.860000000117</v>
      </c>
      <c r="L528" s="20">
        <f>IF(FluxoCaixa10131514191827[[#This Row],[Entrada / Saída]]="Saída",FluxoCaixa10131514191827[[#This Row],[R$ (Valores)]]*-1,FluxoCaixa10131514191827[[#This Row],[R$ (Valores)]])</f>
        <v>-1500</v>
      </c>
    </row>
    <row r="529" spans="2:18">
      <c r="B529" s="48" t="s">
        <v>2477</v>
      </c>
      <c r="C529" s="48" t="s">
        <v>3664</v>
      </c>
      <c r="D529" s="16">
        <v>46230</v>
      </c>
      <c r="E529" s="48" t="s">
        <v>2413</v>
      </c>
      <c r="F529" s="17" t="s">
        <v>2</v>
      </c>
      <c r="G529" s="17" t="s">
        <v>70</v>
      </c>
      <c r="H529" s="17" t="s">
        <v>2093</v>
      </c>
      <c r="I529" s="21">
        <v>3000</v>
      </c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3343.860000000117</v>
      </c>
      <c r="L529" s="20">
        <f>IF(FluxoCaixa10131514191827[[#This Row],[Entrada / Saída]]="Saída",FluxoCaixa10131514191827[[#This Row],[R$ (Valores)]]*-1,FluxoCaixa10131514191827[[#This Row],[R$ (Valores)]])</f>
        <v>-3000</v>
      </c>
    </row>
    <row r="530" spans="2:18">
      <c r="B530" s="48" t="s">
        <v>2477</v>
      </c>
      <c r="C530" s="48" t="s">
        <v>3664</v>
      </c>
      <c r="D530" s="16">
        <v>46230</v>
      </c>
      <c r="E530" s="48" t="s">
        <v>2413</v>
      </c>
      <c r="F530" s="17" t="s">
        <v>2</v>
      </c>
      <c r="G530" s="17" t="s">
        <v>70</v>
      </c>
      <c r="H530" s="17" t="s">
        <v>798</v>
      </c>
      <c r="I530" s="21">
        <v>650</v>
      </c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2693.860000000117</v>
      </c>
      <c r="L530" s="20">
        <f>IF(FluxoCaixa10131514191827[[#This Row],[Entrada / Saída]]="Saída",FluxoCaixa10131514191827[[#This Row],[R$ (Valores)]]*-1,FluxoCaixa10131514191827[[#This Row],[R$ (Valores)]])</f>
        <v>-650</v>
      </c>
    </row>
    <row r="531" spans="2:18">
      <c r="B531" s="48" t="s">
        <v>2477</v>
      </c>
      <c r="C531" s="48" t="s">
        <v>3664</v>
      </c>
      <c r="D531" s="16">
        <v>46230</v>
      </c>
      <c r="E531" s="48" t="s">
        <v>2413</v>
      </c>
      <c r="F531" s="17" t="s">
        <v>2</v>
      </c>
      <c r="G531" s="17" t="s">
        <v>70</v>
      </c>
      <c r="H531" s="17" t="s">
        <v>2616</v>
      </c>
      <c r="I531" s="21">
        <v>650</v>
      </c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2043.860000000117</v>
      </c>
      <c r="L531" s="20">
        <f>IF(FluxoCaixa10131514191827[[#This Row],[Entrada / Saída]]="Saída",FluxoCaixa10131514191827[[#This Row],[R$ (Valores)]]*-1,FluxoCaixa10131514191827[[#This Row],[R$ (Valores)]])</f>
        <v>-650</v>
      </c>
    </row>
    <row r="532" spans="2:18" s="50" customFormat="1">
      <c r="B532" s="48" t="s">
        <v>2477</v>
      </c>
      <c r="C532" s="48" t="s">
        <v>3664</v>
      </c>
      <c r="D532" s="16">
        <v>46230</v>
      </c>
      <c r="E532" s="48" t="s">
        <v>2413</v>
      </c>
      <c r="F532" s="17" t="s">
        <v>2</v>
      </c>
      <c r="G532" s="17" t="s">
        <v>70</v>
      </c>
      <c r="H532" s="17" t="s">
        <v>779</v>
      </c>
      <c r="I532" s="21">
        <v>1300</v>
      </c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743.860000000117</v>
      </c>
      <c r="L532" s="49">
        <f>IF(FluxoCaixa10131514191827[[#This Row],[Entrada / Saída]]="Saída",FluxoCaixa10131514191827[[#This Row],[R$ (Valores)]]*-1,FluxoCaixa10131514191827[[#This Row],[R$ (Valores)]])</f>
        <v>-1300</v>
      </c>
      <c r="R532" s="51"/>
    </row>
    <row r="533" spans="2:18">
      <c r="B533" s="48" t="s">
        <v>2477</v>
      </c>
      <c r="C533" s="48" t="s">
        <v>3664</v>
      </c>
      <c r="D533" s="16">
        <v>46230</v>
      </c>
      <c r="E533" s="48" t="s">
        <v>2413</v>
      </c>
      <c r="F533" s="17" t="s">
        <v>2</v>
      </c>
      <c r="G533" s="17" t="s">
        <v>70</v>
      </c>
      <c r="H533" s="17" t="s">
        <v>2107</v>
      </c>
      <c r="I533" s="21">
        <v>1000</v>
      </c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-256.139999999883</v>
      </c>
      <c r="L533" s="20">
        <f>IF(FluxoCaixa10131514191827[[#This Row],[Entrada / Saída]]="Saída",FluxoCaixa10131514191827[[#This Row],[R$ (Valores)]]*-1,FluxoCaixa10131514191827[[#This Row],[R$ (Valores)]])</f>
        <v>-1000</v>
      </c>
    </row>
    <row r="534" spans="2:18">
      <c r="B534" s="48" t="s">
        <v>2477</v>
      </c>
      <c r="C534" s="48" t="s">
        <v>3664</v>
      </c>
      <c r="D534" s="16">
        <v>46230</v>
      </c>
      <c r="E534" s="48" t="s">
        <v>2413</v>
      </c>
      <c r="F534" s="17" t="s">
        <v>2</v>
      </c>
      <c r="G534" s="17" t="s">
        <v>431</v>
      </c>
      <c r="H534" s="17" t="s">
        <v>3910</v>
      </c>
      <c r="I534" s="21">
        <v>156.18</v>
      </c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-412.31999999988301</v>
      </c>
      <c r="L534" s="20">
        <f>IF(FluxoCaixa10131514191827[[#This Row],[Entrada / Saída]]="Saída",FluxoCaixa10131514191827[[#This Row],[R$ (Valores)]]*-1,FluxoCaixa10131514191827[[#This Row],[R$ (Valores)]])</f>
        <v>-156.18</v>
      </c>
    </row>
    <row r="535" spans="2:18">
      <c r="B535" s="48" t="s">
        <v>2477</v>
      </c>
      <c r="C535" s="48" t="s">
        <v>3664</v>
      </c>
      <c r="D535" s="16">
        <v>46230</v>
      </c>
      <c r="E535" s="48" t="s">
        <v>2413</v>
      </c>
      <c r="F535" s="17" t="s">
        <v>2</v>
      </c>
      <c r="G535" s="17" t="s">
        <v>431</v>
      </c>
      <c r="H535" s="17" t="s">
        <v>559</v>
      </c>
      <c r="I535" s="21">
        <v>156.18</v>
      </c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-568.49999999988302</v>
      </c>
      <c r="L535" s="20">
        <f>IF(FluxoCaixa10131514191827[[#This Row],[Entrada / Saída]]="Saída",FluxoCaixa10131514191827[[#This Row],[R$ (Valores)]]*-1,FluxoCaixa10131514191827[[#This Row],[R$ (Valores)]])</f>
        <v>-156.18</v>
      </c>
    </row>
    <row r="536" spans="2:18">
      <c r="B536" s="48" t="s">
        <v>2477</v>
      </c>
      <c r="C536" s="48" t="s">
        <v>3664</v>
      </c>
      <c r="D536" s="16">
        <v>46230</v>
      </c>
      <c r="E536" s="48" t="s">
        <v>2413</v>
      </c>
      <c r="F536" s="17" t="s">
        <v>2</v>
      </c>
      <c r="G536" s="17" t="s">
        <v>25</v>
      </c>
      <c r="H536" s="17" t="s">
        <v>3349</v>
      </c>
      <c r="I536" s="21">
        <v>1542.84</v>
      </c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-2111.3399999998828</v>
      </c>
      <c r="L536" s="20">
        <f>IF(FluxoCaixa10131514191827[[#This Row],[Entrada / Saída]]="Saída",FluxoCaixa10131514191827[[#This Row],[R$ (Valores)]]*-1,FluxoCaixa10131514191827[[#This Row],[R$ (Valores)]])</f>
        <v>-1542.84</v>
      </c>
    </row>
    <row r="537" spans="2:18">
      <c r="B537" s="48" t="s">
        <v>2477</v>
      </c>
      <c r="C537" s="48" t="s">
        <v>3664</v>
      </c>
      <c r="D537" s="16">
        <v>46230</v>
      </c>
      <c r="E537" s="48" t="s">
        <v>2413</v>
      </c>
      <c r="F537" s="17" t="s">
        <v>2</v>
      </c>
      <c r="G537" s="17" t="s">
        <v>519</v>
      </c>
      <c r="H537" s="17" t="s">
        <v>934</v>
      </c>
      <c r="I537" s="21">
        <v>1185</v>
      </c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-3296.3399999998828</v>
      </c>
      <c r="L537" s="20">
        <f>IF(FluxoCaixa10131514191827[[#This Row],[Entrada / Saída]]="Saída",FluxoCaixa10131514191827[[#This Row],[R$ (Valores)]]*-1,FluxoCaixa10131514191827[[#This Row],[R$ (Valores)]])</f>
        <v>-1185</v>
      </c>
    </row>
    <row r="538" spans="2:18">
      <c r="B538" s="48" t="s">
        <v>2477</v>
      </c>
      <c r="C538" s="48" t="s">
        <v>3664</v>
      </c>
      <c r="D538" s="16">
        <v>46230</v>
      </c>
      <c r="E538" s="48" t="s">
        <v>2413</v>
      </c>
      <c r="F538" s="17" t="s">
        <v>2</v>
      </c>
      <c r="G538" s="17" t="s">
        <v>146</v>
      </c>
      <c r="H538" s="17" t="s">
        <v>3911</v>
      </c>
      <c r="I538" s="21">
        <v>200</v>
      </c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-3496.3399999998828</v>
      </c>
      <c r="L538" s="20">
        <f>IF(FluxoCaixa10131514191827[[#This Row],[Entrada / Saída]]="Saída",FluxoCaixa10131514191827[[#This Row],[R$ (Valores)]]*-1,FluxoCaixa10131514191827[[#This Row],[R$ (Valores)]])</f>
        <v>-200</v>
      </c>
    </row>
    <row r="539" spans="2:18">
      <c r="B539" s="48" t="s">
        <v>2477</v>
      </c>
      <c r="C539" s="48" t="s">
        <v>3664</v>
      </c>
      <c r="D539" s="16">
        <v>46230</v>
      </c>
      <c r="E539" s="48" t="s">
        <v>2413</v>
      </c>
      <c r="F539" s="17" t="s">
        <v>2</v>
      </c>
      <c r="G539" s="17" t="s">
        <v>10</v>
      </c>
      <c r="H539" s="17" t="s">
        <v>3912</v>
      </c>
      <c r="I539" s="21">
        <v>96.15</v>
      </c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-3592.4899999998829</v>
      </c>
      <c r="L539" s="20">
        <f>IF(FluxoCaixa10131514191827[[#This Row],[Entrada / Saída]]="Saída",FluxoCaixa10131514191827[[#This Row],[R$ (Valores)]]*-1,FluxoCaixa10131514191827[[#This Row],[R$ (Valores)]])</f>
        <v>-96.15</v>
      </c>
    </row>
    <row r="540" spans="2:18">
      <c r="B540" s="48" t="s">
        <v>2478</v>
      </c>
      <c r="C540" s="48" t="s">
        <v>3664</v>
      </c>
      <c r="D540" s="16">
        <v>46230</v>
      </c>
      <c r="E540" s="48" t="s">
        <v>2413</v>
      </c>
      <c r="F540" s="17" t="s">
        <v>1</v>
      </c>
      <c r="G540" s="17" t="s">
        <v>75</v>
      </c>
      <c r="H540" s="17" t="s">
        <v>3916</v>
      </c>
      <c r="I540" s="21">
        <v>10000</v>
      </c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6407.5100000001166</v>
      </c>
      <c r="L540" s="20">
        <f>IF(FluxoCaixa10131514191827[[#This Row],[Entrada / Saída]]="Saída",FluxoCaixa10131514191827[[#This Row],[R$ (Valores)]]*-1,FluxoCaixa10131514191827[[#This Row],[R$ (Valores)]])</f>
        <v>10000</v>
      </c>
    </row>
    <row r="541" spans="2:18">
      <c r="B541" s="48" t="s">
        <v>2477</v>
      </c>
      <c r="C541" s="48" t="s">
        <v>3664</v>
      </c>
      <c r="D541" s="16">
        <v>46230</v>
      </c>
      <c r="E541" s="48" t="s">
        <v>2417</v>
      </c>
      <c r="F541" s="17" t="s">
        <v>2</v>
      </c>
      <c r="G541" s="17" t="s">
        <v>146</v>
      </c>
      <c r="H541" s="17" t="s">
        <v>3913</v>
      </c>
      <c r="I541" s="21">
        <v>160</v>
      </c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6247.5100000001166</v>
      </c>
      <c r="L541" s="20">
        <f>IF(FluxoCaixa10131514191827[[#This Row],[Entrada / Saída]]="Saída",FluxoCaixa10131514191827[[#This Row],[R$ (Valores)]]*-1,FluxoCaixa10131514191827[[#This Row],[R$ (Valores)]])</f>
        <v>-160</v>
      </c>
    </row>
    <row r="542" spans="2:18">
      <c r="B542" s="48" t="s">
        <v>2477</v>
      </c>
      <c r="C542" s="48" t="s">
        <v>3664</v>
      </c>
      <c r="D542" s="16">
        <v>46230</v>
      </c>
      <c r="E542" s="48" t="s">
        <v>2417</v>
      </c>
      <c r="F542" s="17" t="s">
        <v>2</v>
      </c>
      <c r="G542" s="17" t="s">
        <v>507</v>
      </c>
      <c r="H542" s="17" t="s">
        <v>3914</v>
      </c>
      <c r="I542" s="21">
        <v>29.48</v>
      </c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6218.0300000001171</v>
      </c>
      <c r="L542" s="20">
        <f>IF(FluxoCaixa10131514191827[[#This Row],[Entrada / Saída]]="Saída",FluxoCaixa10131514191827[[#This Row],[R$ (Valores)]]*-1,FluxoCaixa10131514191827[[#This Row],[R$ (Valores)]])</f>
        <v>-29.48</v>
      </c>
    </row>
    <row r="543" spans="2:18">
      <c r="B543" s="48" t="s">
        <v>2478</v>
      </c>
      <c r="C543" s="48" t="s">
        <v>3664</v>
      </c>
      <c r="D543" s="16">
        <v>46230</v>
      </c>
      <c r="E543" s="48" t="s">
        <v>2496</v>
      </c>
      <c r="F543" s="17" t="s">
        <v>2</v>
      </c>
      <c r="G543" s="17" t="s">
        <v>70</v>
      </c>
      <c r="H543" s="17" t="s">
        <v>3915</v>
      </c>
      <c r="I543" s="21">
        <v>5510</v>
      </c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708.03000000011707</v>
      </c>
      <c r="L543" s="20">
        <f>IF(FluxoCaixa10131514191827[[#This Row],[Entrada / Saída]]="Saída",FluxoCaixa10131514191827[[#This Row],[R$ (Valores)]]*-1,FluxoCaixa10131514191827[[#This Row],[R$ (Valores)]])</f>
        <v>-5510</v>
      </c>
    </row>
    <row r="544" spans="2:18">
      <c r="B544" s="48" t="s">
        <v>2477</v>
      </c>
      <c r="C544" s="48" t="s">
        <v>3664</v>
      </c>
      <c r="D544" s="16">
        <v>46230</v>
      </c>
      <c r="E544" s="48" t="s">
        <v>2496</v>
      </c>
      <c r="F544" s="17" t="s">
        <v>2</v>
      </c>
      <c r="G544" s="17" t="s">
        <v>70</v>
      </c>
      <c r="H544" s="17" t="s">
        <v>3510</v>
      </c>
      <c r="I544" s="21">
        <v>2000</v>
      </c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-1291.9699999998829</v>
      </c>
      <c r="L544" s="20">
        <f>IF(FluxoCaixa10131514191827[[#This Row],[Entrada / Saída]]="Saída",FluxoCaixa10131514191827[[#This Row],[R$ (Valores)]]*-1,FluxoCaixa10131514191827[[#This Row],[R$ (Valores)]])</f>
        <v>-2000</v>
      </c>
    </row>
    <row r="545" spans="2:12">
      <c r="B545" s="48" t="s">
        <v>2477</v>
      </c>
      <c r="C545" s="48" t="s">
        <v>3664</v>
      </c>
      <c r="D545" s="16">
        <v>46230</v>
      </c>
      <c r="E545" s="48" t="s">
        <v>2496</v>
      </c>
      <c r="F545" s="17" t="s">
        <v>2</v>
      </c>
      <c r="G545" s="17" t="s">
        <v>70</v>
      </c>
      <c r="H545" s="17" t="s">
        <v>3276</v>
      </c>
      <c r="I545" s="21">
        <v>2000</v>
      </c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-3291.9699999998829</v>
      </c>
      <c r="L545" s="20">
        <f>IF(FluxoCaixa10131514191827[[#This Row],[Entrada / Saída]]="Saída",FluxoCaixa10131514191827[[#This Row],[R$ (Valores)]]*-1,FluxoCaixa10131514191827[[#This Row],[R$ (Valores)]])</f>
        <v>-2000</v>
      </c>
    </row>
    <row r="546" spans="2:12">
      <c r="B546" s="48" t="s">
        <v>2477</v>
      </c>
      <c r="C546" s="48" t="s">
        <v>3664</v>
      </c>
      <c r="D546" s="16">
        <v>46230</v>
      </c>
      <c r="E546" s="48" t="s">
        <v>2496</v>
      </c>
      <c r="F546" s="17" t="s">
        <v>2</v>
      </c>
      <c r="G546" s="17" t="s">
        <v>70</v>
      </c>
      <c r="H546" s="17" t="s">
        <v>2549</v>
      </c>
      <c r="I546" s="21">
        <v>2000</v>
      </c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-5291.9699999998829</v>
      </c>
      <c r="L546" s="20">
        <f>IF(FluxoCaixa10131514191827[[#This Row],[Entrada / Saída]]="Saída",FluxoCaixa10131514191827[[#This Row],[R$ (Valores)]]*-1,FluxoCaixa10131514191827[[#This Row],[R$ (Valores)]])</f>
        <v>-2000</v>
      </c>
    </row>
    <row r="547" spans="2:12">
      <c r="B547" s="48" t="s">
        <v>2477</v>
      </c>
      <c r="C547" s="48" t="s">
        <v>3664</v>
      </c>
      <c r="D547" s="16">
        <v>46230</v>
      </c>
      <c r="E547" s="48" t="s">
        <v>2496</v>
      </c>
      <c r="F547" s="17" t="s">
        <v>2</v>
      </c>
      <c r="G547" s="17" t="s">
        <v>70</v>
      </c>
      <c r="H547" s="17" t="s">
        <v>1178</v>
      </c>
      <c r="I547" s="21">
        <v>4000</v>
      </c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-9291.9699999998829</v>
      </c>
      <c r="L547" s="20">
        <f>IF(FluxoCaixa10131514191827[[#This Row],[Entrada / Saída]]="Saída",FluxoCaixa10131514191827[[#This Row],[R$ (Valores)]]*-1,FluxoCaixa10131514191827[[#This Row],[R$ (Valores)]])</f>
        <v>-4000</v>
      </c>
    </row>
    <row r="548" spans="2:12">
      <c r="B548" s="48" t="s">
        <v>2477</v>
      </c>
      <c r="C548" s="48" t="s">
        <v>3664</v>
      </c>
      <c r="D548" s="16">
        <v>46230</v>
      </c>
      <c r="E548" s="48" t="s">
        <v>2496</v>
      </c>
      <c r="F548" s="17" t="s">
        <v>2</v>
      </c>
      <c r="G548" s="17" t="s">
        <v>70</v>
      </c>
      <c r="H548" s="17" t="s">
        <v>2147</v>
      </c>
      <c r="I548" s="21">
        <v>1000</v>
      </c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-10291.969999999883</v>
      </c>
      <c r="L548" s="20">
        <f>IF(FluxoCaixa10131514191827[[#This Row],[Entrada / Saída]]="Saída",FluxoCaixa10131514191827[[#This Row],[R$ (Valores)]]*-1,FluxoCaixa10131514191827[[#This Row],[R$ (Valores)]])</f>
        <v>-1000</v>
      </c>
    </row>
    <row r="549" spans="2:12">
      <c r="B549" s="48" t="s">
        <v>2477</v>
      </c>
      <c r="C549" s="48" t="s">
        <v>3664</v>
      </c>
      <c r="D549" s="16">
        <v>46230</v>
      </c>
      <c r="E549" s="48" t="s">
        <v>2496</v>
      </c>
      <c r="F549" s="17" t="s">
        <v>2</v>
      </c>
      <c r="G549" s="17" t="s">
        <v>70</v>
      </c>
      <c r="H549" s="17" t="s">
        <v>2920</v>
      </c>
      <c r="I549" s="21">
        <v>4000</v>
      </c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-14291.969999999883</v>
      </c>
      <c r="L549" s="20">
        <f>IF(FluxoCaixa10131514191827[[#This Row],[Entrada / Saída]]="Saída",FluxoCaixa10131514191827[[#This Row],[R$ (Valores)]]*-1,FluxoCaixa10131514191827[[#This Row],[R$ (Valores)]])</f>
        <v>-4000</v>
      </c>
    </row>
    <row r="550" spans="2:12">
      <c r="B550" s="48" t="s">
        <v>2477</v>
      </c>
      <c r="C550" s="48" t="s">
        <v>3664</v>
      </c>
      <c r="D550" s="16">
        <v>46230</v>
      </c>
      <c r="E550" s="48" t="s">
        <v>2496</v>
      </c>
      <c r="F550" s="17" t="s">
        <v>2</v>
      </c>
      <c r="G550" s="17" t="s">
        <v>70</v>
      </c>
      <c r="H550" s="17" t="s">
        <v>2440</v>
      </c>
      <c r="I550" s="21">
        <v>500</v>
      </c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-14791.969999999883</v>
      </c>
      <c r="L550" s="20">
        <f>IF(FluxoCaixa10131514191827[[#This Row],[Entrada / Saída]]="Saída",FluxoCaixa10131514191827[[#This Row],[R$ (Valores)]]*-1,FluxoCaixa10131514191827[[#This Row],[R$ (Valores)]])</f>
        <v>-500</v>
      </c>
    </row>
    <row r="551" spans="2:12">
      <c r="B551" s="48" t="s">
        <v>2477</v>
      </c>
      <c r="C551" s="48" t="s">
        <v>3664</v>
      </c>
      <c r="D551" s="16">
        <v>46230</v>
      </c>
      <c r="E551" s="48" t="s">
        <v>2417</v>
      </c>
      <c r="F551" s="17" t="s">
        <v>2</v>
      </c>
      <c r="G551" s="17" t="s">
        <v>70</v>
      </c>
      <c r="H551" s="17" t="s">
        <v>2140</v>
      </c>
      <c r="I551" s="21">
        <v>400</v>
      </c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-15191.969999999883</v>
      </c>
      <c r="L551" s="20">
        <f>IF(FluxoCaixa10131514191827[[#This Row],[Entrada / Saída]]="Saída",FluxoCaixa10131514191827[[#This Row],[R$ (Valores)]]*-1,FluxoCaixa10131514191827[[#This Row],[R$ (Valores)]])</f>
        <v>-400</v>
      </c>
    </row>
    <row r="552" spans="2:12">
      <c r="B552" s="48" t="s">
        <v>2477</v>
      </c>
      <c r="C552" s="48" t="s">
        <v>3664</v>
      </c>
      <c r="D552" s="16">
        <v>46230</v>
      </c>
      <c r="E552" s="48" t="s">
        <v>2496</v>
      </c>
      <c r="F552" s="17" t="s">
        <v>2</v>
      </c>
      <c r="G552" s="17" t="s">
        <v>70</v>
      </c>
      <c r="H552" s="17" t="s">
        <v>2351</v>
      </c>
      <c r="I552" s="21">
        <v>235</v>
      </c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-15426.969999999883</v>
      </c>
      <c r="L552" s="20">
        <f>IF(FluxoCaixa10131514191827[[#This Row],[Entrada / Saída]]="Saída",FluxoCaixa10131514191827[[#This Row],[R$ (Valores)]]*-1,FluxoCaixa10131514191827[[#This Row],[R$ (Valores)]])</f>
        <v>-235</v>
      </c>
    </row>
    <row r="553" spans="2:12">
      <c r="B553" s="48" t="s">
        <v>2478</v>
      </c>
      <c r="C553" s="48" t="s">
        <v>3664</v>
      </c>
      <c r="D553" s="16">
        <v>46230</v>
      </c>
      <c r="E553" s="48" t="s">
        <v>2413</v>
      </c>
      <c r="F553" s="17" t="s">
        <v>1</v>
      </c>
      <c r="G553" s="17" t="s">
        <v>75</v>
      </c>
      <c r="H553" s="17" t="s">
        <v>3916</v>
      </c>
      <c r="I553" s="21">
        <v>30000</v>
      </c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14573.030000000117</v>
      </c>
      <c r="L553" s="20">
        <f>IF(FluxoCaixa10131514191827[[#This Row],[Entrada / Saída]]="Saída",FluxoCaixa10131514191827[[#This Row],[R$ (Valores)]]*-1,FluxoCaixa10131514191827[[#This Row],[R$ (Valores)]])</f>
        <v>30000</v>
      </c>
    </row>
    <row r="554" spans="2:12">
      <c r="B554" s="48" t="s">
        <v>2478</v>
      </c>
      <c r="C554" s="48" t="s">
        <v>3664</v>
      </c>
      <c r="D554" s="16">
        <v>46230</v>
      </c>
      <c r="E554" s="48" t="s">
        <v>2417</v>
      </c>
      <c r="F554" s="17" t="s">
        <v>2</v>
      </c>
      <c r="G554" s="17" t="s">
        <v>71</v>
      </c>
      <c r="H554" s="17" t="s">
        <v>766</v>
      </c>
      <c r="I554" s="21">
        <v>1200</v>
      </c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13373.030000000117</v>
      </c>
      <c r="L554" s="20">
        <f>IF(FluxoCaixa10131514191827[[#This Row],[Entrada / Saída]]="Saída",FluxoCaixa10131514191827[[#This Row],[R$ (Valores)]]*-1,FluxoCaixa10131514191827[[#This Row],[R$ (Valores)]])</f>
        <v>-1200</v>
      </c>
    </row>
    <row r="555" spans="2:12">
      <c r="B555" s="48" t="s">
        <v>2478</v>
      </c>
      <c r="C555" s="48" t="s">
        <v>3664</v>
      </c>
      <c r="D555" s="16">
        <v>46230</v>
      </c>
      <c r="E555" s="48" t="s">
        <v>2413</v>
      </c>
      <c r="F555" s="17" t="s">
        <v>2</v>
      </c>
      <c r="G555" s="17" t="s">
        <v>20</v>
      </c>
      <c r="H555" s="17" t="s">
        <v>3847</v>
      </c>
      <c r="I555" s="21">
        <v>3139.1</v>
      </c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10233.930000000117</v>
      </c>
      <c r="L555" s="20">
        <f>IF(FluxoCaixa10131514191827[[#This Row],[Entrada / Saída]]="Saída",FluxoCaixa10131514191827[[#This Row],[R$ (Valores)]]*-1,FluxoCaixa10131514191827[[#This Row],[R$ (Valores)]])</f>
        <v>-3139.1</v>
      </c>
    </row>
    <row r="556" spans="2:12">
      <c r="B556" s="48" t="s">
        <v>2478</v>
      </c>
      <c r="C556" s="48" t="s">
        <v>3664</v>
      </c>
      <c r="D556" s="16">
        <v>46230</v>
      </c>
      <c r="E556" s="48" t="s">
        <v>2413</v>
      </c>
      <c r="F556" s="17" t="s">
        <v>2</v>
      </c>
      <c r="G556" s="17" t="s">
        <v>14</v>
      </c>
      <c r="H556" s="17" t="s">
        <v>3652</v>
      </c>
      <c r="I556" s="21">
        <v>267.70999999999998</v>
      </c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9966.2200000001176</v>
      </c>
      <c r="L556" s="20">
        <f>IF(FluxoCaixa10131514191827[[#This Row],[Entrada / Saída]]="Saída",FluxoCaixa10131514191827[[#This Row],[R$ (Valores)]]*-1,FluxoCaixa10131514191827[[#This Row],[R$ (Valores)]])</f>
        <v>-267.70999999999998</v>
      </c>
    </row>
    <row r="557" spans="2:12">
      <c r="B557" s="48" t="s">
        <v>2478</v>
      </c>
      <c r="C557" s="48" t="s">
        <v>3664</v>
      </c>
      <c r="D557" s="16">
        <v>46231</v>
      </c>
      <c r="E557" s="48" t="s">
        <v>2413</v>
      </c>
      <c r="F557" s="17" t="s">
        <v>2</v>
      </c>
      <c r="G557" s="17" t="s">
        <v>71</v>
      </c>
      <c r="H557" s="17" t="s">
        <v>3924</v>
      </c>
      <c r="I557" s="21">
        <v>513.36</v>
      </c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9452.860000000117</v>
      </c>
      <c r="L557" s="20">
        <f>IF(FluxoCaixa10131514191827[[#This Row],[Entrada / Saída]]="Saída",FluxoCaixa10131514191827[[#This Row],[R$ (Valores)]]*-1,FluxoCaixa10131514191827[[#This Row],[R$ (Valores)]])</f>
        <v>-513.36</v>
      </c>
    </row>
    <row r="558" spans="2:12">
      <c r="B558" s="48" t="s">
        <v>2478</v>
      </c>
      <c r="C558" s="48" t="s">
        <v>3664</v>
      </c>
      <c r="D558" s="16">
        <v>46231</v>
      </c>
      <c r="E558" s="48" t="s">
        <v>2413</v>
      </c>
      <c r="F558" s="17" t="s">
        <v>2</v>
      </c>
      <c r="G558" s="17" t="s">
        <v>79</v>
      </c>
      <c r="H558" s="17" t="s">
        <v>3925</v>
      </c>
      <c r="I558" s="21">
        <v>1112.6300000000001</v>
      </c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8340.230000000116</v>
      </c>
      <c r="L558" s="20">
        <f>IF(FluxoCaixa10131514191827[[#This Row],[Entrada / Saída]]="Saída",FluxoCaixa10131514191827[[#This Row],[R$ (Valores)]]*-1,FluxoCaixa10131514191827[[#This Row],[R$ (Valores)]])</f>
        <v>-1112.6300000000001</v>
      </c>
    </row>
    <row r="559" spans="2:12">
      <c r="B559" s="48" t="s">
        <v>2477</v>
      </c>
      <c r="C559" s="48" t="s">
        <v>3664</v>
      </c>
      <c r="D559" s="16">
        <v>46231</v>
      </c>
      <c r="E559" s="48" t="s">
        <v>2413</v>
      </c>
      <c r="F559" s="17" t="s">
        <v>2</v>
      </c>
      <c r="G559" s="17" t="s">
        <v>353</v>
      </c>
      <c r="H559" s="17" t="s">
        <v>1113</v>
      </c>
      <c r="I559" s="21">
        <v>4294.1400000000003</v>
      </c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4046.0900000001157</v>
      </c>
      <c r="L559" s="20">
        <f>IF(FluxoCaixa10131514191827[[#This Row],[Entrada / Saída]]="Saída",FluxoCaixa10131514191827[[#This Row],[R$ (Valores)]]*-1,FluxoCaixa10131514191827[[#This Row],[R$ (Valores)]])</f>
        <v>-4294.1400000000003</v>
      </c>
    </row>
    <row r="560" spans="2:12">
      <c r="B560" s="48" t="s">
        <v>2477</v>
      </c>
      <c r="C560" s="48" t="s">
        <v>3664</v>
      </c>
      <c r="D560" s="16">
        <v>46231</v>
      </c>
      <c r="E560" s="48" t="s">
        <v>2413</v>
      </c>
      <c r="F560" s="17" t="s">
        <v>2</v>
      </c>
      <c r="G560" s="17" t="s">
        <v>73</v>
      </c>
      <c r="H560" s="17" t="s">
        <v>3926</v>
      </c>
      <c r="I560" s="21">
        <v>1010.87</v>
      </c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3035.2200000001158</v>
      </c>
      <c r="L560" s="20">
        <f>IF(FluxoCaixa10131514191827[[#This Row],[Entrada / Saída]]="Saída",FluxoCaixa10131514191827[[#This Row],[R$ (Valores)]]*-1,FluxoCaixa10131514191827[[#This Row],[R$ (Valores)]])</f>
        <v>-1010.87</v>
      </c>
    </row>
    <row r="561" spans="2:12">
      <c r="B561" s="48" t="s">
        <v>2477</v>
      </c>
      <c r="C561" s="48" t="s">
        <v>3664</v>
      </c>
      <c r="D561" s="16">
        <v>46231</v>
      </c>
      <c r="E561" s="48" t="s">
        <v>2413</v>
      </c>
      <c r="F561" s="17" t="s">
        <v>2</v>
      </c>
      <c r="G561" s="17" t="s">
        <v>3927</v>
      </c>
      <c r="H561" s="17" t="s">
        <v>2932</v>
      </c>
      <c r="I561" s="21">
        <v>615.15</v>
      </c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2420.0700000001157</v>
      </c>
      <c r="L561" s="20">
        <f>IF(FluxoCaixa10131514191827[[#This Row],[Entrada / Saída]]="Saída",FluxoCaixa10131514191827[[#This Row],[R$ (Valores)]]*-1,FluxoCaixa10131514191827[[#This Row],[R$ (Valores)]])</f>
        <v>-615.15</v>
      </c>
    </row>
    <row r="562" spans="2:12">
      <c r="B562" s="48" t="s">
        <v>2477</v>
      </c>
      <c r="C562" s="48" t="s">
        <v>3664</v>
      </c>
      <c r="D562" s="16">
        <v>46231</v>
      </c>
      <c r="E562" s="48" t="s">
        <v>2413</v>
      </c>
      <c r="F562" s="17" t="s">
        <v>2</v>
      </c>
      <c r="G562" s="17" t="s">
        <v>519</v>
      </c>
      <c r="H562" s="17" t="s">
        <v>2239</v>
      </c>
      <c r="I562" s="21">
        <v>711.83</v>
      </c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1708.2400000001157</v>
      </c>
      <c r="L562" s="20">
        <f>IF(FluxoCaixa10131514191827[[#This Row],[Entrada / Saída]]="Saída",FluxoCaixa10131514191827[[#This Row],[R$ (Valores)]]*-1,FluxoCaixa10131514191827[[#This Row],[R$ (Valores)]])</f>
        <v>-711.83</v>
      </c>
    </row>
    <row r="563" spans="2:12">
      <c r="B563" s="48" t="s">
        <v>2477</v>
      </c>
      <c r="C563" s="48" t="s">
        <v>3664</v>
      </c>
      <c r="D563" s="16">
        <v>46231</v>
      </c>
      <c r="E563" s="48" t="s">
        <v>2413</v>
      </c>
      <c r="F563" s="17" t="s">
        <v>2</v>
      </c>
      <c r="G563" s="17" t="s">
        <v>519</v>
      </c>
      <c r="H563" s="17" t="s">
        <v>3620</v>
      </c>
      <c r="I563" s="21">
        <v>2248.7800000000002</v>
      </c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-540.53999999988446</v>
      </c>
      <c r="L563" s="20">
        <f>IF(FluxoCaixa10131514191827[[#This Row],[Entrada / Saída]]="Saída",FluxoCaixa10131514191827[[#This Row],[R$ (Valores)]]*-1,FluxoCaixa10131514191827[[#This Row],[R$ (Valores)]])</f>
        <v>-2248.7800000000002</v>
      </c>
    </row>
    <row r="564" spans="2:12">
      <c r="B564" s="48" t="s">
        <v>2478</v>
      </c>
      <c r="C564" s="48" t="s">
        <v>3664</v>
      </c>
      <c r="D564" s="16">
        <v>46231</v>
      </c>
      <c r="E564" s="48" t="s">
        <v>2413</v>
      </c>
      <c r="F564" s="17" t="s">
        <v>1</v>
      </c>
      <c r="G564" s="17" t="s">
        <v>75</v>
      </c>
      <c r="H564" s="17" t="s">
        <v>3928</v>
      </c>
      <c r="I564" s="21">
        <v>20000</v>
      </c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19459.460000000116</v>
      </c>
      <c r="L564" s="20">
        <f>IF(FluxoCaixa10131514191827[[#This Row],[Entrada / Saída]]="Saída",FluxoCaixa10131514191827[[#This Row],[R$ (Valores)]]*-1,FluxoCaixa10131514191827[[#This Row],[R$ (Valores)]])</f>
        <v>20000</v>
      </c>
    </row>
    <row r="565" spans="2:12">
      <c r="B565" s="48" t="s">
        <v>2478</v>
      </c>
      <c r="C565" s="48" t="s">
        <v>3664</v>
      </c>
      <c r="D565" s="16">
        <v>46231</v>
      </c>
      <c r="E565" s="48" t="s">
        <v>2413</v>
      </c>
      <c r="F565" s="17" t="s">
        <v>2</v>
      </c>
      <c r="G565" s="17" t="s">
        <v>71</v>
      </c>
      <c r="H565" s="17" t="s">
        <v>3929</v>
      </c>
      <c r="I565" s="21">
        <v>150</v>
      </c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19309.460000000116</v>
      </c>
      <c r="L565" s="20">
        <f>IF(FluxoCaixa10131514191827[[#This Row],[Entrada / Saída]]="Saída",FluxoCaixa10131514191827[[#This Row],[R$ (Valores)]]*-1,FluxoCaixa10131514191827[[#This Row],[R$ (Valores)]])</f>
        <v>-150</v>
      </c>
    </row>
    <row r="566" spans="2:12">
      <c r="B566" s="48" t="s">
        <v>2477</v>
      </c>
      <c r="C566" s="48" t="s">
        <v>3664</v>
      </c>
      <c r="D566" s="16">
        <v>46231</v>
      </c>
      <c r="E566" s="48" t="s">
        <v>2417</v>
      </c>
      <c r="F566" s="17" t="s">
        <v>2</v>
      </c>
      <c r="G566" s="17" t="s">
        <v>76</v>
      </c>
      <c r="H566" s="17" t="s">
        <v>3930</v>
      </c>
      <c r="I566" s="21">
        <v>199</v>
      </c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19110.460000000116</v>
      </c>
      <c r="L566" s="20">
        <f>IF(FluxoCaixa10131514191827[[#This Row],[Entrada / Saída]]="Saída",FluxoCaixa10131514191827[[#This Row],[R$ (Valores)]]*-1,FluxoCaixa10131514191827[[#This Row],[R$ (Valores)]])</f>
        <v>-199</v>
      </c>
    </row>
    <row r="567" spans="2:12">
      <c r="B567" s="48" t="s">
        <v>2477</v>
      </c>
      <c r="C567" s="48" t="s">
        <v>3664</v>
      </c>
      <c r="D567" s="16">
        <v>46232</v>
      </c>
      <c r="E567" s="48" t="s">
        <v>2413</v>
      </c>
      <c r="F567" s="17" t="s">
        <v>2</v>
      </c>
      <c r="G567" s="17" t="s">
        <v>512</v>
      </c>
      <c r="H567" s="17" t="s">
        <v>3934</v>
      </c>
      <c r="I567" s="21">
        <v>284.5</v>
      </c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18825.960000000116</v>
      </c>
      <c r="L567" s="20">
        <f>IF(FluxoCaixa10131514191827[[#This Row],[Entrada / Saída]]="Saída",FluxoCaixa10131514191827[[#This Row],[R$ (Valores)]]*-1,FluxoCaixa10131514191827[[#This Row],[R$ (Valores)]])</f>
        <v>-284.5</v>
      </c>
    </row>
    <row r="568" spans="2:12">
      <c r="B568" s="48" t="s">
        <v>2477</v>
      </c>
      <c r="C568" s="48" t="s">
        <v>3664</v>
      </c>
      <c r="D568" s="16">
        <v>46232</v>
      </c>
      <c r="E568" s="48" t="s">
        <v>2413</v>
      </c>
      <c r="F568" s="17" t="s">
        <v>2</v>
      </c>
      <c r="G568" s="17" t="s">
        <v>25</v>
      </c>
      <c r="H568" s="17" t="s">
        <v>2895</v>
      </c>
      <c r="I568" s="21">
        <v>1890</v>
      </c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16935.960000000116</v>
      </c>
      <c r="L568" s="20">
        <f>IF(FluxoCaixa10131514191827[[#This Row],[Entrada / Saída]]="Saída",FluxoCaixa10131514191827[[#This Row],[R$ (Valores)]]*-1,FluxoCaixa10131514191827[[#This Row],[R$ (Valores)]])</f>
        <v>-1890</v>
      </c>
    </row>
    <row r="569" spans="2:12">
      <c r="B569" s="48" t="s">
        <v>2477</v>
      </c>
      <c r="C569" s="48" t="s">
        <v>3664</v>
      </c>
      <c r="D569" s="16">
        <v>46232</v>
      </c>
      <c r="E569" s="48" t="s">
        <v>2413</v>
      </c>
      <c r="F569" s="17" t="s">
        <v>2</v>
      </c>
      <c r="G569" s="17" t="s">
        <v>25</v>
      </c>
      <c r="H569" s="17" t="s">
        <v>1751</v>
      </c>
      <c r="I569" s="21">
        <v>1375</v>
      </c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15560.960000000116</v>
      </c>
      <c r="L569" s="20">
        <f>IF(FluxoCaixa10131514191827[[#This Row],[Entrada / Saída]]="Saída",FluxoCaixa10131514191827[[#This Row],[R$ (Valores)]]*-1,FluxoCaixa10131514191827[[#This Row],[R$ (Valores)]])</f>
        <v>-1375</v>
      </c>
    </row>
    <row r="570" spans="2:12">
      <c r="B570" s="48" t="s">
        <v>2477</v>
      </c>
      <c r="C570" s="48" t="s">
        <v>3664</v>
      </c>
      <c r="D570" s="16">
        <v>46232</v>
      </c>
      <c r="E570" s="48" t="s">
        <v>2413</v>
      </c>
      <c r="F570" s="17" t="s">
        <v>2</v>
      </c>
      <c r="G570" s="17" t="s">
        <v>14</v>
      </c>
      <c r="H570" s="17" t="s">
        <v>2579</v>
      </c>
      <c r="I570" s="21">
        <v>526.76</v>
      </c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15034.200000000115</v>
      </c>
      <c r="L570" s="20">
        <f>IF(FluxoCaixa10131514191827[[#This Row],[Entrada / Saída]]="Saída",FluxoCaixa10131514191827[[#This Row],[R$ (Valores)]]*-1,FluxoCaixa10131514191827[[#This Row],[R$ (Valores)]])</f>
        <v>-526.76</v>
      </c>
    </row>
    <row r="571" spans="2:12">
      <c r="B571" s="48" t="s">
        <v>2477</v>
      </c>
      <c r="C571" s="48" t="s">
        <v>3664</v>
      </c>
      <c r="D571" s="16">
        <v>46232</v>
      </c>
      <c r="E571" s="48" t="s">
        <v>2413</v>
      </c>
      <c r="F571" s="17" t="s">
        <v>2</v>
      </c>
      <c r="G571" s="17" t="s">
        <v>19</v>
      </c>
      <c r="H571" s="103" t="s">
        <v>3935</v>
      </c>
      <c r="I571" s="21">
        <v>1560.61</v>
      </c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13473.590000000115</v>
      </c>
      <c r="L571" s="20">
        <f>IF(FluxoCaixa10131514191827[[#This Row],[Entrada / Saída]]="Saída",FluxoCaixa10131514191827[[#This Row],[R$ (Valores)]]*-1,FluxoCaixa10131514191827[[#This Row],[R$ (Valores)]])</f>
        <v>-1560.61</v>
      </c>
    </row>
    <row r="572" spans="2:12">
      <c r="B572" s="48" t="s">
        <v>2477</v>
      </c>
      <c r="C572" s="48" t="s">
        <v>3664</v>
      </c>
      <c r="D572" s="16">
        <v>46232</v>
      </c>
      <c r="E572" s="48" t="s">
        <v>2413</v>
      </c>
      <c r="F572" s="17" t="s">
        <v>2</v>
      </c>
      <c r="G572" s="17" t="s">
        <v>73</v>
      </c>
      <c r="H572" s="17" t="s">
        <v>3936</v>
      </c>
      <c r="I572" s="21">
        <v>75</v>
      </c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13398.590000000115</v>
      </c>
      <c r="L572" s="20">
        <f>IF(FluxoCaixa10131514191827[[#This Row],[Entrada / Saída]]="Saída",FluxoCaixa10131514191827[[#This Row],[R$ (Valores)]]*-1,FluxoCaixa10131514191827[[#This Row],[R$ (Valores)]])</f>
        <v>-75</v>
      </c>
    </row>
    <row r="573" spans="2:12">
      <c r="B573" s="48" t="s">
        <v>2477</v>
      </c>
      <c r="C573" s="48" t="s">
        <v>3664</v>
      </c>
      <c r="D573" s="16">
        <v>46232</v>
      </c>
      <c r="E573" s="48" t="s">
        <v>2413</v>
      </c>
      <c r="F573" s="17" t="s">
        <v>2</v>
      </c>
      <c r="G573" s="17" t="s">
        <v>78</v>
      </c>
      <c r="H573" s="17" t="s">
        <v>3937</v>
      </c>
      <c r="I573" s="21">
        <v>227.9</v>
      </c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13170.690000000115</v>
      </c>
      <c r="L573" s="20">
        <f>IF(FluxoCaixa10131514191827[[#This Row],[Entrada / Saída]]="Saída",FluxoCaixa10131514191827[[#This Row],[R$ (Valores)]]*-1,FluxoCaixa10131514191827[[#This Row],[R$ (Valores)]])</f>
        <v>-227.9</v>
      </c>
    </row>
    <row r="574" spans="2:12">
      <c r="B574" s="48" t="s">
        <v>2477</v>
      </c>
      <c r="C574" s="48" t="s">
        <v>3664</v>
      </c>
      <c r="D574" s="16">
        <v>46232</v>
      </c>
      <c r="E574" s="48" t="s">
        <v>2413</v>
      </c>
      <c r="F574" s="17" t="s">
        <v>2</v>
      </c>
      <c r="G574" s="17" t="s">
        <v>19</v>
      </c>
      <c r="H574" s="17" t="s">
        <v>3938</v>
      </c>
      <c r="I574" s="21">
        <v>1864.06</v>
      </c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11306.630000000116</v>
      </c>
      <c r="L574" s="20">
        <f>IF(FluxoCaixa10131514191827[[#This Row],[Entrada / Saída]]="Saída",FluxoCaixa10131514191827[[#This Row],[R$ (Valores)]]*-1,FluxoCaixa10131514191827[[#This Row],[R$ (Valores)]])</f>
        <v>-1864.06</v>
      </c>
    </row>
    <row r="575" spans="2:12">
      <c r="B575" s="48" t="s">
        <v>2478</v>
      </c>
      <c r="C575" s="48" t="s">
        <v>3664</v>
      </c>
      <c r="D575" s="16">
        <v>46232</v>
      </c>
      <c r="E575" s="48" t="s">
        <v>2413</v>
      </c>
      <c r="F575" s="17" t="s">
        <v>1</v>
      </c>
      <c r="G575" s="17" t="s">
        <v>75</v>
      </c>
      <c r="H575" s="17" t="s">
        <v>3928</v>
      </c>
      <c r="I575" s="21">
        <v>25000</v>
      </c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36306.630000000114</v>
      </c>
      <c r="L575" s="20">
        <f>IF(FluxoCaixa10131514191827[[#This Row],[Entrada / Saída]]="Saída",FluxoCaixa10131514191827[[#This Row],[R$ (Valores)]]*-1,FluxoCaixa10131514191827[[#This Row],[R$ (Valores)]])</f>
        <v>25000</v>
      </c>
    </row>
    <row r="576" spans="2:12">
      <c r="B576" s="48" t="s">
        <v>2477</v>
      </c>
      <c r="C576" s="48" t="s">
        <v>3664</v>
      </c>
      <c r="D576" s="16">
        <v>46232</v>
      </c>
      <c r="E576" s="48" t="s">
        <v>2496</v>
      </c>
      <c r="F576" s="17" t="s">
        <v>2</v>
      </c>
      <c r="G576" s="17" t="s">
        <v>507</v>
      </c>
      <c r="H576" s="17" t="s">
        <v>3939</v>
      </c>
      <c r="I576" s="21">
        <v>118.02</v>
      </c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36188.610000000117</v>
      </c>
      <c r="L576" s="20">
        <f>IF(FluxoCaixa10131514191827[[#This Row],[Entrada / Saída]]="Saída",FluxoCaixa10131514191827[[#This Row],[R$ (Valores)]]*-1,FluxoCaixa10131514191827[[#This Row],[R$ (Valores)]])</f>
        <v>-118.02</v>
      </c>
    </row>
    <row r="577" spans="2:12">
      <c r="B577" s="48" t="s">
        <v>2477</v>
      </c>
      <c r="C577" s="48" t="s">
        <v>3664</v>
      </c>
      <c r="D577" s="16">
        <v>46232</v>
      </c>
      <c r="E577" s="48" t="s">
        <v>2496</v>
      </c>
      <c r="F577" s="17" t="s">
        <v>2</v>
      </c>
      <c r="G577" s="17" t="s">
        <v>507</v>
      </c>
      <c r="H577" s="17" t="s">
        <v>3940</v>
      </c>
      <c r="I577" s="21">
        <v>2727.45</v>
      </c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33461.16000000012</v>
      </c>
      <c r="L577" s="20">
        <f>IF(FluxoCaixa10131514191827[[#This Row],[Entrada / Saída]]="Saída",FluxoCaixa10131514191827[[#This Row],[R$ (Valores)]]*-1,FluxoCaixa10131514191827[[#This Row],[R$ (Valores)]])</f>
        <v>-2727.45</v>
      </c>
    </row>
    <row r="578" spans="2:12">
      <c r="B578" s="48" t="s">
        <v>2477</v>
      </c>
      <c r="C578" s="48" t="s">
        <v>3664</v>
      </c>
      <c r="D578" s="16">
        <v>46232</v>
      </c>
      <c r="E578" s="48" t="s">
        <v>2496</v>
      </c>
      <c r="F578" s="17" t="s">
        <v>2</v>
      </c>
      <c r="G578" s="17" t="s">
        <v>519</v>
      </c>
      <c r="H578" s="17" t="s">
        <v>3375</v>
      </c>
      <c r="I578" s="21">
        <v>10399.94</v>
      </c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23061.220000000118</v>
      </c>
      <c r="L578" s="20">
        <f>IF(FluxoCaixa10131514191827[[#This Row],[Entrada / Saída]]="Saída",FluxoCaixa10131514191827[[#This Row],[R$ (Valores)]]*-1,FluxoCaixa10131514191827[[#This Row],[R$ (Valores)]])</f>
        <v>-10399.94</v>
      </c>
    </row>
    <row r="579" spans="2:12">
      <c r="B579" s="48" t="s">
        <v>2478</v>
      </c>
      <c r="C579" s="48" t="s">
        <v>3664</v>
      </c>
      <c r="D579" s="16">
        <v>46233</v>
      </c>
      <c r="E579" s="48" t="s">
        <v>2413</v>
      </c>
      <c r="F579" s="17" t="s">
        <v>2</v>
      </c>
      <c r="G579" s="17" t="s">
        <v>105</v>
      </c>
      <c r="H579" s="17" t="s">
        <v>3942</v>
      </c>
      <c r="I579" s="21">
        <v>3396</v>
      </c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19665.220000000118</v>
      </c>
      <c r="L579" s="20">
        <f>IF(FluxoCaixa10131514191827[[#This Row],[Entrada / Saída]]="Saída",FluxoCaixa10131514191827[[#This Row],[R$ (Valores)]]*-1,FluxoCaixa10131514191827[[#This Row],[R$ (Valores)]])</f>
        <v>-3396</v>
      </c>
    </row>
    <row r="580" spans="2:12">
      <c r="B580" s="48" t="s">
        <v>2478</v>
      </c>
      <c r="C580" s="48" t="s">
        <v>3664</v>
      </c>
      <c r="D580" s="16">
        <v>46233</v>
      </c>
      <c r="E580" s="48" t="s">
        <v>2413</v>
      </c>
      <c r="F580" s="17" t="s">
        <v>2</v>
      </c>
      <c r="G580" s="17" t="s">
        <v>71</v>
      </c>
      <c r="H580" s="17" t="s">
        <v>3941</v>
      </c>
      <c r="I580" s="21">
        <v>223.76</v>
      </c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19441.460000000119</v>
      </c>
      <c r="L580" s="20">
        <f>IF(FluxoCaixa10131514191827[[#This Row],[Entrada / Saída]]="Saída",FluxoCaixa10131514191827[[#This Row],[R$ (Valores)]]*-1,FluxoCaixa10131514191827[[#This Row],[R$ (Valores)]])</f>
        <v>-223.76</v>
      </c>
    </row>
    <row r="581" spans="2:12">
      <c r="B581" s="48" t="s">
        <v>2478</v>
      </c>
      <c r="C581" s="48" t="s">
        <v>3664</v>
      </c>
      <c r="D581" s="16">
        <v>46233</v>
      </c>
      <c r="E581" s="48" t="s">
        <v>2413</v>
      </c>
      <c r="F581" s="17" t="s">
        <v>2</v>
      </c>
      <c r="G581" s="17" t="s">
        <v>71</v>
      </c>
      <c r="H581" s="17" t="s">
        <v>3943</v>
      </c>
      <c r="I581" s="21">
        <v>604.49</v>
      </c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18836.970000000118</v>
      </c>
      <c r="L581" s="20">
        <f>IF(FluxoCaixa10131514191827[[#This Row],[Entrada / Saída]]="Saída",FluxoCaixa10131514191827[[#This Row],[R$ (Valores)]]*-1,FluxoCaixa10131514191827[[#This Row],[R$ (Valores)]])</f>
        <v>-604.49</v>
      </c>
    </row>
    <row r="582" spans="2:12">
      <c r="B582" s="48" t="s">
        <v>2478</v>
      </c>
      <c r="C582" s="48" t="s">
        <v>3664</v>
      </c>
      <c r="D582" s="16">
        <v>46233</v>
      </c>
      <c r="E582" s="48" t="s">
        <v>2413</v>
      </c>
      <c r="F582" s="17" t="s">
        <v>2</v>
      </c>
      <c r="G582" s="17" t="s">
        <v>38</v>
      </c>
      <c r="H582" s="17" t="s">
        <v>3944</v>
      </c>
      <c r="I582" s="21">
        <v>275</v>
      </c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18561.970000000118</v>
      </c>
      <c r="L582" s="20">
        <f>IF(FluxoCaixa10131514191827[[#This Row],[Entrada / Saída]]="Saída",FluxoCaixa10131514191827[[#This Row],[R$ (Valores)]]*-1,FluxoCaixa10131514191827[[#This Row],[R$ (Valores)]])</f>
        <v>-275</v>
      </c>
    </row>
    <row r="583" spans="2:12">
      <c r="B583" s="48" t="s">
        <v>2477</v>
      </c>
      <c r="C583" s="48" t="s">
        <v>3664</v>
      </c>
      <c r="D583" s="16">
        <v>46233</v>
      </c>
      <c r="E583" s="48" t="s">
        <v>2413</v>
      </c>
      <c r="F583" s="17" t="s">
        <v>2</v>
      </c>
      <c r="G583" s="17" t="s">
        <v>12</v>
      </c>
      <c r="H583" s="17" t="s">
        <v>3945</v>
      </c>
      <c r="I583" s="21">
        <v>578.9</v>
      </c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17983.070000000116</v>
      </c>
      <c r="L583" s="20">
        <f>IF(FluxoCaixa10131514191827[[#This Row],[Entrada / Saída]]="Saída",FluxoCaixa10131514191827[[#This Row],[R$ (Valores)]]*-1,FluxoCaixa10131514191827[[#This Row],[R$ (Valores)]])</f>
        <v>-578.9</v>
      </c>
    </row>
    <row r="584" spans="2:12">
      <c r="B584" s="48" t="s">
        <v>2477</v>
      </c>
      <c r="C584" s="48" t="s">
        <v>3664</v>
      </c>
      <c r="D584" s="16">
        <v>46233</v>
      </c>
      <c r="E584" s="48" t="s">
        <v>2413</v>
      </c>
      <c r="F584" s="17" t="s">
        <v>2</v>
      </c>
      <c r="G584" s="17" t="s">
        <v>519</v>
      </c>
      <c r="H584" s="17" t="s">
        <v>3619</v>
      </c>
      <c r="I584" s="21">
        <v>1894.2</v>
      </c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16088.870000000115</v>
      </c>
      <c r="L584" s="20">
        <f>IF(FluxoCaixa10131514191827[[#This Row],[Entrada / Saída]]="Saída",FluxoCaixa10131514191827[[#This Row],[R$ (Valores)]]*-1,FluxoCaixa10131514191827[[#This Row],[R$ (Valores)]])</f>
        <v>-1894.2</v>
      </c>
    </row>
    <row r="585" spans="2:12">
      <c r="B585" s="48" t="s">
        <v>2477</v>
      </c>
      <c r="C585" s="48" t="s">
        <v>3664</v>
      </c>
      <c r="D585" s="16">
        <v>46233</v>
      </c>
      <c r="E585" s="48" t="s">
        <v>2413</v>
      </c>
      <c r="F585" s="17" t="s">
        <v>2</v>
      </c>
      <c r="G585" s="17" t="s">
        <v>24</v>
      </c>
      <c r="H585" s="17" t="s">
        <v>3946</v>
      </c>
      <c r="I585" s="21">
        <v>56114.12</v>
      </c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-40025.249999999884</v>
      </c>
      <c r="L585" s="20">
        <f>IF(FluxoCaixa10131514191827[[#This Row],[Entrada / Saída]]="Saída",FluxoCaixa10131514191827[[#This Row],[R$ (Valores)]]*-1,FluxoCaixa10131514191827[[#This Row],[R$ (Valores)]])</f>
        <v>-56114.12</v>
      </c>
    </row>
    <row r="586" spans="2:12">
      <c r="B586" s="48" t="s">
        <v>2477</v>
      </c>
      <c r="C586" s="48" t="s">
        <v>3664</v>
      </c>
      <c r="D586" s="16">
        <v>46233</v>
      </c>
      <c r="E586" s="48" t="s">
        <v>2413</v>
      </c>
      <c r="F586" s="17" t="s">
        <v>2</v>
      </c>
      <c r="G586" s="17" t="s">
        <v>19</v>
      </c>
      <c r="H586" s="17" t="s">
        <v>3947</v>
      </c>
      <c r="I586" s="21">
        <v>36542.559999999998</v>
      </c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-76567.809999999881</v>
      </c>
      <c r="L586" s="20">
        <f>IF(FluxoCaixa10131514191827[[#This Row],[Entrada / Saída]]="Saída",FluxoCaixa10131514191827[[#This Row],[R$ (Valores)]]*-1,FluxoCaixa10131514191827[[#This Row],[R$ (Valores)]])</f>
        <v>-36542.559999999998</v>
      </c>
    </row>
    <row r="587" spans="2:12">
      <c r="B587" s="48" t="s">
        <v>2477</v>
      </c>
      <c r="C587" s="48" t="s">
        <v>3664</v>
      </c>
      <c r="D587" s="16">
        <v>46233</v>
      </c>
      <c r="E587" s="48" t="s">
        <v>2413</v>
      </c>
      <c r="F587" s="17" t="s">
        <v>2</v>
      </c>
      <c r="G587" s="17" t="s">
        <v>431</v>
      </c>
      <c r="H587" s="17" t="s">
        <v>3948</v>
      </c>
      <c r="I587" s="21">
        <v>251.59</v>
      </c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-76819.399999999878</v>
      </c>
      <c r="L587" s="20">
        <f>IF(FluxoCaixa10131514191827[[#This Row],[Entrada / Saída]]="Saída",FluxoCaixa10131514191827[[#This Row],[R$ (Valores)]]*-1,FluxoCaixa10131514191827[[#This Row],[R$ (Valores)]])</f>
        <v>-251.59</v>
      </c>
    </row>
    <row r="588" spans="2:12">
      <c r="B588" s="48" t="s">
        <v>2478</v>
      </c>
      <c r="C588" s="48" t="s">
        <v>3664</v>
      </c>
      <c r="D588" s="16">
        <v>46233</v>
      </c>
      <c r="E588" s="48" t="s">
        <v>2413</v>
      </c>
      <c r="F588" s="17" t="s">
        <v>1</v>
      </c>
      <c r="G588" s="17" t="s">
        <v>75</v>
      </c>
      <c r="H588" s="17" t="s">
        <v>3928</v>
      </c>
      <c r="I588" s="21">
        <v>100000</v>
      </c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23180.600000000122</v>
      </c>
      <c r="L588" s="20">
        <f>IF(FluxoCaixa10131514191827[[#This Row],[Entrada / Saída]]="Saída",FluxoCaixa10131514191827[[#This Row],[R$ (Valores)]]*-1,FluxoCaixa10131514191827[[#This Row],[R$ (Valores)]])</f>
        <v>100000</v>
      </c>
    </row>
    <row r="589" spans="2:12">
      <c r="B589" s="48" t="s">
        <v>2478</v>
      </c>
      <c r="C589" s="48" t="s">
        <v>3664</v>
      </c>
      <c r="D589" s="16">
        <v>46233</v>
      </c>
      <c r="E589" s="48" t="s">
        <v>2413</v>
      </c>
      <c r="F589" s="17" t="s">
        <v>2</v>
      </c>
      <c r="G589" s="17" t="s">
        <v>70</v>
      </c>
      <c r="H589" s="17" t="s">
        <v>3949</v>
      </c>
      <c r="I589" s="21">
        <v>2000</v>
      </c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21180.600000000122</v>
      </c>
      <c r="L589" s="20">
        <f>IF(FluxoCaixa10131514191827[[#This Row],[Entrada / Saída]]="Saída",FluxoCaixa10131514191827[[#This Row],[R$ (Valores)]]*-1,FluxoCaixa10131514191827[[#This Row],[R$ (Valores)]])</f>
        <v>-2000</v>
      </c>
    </row>
    <row r="590" spans="2:12">
      <c r="B590" s="48" t="s">
        <v>2478</v>
      </c>
      <c r="C590" s="48" t="s">
        <v>3664</v>
      </c>
      <c r="D590" s="16">
        <v>46233</v>
      </c>
      <c r="E590" s="48" t="s">
        <v>2417</v>
      </c>
      <c r="F590" s="17" t="s">
        <v>2</v>
      </c>
      <c r="G590" s="17" t="s">
        <v>25</v>
      </c>
      <c r="H590" s="17" t="s">
        <v>3950</v>
      </c>
      <c r="I590" s="21">
        <v>1324</v>
      </c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19856.600000000122</v>
      </c>
      <c r="L590" s="20">
        <f>IF(FluxoCaixa10131514191827[[#This Row],[Entrada / Saída]]="Saída",FluxoCaixa10131514191827[[#This Row],[R$ (Valores)]]*-1,FluxoCaixa10131514191827[[#This Row],[R$ (Valores)]])</f>
        <v>-1324</v>
      </c>
    </row>
    <row r="591" spans="2:12">
      <c r="B591" s="48" t="s">
        <v>2478</v>
      </c>
      <c r="C591" s="48" t="s">
        <v>3664</v>
      </c>
      <c r="D591" s="16">
        <v>46233</v>
      </c>
      <c r="E591" s="48" t="s">
        <v>2496</v>
      </c>
      <c r="F591" s="17" t="s">
        <v>2</v>
      </c>
      <c r="G591" s="17" t="s">
        <v>512</v>
      </c>
      <c r="H591" s="17" t="s">
        <v>3951</v>
      </c>
      <c r="I591" s="21">
        <v>600</v>
      </c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19256.600000000122</v>
      </c>
      <c r="L591" s="20">
        <f>IF(FluxoCaixa10131514191827[[#This Row],[Entrada / Saída]]="Saída",FluxoCaixa10131514191827[[#This Row],[R$ (Valores)]]*-1,FluxoCaixa10131514191827[[#This Row],[R$ (Valores)]])</f>
        <v>-600</v>
      </c>
    </row>
    <row r="592" spans="2:12">
      <c r="B592" s="48" t="s">
        <v>2477</v>
      </c>
      <c r="C592" s="48" t="s">
        <v>3664</v>
      </c>
      <c r="D592" s="16">
        <v>46233</v>
      </c>
      <c r="E592" s="48" t="s">
        <v>2496</v>
      </c>
      <c r="F592" s="17" t="s">
        <v>2</v>
      </c>
      <c r="G592" s="17" t="s">
        <v>25</v>
      </c>
      <c r="H592" s="17" t="s">
        <v>1778</v>
      </c>
      <c r="I592" s="21">
        <v>1557.22</v>
      </c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17699.380000000121</v>
      </c>
      <c r="L592" s="20">
        <f>IF(FluxoCaixa10131514191827[[#This Row],[Entrada / Saída]]="Saída",FluxoCaixa10131514191827[[#This Row],[R$ (Valores)]]*-1,FluxoCaixa10131514191827[[#This Row],[R$ (Valores)]])</f>
        <v>-1557.22</v>
      </c>
    </row>
    <row r="593" spans="2:12">
      <c r="B593" s="48" t="s">
        <v>2478</v>
      </c>
      <c r="C593" s="48" t="s">
        <v>3664</v>
      </c>
      <c r="D593" s="16">
        <v>46233</v>
      </c>
      <c r="E593" s="48" t="s">
        <v>2413</v>
      </c>
      <c r="F593" s="17" t="s">
        <v>1</v>
      </c>
      <c r="G593" s="17" t="s">
        <v>75</v>
      </c>
      <c r="H593" s="17" t="s">
        <v>3928</v>
      </c>
      <c r="I593" s="21">
        <v>40000</v>
      </c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57699.380000000121</v>
      </c>
      <c r="L593" s="20">
        <f>IF(FluxoCaixa10131514191827[[#This Row],[Entrada / Saída]]="Saída",FluxoCaixa10131514191827[[#This Row],[R$ (Valores)]]*-1,FluxoCaixa10131514191827[[#This Row],[R$ (Valores)]])</f>
        <v>40000</v>
      </c>
    </row>
    <row r="594" spans="2:12">
      <c r="B594" s="48" t="s">
        <v>2478</v>
      </c>
      <c r="C594" s="48" t="s">
        <v>3664</v>
      </c>
      <c r="D594" s="16">
        <v>46233</v>
      </c>
      <c r="E594" s="48" t="s">
        <v>2413</v>
      </c>
      <c r="F594" s="17" t="s">
        <v>2</v>
      </c>
      <c r="G594" s="17" t="s">
        <v>20</v>
      </c>
      <c r="H594" s="17" t="s">
        <v>3641</v>
      </c>
      <c r="I594" s="21">
        <v>32747.439999999999</v>
      </c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24951.940000000122</v>
      </c>
      <c r="L594" s="20">
        <f>IF(FluxoCaixa10131514191827[[#This Row],[Entrada / Saída]]="Saída",FluxoCaixa10131514191827[[#This Row],[R$ (Valores)]]*-1,FluxoCaixa10131514191827[[#This Row],[R$ (Valores)]])</f>
        <v>-32747.439999999999</v>
      </c>
    </row>
    <row r="595" spans="2:12">
      <c r="B595" s="48" t="s">
        <v>2478</v>
      </c>
      <c r="C595" s="48" t="s">
        <v>3664</v>
      </c>
      <c r="D595" s="16">
        <v>46233</v>
      </c>
      <c r="E595" s="48" t="s">
        <v>2413</v>
      </c>
      <c r="F595" s="17" t="s">
        <v>2</v>
      </c>
      <c r="G595" s="17" t="s">
        <v>20</v>
      </c>
      <c r="H595" s="17" t="s">
        <v>3641</v>
      </c>
      <c r="I595" s="21">
        <v>8264.89</v>
      </c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16687.050000000123</v>
      </c>
      <c r="L595" s="20">
        <f>IF(FluxoCaixa10131514191827[[#This Row],[Entrada / Saída]]="Saída",FluxoCaixa10131514191827[[#This Row],[R$ (Valores)]]*-1,FluxoCaixa10131514191827[[#This Row],[R$ (Valores)]])</f>
        <v>-8264.89</v>
      </c>
    </row>
    <row r="596" spans="2:12">
      <c r="B596" s="48" t="s">
        <v>2477</v>
      </c>
      <c r="C596" s="48" t="s">
        <v>3664</v>
      </c>
      <c r="D596" s="16">
        <v>46234</v>
      </c>
      <c r="E596" s="48" t="s">
        <v>2413</v>
      </c>
      <c r="F596" s="17" t="s">
        <v>2</v>
      </c>
      <c r="G596" s="17" t="s">
        <v>25</v>
      </c>
      <c r="H596" s="17" t="s">
        <v>3955</v>
      </c>
      <c r="I596" s="21">
        <v>1627.7</v>
      </c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15059.350000000122</v>
      </c>
      <c r="L596" s="20">
        <f>IF(FluxoCaixa10131514191827[[#This Row],[Entrada / Saída]]="Saída",FluxoCaixa10131514191827[[#This Row],[R$ (Valores)]]*-1,FluxoCaixa10131514191827[[#This Row],[R$ (Valores)]])</f>
        <v>-1627.7</v>
      </c>
    </row>
    <row r="597" spans="2:12">
      <c r="B597" s="48" t="s">
        <v>2477</v>
      </c>
      <c r="C597" s="48" t="s">
        <v>3664</v>
      </c>
      <c r="D597" s="16">
        <v>46234</v>
      </c>
      <c r="E597" s="48" t="s">
        <v>2413</v>
      </c>
      <c r="F597" s="17" t="s">
        <v>2</v>
      </c>
      <c r="G597" s="17" t="s">
        <v>25</v>
      </c>
      <c r="H597" s="17" t="s">
        <v>3955</v>
      </c>
      <c r="I597" s="21">
        <v>3316.8</v>
      </c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11742.550000000123</v>
      </c>
      <c r="L597" s="20">
        <f>IF(FluxoCaixa10131514191827[[#This Row],[Entrada / Saída]]="Saída",FluxoCaixa10131514191827[[#This Row],[R$ (Valores)]]*-1,FluxoCaixa10131514191827[[#This Row],[R$ (Valores)]])</f>
        <v>-3316.8</v>
      </c>
    </row>
    <row r="598" spans="2:12">
      <c r="B598" s="48" t="s">
        <v>2477</v>
      </c>
      <c r="C598" s="48" t="s">
        <v>3664</v>
      </c>
      <c r="D598" s="16">
        <v>46234</v>
      </c>
      <c r="E598" s="48" t="s">
        <v>2413</v>
      </c>
      <c r="F598" s="17" t="s">
        <v>2</v>
      </c>
      <c r="G598" s="17" t="s">
        <v>25</v>
      </c>
      <c r="H598" s="17" t="s">
        <v>3955</v>
      </c>
      <c r="I598" s="21">
        <v>1350</v>
      </c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10392.550000000123</v>
      </c>
      <c r="L598" s="20">
        <f>IF(FluxoCaixa10131514191827[[#This Row],[Entrada / Saída]]="Saída",FluxoCaixa10131514191827[[#This Row],[R$ (Valores)]]*-1,FluxoCaixa10131514191827[[#This Row],[R$ (Valores)]])</f>
        <v>-1350</v>
      </c>
    </row>
    <row r="599" spans="2:12">
      <c r="B599" s="48" t="s">
        <v>2477</v>
      </c>
      <c r="C599" s="48" t="s">
        <v>3664</v>
      </c>
      <c r="D599" s="16">
        <v>46234</v>
      </c>
      <c r="E599" s="48" t="s">
        <v>2413</v>
      </c>
      <c r="F599" s="17" t="s">
        <v>2</v>
      </c>
      <c r="G599" s="17" t="s">
        <v>25</v>
      </c>
      <c r="H599" s="17" t="s">
        <v>3955</v>
      </c>
      <c r="I599" s="21">
        <v>3560</v>
      </c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6832.550000000123</v>
      </c>
      <c r="L599" s="20">
        <f>IF(FluxoCaixa10131514191827[[#This Row],[Entrada / Saída]]="Saída",FluxoCaixa10131514191827[[#This Row],[R$ (Valores)]]*-1,FluxoCaixa10131514191827[[#This Row],[R$ (Valores)]])</f>
        <v>-3560</v>
      </c>
    </row>
    <row r="600" spans="2:12">
      <c r="B600" s="48" t="s">
        <v>2478</v>
      </c>
      <c r="C600" s="48" t="s">
        <v>3664</v>
      </c>
      <c r="D600" s="16">
        <v>46234</v>
      </c>
      <c r="E600" s="48" t="s">
        <v>2413</v>
      </c>
      <c r="F600" s="17" t="s">
        <v>2</v>
      </c>
      <c r="G600" s="17" t="s">
        <v>71</v>
      </c>
      <c r="H600" s="17" t="s">
        <v>3978</v>
      </c>
      <c r="I600" s="21">
        <v>82.6</v>
      </c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6749.9500000001226</v>
      </c>
      <c r="L600" s="20">
        <f>IF(FluxoCaixa10131514191827[[#This Row],[Entrada / Saída]]="Saída",FluxoCaixa10131514191827[[#This Row],[R$ (Valores)]]*-1,FluxoCaixa10131514191827[[#This Row],[R$ (Valores)]])</f>
        <v>-82.6</v>
      </c>
    </row>
    <row r="601" spans="2:12">
      <c r="B601" s="48" t="s">
        <v>2477</v>
      </c>
      <c r="C601" s="48" t="s">
        <v>3664</v>
      </c>
      <c r="D601" s="16">
        <v>46234</v>
      </c>
      <c r="E601" s="48" t="s">
        <v>2413</v>
      </c>
      <c r="F601" s="17" t="s">
        <v>2</v>
      </c>
      <c r="G601" s="17" t="s">
        <v>70</v>
      </c>
      <c r="H601" s="17" t="s">
        <v>783</v>
      </c>
      <c r="I601" s="21">
        <v>308.8</v>
      </c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6441.1500000001224</v>
      </c>
      <c r="L601" s="20">
        <f>IF(FluxoCaixa10131514191827[[#This Row],[Entrada / Saída]]="Saída",FluxoCaixa10131514191827[[#This Row],[R$ (Valores)]]*-1,FluxoCaixa10131514191827[[#This Row],[R$ (Valores)]])</f>
        <v>-308.8</v>
      </c>
    </row>
    <row r="602" spans="2:12">
      <c r="B602" s="48" t="s">
        <v>2477</v>
      </c>
      <c r="C602" s="48" t="s">
        <v>3664</v>
      </c>
      <c r="D602" s="16">
        <v>46234</v>
      </c>
      <c r="E602" s="48" t="s">
        <v>2413</v>
      </c>
      <c r="F602" s="17" t="s">
        <v>2</v>
      </c>
      <c r="G602" s="17" t="s">
        <v>105</v>
      </c>
      <c r="H602" s="17" t="s">
        <v>1303</v>
      </c>
      <c r="I602" s="21">
        <v>1720</v>
      </c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4721.1500000001224</v>
      </c>
      <c r="L602" s="20">
        <f>IF(FluxoCaixa10131514191827[[#This Row],[Entrada / Saída]]="Saída",FluxoCaixa10131514191827[[#This Row],[R$ (Valores)]]*-1,FluxoCaixa10131514191827[[#This Row],[R$ (Valores)]])</f>
        <v>-1720</v>
      </c>
    </row>
    <row r="603" spans="2:12">
      <c r="B603" s="48" t="s">
        <v>2478</v>
      </c>
      <c r="C603" s="48" t="s">
        <v>3664</v>
      </c>
      <c r="D603" s="16">
        <v>46234</v>
      </c>
      <c r="E603" s="48" t="s">
        <v>2413</v>
      </c>
      <c r="F603" s="17" t="s">
        <v>2</v>
      </c>
      <c r="G603" s="17" t="s">
        <v>77</v>
      </c>
      <c r="H603" s="17" t="s">
        <v>3957</v>
      </c>
      <c r="I603" s="21">
        <v>1234.8</v>
      </c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3486.3500000001222</v>
      </c>
      <c r="L603" s="20">
        <f>IF(FluxoCaixa10131514191827[[#This Row],[Entrada / Saída]]="Saída",FluxoCaixa10131514191827[[#This Row],[R$ (Valores)]]*-1,FluxoCaixa10131514191827[[#This Row],[R$ (Valores)]])</f>
        <v>-1234.8</v>
      </c>
    </row>
    <row r="604" spans="2:12">
      <c r="B604" s="48" t="s">
        <v>2478</v>
      </c>
      <c r="C604" s="48" t="s">
        <v>3664</v>
      </c>
      <c r="D604" s="16">
        <v>46234</v>
      </c>
      <c r="E604" s="48" t="s">
        <v>2413</v>
      </c>
      <c r="F604" s="17" t="s">
        <v>2</v>
      </c>
      <c r="G604" s="17" t="s">
        <v>77</v>
      </c>
      <c r="H604" s="17" t="s">
        <v>3956</v>
      </c>
      <c r="I604" s="21">
        <v>7667.4</v>
      </c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-4181.0499999998774</v>
      </c>
      <c r="L604" s="20">
        <f>IF(FluxoCaixa10131514191827[[#This Row],[Entrada / Saída]]="Saída",FluxoCaixa10131514191827[[#This Row],[R$ (Valores)]]*-1,FluxoCaixa10131514191827[[#This Row],[R$ (Valores)]])</f>
        <v>-7667.4</v>
      </c>
    </row>
    <row r="605" spans="2:12">
      <c r="B605" s="48" t="s">
        <v>2478</v>
      </c>
      <c r="C605" s="48" t="s">
        <v>3664</v>
      </c>
      <c r="D605" s="16">
        <v>46234</v>
      </c>
      <c r="E605" s="48" t="s">
        <v>2413</v>
      </c>
      <c r="F605" s="17" t="s">
        <v>2</v>
      </c>
      <c r="G605" s="17" t="s">
        <v>77</v>
      </c>
      <c r="H605" s="17" t="s">
        <v>3958</v>
      </c>
      <c r="I605" s="21">
        <v>28585.599999999999</v>
      </c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-32766.649999999878</v>
      </c>
      <c r="L605" s="20">
        <f>IF(FluxoCaixa10131514191827[[#This Row],[Entrada / Saída]]="Saída",FluxoCaixa10131514191827[[#This Row],[R$ (Valores)]]*-1,FluxoCaixa10131514191827[[#This Row],[R$ (Valores)]])</f>
        <v>-28585.599999999999</v>
      </c>
    </row>
    <row r="606" spans="2:12">
      <c r="B606" s="48" t="s">
        <v>2477</v>
      </c>
      <c r="C606" s="48" t="s">
        <v>3664</v>
      </c>
      <c r="D606" s="16">
        <v>46234</v>
      </c>
      <c r="E606" s="48" t="s">
        <v>2413</v>
      </c>
      <c r="F606" s="17" t="s">
        <v>2</v>
      </c>
      <c r="G606" s="17" t="s">
        <v>32</v>
      </c>
      <c r="H606" s="17" t="s">
        <v>3959</v>
      </c>
      <c r="I606" s="21">
        <v>460.76</v>
      </c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-33227.40999999988</v>
      </c>
      <c r="L606" s="20">
        <f>IF(FluxoCaixa10131514191827[[#This Row],[Entrada / Saída]]="Saída",FluxoCaixa10131514191827[[#This Row],[R$ (Valores)]]*-1,FluxoCaixa10131514191827[[#This Row],[R$ (Valores)]])</f>
        <v>-460.76</v>
      </c>
    </row>
    <row r="607" spans="2:12">
      <c r="B607" s="48" t="s">
        <v>2477</v>
      </c>
      <c r="C607" s="48" t="s">
        <v>3664</v>
      </c>
      <c r="D607" s="16">
        <v>46234</v>
      </c>
      <c r="E607" s="48" t="s">
        <v>2413</v>
      </c>
      <c r="F607" s="17" t="s">
        <v>2</v>
      </c>
      <c r="G607" s="17" t="s">
        <v>32</v>
      </c>
      <c r="H607" s="17" t="s">
        <v>3960</v>
      </c>
      <c r="I607" s="21">
        <v>615.87</v>
      </c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-33843.279999999882</v>
      </c>
      <c r="L607" s="20">
        <f>IF(FluxoCaixa10131514191827[[#This Row],[Entrada / Saída]]="Saída",FluxoCaixa10131514191827[[#This Row],[R$ (Valores)]]*-1,FluxoCaixa10131514191827[[#This Row],[R$ (Valores)]])</f>
        <v>-615.87</v>
      </c>
    </row>
    <row r="608" spans="2:12">
      <c r="B608" s="48" t="s">
        <v>2477</v>
      </c>
      <c r="C608" s="48" t="s">
        <v>3664</v>
      </c>
      <c r="D608" s="16">
        <v>46234</v>
      </c>
      <c r="E608" s="48" t="s">
        <v>2413</v>
      </c>
      <c r="F608" s="17" t="s">
        <v>2</v>
      </c>
      <c r="G608" s="17" t="s">
        <v>32</v>
      </c>
      <c r="H608" s="17" t="s">
        <v>3961</v>
      </c>
      <c r="I608" s="21">
        <v>277.61</v>
      </c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-34120.889999999883</v>
      </c>
      <c r="L608" s="20">
        <f>IF(FluxoCaixa10131514191827[[#This Row],[Entrada / Saída]]="Saída",FluxoCaixa10131514191827[[#This Row],[R$ (Valores)]]*-1,FluxoCaixa10131514191827[[#This Row],[R$ (Valores)]])</f>
        <v>-277.61</v>
      </c>
    </row>
    <row r="609" spans="2:12">
      <c r="B609" s="48" t="s">
        <v>2477</v>
      </c>
      <c r="C609" s="48" t="s">
        <v>3664</v>
      </c>
      <c r="D609" s="16">
        <v>46234</v>
      </c>
      <c r="E609" s="48" t="s">
        <v>2413</v>
      </c>
      <c r="F609" s="17" t="s">
        <v>2</v>
      </c>
      <c r="G609" s="17" t="s">
        <v>32</v>
      </c>
      <c r="H609" s="17" t="s">
        <v>3960</v>
      </c>
      <c r="I609" s="21">
        <v>125.67</v>
      </c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-34246.559999999881</v>
      </c>
      <c r="L609" s="20">
        <f>IF(FluxoCaixa10131514191827[[#This Row],[Entrada / Saída]]="Saída",FluxoCaixa10131514191827[[#This Row],[R$ (Valores)]]*-1,FluxoCaixa10131514191827[[#This Row],[R$ (Valores)]])</f>
        <v>-125.67</v>
      </c>
    </row>
    <row r="610" spans="2:12">
      <c r="B610" s="48" t="s">
        <v>2477</v>
      </c>
      <c r="C610" s="48" t="s">
        <v>3664</v>
      </c>
      <c r="D610" s="16">
        <v>46234</v>
      </c>
      <c r="E610" s="48" t="s">
        <v>2413</v>
      </c>
      <c r="F610" s="17" t="s">
        <v>2</v>
      </c>
      <c r="G610" s="17" t="s">
        <v>511</v>
      </c>
      <c r="H610" s="17" t="s">
        <v>3962</v>
      </c>
      <c r="I610" s="21">
        <v>106</v>
      </c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-34352.559999999881</v>
      </c>
      <c r="L610" s="20">
        <f>IF(FluxoCaixa10131514191827[[#This Row],[Entrada / Saída]]="Saída",FluxoCaixa10131514191827[[#This Row],[R$ (Valores)]]*-1,FluxoCaixa10131514191827[[#This Row],[R$ (Valores)]])</f>
        <v>-106</v>
      </c>
    </row>
    <row r="611" spans="2:12">
      <c r="B611" s="48" t="s">
        <v>2478</v>
      </c>
      <c r="C611" s="48" t="s">
        <v>3664</v>
      </c>
      <c r="D611" s="16">
        <v>46234</v>
      </c>
      <c r="E611" s="48" t="s">
        <v>2413</v>
      </c>
      <c r="F611" s="17" t="s">
        <v>2</v>
      </c>
      <c r="G611" s="17" t="s">
        <v>507</v>
      </c>
      <c r="H611" s="17" t="s">
        <v>3963</v>
      </c>
      <c r="I611" s="21">
        <v>68.17</v>
      </c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-34420.72999999988</v>
      </c>
      <c r="L611" s="20">
        <f>IF(FluxoCaixa10131514191827[[#This Row],[Entrada / Saída]]="Saída",FluxoCaixa10131514191827[[#This Row],[R$ (Valores)]]*-1,FluxoCaixa10131514191827[[#This Row],[R$ (Valores)]])</f>
        <v>-68.17</v>
      </c>
    </row>
    <row r="612" spans="2:12">
      <c r="B612" s="48" t="s">
        <v>2478</v>
      </c>
      <c r="C612" s="48" t="s">
        <v>3664</v>
      </c>
      <c r="D612" s="16">
        <v>46234</v>
      </c>
      <c r="E612" s="48" t="s">
        <v>2496</v>
      </c>
      <c r="F612" s="17" t="s">
        <v>2</v>
      </c>
      <c r="G612" s="17" t="s">
        <v>77</v>
      </c>
      <c r="H612" s="17" t="s">
        <v>3964</v>
      </c>
      <c r="I612" s="21">
        <v>304.10000000000002</v>
      </c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-34724.829999999878</v>
      </c>
      <c r="L612" s="20">
        <f>IF(FluxoCaixa10131514191827[[#This Row],[Entrada / Saída]]="Saída",FluxoCaixa10131514191827[[#This Row],[R$ (Valores)]]*-1,FluxoCaixa10131514191827[[#This Row],[R$ (Valores)]])</f>
        <v>-304.10000000000002</v>
      </c>
    </row>
    <row r="613" spans="2:12">
      <c r="B613" s="48" t="s">
        <v>2478</v>
      </c>
      <c r="C613" s="48" t="s">
        <v>3664</v>
      </c>
      <c r="D613" s="16">
        <v>46234</v>
      </c>
      <c r="E613" s="48" t="s">
        <v>2417</v>
      </c>
      <c r="F613" s="17" t="s">
        <v>2</v>
      </c>
      <c r="G613" s="17" t="s">
        <v>77</v>
      </c>
      <c r="H613" s="17" t="s">
        <v>3965</v>
      </c>
      <c r="I613" s="21">
        <v>638.61</v>
      </c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-35363.439999999879</v>
      </c>
      <c r="L613" s="20">
        <f>IF(FluxoCaixa10131514191827[[#This Row],[Entrada / Saída]]="Saída",FluxoCaixa10131514191827[[#This Row],[R$ (Valores)]]*-1,FluxoCaixa10131514191827[[#This Row],[R$ (Valores)]])</f>
        <v>-638.61</v>
      </c>
    </row>
    <row r="614" spans="2:12">
      <c r="B614" s="48" t="s">
        <v>2478</v>
      </c>
      <c r="C614" s="48" t="s">
        <v>3664</v>
      </c>
      <c r="D614" s="16">
        <v>46234</v>
      </c>
      <c r="E614" s="52" t="s">
        <v>2413</v>
      </c>
      <c r="F614" s="17" t="s">
        <v>2</v>
      </c>
      <c r="G614" s="17" t="s">
        <v>519</v>
      </c>
      <c r="H614" s="17" t="s">
        <v>3966</v>
      </c>
      <c r="I614" s="21">
        <v>80</v>
      </c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-35443.439999999879</v>
      </c>
      <c r="L614" s="20">
        <f>IF(FluxoCaixa10131514191827[[#This Row],[Entrada / Saída]]="Saída",FluxoCaixa10131514191827[[#This Row],[R$ (Valores)]]*-1,FluxoCaixa10131514191827[[#This Row],[R$ (Valores)]])</f>
        <v>-80</v>
      </c>
    </row>
    <row r="615" spans="2:12">
      <c r="B615" s="48" t="s">
        <v>2478</v>
      </c>
      <c r="C615" s="48" t="s">
        <v>3664</v>
      </c>
      <c r="D615" s="16">
        <v>46234</v>
      </c>
      <c r="E615" s="52" t="s">
        <v>2496</v>
      </c>
      <c r="F615" s="17" t="s">
        <v>2</v>
      </c>
      <c r="G615" s="17" t="s">
        <v>77</v>
      </c>
      <c r="H615" s="17" t="s">
        <v>3967</v>
      </c>
      <c r="I615" s="21">
        <v>2980.18</v>
      </c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-38423.619999999879</v>
      </c>
      <c r="L615" s="20">
        <f>IF(FluxoCaixa10131514191827[[#This Row],[Entrada / Saída]]="Saída",FluxoCaixa10131514191827[[#This Row],[R$ (Valores)]]*-1,FluxoCaixa10131514191827[[#This Row],[R$ (Valores)]])</f>
        <v>-2980.18</v>
      </c>
    </row>
    <row r="616" spans="2:12">
      <c r="B616" s="48" t="s">
        <v>2478</v>
      </c>
      <c r="C616" s="48" t="s">
        <v>3664</v>
      </c>
      <c r="D616" s="16">
        <v>46234</v>
      </c>
      <c r="E616" s="52" t="s">
        <v>2417</v>
      </c>
      <c r="F616" s="17" t="s">
        <v>2</v>
      </c>
      <c r="G616" s="17" t="s">
        <v>77</v>
      </c>
      <c r="H616" s="17" t="s">
        <v>3968</v>
      </c>
      <c r="I616" s="21">
        <v>1763.78</v>
      </c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-40187.399999999878</v>
      </c>
      <c r="L616" s="20">
        <f>IF(FluxoCaixa10131514191827[[#This Row],[Entrada / Saída]]="Saída",FluxoCaixa10131514191827[[#This Row],[R$ (Valores)]]*-1,FluxoCaixa10131514191827[[#This Row],[R$ (Valores)]])</f>
        <v>-1763.78</v>
      </c>
    </row>
    <row r="617" spans="2:12">
      <c r="B617" s="48" t="s">
        <v>2478</v>
      </c>
      <c r="C617" s="48" t="s">
        <v>3664</v>
      </c>
      <c r="D617" s="16">
        <v>46234</v>
      </c>
      <c r="E617" s="52" t="s">
        <v>2417</v>
      </c>
      <c r="F617" s="17" t="s">
        <v>2</v>
      </c>
      <c r="G617" s="17" t="s">
        <v>77</v>
      </c>
      <c r="H617" s="17" t="s">
        <v>1867</v>
      </c>
      <c r="I617" s="21">
        <v>17982.79</v>
      </c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-58170.189999999879</v>
      </c>
      <c r="L617" s="20">
        <f>IF(FluxoCaixa10131514191827[[#This Row],[Entrada / Saída]]="Saída",FluxoCaixa10131514191827[[#This Row],[R$ (Valores)]]*-1,FluxoCaixa10131514191827[[#This Row],[R$ (Valores)]])</f>
        <v>-17982.79</v>
      </c>
    </row>
    <row r="618" spans="2:12">
      <c r="B618" s="48" t="s">
        <v>2477</v>
      </c>
      <c r="C618" s="48" t="s">
        <v>3664</v>
      </c>
      <c r="D618" s="16">
        <v>46234</v>
      </c>
      <c r="E618" s="52" t="s">
        <v>2417</v>
      </c>
      <c r="F618" s="17" t="s">
        <v>2</v>
      </c>
      <c r="G618" s="17" t="s">
        <v>70</v>
      </c>
      <c r="H618" s="17" t="s">
        <v>3969</v>
      </c>
      <c r="I618" s="21">
        <v>9260</v>
      </c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-67430.189999999886</v>
      </c>
      <c r="L618" s="20">
        <f>IF(FluxoCaixa10131514191827[[#This Row],[Entrada / Saída]]="Saída",FluxoCaixa10131514191827[[#This Row],[R$ (Valores)]]*-1,FluxoCaixa10131514191827[[#This Row],[R$ (Valores)]])</f>
        <v>-9260</v>
      </c>
    </row>
    <row r="619" spans="2:12">
      <c r="B619" s="48" t="s">
        <v>2477</v>
      </c>
      <c r="C619" s="48" t="s">
        <v>3664</v>
      </c>
      <c r="D619" s="16">
        <v>46234</v>
      </c>
      <c r="E619" s="52" t="s">
        <v>2496</v>
      </c>
      <c r="F619" s="17" t="s">
        <v>2</v>
      </c>
      <c r="G619" s="17" t="s">
        <v>432</v>
      </c>
      <c r="H619" s="17" t="s">
        <v>2786</v>
      </c>
      <c r="I619" s="21">
        <v>1591.8</v>
      </c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-69021.989999999889</v>
      </c>
      <c r="L619" s="20">
        <f>IF(FluxoCaixa10131514191827[[#This Row],[Entrada / Saída]]="Saída",FluxoCaixa10131514191827[[#This Row],[R$ (Valores)]]*-1,FluxoCaixa10131514191827[[#This Row],[R$ (Valores)]])</f>
        <v>-1591.8</v>
      </c>
    </row>
    <row r="620" spans="2:12">
      <c r="B620" s="48" t="s">
        <v>2477</v>
      </c>
      <c r="C620" s="48" t="s">
        <v>3664</v>
      </c>
      <c r="D620" s="16">
        <v>46234</v>
      </c>
      <c r="E620" s="52" t="s">
        <v>2496</v>
      </c>
      <c r="F620" s="17" t="s">
        <v>2</v>
      </c>
      <c r="G620" s="17" t="s">
        <v>432</v>
      </c>
      <c r="H620" s="17" t="s">
        <v>2786</v>
      </c>
      <c r="I620" s="21">
        <v>1517.8</v>
      </c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-70539.789999999892</v>
      </c>
      <c r="L620" s="20">
        <f>IF(FluxoCaixa10131514191827[[#This Row],[Entrada / Saída]]="Saída",FluxoCaixa10131514191827[[#This Row],[R$ (Valores)]]*-1,FluxoCaixa10131514191827[[#This Row],[R$ (Valores)]])</f>
        <v>-1517.8</v>
      </c>
    </row>
    <row r="621" spans="2:12">
      <c r="B621" s="48" t="s">
        <v>2477</v>
      </c>
      <c r="C621" s="48" t="s">
        <v>3664</v>
      </c>
      <c r="D621" s="16">
        <v>46234</v>
      </c>
      <c r="E621" s="52" t="s">
        <v>2496</v>
      </c>
      <c r="F621" s="17" t="s">
        <v>2</v>
      </c>
      <c r="G621" s="17" t="s">
        <v>432</v>
      </c>
      <c r="H621" s="17" t="s">
        <v>3970</v>
      </c>
      <c r="I621" s="21">
        <v>1618.6</v>
      </c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-72158.389999999898</v>
      </c>
      <c r="L621" s="20">
        <f>IF(FluxoCaixa10131514191827[[#This Row],[Entrada / Saída]]="Saída",FluxoCaixa10131514191827[[#This Row],[R$ (Valores)]]*-1,FluxoCaixa10131514191827[[#This Row],[R$ (Valores)]])</f>
        <v>-1618.6</v>
      </c>
    </row>
    <row r="622" spans="2:12">
      <c r="B622" s="48" t="s">
        <v>2477</v>
      </c>
      <c r="C622" s="48" t="s">
        <v>3664</v>
      </c>
      <c r="D622" s="16">
        <v>46234</v>
      </c>
      <c r="E622" s="52" t="s">
        <v>2496</v>
      </c>
      <c r="F622" s="17" t="s">
        <v>2</v>
      </c>
      <c r="G622" s="17" t="s">
        <v>432</v>
      </c>
      <c r="H622" s="17" t="s">
        <v>3971</v>
      </c>
      <c r="I622" s="21">
        <v>1873.34</v>
      </c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-74031.729999999894</v>
      </c>
      <c r="L622" s="20">
        <f>IF(FluxoCaixa10131514191827[[#This Row],[Entrada / Saída]]="Saída",FluxoCaixa10131514191827[[#This Row],[R$ (Valores)]]*-1,FluxoCaixa10131514191827[[#This Row],[R$ (Valores)]])</f>
        <v>-1873.34</v>
      </c>
    </row>
    <row r="623" spans="2:12">
      <c r="B623" s="48" t="s">
        <v>2477</v>
      </c>
      <c r="C623" s="48" t="s">
        <v>3664</v>
      </c>
      <c r="D623" s="16">
        <v>46234</v>
      </c>
      <c r="E623" s="52" t="s">
        <v>2413</v>
      </c>
      <c r="F623" s="17" t="s">
        <v>2</v>
      </c>
      <c r="G623" s="17" t="s">
        <v>21</v>
      </c>
      <c r="H623" s="17" t="s">
        <v>3972</v>
      </c>
      <c r="I623" s="21">
        <v>259.49</v>
      </c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-74291.219999999899</v>
      </c>
      <c r="L623" s="20">
        <f>IF(FluxoCaixa10131514191827[[#This Row],[Entrada / Saída]]="Saída",FluxoCaixa10131514191827[[#This Row],[R$ (Valores)]]*-1,FluxoCaixa10131514191827[[#This Row],[R$ (Valores)]])</f>
        <v>-259.49</v>
      </c>
    </row>
    <row r="624" spans="2:12">
      <c r="B624" s="48" t="s">
        <v>2478</v>
      </c>
      <c r="C624" s="48" t="s">
        <v>3664</v>
      </c>
      <c r="D624" s="16">
        <v>46234</v>
      </c>
      <c r="E624" s="52" t="s">
        <v>2496</v>
      </c>
      <c r="F624" s="17" t="s">
        <v>2</v>
      </c>
      <c r="G624" s="17" t="s">
        <v>70</v>
      </c>
      <c r="H624" s="17" t="s">
        <v>2920</v>
      </c>
      <c r="I624" s="21">
        <v>5000</v>
      </c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-79291.219999999899</v>
      </c>
      <c r="L624" s="20">
        <f>IF(FluxoCaixa10131514191827[[#This Row],[Entrada / Saída]]="Saída",FluxoCaixa10131514191827[[#This Row],[R$ (Valores)]]*-1,FluxoCaixa10131514191827[[#This Row],[R$ (Valores)]])</f>
        <v>-5000</v>
      </c>
    </row>
    <row r="625" spans="2:12">
      <c r="B625" s="48" t="s">
        <v>2478</v>
      </c>
      <c r="C625" s="48" t="s">
        <v>3664</v>
      </c>
      <c r="D625" s="16">
        <v>46234</v>
      </c>
      <c r="E625" s="52" t="s">
        <v>2496</v>
      </c>
      <c r="F625" s="17" t="s">
        <v>2</v>
      </c>
      <c r="G625" s="17" t="s">
        <v>76</v>
      </c>
      <c r="H625" s="17" t="s">
        <v>3973</v>
      </c>
      <c r="I625" s="21">
        <v>2719</v>
      </c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-82010.219999999899</v>
      </c>
      <c r="L625" s="20">
        <f>IF(FluxoCaixa10131514191827[[#This Row],[Entrada / Saída]]="Saída",FluxoCaixa10131514191827[[#This Row],[R$ (Valores)]]*-1,FluxoCaixa10131514191827[[#This Row],[R$ (Valores)]])</f>
        <v>-2719</v>
      </c>
    </row>
    <row r="626" spans="2:12">
      <c r="B626" s="48" t="s">
        <v>2478</v>
      </c>
      <c r="C626" s="48" t="s">
        <v>3664</v>
      </c>
      <c r="D626" s="16">
        <v>46234</v>
      </c>
      <c r="E626" s="52" t="s">
        <v>2413</v>
      </c>
      <c r="F626" s="17" t="s">
        <v>2</v>
      </c>
      <c r="G626" s="17" t="s">
        <v>25</v>
      </c>
      <c r="H626" s="17" t="s">
        <v>3974</v>
      </c>
      <c r="I626" s="21">
        <v>280</v>
      </c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-82290.219999999899</v>
      </c>
      <c r="L626" s="20">
        <f>IF(FluxoCaixa10131514191827[[#This Row],[Entrada / Saída]]="Saída",FluxoCaixa10131514191827[[#This Row],[R$ (Valores)]]*-1,FluxoCaixa10131514191827[[#This Row],[R$ (Valores)]])</f>
        <v>-280</v>
      </c>
    </row>
    <row r="627" spans="2:12">
      <c r="B627" s="48" t="s">
        <v>2478</v>
      </c>
      <c r="C627" s="48" t="s">
        <v>3664</v>
      </c>
      <c r="D627" s="16">
        <v>46234</v>
      </c>
      <c r="E627" s="52" t="s">
        <v>2413</v>
      </c>
      <c r="F627" s="17" t="s">
        <v>1</v>
      </c>
      <c r="G627" s="17" t="s">
        <v>75</v>
      </c>
      <c r="H627" s="17" t="s">
        <v>3928</v>
      </c>
      <c r="I627" s="21">
        <v>150000</v>
      </c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67709.780000000101</v>
      </c>
      <c r="L627" s="20">
        <f>IF(FluxoCaixa10131514191827[[#This Row],[Entrada / Saída]]="Saída",FluxoCaixa10131514191827[[#This Row],[R$ (Valores)]]*-1,FluxoCaixa10131514191827[[#This Row],[R$ (Valores)]])</f>
        <v>150000</v>
      </c>
    </row>
    <row r="628" spans="2:12">
      <c r="B628" s="48" t="s">
        <v>2478</v>
      </c>
      <c r="C628" s="48" t="s">
        <v>3664</v>
      </c>
      <c r="D628" s="16">
        <v>46234</v>
      </c>
      <c r="E628" s="52" t="s">
        <v>2413</v>
      </c>
      <c r="F628" s="17" t="s">
        <v>2</v>
      </c>
      <c r="G628" s="17" t="s">
        <v>21</v>
      </c>
      <c r="H628" s="17" t="s">
        <v>3654</v>
      </c>
      <c r="I628" s="21">
        <v>930</v>
      </c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66779.780000000101</v>
      </c>
      <c r="L628" s="20">
        <f>IF(FluxoCaixa10131514191827[[#This Row],[Entrada / Saída]]="Saída",FluxoCaixa10131514191827[[#This Row],[R$ (Valores)]]*-1,FluxoCaixa10131514191827[[#This Row],[R$ (Valores)]])</f>
        <v>-930</v>
      </c>
    </row>
    <row r="629" spans="2:12">
      <c r="B629" s="48" t="s">
        <v>2478</v>
      </c>
      <c r="C629" s="48" t="s">
        <v>3664</v>
      </c>
      <c r="D629" s="16">
        <v>46234</v>
      </c>
      <c r="E629" s="52" t="s">
        <v>2413</v>
      </c>
      <c r="F629" s="17" t="s">
        <v>2</v>
      </c>
      <c r="G629" s="17" t="s">
        <v>21</v>
      </c>
      <c r="H629" s="17" t="s">
        <v>3654</v>
      </c>
      <c r="I629" s="21">
        <v>1656.58</v>
      </c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65123.200000000099</v>
      </c>
      <c r="L629" s="20">
        <f>IF(FluxoCaixa10131514191827[[#This Row],[Entrada / Saída]]="Saída",FluxoCaixa10131514191827[[#This Row],[R$ (Valores)]]*-1,FluxoCaixa10131514191827[[#This Row],[R$ (Valores)]])</f>
        <v>-1656.58</v>
      </c>
    </row>
    <row r="630" spans="2:12">
      <c r="B630" s="48" t="s">
        <v>2478</v>
      </c>
      <c r="C630" s="48" t="s">
        <v>3664</v>
      </c>
      <c r="D630" s="16">
        <v>46234</v>
      </c>
      <c r="E630" s="52" t="s">
        <v>2413</v>
      </c>
      <c r="F630" s="17" t="s">
        <v>2</v>
      </c>
      <c r="G630" s="17" t="s">
        <v>21</v>
      </c>
      <c r="H630" s="17" t="s">
        <v>3654</v>
      </c>
      <c r="I630" s="21">
        <v>22412.5</v>
      </c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42710.700000000099</v>
      </c>
      <c r="L630" s="20">
        <f>IF(FluxoCaixa10131514191827[[#This Row],[Entrada / Saída]]="Saída",FluxoCaixa10131514191827[[#This Row],[R$ (Valores)]]*-1,FluxoCaixa10131514191827[[#This Row],[R$ (Valores)]])</f>
        <v>-22412.5</v>
      </c>
    </row>
    <row r="631" spans="2:12">
      <c r="B631" s="48" t="s">
        <v>2478</v>
      </c>
      <c r="C631" s="48" t="s">
        <v>3664</v>
      </c>
      <c r="D631" s="16">
        <v>46234</v>
      </c>
      <c r="E631" s="52" t="s">
        <v>2413</v>
      </c>
      <c r="F631" s="17" t="s">
        <v>2</v>
      </c>
      <c r="G631" s="17" t="s">
        <v>21</v>
      </c>
      <c r="H631" s="17" t="s">
        <v>3654</v>
      </c>
      <c r="I631" s="21">
        <v>11139.71</v>
      </c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31570.9900000001</v>
      </c>
      <c r="L631" s="20">
        <f>IF(FluxoCaixa10131514191827[[#This Row],[Entrada / Saída]]="Saída",FluxoCaixa10131514191827[[#This Row],[R$ (Valores)]]*-1,FluxoCaixa10131514191827[[#This Row],[R$ (Valores)]])</f>
        <v>-11139.71</v>
      </c>
    </row>
    <row r="632" spans="2:12">
      <c r="B632" s="48" t="s">
        <v>2478</v>
      </c>
      <c r="C632" s="48" t="s">
        <v>3664</v>
      </c>
      <c r="D632" s="16">
        <v>46234</v>
      </c>
      <c r="E632" s="48" t="s">
        <v>2413</v>
      </c>
      <c r="F632" s="17" t="s">
        <v>2</v>
      </c>
      <c r="G632" s="17" t="s">
        <v>21</v>
      </c>
      <c r="H632" s="17" t="s">
        <v>3654</v>
      </c>
      <c r="I632" s="21">
        <v>34204.74</v>
      </c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-2633.7499999998981</v>
      </c>
      <c r="L632" s="20">
        <f>IF(FluxoCaixa10131514191827[[#This Row],[Entrada / Saída]]="Saída",FluxoCaixa10131514191827[[#This Row],[R$ (Valores)]]*-1,FluxoCaixa10131514191827[[#This Row],[R$ (Valores)]])</f>
        <v>-34204.74</v>
      </c>
    </row>
    <row r="633" spans="2:12">
      <c r="B633" s="42"/>
      <c r="C633" s="42"/>
      <c r="D633" s="4"/>
      <c r="I633" s="104"/>
      <c r="K633" s="53"/>
      <c r="L633" s="53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F11:F633" xr:uid="{D6AA35D5-3E1A-4475-98D4-40AB871A9F25}">
      <formula1>"Entrada,Saída"</formula1>
    </dataValidation>
    <dataValidation type="list" allowBlank="1" showInputMessage="1" showErrorMessage="1" sqref="G11:G633" xr:uid="{68F14FA4-6972-4B22-B878-E3BE6D34B681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J11:J633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89"/>
  <sheetViews>
    <sheetView showGridLines="0" zoomScale="85" zoomScaleNormal="85" workbookViewId="0">
      <pane ySplit="10" topLeftCell="A11" activePane="bottomLeft" state="frozen"/>
      <selection pane="bottomLeft" activeCell="H150" sqref="H15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669796.51999999979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SUMPRODUCT(SUBTOTAL(9,OFFSET(FluxoCaixa1013151416[R$ (Valores)],ROW(FluxoCaixa1013151416[R$ (Valores)])-ROW(I11),0,1)),--(FluxoCaixa1013151416[Entrada / Saída]="Saída"))</f>
        <v>664819.27999999921</v>
      </c>
      <c r="P5" s="26"/>
      <c r="S5" s="31"/>
    </row>
    <row r="6" spans="2:19" ht="15.75">
      <c r="B6" s="133" t="s">
        <v>49</v>
      </c>
      <c r="C6" s="134"/>
      <c r="D6" s="9">
        <f ca="1">D4-D5</f>
        <v>4977.2400000005728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3664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3664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3675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3664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3676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3664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3677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3664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3678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3664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3679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3664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3684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3664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3680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3664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3681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3664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3682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3664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3685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3664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3683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3664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3316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3664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3686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3664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3687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3664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3688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3664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3689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3664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3681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3664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3664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3664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3664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3664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3664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3690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3664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3302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3664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3476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3664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3691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3664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3692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3664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3664</v>
      </c>
      <c r="D40" s="16">
        <v>46209</v>
      </c>
      <c r="E40" s="48" t="s">
        <v>2413</v>
      </c>
      <c r="F40" s="17" t="s">
        <v>2</v>
      </c>
      <c r="G40" s="17" t="s">
        <v>348</v>
      </c>
      <c r="H40" s="17" t="s">
        <v>3693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3664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3664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3664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3664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3664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3664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3664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3664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3664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3302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3664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3664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3694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3664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3695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3664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3664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3664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3745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3664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3746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3664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3747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3664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3748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3664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3664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3664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3664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3808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3664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2893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3664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3641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3664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3641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3664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2893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3664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3675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3664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3848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3664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3029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3664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3664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3849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3664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3664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3664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3664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3664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3664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3664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3664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3664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3664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3664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3664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3664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3664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3664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3664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3664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3664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3664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3664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3664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3664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3664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3664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3664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3664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3664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3664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3664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3664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3664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3850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3664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3851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3664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3664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3664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3664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3664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3852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3664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3853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3664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3854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3664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3664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3352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3664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3868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3664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3869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3664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3664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3870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3664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3155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3664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3875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3664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3664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3876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3664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3877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3664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3273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3664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3664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3878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 t="s">
        <v>2478</v>
      </c>
      <c r="C125" s="48" t="s">
        <v>3664</v>
      </c>
      <c r="D125" s="16">
        <v>46225</v>
      </c>
      <c r="E125" s="48" t="s">
        <v>2413</v>
      </c>
      <c r="F125" s="17" t="s">
        <v>2</v>
      </c>
      <c r="G125" s="17" t="s">
        <v>70</v>
      </c>
      <c r="H125" s="17" t="s">
        <v>899</v>
      </c>
      <c r="I125" s="29">
        <v>2900</v>
      </c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159200.00999999998</v>
      </c>
      <c r="L125" s="20">
        <f>IF(FluxoCaixa1013151416[[#This Row],[Entrada / Saída]]="Saída",FluxoCaixa1013151416[[#This Row],[R$ (Valores)]]*-1,FluxoCaixa1013151416[[#This Row],[R$ (Valores)]])</f>
        <v>-2900</v>
      </c>
    </row>
    <row r="126" spans="2:12">
      <c r="B126" s="48" t="s">
        <v>2478</v>
      </c>
      <c r="C126" s="48" t="s">
        <v>3664</v>
      </c>
      <c r="D126" s="16">
        <v>46225</v>
      </c>
      <c r="E126" s="48" t="s">
        <v>2413</v>
      </c>
      <c r="F126" s="17" t="s">
        <v>2</v>
      </c>
      <c r="G126" s="17" t="s">
        <v>12</v>
      </c>
      <c r="H126" s="17" t="s">
        <v>3891</v>
      </c>
      <c r="I126" s="29">
        <v>3800</v>
      </c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155400.00999999998</v>
      </c>
      <c r="L126" s="20">
        <f>IF(FluxoCaixa1013151416[[#This Row],[Entrada / Saída]]="Saída",FluxoCaixa1013151416[[#This Row],[R$ (Valores)]]*-1,FluxoCaixa1013151416[[#This Row],[R$ (Valores)]])</f>
        <v>-3800</v>
      </c>
    </row>
    <row r="127" spans="2:12">
      <c r="B127" s="48" t="s">
        <v>2478</v>
      </c>
      <c r="C127" s="48" t="s">
        <v>3664</v>
      </c>
      <c r="D127" s="16">
        <v>46225</v>
      </c>
      <c r="E127" s="48" t="s">
        <v>2413</v>
      </c>
      <c r="F127" s="17" t="s">
        <v>2</v>
      </c>
      <c r="G127" s="17" t="s">
        <v>75</v>
      </c>
      <c r="H127" s="17" t="s">
        <v>3892</v>
      </c>
      <c r="I127" s="29">
        <v>30000</v>
      </c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125400.00999999998</v>
      </c>
      <c r="L127" s="20">
        <f>IF(FluxoCaixa1013151416[[#This Row],[Entrada / Saída]]="Saída",FluxoCaixa1013151416[[#This Row],[R$ (Valores)]]*-1,FluxoCaixa1013151416[[#This Row],[R$ (Valores)]])</f>
        <v>-30000</v>
      </c>
    </row>
    <row r="128" spans="2:12">
      <c r="B128" s="48" t="s">
        <v>2478</v>
      </c>
      <c r="C128" s="48" t="s">
        <v>3664</v>
      </c>
      <c r="D128" s="16">
        <v>46225</v>
      </c>
      <c r="E128" s="48" t="s">
        <v>2413</v>
      </c>
      <c r="F128" s="17" t="s">
        <v>1</v>
      </c>
      <c r="G128" s="17" t="s">
        <v>60</v>
      </c>
      <c r="H128" s="17" t="s">
        <v>3893</v>
      </c>
      <c r="I128" s="29">
        <v>264.7</v>
      </c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125664.70999999998</v>
      </c>
      <c r="L128" s="20">
        <f>IF(FluxoCaixa1013151416[[#This Row],[Entrada / Saída]]="Saída",FluxoCaixa1013151416[[#This Row],[R$ (Valores)]]*-1,FluxoCaixa1013151416[[#This Row],[R$ (Valores)]])</f>
        <v>264.7</v>
      </c>
    </row>
    <row r="129" spans="2:12">
      <c r="B129" s="48" t="s">
        <v>2478</v>
      </c>
      <c r="C129" s="48" t="s">
        <v>3664</v>
      </c>
      <c r="D129" s="16">
        <v>46226</v>
      </c>
      <c r="E129" s="48" t="s">
        <v>2413</v>
      </c>
      <c r="F129" s="17" t="s">
        <v>2</v>
      </c>
      <c r="G129" s="17" t="s">
        <v>19</v>
      </c>
      <c r="H129" s="17" t="s">
        <v>1856</v>
      </c>
      <c r="I129" s="29">
        <v>861.62</v>
      </c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124803.08999999998</v>
      </c>
      <c r="L129" s="20">
        <f>IF(FluxoCaixa1013151416[[#This Row],[Entrada / Saída]]="Saída",FluxoCaixa1013151416[[#This Row],[R$ (Valores)]]*-1,FluxoCaixa1013151416[[#This Row],[R$ (Valores)]])</f>
        <v>-861.62</v>
      </c>
    </row>
    <row r="130" spans="2:12">
      <c r="B130" s="48" t="s">
        <v>2478</v>
      </c>
      <c r="C130" s="48" t="s">
        <v>3664</v>
      </c>
      <c r="D130" s="16">
        <v>46226</v>
      </c>
      <c r="E130" s="48" t="s">
        <v>2413</v>
      </c>
      <c r="F130" s="17" t="s">
        <v>2</v>
      </c>
      <c r="G130" s="17" t="s">
        <v>27</v>
      </c>
      <c r="H130" s="17" t="s">
        <v>1970</v>
      </c>
      <c r="I130" s="29">
        <v>850</v>
      </c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123953.08999999998</v>
      </c>
      <c r="L130" s="20">
        <f>IF(FluxoCaixa1013151416[[#This Row],[Entrada / Saída]]="Saída",FluxoCaixa1013151416[[#This Row],[R$ (Valores)]]*-1,FluxoCaixa1013151416[[#This Row],[R$ (Valores)]])</f>
        <v>-850</v>
      </c>
    </row>
    <row r="131" spans="2:12">
      <c r="B131" s="48" t="s">
        <v>2478</v>
      </c>
      <c r="C131" s="48" t="s">
        <v>3664</v>
      </c>
      <c r="D131" s="16">
        <v>46226</v>
      </c>
      <c r="E131" s="48" t="s">
        <v>2417</v>
      </c>
      <c r="F131" s="17" t="s">
        <v>2</v>
      </c>
      <c r="G131" s="17" t="s">
        <v>70</v>
      </c>
      <c r="H131" s="17" t="s">
        <v>3894</v>
      </c>
      <c r="I131" s="29">
        <v>2000</v>
      </c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121953.08999999998</v>
      </c>
      <c r="L131" s="20">
        <f>IF(FluxoCaixa1013151416[[#This Row],[Entrada / Saída]]="Saída",FluxoCaixa1013151416[[#This Row],[R$ (Valores)]]*-1,FluxoCaixa1013151416[[#This Row],[R$ (Valores)]])</f>
        <v>-2000</v>
      </c>
    </row>
    <row r="132" spans="2:12">
      <c r="B132" s="48" t="s">
        <v>2478</v>
      </c>
      <c r="C132" s="48" t="s">
        <v>3664</v>
      </c>
      <c r="D132" s="16">
        <v>46227</v>
      </c>
      <c r="E132" s="48" t="s">
        <v>2413</v>
      </c>
      <c r="F132" s="17" t="s">
        <v>2</v>
      </c>
      <c r="G132" s="17" t="s">
        <v>225</v>
      </c>
      <c r="H132" s="17" t="s">
        <v>2893</v>
      </c>
      <c r="I132" s="29">
        <v>3.25</v>
      </c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121949.83999999998</v>
      </c>
      <c r="L132" s="20">
        <f>IF(FluxoCaixa1013151416[[#This Row],[Entrada / Saída]]="Saída",FluxoCaixa1013151416[[#This Row],[R$ (Valores)]]*-1,FluxoCaixa1013151416[[#This Row],[R$ (Valores)]])</f>
        <v>-3.25</v>
      </c>
    </row>
    <row r="133" spans="2:12">
      <c r="B133" s="48" t="s">
        <v>2478</v>
      </c>
      <c r="C133" s="48" t="s">
        <v>3664</v>
      </c>
      <c r="D133" s="16">
        <v>46227</v>
      </c>
      <c r="E133" s="48" t="s">
        <v>2413</v>
      </c>
      <c r="F133" s="17" t="s">
        <v>2</v>
      </c>
      <c r="G133" s="17" t="s">
        <v>75</v>
      </c>
      <c r="H133" s="17" t="s">
        <v>844</v>
      </c>
      <c r="I133" s="29">
        <v>10000</v>
      </c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111949.83999999998</v>
      </c>
      <c r="L133" s="20">
        <f>IF(FluxoCaixa1013151416[[#This Row],[Entrada / Saída]]="Saída",FluxoCaixa1013151416[[#This Row],[R$ (Valores)]]*-1,FluxoCaixa1013151416[[#This Row],[R$ (Valores)]])</f>
        <v>-10000</v>
      </c>
    </row>
    <row r="134" spans="2:12">
      <c r="B134" s="48" t="s">
        <v>2478</v>
      </c>
      <c r="C134" s="48" t="s">
        <v>3664</v>
      </c>
      <c r="D134" s="16">
        <v>46227</v>
      </c>
      <c r="E134" s="48" t="s">
        <v>2496</v>
      </c>
      <c r="F134" s="17" t="s">
        <v>2</v>
      </c>
      <c r="G134" s="17" t="s">
        <v>70</v>
      </c>
      <c r="H134" s="17" t="s">
        <v>1718</v>
      </c>
      <c r="I134" s="29">
        <v>8000</v>
      </c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103949.83999999998</v>
      </c>
      <c r="L134" s="20">
        <f>IF(FluxoCaixa1013151416[[#This Row],[Entrada / Saída]]="Saída",FluxoCaixa1013151416[[#This Row],[R$ (Valores)]]*-1,FluxoCaixa1013151416[[#This Row],[R$ (Valores)]])</f>
        <v>-8000</v>
      </c>
    </row>
    <row r="135" spans="2:12">
      <c r="B135" s="48" t="s">
        <v>2478</v>
      </c>
      <c r="C135" s="48" t="s">
        <v>3664</v>
      </c>
      <c r="D135" s="16">
        <v>46227</v>
      </c>
      <c r="E135" s="48" t="s">
        <v>2496</v>
      </c>
      <c r="F135" s="17" t="s">
        <v>2</v>
      </c>
      <c r="G135" s="17" t="s">
        <v>431</v>
      </c>
      <c r="H135" s="17" t="s">
        <v>3895</v>
      </c>
      <c r="I135" s="29">
        <v>154.44</v>
      </c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103795.39999999998</v>
      </c>
      <c r="L135" s="20">
        <f>IF(FluxoCaixa1013151416[[#This Row],[Entrada / Saída]]="Saída",FluxoCaixa1013151416[[#This Row],[R$ (Valores)]]*-1,FluxoCaixa1013151416[[#This Row],[R$ (Valores)]])</f>
        <v>-154.44</v>
      </c>
    </row>
    <row r="136" spans="2:12">
      <c r="B136" s="48" t="s">
        <v>2478</v>
      </c>
      <c r="C136" s="48" t="s">
        <v>3664</v>
      </c>
      <c r="D136" s="16">
        <v>46227</v>
      </c>
      <c r="E136" s="48" t="s">
        <v>2496</v>
      </c>
      <c r="F136" s="17" t="s">
        <v>2</v>
      </c>
      <c r="G136" s="17" t="s">
        <v>519</v>
      </c>
      <c r="H136" s="17" t="s">
        <v>3896</v>
      </c>
      <c r="I136" s="29">
        <v>7280</v>
      </c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96515.39999999998</v>
      </c>
      <c r="L136" s="20">
        <f>IF(FluxoCaixa1013151416[[#This Row],[Entrada / Saída]]="Saída",FluxoCaixa1013151416[[#This Row],[R$ (Valores)]]*-1,FluxoCaixa1013151416[[#This Row],[R$ (Valores)]])</f>
        <v>-7280</v>
      </c>
    </row>
    <row r="137" spans="2:12">
      <c r="B137" s="48" t="s">
        <v>2478</v>
      </c>
      <c r="C137" s="48" t="s">
        <v>3664</v>
      </c>
      <c r="D137" s="16">
        <v>46227</v>
      </c>
      <c r="E137" s="48" t="s">
        <v>2413</v>
      </c>
      <c r="F137" s="17" t="s">
        <v>2</v>
      </c>
      <c r="G137" s="17" t="s">
        <v>71</v>
      </c>
      <c r="H137" s="17" t="s">
        <v>3897</v>
      </c>
      <c r="I137" s="29">
        <v>1950</v>
      </c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94565.39999999998</v>
      </c>
      <c r="L137" s="20">
        <f>IF(FluxoCaixa1013151416[[#This Row],[Entrada / Saída]]="Saída",FluxoCaixa1013151416[[#This Row],[R$ (Valores)]]*-1,FluxoCaixa1013151416[[#This Row],[R$ (Valores)]])</f>
        <v>-1950</v>
      </c>
    </row>
    <row r="138" spans="2:12">
      <c r="B138" s="48" t="s">
        <v>2478</v>
      </c>
      <c r="C138" s="48" t="s">
        <v>3664</v>
      </c>
      <c r="D138" s="16">
        <v>46227</v>
      </c>
      <c r="E138" s="48" t="s">
        <v>2413</v>
      </c>
      <c r="F138" s="17" t="s">
        <v>2</v>
      </c>
      <c r="G138" s="17" t="s">
        <v>79</v>
      </c>
      <c r="H138" s="17" t="s">
        <v>2726</v>
      </c>
      <c r="I138" s="29">
        <v>9.84</v>
      </c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94555.559999999983</v>
      </c>
      <c r="L138" s="20">
        <f>IF(FluxoCaixa1013151416[[#This Row],[Entrada / Saída]]="Saída",FluxoCaixa1013151416[[#This Row],[R$ (Valores)]]*-1,FluxoCaixa1013151416[[#This Row],[R$ (Valores)]])</f>
        <v>-9.84</v>
      </c>
    </row>
    <row r="139" spans="2:12">
      <c r="B139" s="48" t="s">
        <v>2478</v>
      </c>
      <c r="C139" s="48" t="s">
        <v>3664</v>
      </c>
      <c r="D139" s="16">
        <v>46227</v>
      </c>
      <c r="E139" s="48" t="s">
        <v>2413</v>
      </c>
      <c r="F139" s="17" t="s">
        <v>2</v>
      </c>
      <c r="G139" s="17" t="s">
        <v>20</v>
      </c>
      <c r="H139" s="17" t="s">
        <v>3898</v>
      </c>
      <c r="I139" s="29">
        <v>2000</v>
      </c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92555.559999999983</v>
      </c>
      <c r="L139" s="20">
        <f>IF(FluxoCaixa1013151416[[#This Row],[Entrada / Saída]]="Saída",FluxoCaixa1013151416[[#This Row],[R$ (Valores)]]*-1,FluxoCaixa1013151416[[#This Row],[R$ (Valores)]])</f>
        <v>-2000</v>
      </c>
    </row>
    <row r="140" spans="2:12">
      <c r="B140" s="48" t="s">
        <v>2478</v>
      </c>
      <c r="C140" s="48" t="s">
        <v>3664</v>
      </c>
      <c r="D140" s="16">
        <v>46227</v>
      </c>
      <c r="E140" s="48" t="s">
        <v>2413</v>
      </c>
      <c r="F140" s="17" t="s">
        <v>2</v>
      </c>
      <c r="G140" s="17" t="s">
        <v>14</v>
      </c>
      <c r="H140" s="17" t="s">
        <v>3899</v>
      </c>
      <c r="I140" s="29">
        <v>858</v>
      </c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91697.559999999983</v>
      </c>
      <c r="L140" s="20">
        <f>IF(FluxoCaixa1013151416[[#This Row],[Entrada / Saída]]="Saída",FluxoCaixa1013151416[[#This Row],[R$ (Valores)]]*-1,FluxoCaixa1013151416[[#This Row],[R$ (Valores)]])</f>
        <v>-858</v>
      </c>
    </row>
    <row r="141" spans="2:12">
      <c r="B141" s="48" t="s">
        <v>2478</v>
      </c>
      <c r="C141" s="48" t="s">
        <v>3664</v>
      </c>
      <c r="D141" s="16">
        <v>46227</v>
      </c>
      <c r="E141" s="48" t="s">
        <v>2413</v>
      </c>
      <c r="F141" s="17" t="s">
        <v>2</v>
      </c>
      <c r="G141" s="17" t="s">
        <v>25</v>
      </c>
      <c r="H141" s="17" t="s">
        <v>3900</v>
      </c>
      <c r="I141" s="29">
        <v>215</v>
      </c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91482.559999999983</v>
      </c>
      <c r="L141" s="20">
        <f>IF(FluxoCaixa1013151416[[#This Row],[Entrada / Saída]]="Saída",FluxoCaixa1013151416[[#This Row],[R$ (Valores)]]*-1,FluxoCaixa1013151416[[#This Row],[R$ (Valores)]])</f>
        <v>-215</v>
      </c>
    </row>
    <row r="142" spans="2:12">
      <c r="B142" s="48" t="s">
        <v>2478</v>
      </c>
      <c r="C142" s="48" t="s">
        <v>3664</v>
      </c>
      <c r="D142" s="16">
        <v>46227</v>
      </c>
      <c r="E142" s="48" t="s">
        <v>2413</v>
      </c>
      <c r="F142" s="17" t="s">
        <v>2</v>
      </c>
      <c r="G142" s="17" t="s">
        <v>519</v>
      </c>
      <c r="H142" s="17" t="s">
        <v>3909</v>
      </c>
      <c r="I142" s="29">
        <v>973.14</v>
      </c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90509.419999999984</v>
      </c>
      <c r="L142" s="20">
        <f>IF(FluxoCaixa1013151416[[#This Row],[Entrada / Saída]]="Saída",FluxoCaixa1013151416[[#This Row],[R$ (Valores)]]*-1,FluxoCaixa1013151416[[#This Row],[R$ (Valores)]])</f>
        <v>-973.14</v>
      </c>
    </row>
    <row r="143" spans="2:12">
      <c r="B143" s="48" t="s">
        <v>2478</v>
      </c>
      <c r="C143" s="48" t="s">
        <v>3664</v>
      </c>
      <c r="D143" s="16">
        <v>46230</v>
      </c>
      <c r="E143" s="48" t="s">
        <v>2413</v>
      </c>
      <c r="F143" s="17" t="s">
        <v>2</v>
      </c>
      <c r="G143" s="17" t="s">
        <v>75</v>
      </c>
      <c r="H143" s="17" t="s">
        <v>3892</v>
      </c>
      <c r="I143" s="29">
        <v>10000</v>
      </c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80509.419999999984</v>
      </c>
      <c r="L143" s="20">
        <f>IF(FluxoCaixa1013151416[[#This Row],[Entrada / Saída]]="Saída",FluxoCaixa1013151416[[#This Row],[R$ (Valores)]]*-1,FluxoCaixa1013151416[[#This Row],[R$ (Valores)]])</f>
        <v>-10000</v>
      </c>
    </row>
    <row r="144" spans="2:12">
      <c r="B144" s="48" t="s">
        <v>2478</v>
      </c>
      <c r="C144" s="48" t="s">
        <v>3664</v>
      </c>
      <c r="D144" s="16">
        <v>46230</v>
      </c>
      <c r="E144" s="48" t="s">
        <v>2413</v>
      </c>
      <c r="F144" s="17" t="s">
        <v>2</v>
      </c>
      <c r="G144" s="17" t="s">
        <v>512</v>
      </c>
      <c r="H144" s="17" t="s">
        <v>3917</v>
      </c>
      <c r="I144" s="29">
        <v>2185</v>
      </c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78324.419999999984</v>
      </c>
      <c r="L144" s="20">
        <f>IF(FluxoCaixa1013151416[[#This Row],[Entrada / Saída]]="Saída",FluxoCaixa1013151416[[#This Row],[R$ (Valores)]]*-1,FluxoCaixa1013151416[[#This Row],[R$ (Valores)]])</f>
        <v>-2185</v>
      </c>
    </row>
    <row r="145" spans="2:12">
      <c r="B145" s="48" t="s">
        <v>2478</v>
      </c>
      <c r="C145" s="48" t="s">
        <v>3664</v>
      </c>
      <c r="D145" s="16">
        <v>46230</v>
      </c>
      <c r="E145" s="48" t="s">
        <v>2413</v>
      </c>
      <c r="F145" s="17" t="s">
        <v>2</v>
      </c>
      <c r="G145" s="17" t="s">
        <v>348</v>
      </c>
      <c r="H145" s="17" t="s">
        <v>3918</v>
      </c>
      <c r="I145" s="29">
        <v>167.38</v>
      </c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78157.039999999979</v>
      </c>
      <c r="L145" s="20">
        <f>IF(FluxoCaixa1013151416[[#This Row],[Entrada / Saída]]="Saída",FluxoCaixa1013151416[[#This Row],[R$ (Valores)]]*-1,FluxoCaixa1013151416[[#This Row],[R$ (Valores)]])</f>
        <v>-167.38</v>
      </c>
    </row>
    <row r="146" spans="2:12">
      <c r="B146" s="48" t="s">
        <v>2478</v>
      </c>
      <c r="C146" s="48" t="s">
        <v>3664</v>
      </c>
      <c r="D146" s="16">
        <v>46230</v>
      </c>
      <c r="E146" s="48" t="s">
        <v>2413</v>
      </c>
      <c r="F146" s="17" t="s">
        <v>2</v>
      </c>
      <c r="G146" s="17" t="s">
        <v>79</v>
      </c>
      <c r="H146" s="17" t="s">
        <v>2726</v>
      </c>
      <c r="I146" s="29">
        <v>20.48</v>
      </c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78136.559999999983</v>
      </c>
      <c r="L146" s="20">
        <f>IF(FluxoCaixa1013151416[[#This Row],[Entrada / Saída]]="Saída",FluxoCaixa1013151416[[#This Row],[R$ (Valores)]]*-1,FluxoCaixa1013151416[[#This Row],[R$ (Valores)]])</f>
        <v>-20.48</v>
      </c>
    </row>
    <row r="147" spans="2:12">
      <c r="B147" s="48" t="s">
        <v>2478</v>
      </c>
      <c r="C147" s="48" t="s">
        <v>3664</v>
      </c>
      <c r="D147" s="16">
        <v>46230</v>
      </c>
      <c r="E147" s="48" t="s">
        <v>2413</v>
      </c>
      <c r="F147" s="17" t="s">
        <v>2</v>
      </c>
      <c r="G147" s="17" t="s">
        <v>124</v>
      </c>
      <c r="H147" s="17" t="s">
        <v>3919</v>
      </c>
      <c r="I147" s="29">
        <v>800</v>
      </c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77336.559999999983</v>
      </c>
      <c r="L147" s="20">
        <f>IF(FluxoCaixa1013151416[[#This Row],[Entrada / Saída]]="Saída",FluxoCaixa1013151416[[#This Row],[R$ (Valores)]]*-1,FluxoCaixa1013151416[[#This Row],[R$ (Valores)]])</f>
        <v>-800</v>
      </c>
    </row>
    <row r="148" spans="2:12">
      <c r="B148" s="48" t="s">
        <v>2478</v>
      </c>
      <c r="C148" s="48" t="s">
        <v>3664</v>
      </c>
      <c r="D148" s="16">
        <v>46230</v>
      </c>
      <c r="E148" s="48" t="s">
        <v>2413</v>
      </c>
      <c r="F148" s="17" t="s">
        <v>2</v>
      </c>
      <c r="G148" s="17" t="s">
        <v>75</v>
      </c>
      <c r="H148" s="17" t="s">
        <v>3892</v>
      </c>
      <c r="I148" s="21">
        <v>30000</v>
      </c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47336.559999999983</v>
      </c>
      <c r="L148" s="20">
        <f>IF(FluxoCaixa1013151416[[#This Row],[Entrada / Saída]]="Saída",FluxoCaixa1013151416[[#This Row],[R$ (Valores)]]*-1,FluxoCaixa1013151416[[#This Row],[R$ (Valores)]])</f>
        <v>-30000</v>
      </c>
    </row>
    <row r="149" spans="2:12">
      <c r="B149" s="48" t="s">
        <v>2478</v>
      </c>
      <c r="C149" s="48" t="s">
        <v>3664</v>
      </c>
      <c r="D149" s="16">
        <v>46230</v>
      </c>
      <c r="E149" s="48" t="s">
        <v>2417</v>
      </c>
      <c r="F149" s="17" t="s">
        <v>2</v>
      </c>
      <c r="G149" s="17" t="s">
        <v>70</v>
      </c>
      <c r="H149" s="17" t="s">
        <v>3029</v>
      </c>
      <c r="I149" s="29">
        <v>800</v>
      </c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46536.559999999983</v>
      </c>
      <c r="L149" s="20">
        <f>IF(FluxoCaixa1013151416[[#This Row],[Entrada / Saída]]="Saída",FluxoCaixa1013151416[[#This Row],[R$ (Valores)]]*-1,FluxoCaixa1013151416[[#This Row],[R$ (Valores)]])</f>
        <v>-800</v>
      </c>
    </row>
    <row r="150" spans="2:12">
      <c r="B150" s="48" t="s">
        <v>2478</v>
      </c>
      <c r="C150" s="48" t="s">
        <v>3664</v>
      </c>
      <c r="D150" s="16">
        <v>46230</v>
      </c>
      <c r="E150" s="48" t="s">
        <v>2413</v>
      </c>
      <c r="F150" s="17" t="s">
        <v>2</v>
      </c>
      <c r="G150" s="17" t="s">
        <v>20</v>
      </c>
      <c r="H150" s="17" t="s">
        <v>3641</v>
      </c>
      <c r="I150" s="21">
        <v>16734.22</v>
      </c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29802.339999999982</v>
      </c>
      <c r="L150" s="20">
        <f>IF(FluxoCaixa1013151416[[#This Row],[Entrada / Saída]]="Saída",FluxoCaixa1013151416[[#This Row],[R$ (Valores)]]*-1,FluxoCaixa1013151416[[#This Row],[R$ (Valores)]])</f>
        <v>-16734.22</v>
      </c>
    </row>
    <row r="151" spans="2:12">
      <c r="B151" s="48" t="s">
        <v>2478</v>
      </c>
      <c r="C151" s="48" t="s">
        <v>3664</v>
      </c>
      <c r="D151" s="16">
        <v>46230</v>
      </c>
      <c r="E151" s="48" t="s">
        <v>2413</v>
      </c>
      <c r="F151" s="17" t="s">
        <v>2</v>
      </c>
      <c r="G151" s="17" t="s">
        <v>79</v>
      </c>
      <c r="H151" s="17" t="s">
        <v>3920</v>
      </c>
      <c r="I151" s="21">
        <v>27.5</v>
      </c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29774.839999999982</v>
      </c>
      <c r="L151" s="20">
        <f>IF(FluxoCaixa1013151416[[#This Row],[Entrada / Saída]]="Saída",FluxoCaixa1013151416[[#This Row],[R$ (Valores)]]*-1,FluxoCaixa1013151416[[#This Row],[R$ (Valores)]])</f>
        <v>-27.5</v>
      </c>
    </row>
    <row r="152" spans="2:12">
      <c r="B152" s="48" t="s">
        <v>2478</v>
      </c>
      <c r="C152" s="48" t="s">
        <v>3664</v>
      </c>
      <c r="D152" s="16">
        <v>46230</v>
      </c>
      <c r="E152" s="48" t="s">
        <v>2413</v>
      </c>
      <c r="F152" s="17" t="s">
        <v>2</v>
      </c>
      <c r="G152" s="17" t="s">
        <v>79</v>
      </c>
      <c r="H152" s="17" t="s">
        <v>3920</v>
      </c>
      <c r="I152" s="21">
        <v>18.48</v>
      </c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29756.359999999982</v>
      </c>
      <c r="L152" s="20">
        <f>IF(FluxoCaixa1013151416[[#This Row],[Entrada / Saída]]="Saída",FluxoCaixa1013151416[[#This Row],[R$ (Valores)]]*-1,FluxoCaixa1013151416[[#This Row],[R$ (Valores)]])</f>
        <v>-18.48</v>
      </c>
    </row>
    <row r="153" spans="2:12">
      <c r="B153" s="48" t="s">
        <v>2478</v>
      </c>
      <c r="C153" s="48" t="s">
        <v>3664</v>
      </c>
      <c r="D153" s="16">
        <v>46230</v>
      </c>
      <c r="E153" s="48" t="s">
        <v>2413</v>
      </c>
      <c r="F153" s="17" t="s">
        <v>2</v>
      </c>
      <c r="G153" s="17" t="s">
        <v>14</v>
      </c>
      <c r="H153" s="17" t="s">
        <v>3921</v>
      </c>
      <c r="I153" s="21">
        <v>617.84</v>
      </c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29138.519999999982</v>
      </c>
      <c r="L153" s="20">
        <f>IF(FluxoCaixa1013151416[[#This Row],[Entrada / Saída]]="Saída",FluxoCaixa1013151416[[#This Row],[R$ (Valores)]]*-1,FluxoCaixa1013151416[[#This Row],[R$ (Valores)]])</f>
        <v>-617.84</v>
      </c>
    </row>
    <row r="154" spans="2:12">
      <c r="B154" s="48" t="s">
        <v>2478</v>
      </c>
      <c r="C154" s="48" t="s">
        <v>3664</v>
      </c>
      <c r="D154" s="16">
        <v>46230</v>
      </c>
      <c r="E154" s="48" t="s">
        <v>2413</v>
      </c>
      <c r="F154" s="17" t="s">
        <v>2</v>
      </c>
      <c r="G154" s="17" t="s">
        <v>348</v>
      </c>
      <c r="H154" s="17" t="s">
        <v>3922</v>
      </c>
      <c r="I154" s="21">
        <v>114.09</v>
      </c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29024.429999999982</v>
      </c>
      <c r="L154" s="20">
        <f>IF(FluxoCaixa1013151416[[#This Row],[Entrada / Saída]]="Saída",FluxoCaixa1013151416[[#This Row],[R$ (Valores)]]*-1,FluxoCaixa1013151416[[#This Row],[R$ (Valores)]])</f>
        <v>-114.09</v>
      </c>
    </row>
    <row r="155" spans="2:12">
      <c r="B155" s="48" t="s">
        <v>2478</v>
      </c>
      <c r="C155" s="48" t="s">
        <v>3664</v>
      </c>
      <c r="D155" s="16">
        <v>46230</v>
      </c>
      <c r="E155" s="48" t="s">
        <v>2413</v>
      </c>
      <c r="F155" s="17" t="s">
        <v>2</v>
      </c>
      <c r="G155" s="17" t="s">
        <v>348</v>
      </c>
      <c r="H155" s="17" t="s">
        <v>3922</v>
      </c>
      <c r="I155" s="21">
        <v>114.09</v>
      </c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28910.339999999982</v>
      </c>
      <c r="L155" s="20">
        <f>IF(FluxoCaixa1013151416[[#This Row],[Entrada / Saída]]="Saída",FluxoCaixa1013151416[[#This Row],[R$ (Valores)]]*-1,FluxoCaixa1013151416[[#This Row],[R$ (Valores)]])</f>
        <v>-114.09</v>
      </c>
    </row>
    <row r="156" spans="2:12">
      <c r="B156" s="48" t="s">
        <v>2478</v>
      </c>
      <c r="C156" s="48" t="s">
        <v>3664</v>
      </c>
      <c r="D156" s="16">
        <v>46230</v>
      </c>
      <c r="E156" s="48" t="s">
        <v>2413</v>
      </c>
      <c r="F156" s="17" t="s">
        <v>2</v>
      </c>
      <c r="G156" s="17" t="s">
        <v>348</v>
      </c>
      <c r="H156" s="17" t="s">
        <v>3922</v>
      </c>
      <c r="I156" s="21">
        <v>114.09</v>
      </c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28796.249999999982</v>
      </c>
      <c r="L156" s="20">
        <f>IF(FluxoCaixa1013151416[[#This Row],[Entrada / Saída]]="Saída",FluxoCaixa1013151416[[#This Row],[R$ (Valores)]]*-1,FluxoCaixa1013151416[[#This Row],[R$ (Valores)]])</f>
        <v>-114.09</v>
      </c>
    </row>
    <row r="157" spans="2:12">
      <c r="B157" s="48" t="s">
        <v>2478</v>
      </c>
      <c r="C157" s="48" t="s">
        <v>3664</v>
      </c>
      <c r="D157" s="16">
        <v>46230</v>
      </c>
      <c r="E157" s="48" t="s">
        <v>2413</v>
      </c>
      <c r="F157" s="17" t="s">
        <v>2</v>
      </c>
      <c r="G157" s="17" t="s">
        <v>348</v>
      </c>
      <c r="H157" s="17" t="s">
        <v>3922</v>
      </c>
      <c r="I157" s="21">
        <v>114.09</v>
      </c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28682.159999999982</v>
      </c>
      <c r="L157" s="20">
        <f>IF(FluxoCaixa1013151416[[#This Row],[Entrada / Saída]]="Saída",FluxoCaixa1013151416[[#This Row],[R$ (Valores)]]*-1,FluxoCaixa1013151416[[#This Row],[R$ (Valores)]])</f>
        <v>-114.09</v>
      </c>
    </row>
    <row r="158" spans="2:12">
      <c r="B158" s="48" t="s">
        <v>2478</v>
      </c>
      <c r="C158" s="48" t="s">
        <v>3664</v>
      </c>
      <c r="D158" s="16">
        <v>46230</v>
      </c>
      <c r="E158" s="48" t="s">
        <v>2413</v>
      </c>
      <c r="F158" s="17" t="s">
        <v>2</v>
      </c>
      <c r="G158" s="17" t="s">
        <v>348</v>
      </c>
      <c r="H158" s="17" t="s">
        <v>3922</v>
      </c>
      <c r="I158" s="21">
        <v>114.09</v>
      </c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28568.069999999982</v>
      </c>
      <c r="L158" s="20">
        <f>IF(FluxoCaixa1013151416[[#This Row],[Entrada / Saída]]="Saída",FluxoCaixa1013151416[[#This Row],[R$ (Valores)]]*-1,FluxoCaixa1013151416[[#This Row],[R$ (Valores)]])</f>
        <v>-114.09</v>
      </c>
    </row>
    <row r="159" spans="2:12">
      <c r="B159" s="48" t="s">
        <v>2478</v>
      </c>
      <c r="C159" s="48" t="s">
        <v>3664</v>
      </c>
      <c r="D159" s="16">
        <v>46230</v>
      </c>
      <c r="E159" s="48" t="s">
        <v>2413</v>
      </c>
      <c r="F159" s="17" t="s">
        <v>2</v>
      </c>
      <c r="G159" s="17" t="s">
        <v>348</v>
      </c>
      <c r="H159" s="17" t="s">
        <v>3922</v>
      </c>
      <c r="I159" s="21">
        <v>114.09</v>
      </c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28453.979999999981</v>
      </c>
      <c r="L159" s="20">
        <f>IF(FluxoCaixa1013151416[[#This Row],[Entrada / Saída]]="Saída",FluxoCaixa1013151416[[#This Row],[R$ (Valores)]]*-1,FluxoCaixa1013151416[[#This Row],[R$ (Valores)]])</f>
        <v>-114.09</v>
      </c>
    </row>
    <row r="160" spans="2:12">
      <c r="B160" s="48" t="s">
        <v>2478</v>
      </c>
      <c r="C160" s="48" t="s">
        <v>3664</v>
      </c>
      <c r="D160" s="16">
        <v>46230</v>
      </c>
      <c r="E160" s="48" t="s">
        <v>2413</v>
      </c>
      <c r="F160" s="17" t="s">
        <v>2</v>
      </c>
      <c r="G160" s="17" t="s">
        <v>348</v>
      </c>
      <c r="H160" s="17" t="s">
        <v>3922</v>
      </c>
      <c r="I160" s="21">
        <v>114.09</v>
      </c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28339.889999999981</v>
      </c>
      <c r="L160" s="20">
        <f>IF(FluxoCaixa1013151416[[#This Row],[Entrada / Saída]]="Saída",FluxoCaixa1013151416[[#This Row],[R$ (Valores)]]*-1,FluxoCaixa1013151416[[#This Row],[R$ (Valores)]])</f>
        <v>-114.09</v>
      </c>
    </row>
    <row r="161" spans="2:12">
      <c r="B161" s="48" t="s">
        <v>2478</v>
      </c>
      <c r="C161" s="48" t="s">
        <v>3664</v>
      </c>
      <c r="D161" s="16">
        <v>46230</v>
      </c>
      <c r="E161" s="48" t="s">
        <v>2413</v>
      </c>
      <c r="F161" s="17" t="s">
        <v>2</v>
      </c>
      <c r="G161" s="17" t="s">
        <v>348</v>
      </c>
      <c r="H161" s="17" t="s">
        <v>3922</v>
      </c>
      <c r="I161" s="21">
        <v>114.09</v>
      </c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28225.799999999981</v>
      </c>
      <c r="L161" s="20">
        <f>IF(FluxoCaixa1013151416[[#This Row],[Entrada / Saída]]="Saída",FluxoCaixa1013151416[[#This Row],[R$ (Valores)]]*-1,FluxoCaixa1013151416[[#This Row],[R$ (Valores)]])</f>
        <v>-114.09</v>
      </c>
    </row>
    <row r="162" spans="2:12">
      <c r="B162" s="48" t="s">
        <v>2478</v>
      </c>
      <c r="C162" s="48" t="s">
        <v>3664</v>
      </c>
      <c r="D162" s="16">
        <v>46230</v>
      </c>
      <c r="E162" s="48" t="s">
        <v>2413</v>
      </c>
      <c r="F162" s="17" t="s">
        <v>2</v>
      </c>
      <c r="G162" s="17" t="s">
        <v>348</v>
      </c>
      <c r="H162" s="17" t="s">
        <v>3922</v>
      </c>
      <c r="I162" s="21">
        <v>114.09</v>
      </c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28111.709999999981</v>
      </c>
      <c r="L162" s="20">
        <f>IF(FluxoCaixa1013151416[[#This Row],[Entrada / Saída]]="Saída",FluxoCaixa1013151416[[#This Row],[R$ (Valores)]]*-1,FluxoCaixa1013151416[[#This Row],[R$ (Valores)]])</f>
        <v>-114.09</v>
      </c>
    </row>
    <row r="163" spans="2:12">
      <c r="B163" s="48" t="s">
        <v>2478</v>
      </c>
      <c r="C163" s="48" t="s">
        <v>3664</v>
      </c>
      <c r="D163" s="16">
        <v>46230</v>
      </c>
      <c r="E163" s="48" t="s">
        <v>2413</v>
      </c>
      <c r="F163" s="17" t="s">
        <v>2</v>
      </c>
      <c r="G163" s="17" t="s">
        <v>348</v>
      </c>
      <c r="H163" s="17" t="s">
        <v>3922</v>
      </c>
      <c r="I163" s="21">
        <v>114.09</v>
      </c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27997.619999999981</v>
      </c>
      <c r="L163" s="20">
        <f>IF(FluxoCaixa1013151416[[#This Row],[Entrada / Saída]]="Saída",FluxoCaixa1013151416[[#This Row],[R$ (Valores)]]*-1,FluxoCaixa1013151416[[#This Row],[R$ (Valores)]])</f>
        <v>-114.09</v>
      </c>
    </row>
    <row r="164" spans="2:12">
      <c r="B164" s="48" t="s">
        <v>2478</v>
      </c>
      <c r="C164" s="48" t="s">
        <v>3664</v>
      </c>
      <c r="D164" s="16">
        <v>46230</v>
      </c>
      <c r="E164" s="48" t="s">
        <v>2413</v>
      </c>
      <c r="F164" s="17" t="s">
        <v>2</v>
      </c>
      <c r="G164" s="17" t="s">
        <v>348</v>
      </c>
      <c r="H164" s="17" t="s">
        <v>3922</v>
      </c>
      <c r="I164" s="21">
        <v>114.09</v>
      </c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27883.529999999981</v>
      </c>
      <c r="L164" s="20">
        <f>IF(FluxoCaixa1013151416[[#This Row],[Entrada / Saída]]="Saída",FluxoCaixa1013151416[[#This Row],[R$ (Valores)]]*-1,FluxoCaixa1013151416[[#This Row],[R$ (Valores)]])</f>
        <v>-114.09</v>
      </c>
    </row>
    <row r="165" spans="2:12">
      <c r="B165" s="48" t="s">
        <v>2478</v>
      </c>
      <c r="C165" s="48" t="s">
        <v>3664</v>
      </c>
      <c r="D165" s="16">
        <v>46230</v>
      </c>
      <c r="E165" s="48" t="s">
        <v>2413</v>
      </c>
      <c r="F165" s="17" t="s">
        <v>2</v>
      </c>
      <c r="G165" s="17" t="s">
        <v>348</v>
      </c>
      <c r="H165" s="17" t="s">
        <v>3922</v>
      </c>
      <c r="I165" s="21">
        <v>114.09</v>
      </c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27769.439999999981</v>
      </c>
      <c r="L165" s="20">
        <f>IF(FluxoCaixa1013151416[[#This Row],[Entrada / Saída]]="Saída",FluxoCaixa1013151416[[#This Row],[R$ (Valores)]]*-1,FluxoCaixa1013151416[[#This Row],[R$ (Valores)]])</f>
        <v>-114.09</v>
      </c>
    </row>
    <row r="166" spans="2:12">
      <c r="B166" s="48" t="s">
        <v>2478</v>
      </c>
      <c r="C166" s="48" t="s">
        <v>3664</v>
      </c>
      <c r="D166" s="16">
        <v>46230</v>
      </c>
      <c r="E166" s="48" t="s">
        <v>2413</v>
      </c>
      <c r="F166" s="17" t="s">
        <v>2</v>
      </c>
      <c r="G166" s="17" t="s">
        <v>348</v>
      </c>
      <c r="H166" s="17" t="s">
        <v>3922</v>
      </c>
      <c r="I166" s="21">
        <v>114.09</v>
      </c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27655.34999999998</v>
      </c>
      <c r="L166" s="20">
        <f>IF(FluxoCaixa1013151416[[#This Row],[Entrada / Saída]]="Saída",FluxoCaixa1013151416[[#This Row],[R$ (Valores)]]*-1,FluxoCaixa1013151416[[#This Row],[R$ (Valores)]])</f>
        <v>-114.09</v>
      </c>
    </row>
    <row r="167" spans="2:12">
      <c r="B167" s="48" t="s">
        <v>2478</v>
      </c>
      <c r="C167" s="48" t="s">
        <v>3664</v>
      </c>
      <c r="D167" s="16">
        <v>46230</v>
      </c>
      <c r="E167" s="48" t="s">
        <v>2413</v>
      </c>
      <c r="F167" s="17" t="s">
        <v>2</v>
      </c>
      <c r="G167" s="17" t="s">
        <v>348</v>
      </c>
      <c r="H167" s="17" t="s">
        <v>3922</v>
      </c>
      <c r="I167" s="21">
        <v>114.09</v>
      </c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27541.25999999998</v>
      </c>
      <c r="L167" s="20">
        <f>IF(FluxoCaixa1013151416[[#This Row],[Entrada / Saída]]="Saída",FluxoCaixa1013151416[[#This Row],[R$ (Valores)]]*-1,FluxoCaixa1013151416[[#This Row],[R$ (Valores)]])</f>
        <v>-114.09</v>
      </c>
    </row>
    <row r="168" spans="2:12">
      <c r="B168" s="48" t="s">
        <v>2478</v>
      </c>
      <c r="C168" s="48" t="s">
        <v>3664</v>
      </c>
      <c r="D168" s="16">
        <v>46230</v>
      </c>
      <c r="E168" s="48" t="s">
        <v>2413</v>
      </c>
      <c r="F168" s="17" t="s">
        <v>2</v>
      </c>
      <c r="G168" s="17" t="s">
        <v>348</v>
      </c>
      <c r="H168" s="17" t="s">
        <v>3922</v>
      </c>
      <c r="I168" s="21">
        <v>114.09</v>
      </c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27427.16999999998</v>
      </c>
      <c r="L168" s="20">
        <f>IF(FluxoCaixa1013151416[[#This Row],[Entrada / Saída]]="Saída",FluxoCaixa1013151416[[#This Row],[R$ (Valores)]]*-1,FluxoCaixa1013151416[[#This Row],[R$ (Valores)]])</f>
        <v>-114.09</v>
      </c>
    </row>
    <row r="169" spans="2:12">
      <c r="B169" s="48" t="s">
        <v>2478</v>
      </c>
      <c r="C169" s="48" t="s">
        <v>3664</v>
      </c>
      <c r="D169" s="16">
        <v>46230</v>
      </c>
      <c r="E169" s="48" t="s">
        <v>2413</v>
      </c>
      <c r="F169" s="17" t="s">
        <v>2</v>
      </c>
      <c r="G169" s="17" t="s">
        <v>348</v>
      </c>
      <c r="H169" s="17" t="s">
        <v>3922</v>
      </c>
      <c r="I169" s="21">
        <v>114.09</v>
      </c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27313.07999999998</v>
      </c>
      <c r="L169" s="20">
        <f>IF(FluxoCaixa1013151416[[#This Row],[Entrada / Saída]]="Saída",FluxoCaixa1013151416[[#This Row],[R$ (Valores)]]*-1,FluxoCaixa1013151416[[#This Row],[R$ (Valores)]])</f>
        <v>-114.09</v>
      </c>
    </row>
    <row r="170" spans="2:12">
      <c r="B170" s="48" t="s">
        <v>2478</v>
      </c>
      <c r="C170" s="48" t="s">
        <v>3664</v>
      </c>
      <c r="D170" s="16">
        <v>46230</v>
      </c>
      <c r="E170" s="48" t="s">
        <v>2413</v>
      </c>
      <c r="F170" s="17" t="s">
        <v>2</v>
      </c>
      <c r="G170" s="17" t="s">
        <v>348</v>
      </c>
      <c r="H170" s="17" t="s">
        <v>3922</v>
      </c>
      <c r="I170" s="21">
        <v>114.09</v>
      </c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27198.98999999998</v>
      </c>
      <c r="L170" s="20">
        <f>IF(FluxoCaixa1013151416[[#This Row],[Entrada / Saída]]="Saída",FluxoCaixa1013151416[[#This Row],[R$ (Valores)]]*-1,FluxoCaixa1013151416[[#This Row],[R$ (Valores)]])</f>
        <v>-114.09</v>
      </c>
    </row>
    <row r="171" spans="2:12">
      <c r="B171" s="48" t="s">
        <v>2478</v>
      </c>
      <c r="C171" s="48" t="s">
        <v>3664</v>
      </c>
      <c r="D171" s="16">
        <v>46230</v>
      </c>
      <c r="E171" s="48" t="s">
        <v>2413</v>
      </c>
      <c r="F171" s="17" t="s">
        <v>2</v>
      </c>
      <c r="G171" s="17" t="s">
        <v>348</v>
      </c>
      <c r="H171" s="17" t="s">
        <v>3922</v>
      </c>
      <c r="I171" s="21">
        <v>114.09</v>
      </c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27084.89999999998</v>
      </c>
      <c r="L171" s="20">
        <f>IF(FluxoCaixa1013151416[[#This Row],[Entrada / Saída]]="Saída",FluxoCaixa1013151416[[#This Row],[R$ (Valores)]]*-1,FluxoCaixa1013151416[[#This Row],[R$ (Valores)]])</f>
        <v>-114.09</v>
      </c>
    </row>
    <row r="172" spans="2:12">
      <c r="B172" s="48" t="s">
        <v>2478</v>
      </c>
      <c r="C172" s="48" t="s">
        <v>3664</v>
      </c>
      <c r="D172" s="16">
        <v>46230</v>
      </c>
      <c r="E172" s="48" t="s">
        <v>2413</v>
      </c>
      <c r="F172" s="17" t="s">
        <v>2</v>
      </c>
      <c r="G172" s="17" t="s">
        <v>348</v>
      </c>
      <c r="H172" s="17" t="s">
        <v>3922</v>
      </c>
      <c r="I172" s="21">
        <v>114.09</v>
      </c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26970.809999999979</v>
      </c>
      <c r="L172" s="20">
        <f>IF(FluxoCaixa1013151416[[#This Row],[Entrada / Saída]]="Saída",FluxoCaixa1013151416[[#This Row],[R$ (Valores)]]*-1,FluxoCaixa1013151416[[#This Row],[R$ (Valores)]])</f>
        <v>-114.09</v>
      </c>
    </row>
    <row r="173" spans="2:12">
      <c r="B173" s="48" t="s">
        <v>2478</v>
      </c>
      <c r="C173" s="48" t="s">
        <v>3664</v>
      </c>
      <c r="D173" s="16">
        <v>46230</v>
      </c>
      <c r="E173" s="48" t="s">
        <v>2413</v>
      </c>
      <c r="F173" s="17" t="s">
        <v>2</v>
      </c>
      <c r="G173" s="17" t="s">
        <v>348</v>
      </c>
      <c r="H173" s="17" t="s">
        <v>3922</v>
      </c>
      <c r="I173" s="21">
        <v>114.09</v>
      </c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26856.719999999979</v>
      </c>
      <c r="L173" s="20">
        <f>IF(FluxoCaixa1013151416[[#This Row],[Entrada / Saída]]="Saída",FluxoCaixa1013151416[[#This Row],[R$ (Valores)]]*-1,FluxoCaixa1013151416[[#This Row],[R$ (Valores)]])</f>
        <v>-114.09</v>
      </c>
    </row>
    <row r="174" spans="2:12">
      <c r="B174" s="48" t="s">
        <v>2478</v>
      </c>
      <c r="C174" s="48" t="s">
        <v>3664</v>
      </c>
      <c r="D174" s="16">
        <v>46230</v>
      </c>
      <c r="E174" s="48" t="s">
        <v>2413</v>
      </c>
      <c r="F174" s="17" t="s">
        <v>2</v>
      </c>
      <c r="G174" s="17" t="s">
        <v>348</v>
      </c>
      <c r="H174" s="17" t="s">
        <v>3922</v>
      </c>
      <c r="I174" s="21">
        <v>114.09</v>
      </c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26742.629999999979</v>
      </c>
      <c r="L174" s="20">
        <f>IF(FluxoCaixa1013151416[[#This Row],[Entrada / Saída]]="Saída",FluxoCaixa1013151416[[#This Row],[R$ (Valores)]]*-1,FluxoCaixa1013151416[[#This Row],[R$ (Valores)]])</f>
        <v>-114.09</v>
      </c>
    </row>
    <row r="175" spans="2:12">
      <c r="B175" s="48" t="s">
        <v>2478</v>
      </c>
      <c r="C175" s="48" t="s">
        <v>3664</v>
      </c>
      <c r="D175" s="16">
        <v>46230</v>
      </c>
      <c r="E175" s="48" t="s">
        <v>2413</v>
      </c>
      <c r="F175" s="17" t="s">
        <v>2</v>
      </c>
      <c r="G175" s="17" t="s">
        <v>348</v>
      </c>
      <c r="H175" s="17" t="s">
        <v>3922</v>
      </c>
      <c r="I175" s="21">
        <v>114.09</v>
      </c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26628.539999999979</v>
      </c>
      <c r="L175" s="20">
        <f>IF(FluxoCaixa1013151416[[#This Row],[Entrada / Saída]]="Saída",FluxoCaixa1013151416[[#This Row],[R$ (Valores)]]*-1,FluxoCaixa1013151416[[#This Row],[R$ (Valores)]])</f>
        <v>-114.09</v>
      </c>
    </row>
    <row r="176" spans="2:12">
      <c r="B176" s="48" t="s">
        <v>2478</v>
      </c>
      <c r="C176" s="48" t="s">
        <v>3664</v>
      </c>
      <c r="D176" s="16">
        <v>46230</v>
      </c>
      <c r="E176" s="48" t="s">
        <v>2413</v>
      </c>
      <c r="F176" s="17" t="s">
        <v>2</v>
      </c>
      <c r="G176" s="17" t="s">
        <v>348</v>
      </c>
      <c r="H176" s="17" t="s">
        <v>3922</v>
      </c>
      <c r="I176" s="21">
        <v>114.09</v>
      </c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26514.449999999979</v>
      </c>
      <c r="L176" s="20">
        <f>IF(FluxoCaixa1013151416[[#This Row],[Entrada / Saída]]="Saída",FluxoCaixa1013151416[[#This Row],[R$ (Valores)]]*-1,FluxoCaixa1013151416[[#This Row],[R$ (Valores)]])</f>
        <v>-114.09</v>
      </c>
    </row>
    <row r="177" spans="2:12">
      <c r="B177" s="48" t="s">
        <v>2478</v>
      </c>
      <c r="C177" s="48" t="s">
        <v>3664</v>
      </c>
      <c r="D177" s="16">
        <v>46230</v>
      </c>
      <c r="E177" s="48" t="s">
        <v>2413</v>
      </c>
      <c r="F177" s="17" t="s">
        <v>2</v>
      </c>
      <c r="G177" s="17" t="s">
        <v>71</v>
      </c>
      <c r="H177" s="17" t="s">
        <v>3923</v>
      </c>
      <c r="I177" s="21">
        <v>800</v>
      </c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25714.449999999979</v>
      </c>
      <c r="L177" s="20">
        <f>IF(FluxoCaixa1013151416[[#This Row],[Entrada / Saída]]="Saída",FluxoCaixa1013151416[[#This Row],[R$ (Valores)]]*-1,FluxoCaixa1013151416[[#This Row],[R$ (Valores)]])</f>
        <v>-800</v>
      </c>
    </row>
    <row r="178" spans="2:12">
      <c r="B178" s="48" t="s">
        <v>2478</v>
      </c>
      <c r="C178" s="48" t="s">
        <v>3664</v>
      </c>
      <c r="D178" s="16">
        <v>46231</v>
      </c>
      <c r="E178" s="48" t="s">
        <v>2413</v>
      </c>
      <c r="F178" s="17" t="s">
        <v>2</v>
      </c>
      <c r="G178" s="17" t="s">
        <v>79</v>
      </c>
      <c r="H178" s="17" t="s">
        <v>3875</v>
      </c>
      <c r="I178" s="21">
        <v>89</v>
      </c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25625.449999999979</v>
      </c>
      <c r="L178" s="20">
        <f>IF(FluxoCaixa1013151416[[#This Row],[Entrada / Saída]]="Saída",FluxoCaixa1013151416[[#This Row],[R$ (Valores)]]*-1,FluxoCaixa1013151416[[#This Row],[R$ (Valores)]])</f>
        <v>-89</v>
      </c>
    </row>
    <row r="179" spans="2:12">
      <c r="B179" s="48" t="s">
        <v>2478</v>
      </c>
      <c r="C179" s="48" t="s">
        <v>3664</v>
      </c>
      <c r="D179" s="16">
        <v>46231</v>
      </c>
      <c r="E179" s="48" t="s">
        <v>2413</v>
      </c>
      <c r="F179" s="17" t="s">
        <v>2</v>
      </c>
      <c r="G179" s="17" t="s">
        <v>79</v>
      </c>
      <c r="H179" s="17" t="s">
        <v>2726</v>
      </c>
      <c r="I179" s="21">
        <v>15.48</v>
      </c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25609.969999999979</v>
      </c>
      <c r="L179" s="20">
        <f>IF(FluxoCaixa1013151416[[#This Row],[Entrada / Saída]]="Saída",FluxoCaixa1013151416[[#This Row],[R$ (Valores)]]*-1,FluxoCaixa1013151416[[#This Row],[R$ (Valores)]])</f>
        <v>-15.48</v>
      </c>
    </row>
    <row r="180" spans="2:12">
      <c r="B180" s="48" t="s">
        <v>2478</v>
      </c>
      <c r="C180" s="48" t="s">
        <v>3664</v>
      </c>
      <c r="D180" s="16">
        <v>46231</v>
      </c>
      <c r="E180" s="48" t="s">
        <v>2417</v>
      </c>
      <c r="F180" s="17" t="s">
        <v>2</v>
      </c>
      <c r="G180" s="17" t="s">
        <v>70</v>
      </c>
      <c r="H180" s="17" t="s">
        <v>3931</v>
      </c>
      <c r="I180" s="21">
        <v>5000</v>
      </c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20609.969999999979</v>
      </c>
      <c r="L180" s="20">
        <f>IF(FluxoCaixa1013151416[[#This Row],[Entrada / Saída]]="Saída",FluxoCaixa1013151416[[#This Row],[R$ (Valores)]]*-1,FluxoCaixa1013151416[[#This Row],[R$ (Valores)]])</f>
        <v>-5000</v>
      </c>
    </row>
    <row r="181" spans="2:12">
      <c r="B181" s="48" t="s">
        <v>2478</v>
      </c>
      <c r="C181" s="48" t="s">
        <v>3664</v>
      </c>
      <c r="D181" s="16">
        <v>46231</v>
      </c>
      <c r="E181" s="48" t="s">
        <v>2413</v>
      </c>
      <c r="F181" s="17" t="s">
        <v>2</v>
      </c>
      <c r="G181" s="17" t="s">
        <v>12</v>
      </c>
      <c r="H181" s="17" t="s">
        <v>3932</v>
      </c>
      <c r="I181" s="21">
        <v>2500</v>
      </c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18109.969999999979</v>
      </c>
      <c r="L181" s="20">
        <f>IF(FluxoCaixa1013151416[[#This Row],[Entrada / Saída]]="Saída",FluxoCaixa1013151416[[#This Row],[R$ (Valores)]]*-1,FluxoCaixa1013151416[[#This Row],[R$ (Valores)]])</f>
        <v>-2500</v>
      </c>
    </row>
    <row r="182" spans="2:12">
      <c r="B182" s="48" t="s">
        <v>2478</v>
      </c>
      <c r="C182" s="48" t="s">
        <v>3664</v>
      </c>
      <c r="D182" s="16">
        <v>46231</v>
      </c>
      <c r="E182" s="48" t="s">
        <v>2413</v>
      </c>
      <c r="F182" s="17" t="s">
        <v>2</v>
      </c>
      <c r="G182" s="17" t="s">
        <v>222</v>
      </c>
      <c r="H182" s="17" t="s">
        <v>1938</v>
      </c>
      <c r="I182" s="21">
        <v>765.01</v>
      </c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17344.959999999981</v>
      </c>
      <c r="L182" s="20">
        <f>IF(FluxoCaixa1013151416[[#This Row],[Entrada / Saída]]="Saída",FluxoCaixa1013151416[[#This Row],[R$ (Valores)]]*-1,FluxoCaixa1013151416[[#This Row],[R$ (Valores)]])</f>
        <v>-765.01</v>
      </c>
    </row>
    <row r="183" spans="2:12">
      <c r="B183" s="48" t="s">
        <v>2478</v>
      </c>
      <c r="C183" s="48" t="s">
        <v>3664</v>
      </c>
      <c r="D183" s="16">
        <v>46232</v>
      </c>
      <c r="E183" s="48" t="s">
        <v>2413</v>
      </c>
      <c r="F183" s="17" t="s">
        <v>2</v>
      </c>
      <c r="G183" s="17" t="s">
        <v>71</v>
      </c>
      <c r="H183" s="17" t="s">
        <v>3933</v>
      </c>
      <c r="I183" s="21">
        <v>670</v>
      </c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16674.959999999981</v>
      </c>
      <c r="L183" s="20">
        <f>IF(FluxoCaixa1013151416[[#This Row],[Entrada / Saída]]="Saída",FluxoCaixa1013151416[[#This Row],[R$ (Valores)]]*-1,FluxoCaixa1013151416[[#This Row],[R$ (Valores)]])</f>
        <v>-670</v>
      </c>
    </row>
    <row r="184" spans="2:12">
      <c r="B184" s="48" t="s">
        <v>2478</v>
      </c>
      <c r="C184" s="48" t="s">
        <v>3664</v>
      </c>
      <c r="D184" s="16">
        <v>46232</v>
      </c>
      <c r="E184" s="48" t="s">
        <v>2413</v>
      </c>
      <c r="F184" s="17" t="s">
        <v>2</v>
      </c>
      <c r="G184" s="17" t="s">
        <v>70</v>
      </c>
      <c r="H184" s="17" t="s">
        <v>2300</v>
      </c>
      <c r="I184" s="21">
        <v>1000</v>
      </c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15674.959999999981</v>
      </c>
      <c r="L184" s="20">
        <f>IF(FluxoCaixa1013151416[[#This Row],[Entrada / Saída]]="Saída",FluxoCaixa1013151416[[#This Row],[R$ (Valores)]]*-1,FluxoCaixa1013151416[[#This Row],[R$ (Valores)]])</f>
        <v>-1000</v>
      </c>
    </row>
    <row r="185" spans="2:12">
      <c r="B185" s="48" t="s">
        <v>2478</v>
      </c>
      <c r="C185" s="48" t="s">
        <v>3664</v>
      </c>
      <c r="D185" s="16">
        <v>46233</v>
      </c>
      <c r="E185" s="48" t="s">
        <v>2413</v>
      </c>
      <c r="F185" s="17" t="s">
        <v>2</v>
      </c>
      <c r="G185" s="17" t="s">
        <v>225</v>
      </c>
      <c r="H185" s="17" t="s">
        <v>225</v>
      </c>
      <c r="I185" s="21">
        <v>12.16</v>
      </c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15662.799999999981</v>
      </c>
      <c r="L185" s="20">
        <f>IF(FluxoCaixa1013151416[[#This Row],[Entrada / Saída]]="Saída",FluxoCaixa1013151416[[#This Row],[R$ (Valores)]]*-1,FluxoCaixa1013151416[[#This Row],[R$ (Valores)]])</f>
        <v>-12.16</v>
      </c>
    </row>
    <row r="186" spans="2:12">
      <c r="B186" s="48" t="s">
        <v>2478</v>
      </c>
      <c r="C186" s="48" t="s">
        <v>3664</v>
      </c>
      <c r="D186" s="16">
        <v>46233</v>
      </c>
      <c r="E186" s="48" t="s">
        <v>2417</v>
      </c>
      <c r="F186" s="17" t="s">
        <v>2</v>
      </c>
      <c r="G186" s="17" t="s">
        <v>25</v>
      </c>
      <c r="H186" s="17" t="s">
        <v>2337</v>
      </c>
      <c r="I186" s="21">
        <v>1119</v>
      </c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14543.799999999981</v>
      </c>
      <c r="L186" s="20">
        <f>IF(FluxoCaixa1013151416[[#This Row],[Entrada / Saída]]="Saída",FluxoCaixa1013151416[[#This Row],[R$ (Valores)]]*-1,FluxoCaixa1013151416[[#This Row],[R$ (Valores)]])</f>
        <v>-1119</v>
      </c>
    </row>
    <row r="187" spans="2:12">
      <c r="B187" s="48" t="s">
        <v>2478</v>
      </c>
      <c r="C187" s="48" t="s">
        <v>3664</v>
      </c>
      <c r="D187" s="16">
        <v>46233</v>
      </c>
      <c r="E187" s="48" t="s">
        <v>2413</v>
      </c>
      <c r="F187" s="17" t="s">
        <v>2</v>
      </c>
      <c r="G187" s="17" t="s">
        <v>507</v>
      </c>
      <c r="H187" s="17" t="s">
        <v>3952</v>
      </c>
      <c r="I187" s="21">
        <v>68.17</v>
      </c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14475.629999999981</v>
      </c>
      <c r="L187" s="20">
        <f>IF(FluxoCaixa1013151416[[#This Row],[Entrada / Saída]]="Saída",FluxoCaixa1013151416[[#This Row],[R$ (Valores)]]*-1,FluxoCaixa1013151416[[#This Row],[R$ (Valores)]])</f>
        <v>-68.17</v>
      </c>
    </row>
    <row r="188" spans="2:12">
      <c r="B188" s="48" t="s">
        <v>2478</v>
      </c>
      <c r="C188" s="48" t="s">
        <v>3664</v>
      </c>
      <c r="D188" s="16">
        <v>46233</v>
      </c>
      <c r="E188" s="48" t="s">
        <v>2413</v>
      </c>
      <c r="F188" s="17" t="s">
        <v>2</v>
      </c>
      <c r="G188" s="17" t="s">
        <v>507</v>
      </c>
      <c r="H188" s="17" t="s">
        <v>3953</v>
      </c>
      <c r="I188" s="21">
        <v>108.39</v>
      </c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14367.239999999982</v>
      </c>
      <c r="L188" s="20">
        <f>IF(FluxoCaixa1013151416[[#This Row],[Entrada / Saída]]="Saída",FluxoCaixa1013151416[[#This Row],[R$ (Valores)]]*-1,FluxoCaixa1013151416[[#This Row],[R$ (Valores)]])</f>
        <v>-108.39</v>
      </c>
    </row>
    <row r="189" spans="2:12">
      <c r="B189" s="48" t="s">
        <v>2478</v>
      </c>
      <c r="C189" s="48" t="s">
        <v>3664</v>
      </c>
      <c r="D189" s="16">
        <v>46233</v>
      </c>
      <c r="E189" s="48" t="s">
        <v>2413</v>
      </c>
      <c r="F189" s="17" t="s">
        <v>2</v>
      </c>
      <c r="G189" s="17" t="s">
        <v>519</v>
      </c>
      <c r="H189" s="17" t="s">
        <v>3896</v>
      </c>
      <c r="I189" s="21">
        <v>9390</v>
      </c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4977.2399999999816</v>
      </c>
      <c r="L189" s="20">
        <f>IF(FluxoCaixa1013151416[[#This Row],[Entrada / Saída]]="Saída",FluxoCaixa1013151416[[#This Row],[R$ (Valores)]]*-1,FluxoCaixa1013151416[[#This Row],[R$ (Valores)]])</f>
        <v>-9390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H185 G11:G189" xr:uid="{06721C7E-D576-40C0-9D05-C67D3F32DAA1}">
      <formula1>INDIRECT(F11)</formula1>
    </dataValidation>
    <dataValidation type="list" allowBlank="1" showInputMessage="1" showErrorMessage="1" sqref="F11:F189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J11:J189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7D6B-6266-446C-B0B8-578B1F4F6A32}">
  <dimension ref="B1:S137"/>
  <sheetViews>
    <sheetView showGridLines="0" zoomScale="85" zoomScaleNormal="85" workbookViewId="0">
      <pane ySplit="10" topLeftCell="A63" activePane="bottomLeft" state="frozen"/>
      <selection pane="bottomLeft" activeCell="G77" sqref="G77:H7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SUMPRODUCT(SUBTOTAL(9,OFFSET(FluxoCaixa10131514192123252829[R$ (Valores)],ROW(FluxoCaixa10131514192123252829[R$ (Valores)])-ROW(I11),0,1)),--(FluxoCaixa10131514192123252829[Entrada / Saída]="Entrada"))+SUMPRODUCT(SUBTOTAL(9,OFFSET(FluxoCaixa10131514192123252829[R$ (Valores)],ROW(FluxoCaixa10131514192123252829[R$ (Valores)])-ROW(I11),0,1)),--(FluxoCaixa10131514192123252829[Entrada / Saída]="Saldo Inicial"))</f>
        <v>7046467.6600000011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SUMPRODUCT(SUBTOTAL(9,OFFSET(FluxoCaixa10131514192123252829[R$ (Valores)],ROW(FluxoCaixa10131514192123252829[R$ (Valores)])-ROW(I11),0,1)),--(FluxoCaixa10131514192123252829[Entrada / Saída]="Saída"))</f>
        <v>3103452.1999999983</v>
      </c>
      <c r="P5" s="26"/>
      <c r="S5" s="31"/>
    </row>
    <row r="6" spans="2:19" ht="15.75">
      <c r="B6" s="133" t="s">
        <v>49</v>
      </c>
      <c r="C6" s="134"/>
      <c r="D6" s="9">
        <f ca="1">D4-D5</f>
        <v>3943015.4600000028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3664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IF(FluxoCaixa10131514192123252829[[#This Row],[Movimento ]]="Saldo Inicial",FluxoCaixa10131514192123252829[[#This Row],[R$ (Valores)]],K10+FluxoCaixa10131514192123252829[[#This Row],[Valores Receitas / Despesas]])</f>
        <v>2934530.29</v>
      </c>
      <c r="L11" s="20">
        <f>IF(FluxoCaixa10131514192123252829[[#This Row],[Entrada / Saída]]="Saída",FluxoCaixa10131514192123252829[[#This Row],[R$ (Valores)]]*-1,FluxoCaixa10131514192123252829[[#This Row],[R$ (Valores)]])</f>
        <v>2934530.29</v>
      </c>
    </row>
    <row r="12" spans="2:19">
      <c r="B12" s="48" t="s">
        <v>2478</v>
      </c>
      <c r="C12" s="48" t="s">
        <v>3664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0.05</v>
      </c>
      <c r="J12" s="17" t="s">
        <v>525</v>
      </c>
      <c r="K12" s="20">
        <f>IF(FluxoCaixa10131514192123252829[[#This Row],[Movimento ]]="Saldo Inicial",FluxoCaixa10131514192123252829[[#This Row],[R$ (Valores)]],K11+FluxoCaixa10131514192123252829[[#This Row],[Valores Receitas / Despesas]])</f>
        <v>2934530.34</v>
      </c>
      <c r="L12" s="20">
        <f>IF(FluxoCaixa10131514192123252829[[#This Row],[Entrada / Saída]]="Saída",FluxoCaixa10131514192123252829[[#This Row],[R$ (Valores)]]*-1,FluxoCaixa10131514192123252829[[#This Row],[R$ (Valores)]])</f>
        <v>0.05</v>
      </c>
    </row>
    <row r="13" spans="2:19">
      <c r="B13" s="48" t="s">
        <v>2478</v>
      </c>
      <c r="C13" s="48" t="s">
        <v>3664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3375</v>
      </c>
      <c r="I13" s="29">
        <v>10399.94</v>
      </c>
      <c r="J13" s="17" t="s">
        <v>525</v>
      </c>
      <c r="K13" s="20">
        <f>IF(FluxoCaixa10131514192123252829[[#This Row],[Movimento ]]="Saldo Inicial",FluxoCaixa10131514192123252829[[#This Row],[R$ (Valores)]],K12+FluxoCaixa10131514192123252829[[#This Row],[Valores Receitas / Despesas]])</f>
        <v>2924130.4</v>
      </c>
      <c r="L13" s="20">
        <f>IF(FluxoCaixa10131514192123252829[[#This Row],[Entrada / Saída]]="Saída",FluxoCaixa10131514192123252829[[#This Row],[R$ (Valores)]]*-1,FluxoCaixa10131514192123252829[[#This Row],[R$ (Valores)]])</f>
        <v>-10399.94</v>
      </c>
    </row>
    <row r="14" spans="2:19">
      <c r="B14" s="48" t="s">
        <v>2478</v>
      </c>
      <c r="C14" s="48" t="s">
        <v>3664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3572</v>
      </c>
      <c r="I14" s="21">
        <v>0.02</v>
      </c>
      <c r="J14" s="17" t="s">
        <v>525</v>
      </c>
      <c r="K14" s="20">
        <f>IF(FluxoCaixa10131514192123252829[[#This Row],[Movimento ]]="Saldo Inicial",FluxoCaixa10131514192123252829[[#This Row],[R$ (Valores)]],K13+FluxoCaixa10131514192123252829[[#This Row],[Valores Receitas / Despesas]])</f>
        <v>2924130.42</v>
      </c>
      <c r="L14" s="20">
        <f>IF(FluxoCaixa10131514192123252829[[#This Row],[Entrada / Saída]]="Saída",FluxoCaixa10131514192123252829[[#This Row],[R$ (Valores)]]*-1,FluxoCaixa10131514192123252829[[#This Row],[R$ (Valores)]])</f>
        <v>0.02</v>
      </c>
    </row>
    <row r="15" spans="2:19">
      <c r="B15" s="48" t="s">
        <v>2478</v>
      </c>
      <c r="C15" s="48" t="s">
        <v>3664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IF(FluxoCaixa10131514192123252829[[#This Row],[Movimento ]]="Saldo Inicial",FluxoCaixa10131514192123252829[[#This Row],[R$ (Valores)]],K14+FluxoCaixa10131514192123252829[[#This Row],[Valores Receitas / Despesas]])</f>
        <v>2922573.1999999997</v>
      </c>
      <c r="L15" s="20">
        <f>IF(FluxoCaixa10131514192123252829[[#This Row],[Entrada / Saída]]="Saída",FluxoCaixa10131514192123252829[[#This Row],[R$ (Valores)]]*-1,FluxoCaixa10131514192123252829[[#This Row],[R$ (Valores)]])</f>
        <v>-1557.22</v>
      </c>
    </row>
    <row r="16" spans="2:19">
      <c r="B16" s="48" t="s">
        <v>2478</v>
      </c>
      <c r="C16" s="48" t="s">
        <v>3664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3066</v>
      </c>
      <c r="I16" s="21">
        <v>540</v>
      </c>
      <c r="J16" s="17" t="s">
        <v>525</v>
      </c>
      <c r="K16" s="20">
        <f>IF(FluxoCaixa10131514192123252829[[#This Row],[Movimento ]]="Saldo Inicial",FluxoCaixa10131514192123252829[[#This Row],[R$ (Valores)]],K15+FluxoCaixa10131514192123252829[[#This Row],[Valores Receitas / Despesas]])</f>
        <v>2922033.1999999997</v>
      </c>
      <c r="L16" s="20">
        <f>IF(FluxoCaixa10131514192123252829[[#This Row],[Entrada / Saída]]="Saída",FluxoCaixa10131514192123252829[[#This Row],[R$ (Valores)]]*-1,FluxoCaixa10131514192123252829[[#This Row],[R$ (Valores)]])</f>
        <v>-540</v>
      </c>
    </row>
    <row r="17" spans="2:17">
      <c r="B17" s="48" t="s">
        <v>2478</v>
      </c>
      <c r="C17" s="48" t="s">
        <v>3664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3575</v>
      </c>
      <c r="I17" s="21">
        <v>0.9</v>
      </c>
      <c r="J17" s="17" t="s">
        <v>525</v>
      </c>
      <c r="K17" s="20">
        <f>IF(FluxoCaixa10131514192123252829[[#This Row],[Movimento ]]="Saldo Inicial",FluxoCaixa10131514192123252829[[#This Row],[R$ (Valores)]],K16+FluxoCaixa10131514192123252829[[#This Row],[Valores Receitas / Despesas]])</f>
        <v>2922032.3</v>
      </c>
      <c r="L17" s="20">
        <f>IF(FluxoCaixa10131514192123252829[[#This Row],[Entrada / Saída]]="Saída",FluxoCaixa10131514192123252829[[#This Row],[R$ (Valores)]]*-1,FluxoCaixa10131514192123252829[[#This Row],[R$ (Valores)]])</f>
        <v>-0.9</v>
      </c>
    </row>
    <row r="18" spans="2:17">
      <c r="B18" s="48" t="s">
        <v>2478</v>
      </c>
      <c r="C18" s="48" t="s">
        <v>3664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3809</v>
      </c>
      <c r="I18" s="21">
        <v>170.18</v>
      </c>
      <c r="J18" s="17" t="s">
        <v>525</v>
      </c>
      <c r="K18" s="20">
        <f>IF(FluxoCaixa10131514192123252829[[#This Row],[Movimento ]]="Saldo Inicial",FluxoCaixa10131514192123252829[[#This Row],[R$ (Valores)]],K17+FluxoCaixa10131514192123252829[[#This Row],[Valores Receitas / Despesas]])</f>
        <v>2921862.1199999996</v>
      </c>
      <c r="L18" s="20">
        <f>IF(FluxoCaixa10131514192123252829[[#This Row],[Entrada / Saída]]="Saída",FluxoCaixa10131514192123252829[[#This Row],[R$ (Valores)]]*-1,FluxoCaixa10131514192123252829[[#This Row],[R$ (Valores)]])</f>
        <v>-170.18</v>
      </c>
    </row>
    <row r="19" spans="2:17">
      <c r="B19" s="48" t="s">
        <v>2478</v>
      </c>
      <c r="C19" s="48" t="s">
        <v>3664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3810</v>
      </c>
      <c r="I19" s="21">
        <v>216.06</v>
      </c>
      <c r="J19" s="17" t="s">
        <v>525</v>
      </c>
      <c r="K19" s="20">
        <f>IF(FluxoCaixa10131514192123252829[[#This Row],[Movimento ]]="Saldo Inicial",FluxoCaixa10131514192123252829[[#This Row],[R$ (Valores)]],K18+FluxoCaixa10131514192123252829[[#This Row],[Valores Receitas / Despesas]])</f>
        <v>2921646.0599999996</v>
      </c>
      <c r="L19" s="20">
        <f>IF(FluxoCaixa10131514192123252829[[#This Row],[Entrada / Saída]]="Saída",FluxoCaixa10131514192123252829[[#This Row],[R$ (Valores)]]*-1,FluxoCaixa10131514192123252829[[#This Row],[R$ (Valores)]])</f>
        <v>-216.06</v>
      </c>
    </row>
    <row r="20" spans="2:17">
      <c r="B20" s="48" t="s">
        <v>2478</v>
      </c>
      <c r="C20" s="48" t="s">
        <v>3664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3572</v>
      </c>
      <c r="I20" s="21">
        <v>0.24</v>
      </c>
      <c r="J20" s="17" t="s">
        <v>525</v>
      </c>
      <c r="K20" s="20">
        <f>IF(FluxoCaixa10131514192123252829[[#This Row],[Movimento ]]="Saldo Inicial",FluxoCaixa10131514192123252829[[#This Row],[R$ (Valores)]],K19+FluxoCaixa10131514192123252829[[#This Row],[Valores Receitas / Despesas]])</f>
        <v>2921646.3</v>
      </c>
      <c r="L20" s="20">
        <f>IF(FluxoCaixa10131514192123252829[[#This Row],[Entrada / Saída]]="Saída",FluxoCaixa10131514192123252829[[#This Row],[R$ (Valores)]]*-1,FluxoCaixa10131514192123252829[[#This Row],[R$ (Valores)]])</f>
        <v>0.24</v>
      </c>
    </row>
    <row r="21" spans="2:17">
      <c r="B21" s="48" t="s">
        <v>2478</v>
      </c>
      <c r="C21" s="48" t="s">
        <v>3664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3572</v>
      </c>
      <c r="I21" s="21">
        <v>0.24</v>
      </c>
      <c r="J21" s="17" t="s">
        <v>525</v>
      </c>
      <c r="K21" s="20">
        <f>IF(FluxoCaixa10131514192123252829[[#This Row],[Movimento ]]="Saldo Inicial",FluxoCaixa10131514192123252829[[#This Row],[R$ (Valores)]],K20+FluxoCaixa10131514192123252829[[#This Row],[Valores Receitas / Despesas]])</f>
        <v>2921646.54</v>
      </c>
      <c r="L21" s="20">
        <f>IF(FluxoCaixa10131514192123252829[[#This Row],[Entrada / Saída]]="Saída",FluxoCaixa10131514192123252829[[#This Row],[R$ (Valores)]]*-1,FluxoCaixa10131514192123252829[[#This Row],[R$ (Valores)]])</f>
        <v>0.24</v>
      </c>
    </row>
    <row r="22" spans="2:17">
      <c r="B22" s="48" t="s">
        <v>2478</v>
      </c>
      <c r="C22" s="48" t="s">
        <v>3664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3181</v>
      </c>
      <c r="I22" s="21">
        <v>1200</v>
      </c>
      <c r="J22" s="17" t="s">
        <v>525</v>
      </c>
      <c r="K22" s="20">
        <f>IF(FluxoCaixa10131514192123252829[[#This Row],[Movimento ]]="Saldo Inicial",FluxoCaixa10131514192123252829[[#This Row],[R$ (Valores)]],K21+FluxoCaixa10131514192123252829[[#This Row],[Valores Receitas / Despesas]])</f>
        <v>2920446.54</v>
      </c>
      <c r="L22" s="20">
        <f>IF(FluxoCaixa10131514192123252829[[#This Row],[Entrada / Saída]]="Saída",FluxoCaixa10131514192123252829[[#This Row],[R$ (Valores)]]*-1,FluxoCaixa10131514192123252829[[#This Row],[R$ (Valores)]])</f>
        <v>-1200</v>
      </c>
      <c r="P22" s="26"/>
      <c r="Q22" s="30"/>
    </row>
    <row r="23" spans="2:17">
      <c r="B23" s="48" t="s">
        <v>2478</v>
      </c>
      <c r="C23" s="48" t="s">
        <v>3664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3811</v>
      </c>
      <c r="I23" s="21">
        <v>70000</v>
      </c>
      <c r="J23" s="17" t="s">
        <v>525</v>
      </c>
      <c r="K23" s="20">
        <f>IF(FluxoCaixa10131514192123252829[[#This Row],[Movimento ]]="Saldo Inicial",FluxoCaixa10131514192123252829[[#This Row],[R$ (Valores)]],K22+FluxoCaixa10131514192123252829[[#This Row],[Valores Receitas / Despesas]])</f>
        <v>2850446.54</v>
      </c>
      <c r="L23" s="20">
        <f>IF(FluxoCaixa10131514192123252829[[#This Row],[Entrada / Saída]]="Saída",FluxoCaixa10131514192123252829[[#This Row],[R$ (Valores)]]*-1,FluxoCaixa10131514192123252829[[#This Row],[R$ (Valores)]])</f>
        <v>-70000</v>
      </c>
    </row>
    <row r="24" spans="2:17">
      <c r="B24" s="48" t="s">
        <v>2478</v>
      </c>
      <c r="C24" s="48" t="s">
        <v>3664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3812</v>
      </c>
      <c r="I24" s="21">
        <v>50000</v>
      </c>
      <c r="J24" s="17" t="s">
        <v>525</v>
      </c>
      <c r="K24" s="20">
        <f>IF(FluxoCaixa10131514192123252829[[#This Row],[Movimento ]]="Saldo Inicial",FluxoCaixa10131514192123252829[[#This Row],[R$ (Valores)]],K23+FluxoCaixa10131514192123252829[[#This Row],[Valores Receitas / Despesas]])</f>
        <v>2800446.54</v>
      </c>
      <c r="L24" s="20">
        <f>IF(FluxoCaixa10131514192123252829[[#This Row],[Entrada / Saída]]="Saída",FluxoCaixa10131514192123252829[[#This Row],[R$ (Valores)]]*-1,FluxoCaixa10131514192123252829[[#This Row],[R$ (Valores)]])</f>
        <v>-50000</v>
      </c>
      <c r="Q24" s="30"/>
    </row>
    <row r="25" spans="2:17">
      <c r="B25" s="48" t="s">
        <v>2478</v>
      </c>
      <c r="C25" s="48" t="s">
        <v>3664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0.77</v>
      </c>
      <c r="J25" s="17" t="s">
        <v>525</v>
      </c>
      <c r="K25" s="20">
        <f>IF(FluxoCaixa10131514192123252829[[#This Row],[Movimento ]]="Saldo Inicial",FluxoCaixa10131514192123252829[[#This Row],[R$ (Valores)]],K24+FluxoCaixa10131514192123252829[[#This Row],[Valores Receitas / Despesas]])</f>
        <v>2800447.31</v>
      </c>
      <c r="L25" s="20">
        <f>IF(FluxoCaixa10131514192123252829[[#This Row],[Entrada / Saída]]="Saída",FluxoCaixa10131514192123252829[[#This Row],[R$ (Valores)]]*-1,FluxoCaixa10131514192123252829[[#This Row],[R$ (Valores)]])</f>
        <v>0.77</v>
      </c>
    </row>
    <row r="26" spans="2:17">
      <c r="B26" s="48" t="s">
        <v>2478</v>
      </c>
      <c r="C26" s="48" t="s">
        <v>3664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IF(FluxoCaixa10131514192123252829[[#This Row],[Movimento ]]="Saldo Inicial",FluxoCaixa10131514192123252829[[#This Row],[R$ (Valores)]],K25+FluxoCaixa10131514192123252829[[#This Row],[Valores Receitas / Despesas]])</f>
        <v>2798536.71</v>
      </c>
      <c r="L26" s="20">
        <f>IF(FluxoCaixa10131514192123252829[[#This Row],[Entrada / Saída]]="Saída",FluxoCaixa10131514192123252829[[#This Row],[R$ (Valores)]]*-1,FluxoCaixa10131514192123252829[[#This Row],[R$ (Valores)]])</f>
        <v>-1910.6</v>
      </c>
      <c r="Q26" s="30"/>
    </row>
    <row r="27" spans="2:17">
      <c r="B27" s="48" t="s">
        <v>2478</v>
      </c>
      <c r="C27" s="48" t="s">
        <v>3664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IF(FluxoCaixa10131514192123252829[[#This Row],[Movimento ]]="Saldo Inicial",FluxoCaixa10131514192123252829[[#This Row],[R$ (Valores)]],K26+FluxoCaixa10131514192123252829[[#This Row],[Valores Receitas / Despesas]])</f>
        <v>2798086.71</v>
      </c>
      <c r="L27" s="20">
        <f>IF(FluxoCaixa10131514192123252829[[#This Row],[Entrada / Saída]]="Saída",FluxoCaixa10131514192123252829[[#This Row],[R$ (Valores)]]*-1,FluxoCaixa10131514192123252829[[#This Row],[R$ (Valores)]])</f>
        <v>-450</v>
      </c>
    </row>
    <row r="28" spans="2:17">
      <c r="B28" s="48" t="s">
        <v>2478</v>
      </c>
      <c r="C28" s="48" t="s">
        <v>3664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3181</v>
      </c>
      <c r="I28" s="21">
        <v>150</v>
      </c>
      <c r="J28" s="17" t="s">
        <v>525</v>
      </c>
      <c r="K28" s="20">
        <f>IF(FluxoCaixa10131514192123252829[[#This Row],[Movimento ]]="Saldo Inicial",FluxoCaixa10131514192123252829[[#This Row],[R$ (Valores)]],K27+FluxoCaixa10131514192123252829[[#This Row],[Valores Receitas / Despesas]])</f>
        <v>2797936.71</v>
      </c>
      <c r="L28" s="20">
        <f>IF(FluxoCaixa10131514192123252829[[#This Row],[Entrada / Saída]]="Saída",FluxoCaixa10131514192123252829[[#This Row],[R$ (Valores)]]*-1,FluxoCaixa10131514192123252829[[#This Row],[R$ (Valores)]])</f>
        <v>-150</v>
      </c>
    </row>
    <row r="29" spans="2:17">
      <c r="B29" s="48" t="s">
        <v>2478</v>
      </c>
      <c r="C29" s="48" t="s">
        <v>3664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IF(FluxoCaixa10131514192123252829[[#This Row],[Movimento ]]="Saldo Inicial",FluxoCaixa10131514192123252829[[#This Row],[R$ (Valores)]],K28+FluxoCaixa10131514192123252829[[#This Row],[Valores Receitas / Despesas]])</f>
        <v>2797434.71</v>
      </c>
      <c r="L29" s="20">
        <f>IF(FluxoCaixa10131514192123252829[[#This Row],[Entrada / Saída]]="Saída",FluxoCaixa10131514192123252829[[#This Row],[R$ (Valores)]]*-1,FluxoCaixa10131514192123252829[[#This Row],[R$ (Valores)]])</f>
        <v>-502</v>
      </c>
    </row>
    <row r="30" spans="2:17" ht="12" customHeight="1">
      <c r="B30" s="48" t="s">
        <v>2478</v>
      </c>
      <c r="C30" s="48" t="s">
        <v>3664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IF(FluxoCaixa10131514192123252829[[#This Row],[Movimento ]]="Saldo Inicial",FluxoCaixa10131514192123252829[[#This Row],[R$ (Valores)]],K29+FluxoCaixa10131514192123252829[[#This Row],[Valores Receitas / Despesas]])</f>
        <v>2795276.71</v>
      </c>
      <c r="L30" s="20">
        <f>IF(FluxoCaixa10131514192123252829[[#This Row],[Entrada / Saída]]="Saída",FluxoCaixa10131514192123252829[[#This Row],[R$ (Valores)]]*-1,FluxoCaixa10131514192123252829[[#This Row],[R$ (Valores)]])</f>
        <v>-2158</v>
      </c>
    </row>
    <row r="31" spans="2:17">
      <c r="B31" s="48" t="s">
        <v>2478</v>
      </c>
      <c r="C31" s="48" t="s">
        <v>3664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3227</v>
      </c>
      <c r="I31" s="21">
        <v>380.54</v>
      </c>
      <c r="J31" s="17" t="s">
        <v>525</v>
      </c>
      <c r="K31" s="20">
        <f>IF(FluxoCaixa10131514192123252829[[#This Row],[Movimento ]]="Saldo Inicial",FluxoCaixa10131514192123252829[[#This Row],[R$ (Valores)]],K30+FluxoCaixa10131514192123252829[[#This Row],[Valores Receitas / Despesas]])</f>
        <v>2794896.17</v>
      </c>
      <c r="L31" s="20">
        <f>IF(FluxoCaixa10131514192123252829[[#This Row],[Entrada / Saída]]="Saída",FluxoCaixa10131514192123252829[[#This Row],[R$ (Valores)]]*-1,FluxoCaixa10131514192123252829[[#This Row],[R$ (Valores)]])</f>
        <v>-380.54</v>
      </c>
    </row>
    <row r="32" spans="2:17">
      <c r="B32" s="48" t="s">
        <v>2478</v>
      </c>
      <c r="C32" s="48" t="s">
        <v>3664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IF(FluxoCaixa10131514192123252829[[#This Row],[Movimento ]]="Saldo Inicial",FluxoCaixa10131514192123252829[[#This Row],[R$ (Valores)]],K31+FluxoCaixa10131514192123252829[[#This Row],[Valores Receitas / Despesas]])</f>
        <v>2789053.17</v>
      </c>
      <c r="L32" s="20">
        <f>IF(FluxoCaixa10131514192123252829[[#This Row],[Entrada / Saída]]="Saída",FluxoCaixa10131514192123252829[[#This Row],[R$ (Valores)]]*-1,FluxoCaixa10131514192123252829[[#This Row],[R$ (Valores)]])</f>
        <v>-5843</v>
      </c>
    </row>
    <row r="33" spans="2:12">
      <c r="B33" s="48" t="s">
        <v>2478</v>
      </c>
      <c r="C33" s="48" t="s">
        <v>3664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3812</v>
      </c>
      <c r="I33" s="21">
        <v>65000</v>
      </c>
      <c r="J33" s="17" t="s">
        <v>525</v>
      </c>
      <c r="K33" s="20">
        <f>IF(FluxoCaixa10131514192123252829[[#This Row],[Movimento ]]="Saldo Inicial",FluxoCaixa10131514192123252829[[#This Row],[R$ (Valores)]],K32+FluxoCaixa10131514192123252829[[#This Row],[Valores Receitas / Despesas]])</f>
        <v>2724053.17</v>
      </c>
      <c r="L33" s="20">
        <f>IF(FluxoCaixa10131514192123252829[[#This Row],[Entrada / Saída]]="Saída",FluxoCaixa10131514192123252829[[#This Row],[R$ (Valores)]]*-1,FluxoCaixa10131514192123252829[[#This Row],[R$ (Valores)]])</f>
        <v>-65000</v>
      </c>
    </row>
    <row r="34" spans="2:12">
      <c r="B34" s="48" t="s">
        <v>2478</v>
      </c>
      <c r="C34" s="48" t="s">
        <v>3664</v>
      </c>
      <c r="D34" s="16">
        <v>46209</v>
      </c>
      <c r="E34" s="48" t="s">
        <v>2413</v>
      </c>
      <c r="F34" s="17" t="s">
        <v>2</v>
      </c>
      <c r="G34" s="17" t="s">
        <v>71</v>
      </c>
      <c r="H34" s="17" t="s">
        <v>3879</v>
      </c>
      <c r="I34" s="21">
        <v>42188.86</v>
      </c>
      <c r="J34" s="17" t="s">
        <v>525</v>
      </c>
      <c r="K34" s="20">
        <f>IF(FluxoCaixa10131514192123252829[[#This Row],[Movimento ]]="Saldo Inicial",FluxoCaixa10131514192123252829[[#This Row],[R$ (Valores)]],K33+FluxoCaixa10131514192123252829[[#This Row],[Valores Receitas / Despesas]])</f>
        <v>2681864.31</v>
      </c>
      <c r="L34" s="20">
        <f>IF(FluxoCaixa10131514192123252829[[#This Row],[Entrada / Saída]]="Saída",FluxoCaixa10131514192123252829[[#This Row],[R$ (Valores)]]*-1,FluxoCaixa10131514192123252829[[#This Row],[R$ (Valores)]])</f>
        <v>-42188.86</v>
      </c>
    </row>
    <row r="35" spans="2:12">
      <c r="B35" s="48" t="s">
        <v>2478</v>
      </c>
      <c r="C35" s="48" t="s">
        <v>3664</v>
      </c>
      <c r="D35" s="16">
        <v>46210</v>
      </c>
      <c r="E35" s="48" t="s">
        <v>2413</v>
      </c>
      <c r="F35" s="17" t="s">
        <v>1</v>
      </c>
      <c r="G35" s="17" t="s">
        <v>11</v>
      </c>
      <c r="H35" s="17" t="s">
        <v>3572</v>
      </c>
      <c r="I35" s="21">
        <v>4.4000000000000004</v>
      </c>
      <c r="J35" s="17" t="s">
        <v>525</v>
      </c>
      <c r="K35" s="20">
        <f>IF(FluxoCaixa10131514192123252829[[#This Row],[Movimento ]]="Saldo Inicial",FluxoCaixa10131514192123252829[[#This Row],[R$ (Valores)]],K34+FluxoCaixa10131514192123252829[[#This Row],[Valores Receitas / Despesas]])</f>
        <v>2681868.71</v>
      </c>
      <c r="L35" s="20">
        <f>IF(FluxoCaixa10131514192123252829[[#This Row],[Entrada / Saída]]="Saída",FluxoCaixa10131514192123252829[[#This Row],[R$ (Valores)]]*-1,FluxoCaixa10131514192123252829[[#This Row],[R$ (Valores)]])</f>
        <v>4.4000000000000004</v>
      </c>
    </row>
    <row r="36" spans="2:12">
      <c r="B36" s="48" t="s">
        <v>2478</v>
      </c>
      <c r="C36" s="48" t="s">
        <v>3664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3810</v>
      </c>
      <c r="I36" s="21">
        <v>0.9</v>
      </c>
      <c r="J36" s="17" t="s">
        <v>525</v>
      </c>
      <c r="K36" s="20">
        <f>IF(FluxoCaixa10131514192123252829[[#This Row],[Movimento ]]="Saldo Inicial",FluxoCaixa10131514192123252829[[#This Row],[R$ (Valores)]],K35+FluxoCaixa10131514192123252829[[#This Row],[Valores Receitas / Despesas]])</f>
        <v>2681867.81</v>
      </c>
      <c r="L36" s="20">
        <f>IF(FluxoCaixa10131514192123252829[[#This Row],[Entrada / Saída]]="Saída",FluxoCaixa10131514192123252829[[#This Row],[R$ (Valores)]]*-1,FluxoCaixa10131514192123252829[[#This Row],[R$ (Valores)]])</f>
        <v>-0.9</v>
      </c>
    </row>
    <row r="37" spans="2:12">
      <c r="B37" s="48" t="s">
        <v>2478</v>
      </c>
      <c r="C37" s="48" t="s">
        <v>3664</v>
      </c>
      <c r="D37" s="16">
        <v>46210</v>
      </c>
      <c r="E37" s="48" t="s">
        <v>2413</v>
      </c>
      <c r="F37" s="17" t="s">
        <v>2</v>
      </c>
      <c r="G37" s="17" t="s">
        <v>222</v>
      </c>
      <c r="H37" s="17" t="s">
        <v>3810</v>
      </c>
      <c r="I37" s="21">
        <v>0.9</v>
      </c>
      <c r="J37" s="17" t="s">
        <v>525</v>
      </c>
      <c r="K37" s="20">
        <f>IF(FluxoCaixa10131514192123252829[[#This Row],[Movimento ]]="Saldo Inicial",FluxoCaixa10131514192123252829[[#This Row],[R$ (Valores)]],K36+FluxoCaixa10131514192123252829[[#This Row],[Valores Receitas / Despesas]])</f>
        <v>2681866.91</v>
      </c>
      <c r="L37" s="20">
        <f>IF(FluxoCaixa10131514192123252829[[#This Row],[Entrada / Saída]]="Saída",FluxoCaixa10131514192123252829[[#This Row],[R$ (Valores)]]*-1,FluxoCaixa10131514192123252829[[#This Row],[R$ (Valores)]])</f>
        <v>-0.9</v>
      </c>
    </row>
    <row r="38" spans="2:12">
      <c r="B38" s="48" t="s">
        <v>2478</v>
      </c>
      <c r="C38" s="48" t="s">
        <v>3664</v>
      </c>
      <c r="D38" s="16">
        <v>46210</v>
      </c>
      <c r="E38" s="48" t="s">
        <v>2413</v>
      </c>
      <c r="F38" s="17" t="s">
        <v>2</v>
      </c>
      <c r="G38" s="17" t="s">
        <v>75</v>
      </c>
      <c r="H38" s="17" t="s">
        <v>3812</v>
      </c>
      <c r="I38" s="21">
        <v>450000</v>
      </c>
      <c r="J38" s="17" t="s">
        <v>525</v>
      </c>
      <c r="K38" s="20">
        <f>IF(FluxoCaixa10131514192123252829[[#This Row],[Movimento ]]="Saldo Inicial",FluxoCaixa10131514192123252829[[#This Row],[R$ (Valores)]],K37+FluxoCaixa10131514192123252829[[#This Row],[Valores Receitas / Despesas]])</f>
        <v>2231866.91</v>
      </c>
      <c r="L38" s="20">
        <f>IF(FluxoCaixa10131514192123252829[[#This Row],[Entrada / Saída]]="Saída",FluxoCaixa10131514192123252829[[#This Row],[R$ (Valores)]]*-1,FluxoCaixa10131514192123252829[[#This Row],[R$ (Valores)]])</f>
        <v>-450000</v>
      </c>
    </row>
    <row r="39" spans="2:12">
      <c r="B39" s="48" t="s">
        <v>2478</v>
      </c>
      <c r="C39" s="48" t="s">
        <v>3664</v>
      </c>
      <c r="D39" s="16">
        <v>46211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0.11</v>
      </c>
      <c r="J39" s="17" t="s">
        <v>525</v>
      </c>
      <c r="K39" s="20">
        <f>IF(FluxoCaixa10131514192123252829[[#This Row],[Movimento ]]="Saldo Inicial",FluxoCaixa10131514192123252829[[#This Row],[R$ (Valores)]],K38+FluxoCaixa10131514192123252829[[#This Row],[Valores Receitas / Despesas]])</f>
        <v>2231867.02</v>
      </c>
      <c r="L39" s="20">
        <f>IF(FluxoCaixa10131514192123252829[[#This Row],[Entrada / Saída]]="Saída",FluxoCaixa10131514192123252829[[#This Row],[R$ (Valores)]]*-1,FluxoCaixa10131514192123252829[[#This Row],[R$ (Valores)]])</f>
        <v>0.11</v>
      </c>
    </row>
    <row r="40" spans="2:12">
      <c r="B40" s="48" t="s">
        <v>2478</v>
      </c>
      <c r="C40" s="48" t="s">
        <v>3664</v>
      </c>
      <c r="D40" s="16">
        <v>46211</v>
      </c>
      <c r="E40" s="48" t="s">
        <v>2413</v>
      </c>
      <c r="F40" s="17" t="s">
        <v>2</v>
      </c>
      <c r="G40" s="17" t="s">
        <v>519</v>
      </c>
      <c r="H40" s="17" t="s">
        <v>2239</v>
      </c>
      <c r="I40" s="21">
        <v>7724.83</v>
      </c>
      <c r="J40" s="17" t="s">
        <v>525</v>
      </c>
      <c r="K40" s="20">
        <f>IF(FluxoCaixa10131514192123252829[[#This Row],[Movimento ]]="Saldo Inicial",FluxoCaixa10131514192123252829[[#This Row],[R$ (Valores)]],K39+FluxoCaixa10131514192123252829[[#This Row],[Valores Receitas / Despesas]])</f>
        <v>2224142.19</v>
      </c>
      <c r="L40" s="20">
        <f>IF(FluxoCaixa10131514192123252829[[#This Row],[Entrada / Saída]]="Saída",FluxoCaixa10131514192123252829[[#This Row],[R$ (Valores)]]*-1,FluxoCaixa10131514192123252829[[#This Row],[R$ (Valores)]])</f>
        <v>-7724.83</v>
      </c>
    </row>
    <row r="41" spans="2:12">
      <c r="B41" s="48" t="s">
        <v>2478</v>
      </c>
      <c r="C41" s="48" t="s">
        <v>3664</v>
      </c>
      <c r="D41" s="16">
        <v>46211</v>
      </c>
      <c r="E41" s="48" t="s">
        <v>2413</v>
      </c>
      <c r="F41" s="17" t="s">
        <v>2</v>
      </c>
      <c r="G41" s="17" t="s">
        <v>76</v>
      </c>
      <c r="H41" s="17" t="s">
        <v>2545</v>
      </c>
      <c r="I41" s="29">
        <v>289</v>
      </c>
      <c r="J41" s="17" t="s">
        <v>525</v>
      </c>
      <c r="K41" s="20">
        <f>IF(FluxoCaixa10131514192123252829[[#This Row],[Movimento ]]="Saldo Inicial",FluxoCaixa10131514192123252829[[#This Row],[R$ (Valores)]],K40+FluxoCaixa10131514192123252829[[#This Row],[Valores Receitas / Despesas]])</f>
        <v>2223853.19</v>
      </c>
      <c r="L41" s="20">
        <f>IF(FluxoCaixa10131514192123252829[[#This Row],[Entrada / Saída]]="Saída",FluxoCaixa10131514192123252829[[#This Row],[R$ (Valores)]]*-1,FluxoCaixa10131514192123252829[[#This Row],[R$ (Valores)]])</f>
        <v>-289</v>
      </c>
    </row>
    <row r="42" spans="2:12">
      <c r="B42" s="48" t="s">
        <v>2478</v>
      </c>
      <c r="C42" s="48" t="s">
        <v>3664</v>
      </c>
      <c r="D42" s="16">
        <v>46211</v>
      </c>
      <c r="E42" s="48" t="s">
        <v>2413</v>
      </c>
      <c r="F42" s="17" t="s">
        <v>2</v>
      </c>
      <c r="G42" s="17" t="s">
        <v>222</v>
      </c>
      <c r="H42" s="17" t="s">
        <v>3810</v>
      </c>
      <c r="I42" s="21">
        <v>0.9</v>
      </c>
      <c r="J42" s="17" t="s">
        <v>525</v>
      </c>
      <c r="K42" s="20">
        <f>IF(FluxoCaixa10131514192123252829[[#This Row],[Movimento ]]="Saldo Inicial",FluxoCaixa10131514192123252829[[#This Row],[R$ (Valores)]],K41+FluxoCaixa10131514192123252829[[#This Row],[Valores Receitas / Despesas]])</f>
        <v>2223852.29</v>
      </c>
      <c r="L42" s="20">
        <f>IF(FluxoCaixa10131514192123252829[[#This Row],[Entrada / Saída]]="Saída",FluxoCaixa10131514192123252829[[#This Row],[R$ (Valores)]]*-1,FluxoCaixa10131514192123252829[[#This Row],[R$ (Valores)]])</f>
        <v>-0.9</v>
      </c>
    </row>
    <row r="43" spans="2:12">
      <c r="B43" s="48" t="s">
        <v>2478</v>
      </c>
      <c r="C43" s="48" t="s">
        <v>3664</v>
      </c>
      <c r="D43" s="16">
        <v>46212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7.7</v>
      </c>
      <c r="J43" s="17" t="s">
        <v>525</v>
      </c>
      <c r="K43" s="20">
        <f>IF(FluxoCaixa10131514192123252829[[#This Row],[Movimento ]]="Saldo Inicial",FluxoCaixa10131514192123252829[[#This Row],[R$ (Valores)]],K42+FluxoCaixa10131514192123252829[[#This Row],[Valores Receitas / Despesas]])</f>
        <v>2223859.9900000002</v>
      </c>
      <c r="L43" s="20">
        <f>IF(FluxoCaixa10131514192123252829[[#This Row],[Entrada / Saída]]="Saída",FluxoCaixa10131514192123252829[[#This Row],[R$ (Valores)]]*-1,FluxoCaixa10131514192123252829[[#This Row],[R$ (Valores)]])</f>
        <v>7.7</v>
      </c>
    </row>
    <row r="44" spans="2:12">
      <c r="B44" s="48" t="s">
        <v>2478</v>
      </c>
      <c r="C44" s="48" t="s">
        <v>3664</v>
      </c>
      <c r="D44" s="16">
        <v>46212</v>
      </c>
      <c r="E44" s="48" t="s">
        <v>2413</v>
      </c>
      <c r="F44" s="17" t="s">
        <v>2</v>
      </c>
      <c r="G44" s="17" t="s">
        <v>222</v>
      </c>
      <c r="H44" s="17" t="s">
        <v>3810</v>
      </c>
      <c r="I44" s="21">
        <v>0.9</v>
      </c>
      <c r="J44" s="17" t="s">
        <v>525</v>
      </c>
      <c r="K44" s="20">
        <f>IF(FluxoCaixa10131514192123252829[[#This Row],[Movimento ]]="Saldo Inicial",FluxoCaixa10131514192123252829[[#This Row],[R$ (Valores)]],K43+FluxoCaixa10131514192123252829[[#This Row],[Valores Receitas / Despesas]])</f>
        <v>2223859.0900000003</v>
      </c>
      <c r="L44" s="20">
        <f>IF(FluxoCaixa10131514192123252829[[#This Row],[Entrada / Saída]]="Saída",FluxoCaixa10131514192123252829[[#This Row],[R$ (Valores)]]*-1,FluxoCaixa10131514192123252829[[#This Row],[R$ (Valores)]])</f>
        <v>-0.9</v>
      </c>
    </row>
    <row r="45" spans="2:12">
      <c r="B45" s="48" t="s">
        <v>2478</v>
      </c>
      <c r="C45" s="48" t="s">
        <v>3664</v>
      </c>
      <c r="D45" s="16">
        <v>46212</v>
      </c>
      <c r="E45" s="48" t="s">
        <v>2413</v>
      </c>
      <c r="F45" s="17" t="s">
        <v>2</v>
      </c>
      <c r="G45" s="17" t="s">
        <v>75</v>
      </c>
      <c r="H45" s="17" t="s">
        <v>3812</v>
      </c>
      <c r="I45" s="21">
        <v>450000</v>
      </c>
      <c r="J45" s="17" t="s">
        <v>525</v>
      </c>
      <c r="K45" s="20">
        <f>IF(FluxoCaixa10131514192123252829[[#This Row],[Movimento ]]="Saldo Inicial",FluxoCaixa10131514192123252829[[#This Row],[R$ (Valores)]],K44+FluxoCaixa10131514192123252829[[#This Row],[Valores Receitas / Despesas]])</f>
        <v>1773859.0900000003</v>
      </c>
      <c r="L45" s="20">
        <f>IF(FluxoCaixa10131514192123252829[[#This Row],[Entrada / Saída]]="Saída",FluxoCaixa10131514192123252829[[#This Row],[R$ (Valores)]]*-1,FluxoCaixa10131514192123252829[[#This Row],[R$ (Valores)]])</f>
        <v>-450000</v>
      </c>
    </row>
    <row r="46" spans="2:12">
      <c r="B46" s="48" t="s">
        <v>2478</v>
      </c>
      <c r="C46" s="48" t="s">
        <v>3664</v>
      </c>
      <c r="D46" s="16">
        <v>46213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22.17</v>
      </c>
      <c r="J46" s="17" t="s">
        <v>525</v>
      </c>
      <c r="K46" s="20">
        <f>IF(FluxoCaixa10131514192123252829[[#This Row],[Movimento ]]="Saldo Inicial",FluxoCaixa10131514192123252829[[#This Row],[R$ (Valores)]],K45+FluxoCaixa10131514192123252829[[#This Row],[Valores Receitas / Despesas]])</f>
        <v>1773881.2600000002</v>
      </c>
      <c r="L46" s="20">
        <f>IF(FluxoCaixa10131514192123252829[[#This Row],[Entrada / Saída]]="Saída",FluxoCaixa10131514192123252829[[#This Row],[R$ (Valores)]]*-1,FluxoCaixa10131514192123252829[[#This Row],[R$ (Valores)]])</f>
        <v>22.17</v>
      </c>
    </row>
    <row r="47" spans="2:12">
      <c r="B47" s="48" t="s">
        <v>2478</v>
      </c>
      <c r="C47" s="48" t="s">
        <v>3664</v>
      </c>
      <c r="D47" s="16">
        <v>46213</v>
      </c>
      <c r="E47" s="48" t="s">
        <v>2413</v>
      </c>
      <c r="F47" s="17" t="s">
        <v>2</v>
      </c>
      <c r="G47" s="17" t="s">
        <v>80</v>
      </c>
      <c r="H47" s="17" t="s">
        <v>3580</v>
      </c>
      <c r="I47" s="21">
        <v>637.49</v>
      </c>
      <c r="J47" s="17" t="s">
        <v>525</v>
      </c>
      <c r="K47" s="20">
        <f>IF(FluxoCaixa10131514192123252829[[#This Row],[Movimento ]]="Saldo Inicial",FluxoCaixa10131514192123252829[[#This Row],[R$ (Valores)]],K46+FluxoCaixa10131514192123252829[[#This Row],[Valores Receitas / Despesas]])</f>
        <v>1773243.7700000003</v>
      </c>
      <c r="L47" s="20">
        <f>IF(FluxoCaixa10131514192123252829[[#This Row],[Entrada / Saída]]="Saída",FluxoCaixa10131514192123252829[[#This Row],[R$ (Valores)]]*-1,FluxoCaixa10131514192123252829[[#This Row],[R$ (Valores)]])</f>
        <v>-637.49</v>
      </c>
    </row>
    <row r="48" spans="2:12">
      <c r="B48" s="48" t="s">
        <v>2478</v>
      </c>
      <c r="C48" s="48" t="s">
        <v>3664</v>
      </c>
      <c r="D48" s="16">
        <v>46213</v>
      </c>
      <c r="E48" s="48" t="s">
        <v>2413</v>
      </c>
      <c r="F48" s="17" t="s">
        <v>2</v>
      </c>
      <c r="G48" s="17" t="s">
        <v>75</v>
      </c>
      <c r="H48" s="17" t="s">
        <v>3812</v>
      </c>
      <c r="I48" s="21">
        <v>100000</v>
      </c>
      <c r="J48" s="17" t="s">
        <v>525</v>
      </c>
      <c r="K48" s="20">
        <f>IF(FluxoCaixa10131514192123252829[[#This Row],[Movimento ]]="Saldo Inicial",FluxoCaixa10131514192123252829[[#This Row],[R$ (Valores)]],K47+FluxoCaixa10131514192123252829[[#This Row],[Valores Receitas / Despesas]])</f>
        <v>1673243.7700000003</v>
      </c>
      <c r="L48" s="20">
        <f>IF(FluxoCaixa10131514192123252829[[#This Row],[Entrada / Saída]]="Saída",FluxoCaixa10131514192123252829[[#This Row],[R$ (Valores)]]*-1,FluxoCaixa10131514192123252829[[#This Row],[R$ (Valores)]])</f>
        <v>-100000</v>
      </c>
    </row>
    <row r="49" spans="2:16">
      <c r="B49" s="48" t="s">
        <v>2478</v>
      </c>
      <c r="C49" s="48" t="s">
        <v>3664</v>
      </c>
      <c r="D49" s="16">
        <v>46213</v>
      </c>
      <c r="E49" s="48" t="s">
        <v>2413</v>
      </c>
      <c r="F49" s="17" t="s">
        <v>2</v>
      </c>
      <c r="G49" s="17" t="s">
        <v>75</v>
      </c>
      <c r="H49" s="17" t="s">
        <v>3812</v>
      </c>
      <c r="I49" s="21">
        <v>900000</v>
      </c>
      <c r="J49" s="17" t="s">
        <v>525</v>
      </c>
      <c r="K49" s="20">
        <f>IF(FluxoCaixa10131514192123252829[[#This Row],[Movimento ]]="Saldo Inicial",FluxoCaixa10131514192123252829[[#This Row],[R$ (Valores)]],K48+FluxoCaixa10131514192123252829[[#This Row],[Valores Receitas / Despesas]])</f>
        <v>773243.77000000025</v>
      </c>
      <c r="L49" s="20">
        <f>IF(FluxoCaixa10131514192123252829[[#This Row],[Entrada / Saída]]="Saída",FluxoCaixa10131514192123252829[[#This Row],[R$ (Valores)]]*-1,FluxoCaixa10131514192123252829[[#This Row],[R$ (Valores)]])</f>
        <v>-900000</v>
      </c>
    </row>
    <row r="50" spans="2:16">
      <c r="B50" s="48" t="s">
        <v>2478</v>
      </c>
      <c r="C50" s="48" t="s">
        <v>3664</v>
      </c>
      <c r="D50" s="16">
        <v>46216</v>
      </c>
      <c r="E50" s="48" t="s">
        <v>2413</v>
      </c>
      <c r="F50" s="17" t="s">
        <v>1</v>
      </c>
      <c r="G50" s="17" t="s">
        <v>11</v>
      </c>
      <c r="H50" s="17" t="s">
        <v>3572</v>
      </c>
      <c r="I50" s="21">
        <v>0.81</v>
      </c>
      <c r="J50" s="17" t="s">
        <v>525</v>
      </c>
      <c r="K50" s="20">
        <f>IF(FluxoCaixa10131514192123252829[[#This Row],[Movimento ]]="Saldo Inicial",FluxoCaixa10131514192123252829[[#This Row],[R$ (Valores)]],K49+FluxoCaixa10131514192123252829[[#This Row],[Valores Receitas / Despesas]])</f>
        <v>773244.58000000031</v>
      </c>
      <c r="L50" s="20">
        <f>IF(FluxoCaixa10131514192123252829[[#This Row],[Entrada / Saída]]="Saída",FluxoCaixa10131514192123252829[[#This Row],[R$ (Valores)]]*-1,FluxoCaixa10131514192123252829[[#This Row],[R$ (Valores)]])</f>
        <v>0.81</v>
      </c>
    </row>
    <row r="51" spans="2:16">
      <c r="B51" s="48" t="s">
        <v>2478</v>
      </c>
      <c r="C51" s="48" t="s">
        <v>3664</v>
      </c>
      <c r="D51" s="16">
        <v>46216</v>
      </c>
      <c r="E51" s="48" t="s">
        <v>2413</v>
      </c>
      <c r="F51" s="17" t="s">
        <v>2</v>
      </c>
      <c r="G51" s="17" t="s">
        <v>222</v>
      </c>
      <c r="H51" s="17" t="s">
        <v>3575</v>
      </c>
      <c r="I51" s="21">
        <v>0.9</v>
      </c>
      <c r="J51" s="17" t="s">
        <v>525</v>
      </c>
      <c r="K51" s="20">
        <f>IF(FluxoCaixa10131514192123252829[[#This Row],[Movimento ]]="Saldo Inicial",FluxoCaixa10131514192123252829[[#This Row],[R$ (Valores)]],K50+FluxoCaixa10131514192123252829[[#This Row],[Valores Receitas / Despesas]])</f>
        <v>773243.68000000028</v>
      </c>
      <c r="L51" s="20">
        <f>IF(FluxoCaixa10131514192123252829[[#This Row],[Entrada / Saída]]="Saída",FluxoCaixa10131514192123252829[[#This Row],[R$ (Valores)]]*-1,FluxoCaixa10131514192123252829[[#This Row],[R$ (Valores)]])</f>
        <v>-0.9</v>
      </c>
    </row>
    <row r="52" spans="2:16">
      <c r="B52" s="48" t="s">
        <v>2478</v>
      </c>
      <c r="C52" s="48" t="s">
        <v>3664</v>
      </c>
      <c r="D52" s="16">
        <v>46216</v>
      </c>
      <c r="E52" s="48" t="s">
        <v>2413</v>
      </c>
      <c r="F52" s="17" t="s">
        <v>2</v>
      </c>
      <c r="G52" s="17" t="s">
        <v>75</v>
      </c>
      <c r="H52" s="17" t="s">
        <v>3811</v>
      </c>
      <c r="I52" s="21">
        <v>25000</v>
      </c>
      <c r="J52" s="17" t="s">
        <v>525</v>
      </c>
      <c r="K52" s="20">
        <f>IF(FluxoCaixa10131514192123252829[[#This Row],[Movimento ]]="Saldo Inicial",FluxoCaixa10131514192123252829[[#This Row],[R$ (Valores)]],K51+FluxoCaixa10131514192123252829[[#This Row],[Valores Receitas / Despesas]])</f>
        <v>748243.68000000028</v>
      </c>
      <c r="L52" s="20">
        <f>IF(FluxoCaixa10131514192123252829[[#This Row],[Entrada / Saída]]="Saída",FluxoCaixa10131514192123252829[[#This Row],[R$ (Valores)]]*-1,FluxoCaixa10131514192123252829[[#This Row],[R$ (Valores)]])</f>
        <v>-25000</v>
      </c>
    </row>
    <row r="53" spans="2:16">
      <c r="B53" s="48" t="s">
        <v>2478</v>
      </c>
      <c r="C53" s="48" t="s">
        <v>3664</v>
      </c>
      <c r="D53" s="16">
        <v>46217</v>
      </c>
      <c r="E53" s="48" t="s">
        <v>2413</v>
      </c>
      <c r="F53" s="17" t="s">
        <v>1</v>
      </c>
      <c r="G53" s="17" t="s">
        <v>11</v>
      </c>
      <c r="H53" s="17" t="s">
        <v>3572</v>
      </c>
      <c r="I53" s="21">
        <v>3.44</v>
      </c>
      <c r="J53" s="17" t="s">
        <v>525</v>
      </c>
      <c r="K53" s="20">
        <f>IF(FluxoCaixa10131514192123252829[[#This Row],[Movimento ]]="Saldo Inicial",FluxoCaixa10131514192123252829[[#This Row],[R$ (Valores)]],K52+FluxoCaixa10131514192123252829[[#This Row],[Valores Receitas / Despesas]])</f>
        <v>748247.12000000023</v>
      </c>
      <c r="L53" s="20">
        <f>IF(FluxoCaixa10131514192123252829[[#This Row],[Entrada / Saída]]="Saída",FluxoCaixa10131514192123252829[[#This Row],[R$ (Valores)]]*-1,FluxoCaixa10131514192123252829[[#This Row],[R$ (Valores)]])</f>
        <v>3.44</v>
      </c>
      <c r="P53" s="31"/>
    </row>
    <row r="54" spans="2:16">
      <c r="B54" s="48" t="s">
        <v>2478</v>
      </c>
      <c r="C54" s="48" t="s">
        <v>3664</v>
      </c>
      <c r="D54" s="16">
        <v>46217</v>
      </c>
      <c r="E54" s="48" t="s">
        <v>2413</v>
      </c>
      <c r="F54" s="17" t="s">
        <v>2</v>
      </c>
      <c r="G54" s="17" t="s">
        <v>222</v>
      </c>
      <c r="H54" s="17" t="s">
        <v>3575</v>
      </c>
      <c r="I54" s="21">
        <v>0.9</v>
      </c>
      <c r="J54" s="17" t="s">
        <v>525</v>
      </c>
      <c r="K54" s="20">
        <f>IF(FluxoCaixa10131514192123252829[[#This Row],[Movimento ]]="Saldo Inicial",FluxoCaixa10131514192123252829[[#This Row],[R$ (Valores)]],K53+FluxoCaixa10131514192123252829[[#This Row],[Valores Receitas / Despesas]])</f>
        <v>748246.2200000002</v>
      </c>
      <c r="L54" s="20">
        <f>IF(FluxoCaixa10131514192123252829[[#This Row],[Entrada / Saída]]="Saída",FluxoCaixa10131514192123252829[[#This Row],[R$ (Valores)]]*-1,FluxoCaixa10131514192123252829[[#This Row],[R$ (Valores)]])</f>
        <v>-0.9</v>
      </c>
    </row>
    <row r="55" spans="2:16">
      <c r="B55" s="48" t="s">
        <v>2478</v>
      </c>
      <c r="C55" s="48" t="s">
        <v>3664</v>
      </c>
      <c r="D55" s="16">
        <v>46217</v>
      </c>
      <c r="E55" s="48" t="s">
        <v>2413</v>
      </c>
      <c r="F55" s="17" t="s">
        <v>2</v>
      </c>
      <c r="G55" s="17" t="s">
        <v>222</v>
      </c>
      <c r="H55" s="17" t="s">
        <v>3575</v>
      </c>
      <c r="I55" s="29">
        <v>0.9</v>
      </c>
      <c r="J55" s="17" t="s">
        <v>525</v>
      </c>
      <c r="K55" s="20">
        <f>IF(FluxoCaixa10131514192123252829[[#This Row],[Movimento ]]="Saldo Inicial",FluxoCaixa10131514192123252829[[#This Row],[R$ (Valores)]],K54+FluxoCaixa10131514192123252829[[#This Row],[Valores Receitas / Despesas]])</f>
        <v>748245.32000000018</v>
      </c>
      <c r="L55" s="20">
        <f>IF(FluxoCaixa10131514192123252829[[#This Row],[Entrada / Saída]]="Saída",FluxoCaixa10131514192123252829[[#This Row],[R$ (Valores)]]*-1,FluxoCaixa10131514192123252829[[#This Row],[R$ (Valores)]])</f>
        <v>-0.9</v>
      </c>
      <c r="P55" s="26"/>
    </row>
    <row r="56" spans="2:16">
      <c r="B56" s="48" t="s">
        <v>2478</v>
      </c>
      <c r="C56" s="48" t="s">
        <v>3664</v>
      </c>
      <c r="D56" s="16">
        <v>46217</v>
      </c>
      <c r="E56" s="48" t="s">
        <v>2413</v>
      </c>
      <c r="F56" s="17" t="s">
        <v>2</v>
      </c>
      <c r="G56" s="17" t="s">
        <v>75</v>
      </c>
      <c r="H56" s="17" t="s">
        <v>3812</v>
      </c>
      <c r="I56" s="21">
        <v>90000</v>
      </c>
      <c r="J56" s="17" t="s">
        <v>525</v>
      </c>
      <c r="K56" s="20">
        <f>IF(FluxoCaixa10131514192123252829[[#This Row],[Movimento ]]="Saldo Inicial",FluxoCaixa10131514192123252829[[#This Row],[R$ (Valores)]],K55+FluxoCaixa10131514192123252829[[#This Row],[Valores Receitas / Despesas]])</f>
        <v>658245.32000000018</v>
      </c>
      <c r="L56" s="20">
        <f>IF(FluxoCaixa10131514192123252829[[#This Row],[Entrada / Saída]]="Saída",FluxoCaixa10131514192123252829[[#This Row],[R$ (Valores)]]*-1,FluxoCaixa10131514192123252829[[#This Row],[R$ (Valores)]])</f>
        <v>-90000</v>
      </c>
    </row>
    <row r="57" spans="2:16">
      <c r="B57" s="48" t="s">
        <v>2478</v>
      </c>
      <c r="C57" s="48" t="s">
        <v>3664</v>
      </c>
      <c r="D57" s="16">
        <v>46218</v>
      </c>
      <c r="E57" s="48" t="s">
        <v>2413</v>
      </c>
      <c r="F57" s="17" t="s">
        <v>1</v>
      </c>
      <c r="G57" s="17" t="s">
        <v>11</v>
      </c>
      <c r="H57" s="17" t="s">
        <v>3572</v>
      </c>
      <c r="I57" s="21">
        <v>5.61</v>
      </c>
      <c r="J57" s="17" t="s">
        <v>525</v>
      </c>
      <c r="K57" s="20">
        <f>IF(FluxoCaixa10131514192123252829[[#This Row],[Movimento ]]="Saldo Inicial",FluxoCaixa10131514192123252829[[#This Row],[R$ (Valores)]],K56+FluxoCaixa10131514192123252829[[#This Row],[Valores Receitas / Despesas]])</f>
        <v>658250.93000000017</v>
      </c>
      <c r="L57" s="20">
        <f>IF(FluxoCaixa10131514192123252829[[#This Row],[Entrada / Saída]]="Saída",FluxoCaixa10131514192123252829[[#This Row],[R$ (Valores)]]*-1,FluxoCaixa10131514192123252829[[#This Row],[R$ (Valores)]])</f>
        <v>5.61</v>
      </c>
    </row>
    <row r="58" spans="2:16">
      <c r="B58" s="48" t="s">
        <v>2478</v>
      </c>
      <c r="C58" s="48" t="s">
        <v>3664</v>
      </c>
      <c r="D58" s="16">
        <v>46218</v>
      </c>
      <c r="E58" s="48" t="s">
        <v>2413</v>
      </c>
      <c r="F58" s="17" t="s">
        <v>2</v>
      </c>
      <c r="G58" s="17" t="s">
        <v>222</v>
      </c>
      <c r="H58" s="17" t="s">
        <v>3880</v>
      </c>
      <c r="I58" s="21">
        <v>183.6</v>
      </c>
      <c r="J58" s="17" t="s">
        <v>525</v>
      </c>
      <c r="K58" s="20">
        <f>IF(FluxoCaixa10131514192123252829[[#This Row],[Movimento ]]="Saldo Inicial",FluxoCaixa10131514192123252829[[#This Row],[R$ (Valores)]],K57+FluxoCaixa10131514192123252829[[#This Row],[Valores Receitas / Despesas]])</f>
        <v>658067.33000000019</v>
      </c>
      <c r="L58" s="20">
        <f>IF(FluxoCaixa10131514192123252829[[#This Row],[Entrada / Saída]]="Saída",FluxoCaixa10131514192123252829[[#This Row],[R$ (Valores)]]*-1,FluxoCaixa10131514192123252829[[#This Row],[R$ (Valores)]])</f>
        <v>-183.6</v>
      </c>
    </row>
    <row r="59" spans="2:16">
      <c r="B59" s="48" t="s">
        <v>2478</v>
      </c>
      <c r="C59" s="48" t="s">
        <v>3664</v>
      </c>
      <c r="D59" s="16">
        <v>46218</v>
      </c>
      <c r="E59" s="48" t="s">
        <v>2413</v>
      </c>
      <c r="F59" s="17" t="s">
        <v>2</v>
      </c>
      <c r="G59" s="17" t="s">
        <v>222</v>
      </c>
      <c r="H59" s="17" t="s">
        <v>3575</v>
      </c>
      <c r="I59" s="21">
        <v>0.9</v>
      </c>
      <c r="J59" s="17" t="s">
        <v>525</v>
      </c>
      <c r="K59" s="20">
        <f>IF(FluxoCaixa10131514192123252829[[#This Row],[Movimento ]]="Saldo Inicial",FluxoCaixa10131514192123252829[[#This Row],[R$ (Valores)]],K58+FluxoCaixa10131514192123252829[[#This Row],[Valores Receitas / Despesas]])</f>
        <v>658066.43000000017</v>
      </c>
      <c r="L59" s="20">
        <f>IF(FluxoCaixa10131514192123252829[[#This Row],[Entrada / Saída]]="Saída",FluxoCaixa10131514192123252829[[#This Row],[R$ (Valores)]]*-1,FluxoCaixa10131514192123252829[[#This Row],[R$ (Valores)]])</f>
        <v>-0.9</v>
      </c>
    </row>
    <row r="60" spans="2:16">
      <c r="B60" s="48" t="s">
        <v>2478</v>
      </c>
      <c r="C60" s="48" t="s">
        <v>3664</v>
      </c>
      <c r="D60" s="16">
        <v>46218</v>
      </c>
      <c r="E60" s="48" t="s">
        <v>2413</v>
      </c>
      <c r="F60" s="17" t="s">
        <v>2</v>
      </c>
      <c r="G60" s="17" t="s">
        <v>75</v>
      </c>
      <c r="H60" s="17" t="s">
        <v>3812</v>
      </c>
      <c r="I60" s="21">
        <v>125000</v>
      </c>
      <c r="J60" s="17" t="s">
        <v>525</v>
      </c>
      <c r="K60" s="20">
        <f>IF(FluxoCaixa10131514192123252829[[#This Row],[Movimento ]]="Saldo Inicial",FluxoCaixa10131514192123252829[[#This Row],[R$ (Valores)]],K59+FluxoCaixa10131514192123252829[[#This Row],[Valores Receitas / Despesas]])</f>
        <v>533066.43000000017</v>
      </c>
      <c r="L60" s="20">
        <f>IF(FluxoCaixa10131514192123252829[[#This Row],[Entrada / Saída]]="Saída",FluxoCaixa10131514192123252829[[#This Row],[R$ (Valores)]]*-1,FluxoCaixa10131514192123252829[[#This Row],[R$ (Valores)]])</f>
        <v>-125000</v>
      </c>
    </row>
    <row r="61" spans="2:16">
      <c r="B61" s="48" t="s">
        <v>2478</v>
      </c>
      <c r="C61" s="48" t="s">
        <v>3664</v>
      </c>
      <c r="D61" s="16">
        <v>46219</v>
      </c>
      <c r="E61" s="48" t="s">
        <v>2413</v>
      </c>
      <c r="F61" s="17" t="s">
        <v>1</v>
      </c>
      <c r="G61" s="17" t="s">
        <v>11</v>
      </c>
      <c r="H61" s="17" t="s">
        <v>3572</v>
      </c>
      <c r="I61" s="21">
        <v>1.85</v>
      </c>
      <c r="J61" s="17" t="s">
        <v>525</v>
      </c>
      <c r="K61" s="20">
        <f>IF(FluxoCaixa10131514192123252829[[#This Row],[Movimento ]]="Saldo Inicial",FluxoCaixa10131514192123252829[[#This Row],[R$ (Valores)]],K60+FluxoCaixa10131514192123252829[[#This Row],[Valores Receitas / Despesas]])</f>
        <v>533068.28000000014</v>
      </c>
      <c r="L61" s="20">
        <f>IF(FluxoCaixa10131514192123252829[[#This Row],[Entrada / Saída]]="Saída",FluxoCaixa10131514192123252829[[#This Row],[R$ (Valores)]]*-1,FluxoCaixa10131514192123252829[[#This Row],[R$ (Valores)]])</f>
        <v>1.85</v>
      </c>
    </row>
    <row r="62" spans="2:16">
      <c r="B62" s="48" t="s">
        <v>2478</v>
      </c>
      <c r="C62" s="48" t="s">
        <v>3664</v>
      </c>
      <c r="D62" s="16">
        <v>46219</v>
      </c>
      <c r="E62" s="48" t="s">
        <v>2413</v>
      </c>
      <c r="F62" s="17" t="s">
        <v>2</v>
      </c>
      <c r="G62" s="17" t="s">
        <v>222</v>
      </c>
      <c r="H62" s="17" t="s">
        <v>3575</v>
      </c>
      <c r="I62" s="21">
        <v>0.9</v>
      </c>
      <c r="J62" s="17" t="s">
        <v>525</v>
      </c>
      <c r="K62" s="20">
        <f>IF(FluxoCaixa10131514192123252829[[#This Row],[Movimento ]]="Saldo Inicial",FluxoCaixa10131514192123252829[[#This Row],[R$ (Valores)]],K61+FluxoCaixa10131514192123252829[[#This Row],[Valores Receitas / Despesas]])</f>
        <v>533067.38000000012</v>
      </c>
      <c r="L62" s="20">
        <f>IF(FluxoCaixa10131514192123252829[[#This Row],[Entrada / Saída]]="Saída",FluxoCaixa10131514192123252829[[#This Row],[R$ (Valores)]]*-1,FluxoCaixa10131514192123252829[[#This Row],[R$ (Valores)]])</f>
        <v>-0.9</v>
      </c>
    </row>
    <row r="63" spans="2:16">
      <c r="B63" s="48" t="s">
        <v>2478</v>
      </c>
      <c r="C63" s="48" t="s">
        <v>3664</v>
      </c>
      <c r="D63" s="16">
        <v>46219</v>
      </c>
      <c r="E63" s="48" t="s">
        <v>2413</v>
      </c>
      <c r="F63" s="17" t="s">
        <v>2</v>
      </c>
      <c r="G63" s="17" t="s">
        <v>75</v>
      </c>
      <c r="H63" s="17" t="s">
        <v>3812</v>
      </c>
      <c r="I63" s="21">
        <v>35000</v>
      </c>
      <c r="J63" s="17" t="s">
        <v>525</v>
      </c>
      <c r="K63" s="20">
        <f>IF(FluxoCaixa10131514192123252829[[#This Row],[Movimento ]]="Saldo Inicial",FluxoCaixa10131514192123252829[[#This Row],[R$ (Valores)]],K62+FluxoCaixa10131514192123252829[[#This Row],[Valores Receitas / Despesas]])</f>
        <v>498067.38000000012</v>
      </c>
      <c r="L63" s="20">
        <f>IF(FluxoCaixa10131514192123252829[[#This Row],[Entrada / Saída]]="Saída",FluxoCaixa10131514192123252829[[#This Row],[R$ (Valores)]]*-1,FluxoCaixa10131514192123252829[[#This Row],[R$ (Valores)]])</f>
        <v>-35000</v>
      </c>
    </row>
    <row r="64" spans="2:16">
      <c r="B64" s="48" t="s">
        <v>2478</v>
      </c>
      <c r="C64" s="48" t="s">
        <v>3664</v>
      </c>
      <c r="D64" s="16">
        <v>46220</v>
      </c>
      <c r="E64" s="48" t="s">
        <v>2413</v>
      </c>
      <c r="F64" s="17" t="s">
        <v>1</v>
      </c>
      <c r="G64" s="17" t="s">
        <v>11</v>
      </c>
      <c r="H64" s="17" t="s">
        <v>3572</v>
      </c>
      <c r="I64" s="21">
        <v>1.2</v>
      </c>
      <c r="J64" s="17" t="s">
        <v>525</v>
      </c>
      <c r="K64" s="20">
        <f>IF(FluxoCaixa10131514192123252829[[#This Row],[Movimento ]]="Saldo Inicial",FluxoCaixa10131514192123252829[[#This Row],[R$ (Valores)]],K63+FluxoCaixa10131514192123252829[[#This Row],[Valores Receitas / Despesas]])</f>
        <v>498068.58000000013</v>
      </c>
      <c r="L64" s="20">
        <f>IF(FluxoCaixa10131514192123252829[[#This Row],[Entrada / Saída]]="Saída",FluxoCaixa10131514192123252829[[#This Row],[R$ (Valores)]]*-1,FluxoCaixa10131514192123252829[[#This Row],[R$ (Valores)]])</f>
        <v>1.2</v>
      </c>
    </row>
    <row r="65" spans="2:12">
      <c r="B65" s="48" t="s">
        <v>2478</v>
      </c>
      <c r="C65" s="48" t="s">
        <v>3664</v>
      </c>
      <c r="D65" s="16">
        <v>46220</v>
      </c>
      <c r="E65" s="48" t="s">
        <v>2413</v>
      </c>
      <c r="F65" s="17" t="s">
        <v>2</v>
      </c>
      <c r="G65" s="17" t="s">
        <v>20</v>
      </c>
      <c r="H65" s="17" t="s">
        <v>3881</v>
      </c>
      <c r="I65" s="21">
        <v>10076.290000000001</v>
      </c>
      <c r="J65" s="17" t="s">
        <v>525</v>
      </c>
      <c r="K65" s="20">
        <f>IF(FluxoCaixa10131514192123252829[[#This Row],[Movimento ]]="Saldo Inicial",FluxoCaixa10131514192123252829[[#This Row],[R$ (Valores)]],K64+FluxoCaixa10131514192123252829[[#This Row],[Valores Receitas / Despesas]])</f>
        <v>487992.29000000015</v>
      </c>
      <c r="L65" s="20">
        <f>IF(FluxoCaixa10131514192123252829[[#This Row],[Entrada / Saída]]="Saída",FluxoCaixa10131514192123252829[[#This Row],[R$ (Valores)]]*-1,FluxoCaixa10131514192123252829[[#This Row],[R$ (Valores)]])</f>
        <v>-10076.290000000001</v>
      </c>
    </row>
    <row r="66" spans="2:12">
      <c r="B66" s="48" t="s">
        <v>2478</v>
      </c>
      <c r="C66" s="48" t="s">
        <v>3664</v>
      </c>
      <c r="D66" s="16">
        <v>46220</v>
      </c>
      <c r="E66" s="48" t="s">
        <v>2413</v>
      </c>
      <c r="F66" s="17" t="s">
        <v>2</v>
      </c>
      <c r="G66" s="17" t="s">
        <v>222</v>
      </c>
      <c r="H66" s="17" t="s">
        <v>3575</v>
      </c>
      <c r="I66" s="21">
        <v>0.9</v>
      </c>
      <c r="J66" s="17" t="s">
        <v>525</v>
      </c>
      <c r="K66" s="20">
        <f>IF(FluxoCaixa10131514192123252829[[#This Row],[Movimento ]]="Saldo Inicial",FluxoCaixa10131514192123252829[[#This Row],[R$ (Valores)]],K65+FluxoCaixa10131514192123252829[[#This Row],[Valores Receitas / Despesas]])</f>
        <v>487991.39000000013</v>
      </c>
      <c r="L66" s="20">
        <f>IF(FluxoCaixa10131514192123252829[[#This Row],[Entrada / Saída]]="Saída",FluxoCaixa10131514192123252829[[#This Row],[R$ (Valores)]]*-1,FluxoCaixa10131514192123252829[[#This Row],[R$ (Valores)]])</f>
        <v>-0.9</v>
      </c>
    </row>
    <row r="67" spans="2:12">
      <c r="B67" s="48" t="s">
        <v>2478</v>
      </c>
      <c r="C67" s="48" t="s">
        <v>3664</v>
      </c>
      <c r="D67" s="16">
        <v>46220</v>
      </c>
      <c r="E67" s="48" t="s">
        <v>2413</v>
      </c>
      <c r="F67" s="17" t="s">
        <v>2</v>
      </c>
      <c r="G67" s="17" t="s">
        <v>20</v>
      </c>
      <c r="H67" s="17" t="s">
        <v>3881</v>
      </c>
      <c r="I67" s="21">
        <v>9840.76</v>
      </c>
      <c r="J67" s="17" t="s">
        <v>525</v>
      </c>
      <c r="K67" s="20">
        <f>IF(FluxoCaixa10131514192123252829[[#This Row],[Movimento ]]="Saldo Inicial",FluxoCaixa10131514192123252829[[#This Row],[R$ (Valores)]],K66+FluxoCaixa10131514192123252829[[#This Row],[Valores Receitas / Despesas]])</f>
        <v>478150.63000000012</v>
      </c>
      <c r="L67" s="20">
        <f>IF(FluxoCaixa10131514192123252829[[#This Row],[Entrada / Saída]]="Saída",FluxoCaixa10131514192123252829[[#This Row],[R$ (Valores)]]*-1,FluxoCaixa10131514192123252829[[#This Row],[R$ (Valores)]])</f>
        <v>-9840.76</v>
      </c>
    </row>
    <row r="68" spans="2:12">
      <c r="B68" s="48" t="s">
        <v>2478</v>
      </c>
      <c r="C68" s="48" t="s">
        <v>3664</v>
      </c>
      <c r="D68" s="16">
        <v>46223</v>
      </c>
      <c r="E68" s="48" t="s">
        <v>2413</v>
      </c>
      <c r="F68" s="17" t="s">
        <v>1</v>
      </c>
      <c r="G68" s="17" t="s">
        <v>11</v>
      </c>
      <c r="H68" s="17" t="s">
        <v>3572</v>
      </c>
      <c r="I68" s="21">
        <v>13.37</v>
      </c>
      <c r="J68" s="17" t="s">
        <v>525</v>
      </c>
      <c r="K68" s="20">
        <f>IF(FluxoCaixa10131514192123252829[[#This Row],[Movimento ]]="Saldo Inicial",FluxoCaixa10131514192123252829[[#This Row],[R$ (Valores)]],K67+FluxoCaixa10131514192123252829[[#This Row],[Valores Receitas / Despesas]])</f>
        <v>478164.00000000012</v>
      </c>
      <c r="L68" s="20">
        <f>IF(FluxoCaixa10131514192123252829[[#This Row],[Entrada / Saída]]="Saída",FluxoCaixa10131514192123252829[[#This Row],[R$ (Valores)]]*-1,FluxoCaixa10131514192123252829[[#This Row],[R$ (Valores)]])</f>
        <v>13.37</v>
      </c>
    </row>
    <row r="69" spans="2:12">
      <c r="B69" s="48" t="s">
        <v>2478</v>
      </c>
      <c r="C69" s="48" t="s">
        <v>3664</v>
      </c>
      <c r="D69" s="16">
        <v>46223</v>
      </c>
      <c r="E69" s="48" t="s">
        <v>2413</v>
      </c>
      <c r="F69" s="17" t="s">
        <v>2</v>
      </c>
      <c r="G69" s="17" t="s">
        <v>222</v>
      </c>
      <c r="H69" s="17" t="s">
        <v>3575</v>
      </c>
      <c r="I69" s="21">
        <v>0.9</v>
      </c>
      <c r="J69" s="17" t="s">
        <v>525</v>
      </c>
      <c r="K69" s="20">
        <f>IF(FluxoCaixa10131514192123252829[[#This Row],[Movimento ]]="Saldo Inicial",FluxoCaixa10131514192123252829[[#This Row],[R$ (Valores)]],K68+FluxoCaixa10131514192123252829[[#This Row],[Valores Receitas / Despesas]])</f>
        <v>478163.10000000009</v>
      </c>
      <c r="L69" s="20">
        <f>IF(FluxoCaixa10131514192123252829[[#This Row],[Entrada / Saída]]="Saída",FluxoCaixa10131514192123252829[[#This Row],[R$ (Valores)]]*-1,FluxoCaixa10131514192123252829[[#This Row],[R$ (Valores)]])</f>
        <v>-0.9</v>
      </c>
    </row>
    <row r="70" spans="2:12">
      <c r="B70" s="48" t="s">
        <v>2478</v>
      </c>
      <c r="C70" s="48" t="s">
        <v>3664</v>
      </c>
      <c r="D70" s="16">
        <v>46223</v>
      </c>
      <c r="E70" s="48" t="s">
        <v>2413</v>
      </c>
      <c r="F70" s="17" t="s">
        <v>2</v>
      </c>
      <c r="G70" s="17" t="s">
        <v>75</v>
      </c>
      <c r="H70" s="17" t="s">
        <v>3812</v>
      </c>
      <c r="I70" s="21">
        <v>175000</v>
      </c>
      <c r="J70" s="17" t="s">
        <v>525</v>
      </c>
      <c r="K70" s="20">
        <f>IF(FluxoCaixa10131514192123252829[[#This Row],[Movimento ]]="Saldo Inicial",FluxoCaixa10131514192123252829[[#This Row],[R$ (Valores)]],K69+FluxoCaixa10131514192123252829[[#This Row],[Valores Receitas / Despesas]])</f>
        <v>303163.10000000009</v>
      </c>
      <c r="L70" s="20">
        <f>IF(FluxoCaixa10131514192123252829[[#This Row],[Entrada / Saída]]="Saída",FluxoCaixa10131514192123252829[[#This Row],[R$ (Valores)]]*-1,FluxoCaixa10131514192123252829[[#This Row],[R$ (Valores)]])</f>
        <v>-175000</v>
      </c>
    </row>
    <row r="71" spans="2:12">
      <c r="B71" s="48" t="s">
        <v>2478</v>
      </c>
      <c r="C71" s="48" t="s">
        <v>3664</v>
      </c>
      <c r="D71" s="16">
        <v>46224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0.02</v>
      </c>
      <c r="J71" s="17" t="s">
        <v>525</v>
      </c>
      <c r="K71" s="20">
        <f>IF(FluxoCaixa10131514192123252829[[#This Row],[Movimento ]]="Saldo Inicial",FluxoCaixa10131514192123252829[[#This Row],[R$ (Valores)]],K70+FluxoCaixa10131514192123252829[[#This Row],[Valores Receitas / Despesas]])</f>
        <v>303163.12000000011</v>
      </c>
      <c r="L71" s="20">
        <f>IF(FluxoCaixa10131514192123252829[[#This Row],[Entrada / Saída]]="Saída",FluxoCaixa10131514192123252829[[#This Row],[R$ (Valores)]]*-1,FluxoCaixa10131514192123252829[[#This Row],[R$ (Valores)]])</f>
        <v>0.02</v>
      </c>
    </row>
    <row r="72" spans="2:12">
      <c r="B72" s="48" t="s">
        <v>2478</v>
      </c>
      <c r="C72" s="48" t="s">
        <v>3664</v>
      </c>
      <c r="D72" s="16">
        <v>46224</v>
      </c>
      <c r="E72" s="48" t="s">
        <v>2413</v>
      </c>
      <c r="F72" s="17" t="s">
        <v>2</v>
      </c>
      <c r="G72" s="17" t="s">
        <v>18</v>
      </c>
      <c r="H72" s="17" t="s">
        <v>2900</v>
      </c>
      <c r="I72" s="21">
        <v>285.38</v>
      </c>
      <c r="J72" s="17" t="s">
        <v>525</v>
      </c>
      <c r="K72" s="20">
        <f>IF(FluxoCaixa10131514192123252829[[#This Row],[Movimento ]]="Saldo Inicial",FluxoCaixa10131514192123252829[[#This Row],[R$ (Valores)]],K71+FluxoCaixa10131514192123252829[[#This Row],[Valores Receitas / Despesas]])</f>
        <v>302877.74000000011</v>
      </c>
      <c r="L72" s="20">
        <f>IF(FluxoCaixa10131514192123252829[[#This Row],[Entrada / Saída]]="Saída",FluxoCaixa10131514192123252829[[#This Row],[R$ (Valores)]]*-1,FluxoCaixa10131514192123252829[[#This Row],[R$ (Valores)]])</f>
        <v>-285.38</v>
      </c>
    </row>
    <row r="73" spans="2:12">
      <c r="B73" s="48" t="s">
        <v>2478</v>
      </c>
      <c r="C73" s="48" t="s">
        <v>3664</v>
      </c>
      <c r="D73" s="16">
        <v>46225</v>
      </c>
      <c r="E73" s="48" t="s">
        <v>2413</v>
      </c>
      <c r="F73" s="17" t="s">
        <v>2</v>
      </c>
      <c r="G73" s="17" t="s">
        <v>222</v>
      </c>
      <c r="H73" s="17" t="s">
        <v>3575</v>
      </c>
      <c r="I73" s="21">
        <v>0.9</v>
      </c>
      <c r="J73" s="17" t="s">
        <v>525</v>
      </c>
      <c r="K73" s="20">
        <f>IF(FluxoCaixa10131514192123252829[[#This Row],[Movimento ]]="Saldo Inicial",FluxoCaixa10131514192123252829[[#This Row],[R$ (Valores)]],K72+FluxoCaixa10131514192123252829[[#This Row],[Valores Receitas / Despesas]])</f>
        <v>302876.84000000008</v>
      </c>
      <c r="L73" s="20">
        <f>IF(FluxoCaixa10131514192123252829[[#This Row],[Entrada / Saída]]="Saída",FluxoCaixa10131514192123252829[[#This Row],[R$ (Valores)]]*-1,FluxoCaixa10131514192123252829[[#This Row],[R$ (Valores)]])</f>
        <v>-0.9</v>
      </c>
    </row>
    <row r="74" spans="2:12">
      <c r="B74" s="48" t="s">
        <v>2478</v>
      </c>
      <c r="C74" s="48" t="s">
        <v>3664</v>
      </c>
      <c r="D74" s="16">
        <v>46227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13.49</v>
      </c>
      <c r="J74" s="17" t="s">
        <v>525</v>
      </c>
      <c r="K74" s="20">
        <f>IF(FluxoCaixa10131514192123252829[[#This Row],[Movimento ]]="Saldo Inicial",FluxoCaixa10131514192123252829[[#This Row],[R$ (Valores)]],K73+FluxoCaixa10131514192123252829[[#This Row],[Valores Receitas / Despesas]])</f>
        <v>302890.33000000007</v>
      </c>
      <c r="L74" s="20">
        <f>IF(FluxoCaixa10131514192123252829[[#This Row],[Entrada / Saída]]="Saída",FluxoCaixa10131514192123252829[[#This Row],[R$ (Valores)]]*-1,FluxoCaixa10131514192123252829[[#This Row],[R$ (Valores)]])</f>
        <v>13.49</v>
      </c>
    </row>
    <row r="75" spans="2:12">
      <c r="B75" s="48" t="s">
        <v>2478</v>
      </c>
      <c r="C75" s="48" t="s">
        <v>3664</v>
      </c>
      <c r="D75" s="16">
        <v>46227</v>
      </c>
      <c r="E75" s="48" t="s">
        <v>2413</v>
      </c>
      <c r="F75" s="17" t="s">
        <v>2</v>
      </c>
      <c r="G75" s="17" t="s">
        <v>75</v>
      </c>
      <c r="H75" s="17" t="s">
        <v>3812</v>
      </c>
      <c r="I75" s="21">
        <v>115000</v>
      </c>
      <c r="J75" s="17" t="s">
        <v>525</v>
      </c>
      <c r="K75" s="20">
        <f>IF(FluxoCaixa10131514192123252829[[#This Row],[Movimento ]]="Saldo Inicial",FluxoCaixa10131514192123252829[[#This Row],[R$ (Valores)]],K74+FluxoCaixa10131514192123252829[[#This Row],[Valores Receitas / Despesas]])</f>
        <v>187890.33000000007</v>
      </c>
      <c r="L75" s="59">
        <f>IF(FluxoCaixa10131514192123252829[[#This Row],[Entrada / Saída]]="Saída",FluxoCaixa10131514192123252829[[#This Row],[R$ (Valores)]]*-1,FluxoCaixa10131514192123252829[[#This Row],[R$ (Valores)]])</f>
        <v>-115000</v>
      </c>
    </row>
    <row r="76" spans="2:12">
      <c r="B76" s="48" t="s">
        <v>2478</v>
      </c>
      <c r="C76" s="48" t="s">
        <v>3664</v>
      </c>
      <c r="D76" s="16">
        <v>46230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0.24</v>
      </c>
      <c r="J76" s="17" t="s">
        <v>525</v>
      </c>
      <c r="K76" s="20">
        <f>IF(FluxoCaixa10131514192123252829[[#This Row],[Movimento ]]="Saldo Inicial",FluxoCaixa10131514192123252829[[#This Row],[R$ (Valores)]],K75+FluxoCaixa10131514192123252829[[#This Row],[Valores Receitas / Despesas]])</f>
        <v>187890.57000000007</v>
      </c>
      <c r="L76" s="53">
        <f>IF(FluxoCaixa10131514192123252829[[#This Row],[Entrada / Saída]]="Saída",FluxoCaixa10131514192123252829[[#This Row],[R$ (Valores)]]*-1,FluxoCaixa10131514192123252829[[#This Row],[R$ (Valores)]])</f>
        <v>0.24</v>
      </c>
    </row>
    <row r="77" spans="2:12">
      <c r="B77" s="48" t="s">
        <v>2478</v>
      </c>
      <c r="C77" s="48" t="s">
        <v>3664</v>
      </c>
      <c r="D77" s="56">
        <v>46230</v>
      </c>
      <c r="E77" s="52" t="s">
        <v>2413</v>
      </c>
      <c r="F77" s="17" t="s">
        <v>2</v>
      </c>
      <c r="G77" s="17" t="s">
        <v>20</v>
      </c>
      <c r="H77" s="17" t="s">
        <v>3975</v>
      </c>
      <c r="I77" s="17">
        <v>1705.72</v>
      </c>
      <c r="J77" s="17" t="s">
        <v>525</v>
      </c>
      <c r="K77" s="20">
        <f>IF(FluxoCaixa10131514192123252829[[#This Row],[Movimento ]]="Saldo Inicial",FluxoCaixa10131514192123252829[[#This Row],[R$ (Valores)]],K76+FluxoCaixa10131514192123252829[[#This Row],[Valores Receitas / Despesas]])</f>
        <v>186184.85000000006</v>
      </c>
      <c r="L77" s="53">
        <f>IF(FluxoCaixa10131514192123252829[[#This Row],[Entrada / Saída]]="Saída",FluxoCaixa10131514192123252829[[#This Row],[R$ (Valores)]]*-1,FluxoCaixa10131514192123252829[[#This Row],[R$ (Valores)]])</f>
        <v>-1705.72</v>
      </c>
    </row>
    <row r="78" spans="2:12">
      <c r="B78" s="48" t="s">
        <v>2478</v>
      </c>
      <c r="C78" s="48" t="s">
        <v>3664</v>
      </c>
      <c r="D78" s="56">
        <v>46231</v>
      </c>
      <c r="E78" s="48" t="s">
        <v>2413</v>
      </c>
      <c r="F78" s="17" t="s">
        <v>1</v>
      </c>
      <c r="G78" s="17" t="s">
        <v>11</v>
      </c>
      <c r="H78" s="17" t="s">
        <v>3572</v>
      </c>
      <c r="I78" s="17">
        <v>6.13</v>
      </c>
      <c r="J78" s="17" t="s">
        <v>525</v>
      </c>
      <c r="K78" s="20">
        <f>IF(FluxoCaixa10131514192123252829[[#This Row],[Movimento ]]="Saldo Inicial",FluxoCaixa10131514192123252829[[#This Row],[R$ (Valores)]],K77+FluxoCaixa10131514192123252829[[#This Row],[Valores Receitas / Despesas]])</f>
        <v>186190.98000000007</v>
      </c>
      <c r="L78" s="53">
        <f>IF(FluxoCaixa10131514192123252829[[#This Row],[Entrada / Saída]]="Saída",FluxoCaixa10131514192123252829[[#This Row],[R$ (Valores)]]*-1,FluxoCaixa10131514192123252829[[#This Row],[R$ (Valores)]])</f>
        <v>6.13</v>
      </c>
    </row>
    <row r="79" spans="2:12">
      <c r="B79" s="48" t="s">
        <v>2478</v>
      </c>
      <c r="C79" s="48" t="s">
        <v>3664</v>
      </c>
      <c r="D79" s="16">
        <v>46231</v>
      </c>
      <c r="E79" s="48" t="s">
        <v>2413</v>
      </c>
      <c r="F79" s="17" t="s">
        <v>2</v>
      </c>
      <c r="G79" s="17" t="s">
        <v>430</v>
      </c>
      <c r="H79" s="17" t="s">
        <v>3976</v>
      </c>
      <c r="I79" s="21">
        <v>20010.53</v>
      </c>
      <c r="J79" s="17" t="s">
        <v>525</v>
      </c>
      <c r="K79" s="20">
        <f>IF(FluxoCaixa10131514192123252829[[#This Row],[Movimento ]]="Saldo Inicial",FluxoCaixa10131514192123252829[[#This Row],[R$ (Valores)]],K78+FluxoCaixa10131514192123252829[[#This Row],[Valores Receitas / Despesas]])</f>
        <v>166180.45000000007</v>
      </c>
      <c r="L79" s="53">
        <f>IF(FluxoCaixa10131514192123252829[[#This Row],[Entrada / Saída]]="Saída",FluxoCaixa10131514192123252829[[#This Row],[R$ (Valores)]]*-1,FluxoCaixa10131514192123252829[[#This Row],[R$ (Valores)]])</f>
        <v>-20010.53</v>
      </c>
    </row>
    <row r="80" spans="2:12">
      <c r="B80" s="48" t="s">
        <v>2478</v>
      </c>
      <c r="C80" s="48" t="s">
        <v>3664</v>
      </c>
      <c r="D80" s="16">
        <v>46231</v>
      </c>
      <c r="E80" s="48" t="s">
        <v>2413</v>
      </c>
      <c r="F80" s="17" t="s">
        <v>2</v>
      </c>
      <c r="G80" s="17" t="s">
        <v>507</v>
      </c>
      <c r="H80" s="17" t="s">
        <v>3575</v>
      </c>
      <c r="I80" s="97">
        <v>0.9</v>
      </c>
      <c r="J80" s="17" t="s">
        <v>525</v>
      </c>
      <c r="K80" s="20">
        <f>IF(FluxoCaixa10131514192123252829[[#This Row],[Movimento ]]="Saldo Inicial",FluxoCaixa10131514192123252829[[#This Row],[R$ (Valores)]],K79+FluxoCaixa10131514192123252829[[#This Row],[Valores Receitas / Despesas]])</f>
        <v>166179.55000000008</v>
      </c>
      <c r="L80" s="53">
        <f>IF(FluxoCaixa10131514192123252829[[#This Row],[Entrada / Saída]]="Saída",FluxoCaixa10131514192123252829[[#This Row],[R$ (Valores)]]*-1,FluxoCaixa10131514192123252829[[#This Row],[R$ (Valores)]])</f>
        <v>-0.9</v>
      </c>
    </row>
    <row r="81" spans="2:12">
      <c r="B81" s="48" t="s">
        <v>2478</v>
      </c>
      <c r="C81" s="48" t="s">
        <v>3664</v>
      </c>
      <c r="D81" s="16">
        <v>46231</v>
      </c>
      <c r="E81" s="48" t="s">
        <v>2413</v>
      </c>
      <c r="F81" s="17" t="s">
        <v>2</v>
      </c>
      <c r="G81" s="17" t="s">
        <v>75</v>
      </c>
      <c r="H81" s="17" t="s">
        <v>3812</v>
      </c>
      <c r="I81" s="21">
        <v>20000</v>
      </c>
      <c r="J81" s="17" t="s">
        <v>525</v>
      </c>
      <c r="K81" s="20">
        <f>IF(FluxoCaixa10131514192123252829[[#This Row],[Movimento ]]="Saldo Inicial",FluxoCaixa10131514192123252829[[#This Row],[R$ (Valores)]],K80+FluxoCaixa10131514192123252829[[#This Row],[Valores Receitas / Despesas]])</f>
        <v>146179.55000000008</v>
      </c>
      <c r="L81" s="53">
        <f>IF(FluxoCaixa10131514192123252829[[#This Row],[Entrada / Saída]]="Saída",FluxoCaixa10131514192123252829[[#This Row],[R$ (Valores)]]*-1,FluxoCaixa10131514192123252829[[#This Row],[R$ (Valores)]])</f>
        <v>-20000</v>
      </c>
    </row>
    <row r="82" spans="2:12">
      <c r="B82" s="48" t="s">
        <v>2478</v>
      </c>
      <c r="C82" s="48" t="s">
        <v>3664</v>
      </c>
      <c r="D82" s="16">
        <v>46232</v>
      </c>
      <c r="E82" s="48" t="s">
        <v>2413</v>
      </c>
      <c r="F82" s="17" t="s">
        <v>1</v>
      </c>
      <c r="G82" s="17" t="s">
        <v>11</v>
      </c>
      <c r="H82" s="17" t="s">
        <v>3572</v>
      </c>
      <c r="I82" s="17">
        <v>4.1500000000000004</v>
      </c>
      <c r="J82" s="17" t="s">
        <v>525</v>
      </c>
      <c r="K82" s="20">
        <f>IF(FluxoCaixa10131514192123252829[[#This Row],[Movimento ]]="Saldo Inicial",FluxoCaixa10131514192123252829[[#This Row],[R$ (Valores)]],K81+FluxoCaixa10131514192123252829[[#This Row],[Valores Receitas / Despesas]])</f>
        <v>146183.70000000007</v>
      </c>
      <c r="L82" s="53">
        <f>IF(FluxoCaixa10131514192123252829[[#This Row],[Entrada / Saída]]="Saída",FluxoCaixa10131514192123252829[[#This Row],[R$ (Valores)]]*-1,FluxoCaixa10131514192123252829[[#This Row],[R$ (Valores)]])</f>
        <v>4.1500000000000004</v>
      </c>
    </row>
    <row r="83" spans="2:12">
      <c r="B83" s="48" t="s">
        <v>2478</v>
      </c>
      <c r="C83" s="48" t="s">
        <v>3664</v>
      </c>
      <c r="D83" s="16">
        <v>46232</v>
      </c>
      <c r="E83" s="48" t="s">
        <v>2413</v>
      </c>
      <c r="F83" s="17" t="s">
        <v>2</v>
      </c>
      <c r="G83" s="17" t="s">
        <v>75</v>
      </c>
      <c r="H83" s="17" t="s">
        <v>3812</v>
      </c>
      <c r="I83" s="21">
        <v>25000</v>
      </c>
      <c r="J83" s="17" t="s">
        <v>525</v>
      </c>
      <c r="K83" s="20">
        <f>IF(FluxoCaixa10131514192123252829[[#This Row],[Movimento ]]="Saldo Inicial",FluxoCaixa10131514192123252829[[#This Row],[R$ (Valores)]],K82+FluxoCaixa10131514192123252829[[#This Row],[Valores Receitas / Despesas]])</f>
        <v>121183.70000000007</v>
      </c>
      <c r="L83" s="53">
        <f>IF(FluxoCaixa10131514192123252829[[#This Row],[Entrada / Saída]]="Saída",FluxoCaixa10131514192123252829[[#This Row],[R$ (Valores)]]*-1,FluxoCaixa10131514192123252829[[#This Row],[R$ (Valores)]])</f>
        <v>-25000</v>
      </c>
    </row>
    <row r="84" spans="2:12">
      <c r="B84" s="48" t="s">
        <v>2478</v>
      </c>
      <c r="C84" s="48" t="s">
        <v>3664</v>
      </c>
      <c r="D84" s="16">
        <v>46233</v>
      </c>
      <c r="E84" s="48" t="s">
        <v>2413</v>
      </c>
      <c r="F84" s="17" t="s">
        <v>1</v>
      </c>
      <c r="G84" s="17" t="s">
        <v>6</v>
      </c>
      <c r="H84" s="17" t="s">
        <v>1042</v>
      </c>
      <c r="I84" s="21">
        <v>1117034.25</v>
      </c>
      <c r="J84" s="17" t="s">
        <v>525</v>
      </c>
      <c r="K84" s="20">
        <f>IF(FluxoCaixa10131514192123252829[[#This Row],[Movimento ]]="Saldo Inicial",FluxoCaixa10131514192123252829[[#This Row],[R$ (Valores)]],K83+FluxoCaixa10131514192123252829[[#This Row],[Valores Receitas / Despesas]])</f>
        <v>1238217.9500000002</v>
      </c>
      <c r="L84" s="53">
        <f>IF(FluxoCaixa10131514192123252829[[#This Row],[Entrada / Saída]]="Saída",FluxoCaixa10131514192123252829[[#This Row],[R$ (Valores)]]*-1,FluxoCaixa10131514192123252829[[#This Row],[R$ (Valores)]])</f>
        <v>1117034.25</v>
      </c>
    </row>
    <row r="85" spans="2:12">
      <c r="B85" s="48" t="s">
        <v>2478</v>
      </c>
      <c r="C85" s="48" t="s">
        <v>3664</v>
      </c>
      <c r="D85" s="16">
        <v>46233</v>
      </c>
      <c r="E85" s="48" t="s">
        <v>2413</v>
      </c>
      <c r="F85" s="17" t="s">
        <v>1</v>
      </c>
      <c r="G85" s="17" t="s">
        <v>6</v>
      </c>
      <c r="H85" s="17" t="s">
        <v>1042</v>
      </c>
      <c r="I85" s="21">
        <v>2994794.4</v>
      </c>
      <c r="J85" s="17" t="s">
        <v>525</v>
      </c>
      <c r="K85" s="20">
        <f>IF(FluxoCaixa10131514192123252829[[#This Row],[Movimento ]]="Saldo Inicial",FluxoCaixa10131514192123252829[[#This Row],[R$ (Valores)]],K84+FluxoCaixa10131514192123252829[[#This Row],[Valores Receitas / Despesas]])</f>
        <v>4233012.3499999996</v>
      </c>
      <c r="L85" s="53">
        <f>IF(FluxoCaixa10131514192123252829[[#This Row],[Entrada / Saída]]="Saída",FluxoCaixa10131514192123252829[[#This Row],[R$ (Valores)]]*-1,FluxoCaixa10131514192123252829[[#This Row],[R$ (Valores)]])</f>
        <v>2994794.4</v>
      </c>
    </row>
    <row r="86" spans="2:12">
      <c r="B86" s="48" t="s">
        <v>2478</v>
      </c>
      <c r="C86" s="48" t="s">
        <v>3664</v>
      </c>
      <c r="D86" s="16">
        <v>46233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9.8000000000000007</v>
      </c>
      <c r="J86" s="17" t="s">
        <v>525</v>
      </c>
      <c r="K86" s="20">
        <f>IF(FluxoCaixa10131514192123252829[[#This Row],[Movimento ]]="Saldo Inicial",FluxoCaixa10131514192123252829[[#This Row],[R$ (Valores)]],K85+FluxoCaixa10131514192123252829[[#This Row],[Valores Receitas / Despesas]])</f>
        <v>4233002.55</v>
      </c>
      <c r="L86" s="53">
        <f>IF(FluxoCaixa10131514192123252829[[#This Row],[Entrada / Saída]]="Saída",FluxoCaixa10131514192123252829[[#This Row],[R$ (Valores)]]*-1,FluxoCaixa10131514192123252829[[#This Row],[R$ (Valores)]])</f>
        <v>-9.8000000000000007</v>
      </c>
    </row>
    <row r="87" spans="2:12">
      <c r="B87" s="48" t="s">
        <v>2478</v>
      </c>
      <c r="C87" s="48" t="s">
        <v>3664</v>
      </c>
      <c r="D87" s="16">
        <v>46233</v>
      </c>
      <c r="E87" s="48" t="s">
        <v>2413</v>
      </c>
      <c r="F87" s="17" t="s">
        <v>2</v>
      </c>
      <c r="G87" s="17" t="s">
        <v>75</v>
      </c>
      <c r="H87" s="17" t="s">
        <v>3812</v>
      </c>
      <c r="I87" s="21">
        <v>40000</v>
      </c>
      <c r="J87" s="17" t="s">
        <v>525</v>
      </c>
      <c r="K87" s="20">
        <f>IF(FluxoCaixa10131514192123252829[[#This Row],[Movimento ]]="Saldo Inicial",FluxoCaixa10131514192123252829[[#This Row],[R$ (Valores)]],K86+FluxoCaixa10131514192123252829[[#This Row],[Valores Receitas / Despesas]])</f>
        <v>4193002.55</v>
      </c>
      <c r="L87" s="53">
        <f>IF(FluxoCaixa10131514192123252829[[#This Row],[Entrada / Saída]]="Saída",FluxoCaixa10131514192123252829[[#This Row],[R$ (Valores)]]*-1,FluxoCaixa10131514192123252829[[#This Row],[R$ (Valores)]])</f>
        <v>-40000</v>
      </c>
    </row>
    <row r="88" spans="2:12">
      <c r="B88" s="48" t="s">
        <v>2478</v>
      </c>
      <c r="C88" s="48" t="s">
        <v>3664</v>
      </c>
      <c r="D88" s="16">
        <v>46233</v>
      </c>
      <c r="E88" s="48" t="s">
        <v>2413</v>
      </c>
      <c r="F88" s="17" t="s">
        <v>2</v>
      </c>
      <c r="G88" s="17" t="s">
        <v>75</v>
      </c>
      <c r="H88" s="17" t="s">
        <v>3812</v>
      </c>
      <c r="I88" s="21">
        <v>100000</v>
      </c>
      <c r="J88" s="17" t="s">
        <v>525</v>
      </c>
      <c r="K88" s="20">
        <f>IF(FluxoCaixa10131514192123252829[[#This Row],[Movimento ]]="Saldo Inicial",FluxoCaixa10131514192123252829[[#This Row],[R$ (Valores)]],K87+FluxoCaixa10131514192123252829[[#This Row],[Valores Receitas / Despesas]])</f>
        <v>4093002.55</v>
      </c>
      <c r="L88" s="53">
        <f>IF(FluxoCaixa10131514192123252829[[#This Row],[Entrada / Saída]]="Saída",FluxoCaixa10131514192123252829[[#This Row],[R$ (Valores)]]*-1,FluxoCaixa10131514192123252829[[#This Row],[R$ (Valores)]])</f>
        <v>-100000</v>
      </c>
    </row>
    <row r="89" spans="2:12">
      <c r="B89" s="48" t="s">
        <v>2478</v>
      </c>
      <c r="C89" s="48" t="s">
        <v>3664</v>
      </c>
      <c r="D89" s="16">
        <v>46234</v>
      </c>
      <c r="E89" s="48" t="s">
        <v>2413</v>
      </c>
      <c r="F89" s="17" t="s">
        <v>1</v>
      </c>
      <c r="G89" s="17" t="s">
        <v>11</v>
      </c>
      <c r="H89" s="17" t="s">
        <v>3572</v>
      </c>
      <c r="I89" s="97">
        <v>22.7</v>
      </c>
      <c r="J89" s="17" t="s">
        <v>525</v>
      </c>
      <c r="K89" s="20">
        <f>IF(FluxoCaixa10131514192123252829[[#This Row],[Movimento ]]="Saldo Inicial",FluxoCaixa10131514192123252829[[#This Row],[R$ (Valores)]],K88+FluxoCaixa10131514192123252829[[#This Row],[Valores Receitas / Despesas]])</f>
        <v>4093025.25</v>
      </c>
      <c r="L89" s="53">
        <f>IF(FluxoCaixa10131514192123252829[[#This Row],[Entrada / Saída]]="Saída",FluxoCaixa10131514192123252829[[#This Row],[R$ (Valores)]]*-1,FluxoCaixa10131514192123252829[[#This Row],[R$ (Valores)]])</f>
        <v>22.7</v>
      </c>
    </row>
    <row r="90" spans="2:12">
      <c r="B90" s="48" t="s">
        <v>2478</v>
      </c>
      <c r="C90" s="48" t="s">
        <v>3664</v>
      </c>
      <c r="D90" s="16">
        <v>46234</v>
      </c>
      <c r="E90" s="48" t="s">
        <v>2413</v>
      </c>
      <c r="F90" s="17" t="s">
        <v>1</v>
      </c>
      <c r="G90" s="17" t="s">
        <v>11</v>
      </c>
      <c r="H90" s="17" t="s">
        <v>3572</v>
      </c>
      <c r="I90" s="17">
        <v>0.01</v>
      </c>
      <c r="J90" s="17" t="s">
        <v>525</v>
      </c>
      <c r="K90" s="20">
        <f>IF(FluxoCaixa10131514192123252829[[#This Row],[Movimento ]]="Saldo Inicial",FluxoCaixa10131514192123252829[[#This Row],[R$ (Valores)]],K89+FluxoCaixa10131514192123252829[[#This Row],[Valores Receitas / Despesas]])</f>
        <v>4093025.26</v>
      </c>
      <c r="L90" s="53">
        <f>IF(FluxoCaixa10131514192123252829[[#This Row],[Entrada / Saída]]="Saída",FluxoCaixa10131514192123252829[[#This Row],[R$ (Valores)]]*-1,FluxoCaixa10131514192123252829[[#This Row],[R$ (Valores)]])</f>
        <v>0.01</v>
      </c>
    </row>
    <row r="91" spans="2:12">
      <c r="B91" s="48" t="s">
        <v>2478</v>
      </c>
      <c r="C91" s="48" t="s">
        <v>3664</v>
      </c>
      <c r="D91" s="16">
        <v>46234</v>
      </c>
      <c r="E91" s="48" t="s">
        <v>2413</v>
      </c>
      <c r="F91" s="17" t="s">
        <v>2</v>
      </c>
      <c r="G91" s="17" t="s">
        <v>507</v>
      </c>
      <c r="H91" s="17" t="s">
        <v>3575</v>
      </c>
      <c r="I91" s="97">
        <v>9.8000000000000007</v>
      </c>
      <c r="J91" s="17" t="s">
        <v>525</v>
      </c>
      <c r="K91" s="20">
        <f>IF(FluxoCaixa10131514192123252829[[#This Row],[Movimento ]]="Saldo Inicial",FluxoCaixa10131514192123252829[[#This Row],[R$ (Valores)]],K90+FluxoCaixa10131514192123252829[[#This Row],[Valores Receitas / Despesas]])</f>
        <v>4093015.46</v>
      </c>
      <c r="L91" s="53">
        <f>IF(FluxoCaixa10131514192123252829[[#This Row],[Entrada / Saída]]="Saída",FluxoCaixa10131514192123252829[[#This Row],[R$ (Valores)]]*-1,FluxoCaixa10131514192123252829[[#This Row],[R$ (Valores)]])</f>
        <v>-9.8000000000000007</v>
      </c>
    </row>
    <row r="92" spans="2:12">
      <c r="B92" s="48" t="s">
        <v>2478</v>
      </c>
      <c r="C92" s="48" t="s">
        <v>3664</v>
      </c>
      <c r="D92" s="16">
        <v>46234</v>
      </c>
      <c r="E92" s="48" t="s">
        <v>2413</v>
      </c>
      <c r="F92" s="17" t="s">
        <v>2</v>
      </c>
      <c r="G92" s="17" t="s">
        <v>75</v>
      </c>
      <c r="H92" s="17" t="s">
        <v>3812</v>
      </c>
      <c r="I92" s="97">
        <v>150000</v>
      </c>
      <c r="J92" s="17" t="s">
        <v>525</v>
      </c>
      <c r="K92" s="20">
        <f>IF(FluxoCaixa10131514192123252829[[#This Row],[Movimento ]]="Saldo Inicial",FluxoCaixa10131514192123252829[[#This Row],[R$ (Valores)]],K91+FluxoCaixa10131514192123252829[[#This Row],[Valores Receitas / Despesas]])</f>
        <v>3943015.46</v>
      </c>
      <c r="L92" s="53">
        <f>IF(FluxoCaixa10131514192123252829[[#This Row],[Entrada / Saída]]="Saída",FluxoCaixa10131514192123252829[[#This Row],[R$ (Valores)]]*-1,FluxoCaixa10131514192123252829[[#This Row],[R$ (Valores)]])</f>
        <v>-150000</v>
      </c>
    </row>
    <row r="93" spans="2:12">
      <c r="B93" s="42"/>
      <c r="C93" s="42"/>
      <c r="D93" s="4"/>
      <c r="K93" s="53"/>
    </row>
    <row r="94" spans="2:12">
      <c r="B94" s="42"/>
      <c r="C94" s="42"/>
      <c r="D94" s="4"/>
      <c r="K94" s="53"/>
    </row>
    <row r="95" spans="2:12">
      <c r="B95" s="42"/>
      <c r="C95" s="42"/>
      <c r="D95" s="4"/>
      <c r="K95" s="53"/>
    </row>
    <row r="96" spans="2:12">
      <c r="B96" s="42"/>
      <c r="C96" s="42"/>
      <c r="D96" s="4"/>
      <c r="I96" s="98"/>
      <c r="K96" s="53"/>
    </row>
    <row r="97" spans="2:11">
      <c r="B97" s="42"/>
      <c r="C97" s="42"/>
      <c r="D97" s="4"/>
      <c r="I97" s="98"/>
      <c r="K97" s="53"/>
    </row>
    <row r="98" spans="2:11">
      <c r="B98" s="42"/>
      <c r="C98" s="42"/>
      <c r="D98" s="4"/>
      <c r="K98" s="53"/>
    </row>
    <row r="99" spans="2:11">
      <c r="B99" s="42"/>
      <c r="C99" s="42"/>
      <c r="D99" s="4"/>
      <c r="I99" s="98"/>
      <c r="K99" s="53"/>
    </row>
    <row r="100" spans="2:11">
      <c r="B100" s="42"/>
      <c r="C100" s="42"/>
      <c r="D100" s="4"/>
      <c r="K100" s="53"/>
    </row>
    <row r="101" spans="2:11">
      <c r="B101" s="42"/>
      <c r="C101" s="42"/>
      <c r="D101" s="4"/>
    </row>
    <row r="102" spans="2:11">
      <c r="B102" s="42"/>
      <c r="C102" s="42"/>
      <c r="D102" s="4"/>
      <c r="I102" s="98"/>
    </row>
    <row r="103" spans="2:11">
      <c r="B103" s="42"/>
      <c r="C103" s="42"/>
      <c r="D103" s="4"/>
      <c r="I103" s="98"/>
    </row>
    <row r="104" spans="2:11">
      <c r="B104" s="42"/>
      <c r="C104" s="42"/>
      <c r="D104" s="4"/>
      <c r="I104" s="98"/>
    </row>
    <row r="105" spans="2:11">
      <c r="B105" s="42"/>
      <c r="C105" s="42"/>
      <c r="D105" s="4"/>
      <c r="I105" s="98"/>
    </row>
    <row r="106" spans="2:11">
      <c r="B106" s="42"/>
      <c r="C106" s="42"/>
      <c r="D106" s="4"/>
    </row>
    <row r="107" spans="2:11">
      <c r="B107" s="42"/>
      <c r="C107" s="42"/>
      <c r="D107" s="4"/>
      <c r="I107" s="98"/>
    </row>
    <row r="108" spans="2:11">
      <c r="B108" s="42"/>
      <c r="C108" s="42"/>
      <c r="D108" s="4"/>
      <c r="I108" s="98"/>
    </row>
    <row r="122" spans="2:10">
      <c r="B122" s="48" t="s">
        <v>2478</v>
      </c>
      <c r="C122" s="48" t="s">
        <v>3664</v>
      </c>
      <c r="D122" s="56">
        <v>46230</v>
      </c>
      <c r="E122" s="52" t="s">
        <v>2413</v>
      </c>
      <c r="F122" s="17" t="s">
        <v>2</v>
      </c>
      <c r="G122" s="17" t="s">
        <v>20</v>
      </c>
      <c r="H122" s="17" t="s">
        <v>3975</v>
      </c>
      <c r="I122" s="17">
        <v>1705.72</v>
      </c>
      <c r="J122" s="17" t="s">
        <v>525</v>
      </c>
    </row>
    <row r="123" spans="2:10">
      <c r="B123" s="48" t="s">
        <v>2478</v>
      </c>
      <c r="C123" s="48" t="s">
        <v>3664</v>
      </c>
      <c r="D123" s="56">
        <v>46231</v>
      </c>
      <c r="E123" s="48" t="s">
        <v>2413</v>
      </c>
      <c r="F123" s="17" t="s">
        <v>1</v>
      </c>
      <c r="G123" s="17" t="s">
        <v>11</v>
      </c>
      <c r="H123" s="17" t="s">
        <v>3572</v>
      </c>
      <c r="I123" s="17">
        <v>6.13</v>
      </c>
      <c r="J123" s="17" t="s">
        <v>525</v>
      </c>
    </row>
    <row r="124" spans="2:10">
      <c r="B124" s="48" t="s">
        <v>2478</v>
      </c>
      <c r="C124" s="48" t="s">
        <v>3664</v>
      </c>
      <c r="D124" s="16">
        <v>46231</v>
      </c>
      <c r="E124" s="48" t="s">
        <v>2413</v>
      </c>
      <c r="F124" s="17" t="s">
        <v>2</v>
      </c>
      <c r="G124" s="17" t="s">
        <v>430</v>
      </c>
      <c r="H124" s="17" t="s">
        <v>3976</v>
      </c>
      <c r="I124" s="17">
        <v>20010.53</v>
      </c>
      <c r="J124" s="17" t="s">
        <v>525</v>
      </c>
    </row>
    <row r="125" spans="2:10">
      <c r="B125" s="48" t="s">
        <v>2478</v>
      </c>
      <c r="C125" s="48" t="s">
        <v>3664</v>
      </c>
      <c r="D125" s="16">
        <v>46231</v>
      </c>
      <c r="E125" s="48" t="s">
        <v>2413</v>
      </c>
      <c r="F125" s="17" t="s">
        <v>2</v>
      </c>
      <c r="G125" s="17" t="s">
        <v>507</v>
      </c>
      <c r="H125" s="17" t="s">
        <v>3575</v>
      </c>
      <c r="I125" s="97">
        <v>0.9</v>
      </c>
      <c r="J125" s="17" t="s">
        <v>525</v>
      </c>
    </row>
    <row r="126" spans="2:10">
      <c r="B126" s="48" t="s">
        <v>2478</v>
      </c>
      <c r="C126" s="48" t="s">
        <v>3664</v>
      </c>
      <c r="D126" s="16">
        <v>46231</v>
      </c>
      <c r="E126" s="48" t="s">
        <v>2413</v>
      </c>
      <c r="F126" s="17" t="s">
        <v>2</v>
      </c>
      <c r="G126" s="17" t="s">
        <v>75</v>
      </c>
      <c r="H126" s="17" t="s">
        <v>3812</v>
      </c>
      <c r="I126" s="97">
        <v>20000</v>
      </c>
      <c r="J126" s="17" t="s">
        <v>525</v>
      </c>
    </row>
    <row r="127" spans="2:10">
      <c r="B127" s="48" t="s">
        <v>2478</v>
      </c>
      <c r="C127" s="48" t="s">
        <v>3664</v>
      </c>
      <c r="D127" s="16">
        <v>46232</v>
      </c>
      <c r="E127" s="48" t="s">
        <v>2413</v>
      </c>
      <c r="F127" s="17" t="s">
        <v>1</v>
      </c>
      <c r="G127" s="17" t="s">
        <v>11</v>
      </c>
      <c r="H127" s="17" t="s">
        <v>3572</v>
      </c>
      <c r="I127" s="17">
        <v>4.1500000000000004</v>
      </c>
      <c r="J127" s="17" t="s">
        <v>525</v>
      </c>
    </row>
    <row r="128" spans="2:10">
      <c r="B128" s="48" t="s">
        <v>2478</v>
      </c>
      <c r="C128" s="48" t="s">
        <v>3664</v>
      </c>
      <c r="D128" s="16">
        <v>46232</v>
      </c>
      <c r="E128" s="48" t="s">
        <v>2413</v>
      </c>
      <c r="F128" s="17" t="s">
        <v>2</v>
      </c>
      <c r="G128" s="17" t="s">
        <v>75</v>
      </c>
      <c r="H128" s="17" t="s">
        <v>3812</v>
      </c>
      <c r="I128" s="97">
        <v>25000</v>
      </c>
      <c r="J128" s="17" t="s">
        <v>525</v>
      </c>
    </row>
    <row r="129" spans="2:10">
      <c r="B129" s="48" t="s">
        <v>2478</v>
      </c>
      <c r="C129" s="48" t="s">
        <v>3664</v>
      </c>
      <c r="D129" s="16">
        <v>46233</v>
      </c>
      <c r="E129" s="48" t="s">
        <v>2413</v>
      </c>
      <c r="F129" s="17" t="s">
        <v>1</v>
      </c>
      <c r="G129" s="17" t="s">
        <v>6</v>
      </c>
      <c r="H129" s="17" t="s">
        <v>1042</v>
      </c>
      <c r="I129" s="17">
        <v>1117034.25</v>
      </c>
      <c r="J129" s="17" t="s">
        <v>525</v>
      </c>
    </row>
    <row r="130" spans="2:10">
      <c r="B130" s="48" t="s">
        <v>2478</v>
      </c>
      <c r="C130" s="48" t="s">
        <v>3664</v>
      </c>
      <c r="D130" s="16">
        <v>46233</v>
      </c>
      <c r="E130" s="48" t="s">
        <v>2413</v>
      </c>
      <c r="F130" s="17" t="s">
        <v>1</v>
      </c>
      <c r="G130" s="17" t="s">
        <v>6</v>
      </c>
      <c r="H130" s="17" t="s">
        <v>1042</v>
      </c>
      <c r="I130" s="17">
        <v>2994794.4</v>
      </c>
      <c r="J130" s="17" t="s">
        <v>525</v>
      </c>
    </row>
    <row r="131" spans="2:10">
      <c r="B131" s="48" t="s">
        <v>2478</v>
      </c>
      <c r="C131" s="48" t="s">
        <v>3664</v>
      </c>
      <c r="D131" s="16">
        <v>46233</v>
      </c>
      <c r="E131" s="48" t="s">
        <v>2413</v>
      </c>
      <c r="F131" s="17" t="s">
        <v>2</v>
      </c>
      <c r="G131" s="17" t="s">
        <v>507</v>
      </c>
      <c r="H131" s="17" t="s">
        <v>3575</v>
      </c>
      <c r="I131" s="97">
        <v>9.8000000000000007</v>
      </c>
      <c r="J131" s="17" t="s">
        <v>525</v>
      </c>
    </row>
    <row r="132" spans="2:10">
      <c r="B132" s="48" t="s">
        <v>2478</v>
      </c>
      <c r="C132" s="48" t="s">
        <v>3664</v>
      </c>
      <c r="D132" s="16">
        <v>46233</v>
      </c>
      <c r="E132" s="48" t="s">
        <v>2413</v>
      </c>
      <c r="F132" s="17" t="s">
        <v>2</v>
      </c>
      <c r="G132" s="17" t="s">
        <v>75</v>
      </c>
      <c r="H132" s="17" t="s">
        <v>3812</v>
      </c>
      <c r="I132" s="97">
        <v>40000</v>
      </c>
      <c r="J132" s="17" t="s">
        <v>525</v>
      </c>
    </row>
    <row r="133" spans="2:10">
      <c r="B133" s="48" t="s">
        <v>2478</v>
      </c>
      <c r="C133" s="48" t="s">
        <v>3664</v>
      </c>
      <c r="D133" s="16">
        <v>46233</v>
      </c>
      <c r="E133" s="48" t="s">
        <v>2413</v>
      </c>
      <c r="F133" s="17" t="s">
        <v>2</v>
      </c>
      <c r="G133" s="17" t="s">
        <v>75</v>
      </c>
      <c r="H133" s="17" t="s">
        <v>3812</v>
      </c>
      <c r="I133" s="97">
        <v>100000</v>
      </c>
      <c r="J133" s="17" t="s">
        <v>525</v>
      </c>
    </row>
    <row r="134" spans="2:10">
      <c r="B134" s="48" t="s">
        <v>2478</v>
      </c>
      <c r="C134" s="48" t="s">
        <v>3664</v>
      </c>
      <c r="D134" s="16">
        <v>46234</v>
      </c>
      <c r="E134" s="48" t="s">
        <v>2413</v>
      </c>
      <c r="F134" s="17" t="s">
        <v>1</v>
      </c>
      <c r="G134" s="17" t="s">
        <v>11</v>
      </c>
      <c r="H134" s="17" t="s">
        <v>3572</v>
      </c>
      <c r="I134" s="97">
        <v>22.7</v>
      </c>
      <c r="J134" s="17" t="s">
        <v>525</v>
      </c>
    </row>
    <row r="135" spans="2:10">
      <c r="B135" s="48" t="s">
        <v>2478</v>
      </c>
      <c r="C135" s="48" t="s">
        <v>3664</v>
      </c>
      <c r="D135" s="16">
        <v>46234</v>
      </c>
      <c r="E135" s="48" t="s">
        <v>2413</v>
      </c>
      <c r="F135" s="17" t="s">
        <v>1</v>
      </c>
      <c r="G135" s="17" t="s">
        <v>11</v>
      </c>
      <c r="H135" s="17" t="s">
        <v>3572</v>
      </c>
      <c r="I135" s="17">
        <v>0.01</v>
      </c>
      <c r="J135" s="17" t="s">
        <v>525</v>
      </c>
    </row>
    <row r="136" spans="2:10">
      <c r="B136" s="48" t="s">
        <v>2478</v>
      </c>
      <c r="C136" s="48" t="s">
        <v>3664</v>
      </c>
      <c r="D136" s="16">
        <v>46234</v>
      </c>
      <c r="E136" s="48" t="s">
        <v>2413</v>
      </c>
      <c r="F136" s="17" t="s">
        <v>2</v>
      </c>
      <c r="G136" s="17" t="s">
        <v>507</v>
      </c>
      <c r="H136" s="17" t="s">
        <v>3575</v>
      </c>
      <c r="I136" s="97">
        <v>9.8000000000000007</v>
      </c>
      <c r="J136" s="17" t="s">
        <v>525</v>
      </c>
    </row>
    <row r="137" spans="2:10">
      <c r="B137" s="48" t="s">
        <v>2478</v>
      </c>
      <c r="C137" s="48" t="s">
        <v>3664</v>
      </c>
      <c r="D137" s="16">
        <v>46234</v>
      </c>
      <c r="E137" s="48" t="s">
        <v>2413</v>
      </c>
      <c r="F137" s="17" t="s">
        <v>2</v>
      </c>
      <c r="G137" s="17" t="s">
        <v>75</v>
      </c>
      <c r="H137" s="17" t="s">
        <v>3812</v>
      </c>
      <c r="I137" s="97">
        <v>150000</v>
      </c>
      <c r="J137" s="17" t="s">
        <v>525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34:F135 F94 F98 F105:F106 F123 F127 F11:F76 F78 F82 F89:F90" xr:uid="{EFA75C13-2876-424A-B629-26E2231CCC39}">
      <formula1>"Entrada,Saída"</formula1>
    </dataValidation>
    <dataValidation type="list" allowBlank="1" showInputMessage="1" showErrorMessage="1" sqref="G122:G137 G11:G108" xr:uid="{FA1255FA-EC09-481C-87C3-A799C662ECE7}">
      <formula1>INDIRECT(F11)</formula1>
    </dataValidation>
    <dataValidation type="list" allowBlank="1" showInputMessage="1" showErrorMessage="1" sqref="H11" xr:uid="{D1E4BBED-89EC-4EC0-B431-E61F06570FE7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139FA0-E036-43A9-9D4A-C8D4094E547C}">
          <x14:formula1>
            <xm:f>'Origem de Dados '!$F$3:$F$6</xm:f>
          </x14:formula1>
          <xm:sqref>J11:J76 J82:J92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16"/>
  <sheetViews>
    <sheetView showGridLines="0" zoomScale="85" zoomScaleNormal="85" workbookViewId="0">
      <pane ySplit="10" topLeftCell="A83" activePane="bottomLeft" state="frozen"/>
      <selection pane="bottomLeft" activeCell="I111" sqref="I11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3943138.18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SUMPRODUCT(SUBTOTAL(9,OFFSET(FluxoCaixa101315141921232528[R$ (Valores)],ROW(FluxoCaixa101315141921232528[R$ (Valores)])-ROW(I11),0,1)),--(FluxoCaixa101315141921232528[Entrada / Saída]="Saída"))</f>
        <v>3288124.6899999995</v>
      </c>
      <c r="P5" s="26"/>
      <c r="S5" s="31"/>
    </row>
    <row r="6" spans="2:19" ht="15.75">
      <c r="B6" s="133" t="s">
        <v>49</v>
      </c>
      <c r="C6" s="134"/>
      <c r="D6" s="9">
        <f ca="1">D4-D5</f>
        <v>655013.49000000069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3943015.46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3977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3943015.46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3943015.46</v>
      </c>
      <c r="L11" s="20">
        <f>IF(FluxoCaixa101315141921232528[[#This Row],[Entrada / Saída]]="Saída",FluxoCaixa101315141921232528[[#This Row],[R$ (Valores)]]*-1,FluxoCaixa101315141921232528[[#This Row],[R$ (Valores)]])</f>
        <v>3943015.46</v>
      </c>
    </row>
    <row r="12" spans="2:19">
      <c r="B12" s="48" t="s">
        <v>2478</v>
      </c>
      <c r="C12" s="48" t="s">
        <v>3977</v>
      </c>
      <c r="D12" s="16">
        <v>46237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0.28999999999999998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3943015.75</v>
      </c>
      <c r="L12" s="20">
        <f>IF(FluxoCaixa101315141921232528[[#This Row],[Entrada / Saída]]="Saída",FluxoCaixa101315141921232528[[#This Row],[R$ (Valores)]]*-1,FluxoCaixa101315141921232528[[#This Row],[R$ (Valores)]])</f>
        <v>0.28999999999999998</v>
      </c>
    </row>
    <row r="13" spans="2:19">
      <c r="B13" s="48" t="s">
        <v>2478</v>
      </c>
      <c r="C13" s="48" t="s">
        <v>3977</v>
      </c>
      <c r="D13" s="16">
        <v>46237</v>
      </c>
      <c r="E13" s="48" t="s">
        <v>2413</v>
      </c>
      <c r="F13" s="17" t="s">
        <v>2</v>
      </c>
      <c r="G13" s="17" t="s">
        <v>61</v>
      </c>
      <c r="H13" s="17" t="s">
        <v>4004</v>
      </c>
      <c r="I13" s="29">
        <v>8767.74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3934248.01</v>
      </c>
      <c r="L13" s="20">
        <f>IF(FluxoCaixa101315141921232528[[#This Row],[Entrada / Saída]]="Saída",FluxoCaixa101315141921232528[[#This Row],[R$ (Valores)]]*-1,FluxoCaixa101315141921232528[[#This Row],[R$ (Valores)]])</f>
        <v>-8767.74</v>
      </c>
    </row>
    <row r="14" spans="2:19">
      <c r="B14" s="48" t="s">
        <v>2478</v>
      </c>
      <c r="C14" s="48" t="s">
        <v>3977</v>
      </c>
      <c r="D14" s="16">
        <v>46237</v>
      </c>
      <c r="E14" s="48" t="s">
        <v>2413</v>
      </c>
      <c r="F14" s="17" t="s">
        <v>2</v>
      </c>
      <c r="G14" s="17" t="s">
        <v>146</v>
      </c>
      <c r="H14" s="17" t="s">
        <v>862</v>
      </c>
      <c r="I14" s="21">
        <v>154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3934094.01</v>
      </c>
      <c r="L14" s="20">
        <f>IF(FluxoCaixa101315141921232528[[#This Row],[Entrada / Saída]]="Saída",FluxoCaixa101315141921232528[[#This Row],[R$ (Valores)]]*-1,FluxoCaixa101315141921232528[[#This Row],[R$ (Valores)]])</f>
        <v>-154</v>
      </c>
    </row>
    <row r="15" spans="2:19">
      <c r="B15" s="48" t="s">
        <v>2478</v>
      </c>
      <c r="C15" s="48" t="s">
        <v>3977</v>
      </c>
      <c r="D15" s="16">
        <v>46237</v>
      </c>
      <c r="E15" s="48" t="s">
        <v>2413</v>
      </c>
      <c r="F15" s="17" t="s">
        <v>2</v>
      </c>
      <c r="G15" s="17" t="s">
        <v>431</v>
      </c>
      <c r="H15" s="17" t="s">
        <v>4005</v>
      </c>
      <c r="I15" s="21">
        <v>78.099999999999994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3934015.9099999997</v>
      </c>
      <c r="L15" s="20">
        <f>IF(FluxoCaixa101315141921232528[[#This Row],[Entrada / Saída]]="Saída",FluxoCaixa101315141921232528[[#This Row],[R$ (Valores)]]*-1,FluxoCaixa101315141921232528[[#This Row],[R$ (Valores)]])</f>
        <v>-78.099999999999994</v>
      </c>
    </row>
    <row r="16" spans="2:19">
      <c r="B16" s="48" t="s">
        <v>2478</v>
      </c>
      <c r="C16" s="48" t="s">
        <v>3977</v>
      </c>
      <c r="D16" s="16">
        <v>46237</v>
      </c>
      <c r="E16" s="48" t="s">
        <v>2413</v>
      </c>
      <c r="F16" s="17" t="s">
        <v>2</v>
      </c>
      <c r="G16" s="17" t="s">
        <v>507</v>
      </c>
      <c r="H16" s="17" t="s">
        <v>3575</v>
      </c>
      <c r="I16" s="21">
        <v>9.8000000000000007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3934006.11</v>
      </c>
      <c r="L16" s="20">
        <f>IF(FluxoCaixa101315141921232528[[#This Row],[Entrada / Saída]]="Saída",FluxoCaixa101315141921232528[[#This Row],[R$ (Valores)]]*-1,FluxoCaixa101315141921232528[[#This Row],[R$ (Valores)]])</f>
        <v>-9.8000000000000007</v>
      </c>
    </row>
    <row r="17" spans="2:17">
      <c r="B17" s="48" t="s">
        <v>2478</v>
      </c>
      <c r="C17" s="48" t="s">
        <v>3977</v>
      </c>
      <c r="D17" s="16">
        <v>46237</v>
      </c>
      <c r="E17" s="48" t="s">
        <v>2413</v>
      </c>
      <c r="F17" s="17" t="s">
        <v>2</v>
      </c>
      <c r="G17" s="17" t="s">
        <v>507</v>
      </c>
      <c r="H17" s="17" t="s">
        <v>3575</v>
      </c>
      <c r="I17" s="21">
        <v>9.8000000000000007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3933996.31</v>
      </c>
      <c r="L17" s="20">
        <f>IF(FluxoCaixa101315141921232528[[#This Row],[Entrada / Saída]]="Saída",FluxoCaixa101315141921232528[[#This Row],[R$ (Valores)]]*-1,FluxoCaixa101315141921232528[[#This Row],[R$ (Valores)]])</f>
        <v>-9.8000000000000007</v>
      </c>
    </row>
    <row r="18" spans="2:17">
      <c r="B18" s="48" t="s">
        <v>2478</v>
      </c>
      <c r="C18" s="48" t="s">
        <v>3977</v>
      </c>
      <c r="D18" s="16">
        <v>46237</v>
      </c>
      <c r="E18" s="48" t="s">
        <v>2413</v>
      </c>
      <c r="F18" s="17" t="s">
        <v>2</v>
      </c>
      <c r="G18" s="17" t="s">
        <v>431</v>
      </c>
      <c r="H18" s="17" t="s">
        <v>4006</v>
      </c>
      <c r="I18" s="21">
        <v>176.08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3933820.23</v>
      </c>
      <c r="L18" s="20">
        <f>IF(FluxoCaixa101315141921232528[[#This Row],[Entrada / Saída]]="Saída",FluxoCaixa101315141921232528[[#This Row],[R$ (Valores)]]*-1,FluxoCaixa101315141921232528[[#This Row],[R$ (Valores)]])</f>
        <v>-176.08</v>
      </c>
    </row>
    <row r="19" spans="2:17">
      <c r="B19" s="48" t="s">
        <v>2478</v>
      </c>
      <c r="C19" s="48" t="s">
        <v>3977</v>
      </c>
      <c r="D19" s="16">
        <v>46237</v>
      </c>
      <c r="E19" s="48" t="s">
        <v>2413</v>
      </c>
      <c r="F19" s="17" t="s">
        <v>2</v>
      </c>
      <c r="G19" s="17" t="s">
        <v>75</v>
      </c>
      <c r="H19" s="17" t="s">
        <v>3812</v>
      </c>
      <c r="I19" s="21">
        <v>50000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3883820.23</v>
      </c>
      <c r="L19" s="20">
        <f>IF(FluxoCaixa101315141921232528[[#This Row],[Entrada / Saída]]="Saída",FluxoCaixa101315141921232528[[#This Row],[R$ (Valores)]]*-1,FluxoCaixa101315141921232528[[#This Row],[R$ (Valores)]])</f>
        <v>-50000</v>
      </c>
    </row>
    <row r="20" spans="2:17">
      <c r="B20" s="48" t="s">
        <v>2478</v>
      </c>
      <c r="C20" s="48" t="s">
        <v>3977</v>
      </c>
      <c r="D20" s="16">
        <v>46237</v>
      </c>
      <c r="E20" s="48" t="s">
        <v>2413</v>
      </c>
      <c r="F20" s="17" t="s">
        <v>2</v>
      </c>
      <c r="G20" s="17" t="s">
        <v>75</v>
      </c>
      <c r="H20" s="17" t="s">
        <v>3812</v>
      </c>
      <c r="I20" s="21">
        <v>70000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3813820.23</v>
      </c>
      <c r="L20" s="20">
        <f>IF(FluxoCaixa101315141921232528[[#This Row],[Entrada / Saída]]="Saída",FluxoCaixa101315141921232528[[#This Row],[R$ (Valores)]]*-1,FluxoCaixa101315141921232528[[#This Row],[R$ (Valores)]])</f>
        <v>-70000</v>
      </c>
    </row>
    <row r="21" spans="2:17">
      <c r="B21" s="48" t="s">
        <v>2478</v>
      </c>
      <c r="C21" s="48" t="s">
        <v>3977</v>
      </c>
      <c r="D21" s="16">
        <v>46238</v>
      </c>
      <c r="E21" s="48" t="s">
        <v>2413</v>
      </c>
      <c r="F21" s="17" t="s">
        <v>2</v>
      </c>
      <c r="G21" s="17" t="s">
        <v>507</v>
      </c>
      <c r="H21" s="17" t="s">
        <v>3575</v>
      </c>
      <c r="I21" s="21">
        <v>0.25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3813819.98</v>
      </c>
      <c r="L21" s="20">
        <f>IF(FluxoCaixa101315141921232528[[#This Row],[Entrada / Saída]]="Saída",FluxoCaixa101315141921232528[[#This Row],[R$ (Valores)]]*-1,FluxoCaixa101315141921232528[[#This Row],[R$ (Valores)]])</f>
        <v>-0.25</v>
      </c>
    </row>
    <row r="22" spans="2:17">
      <c r="B22" s="48" t="s">
        <v>2478</v>
      </c>
      <c r="C22" s="48" t="s">
        <v>3977</v>
      </c>
      <c r="D22" s="16">
        <v>46239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1.82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3813821.8</v>
      </c>
      <c r="L22" s="20">
        <f>IF(FluxoCaixa101315141921232528[[#This Row],[Entrada / Saída]]="Saída",FluxoCaixa101315141921232528[[#This Row],[R$ (Valores)]]*-1,FluxoCaixa101315141921232528[[#This Row],[R$ (Valores)]])</f>
        <v>1.82</v>
      </c>
      <c r="P22" s="26"/>
      <c r="Q22" s="30"/>
    </row>
    <row r="23" spans="2:17">
      <c r="B23" s="48" t="s">
        <v>2478</v>
      </c>
      <c r="C23" s="48" t="s">
        <v>3977</v>
      </c>
      <c r="D23" s="16">
        <v>46239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0.25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3813821.55</v>
      </c>
      <c r="L23" s="20">
        <f>IF(FluxoCaixa101315141921232528[[#This Row],[Entrada / Saída]]="Saída",FluxoCaixa101315141921232528[[#This Row],[R$ (Valores)]]*-1,FluxoCaixa101315141921232528[[#This Row],[R$ (Valores)]])</f>
        <v>-0.25</v>
      </c>
    </row>
    <row r="24" spans="2:17">
      <c r="B24" s="48" t="s">
        <v>2478</v>
      </c>
      <c r="C24" s="48" t="s">
        <v>3977</v>
      </c>
      <c r="D24" s="16">
        <v>46239</v>
      </c>
      <c r="E24" s="48" t="s">
        <v>2413</v>
      </c>
      <c r="F24" s="17" t="s">
        <v>2</v>
      </c>
      <c r="G24" s="17" t="s">
        <v>507</v>
      </c>
      <c r="H24" s="17" t="s">
        <v>3575</v>
      </c>
      <c r="I24" s="21">
        <v>0.25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3813821.3</v>
      </c>
      <c r="L24" s="20">
        <f>IF(FluxoCaixa101315141921232528[[#This Row],[Entrada / Saída]]="Saída",FluxoCaixa101315141921232528[[#This Row],[R$ (Valores)]]*-1,FluxoCaixa101315141921232528[[#This Row],[R$ (Valores)]])</f>
        <v>-0.25</v>
      </c>
      <c r="Q24" s="30"/>
    </row>
    <row r="25" spans="2:17">
      <c r="B25" s="48" t="s">
        <v>2478</v>
      </c>
      <c r="C25" s="48" t="s">
        <v>3977</v>
      </c>
      <c r="D25" s="16">
        <v>46239</v>
      </c>
      <c r="E25" s="48" t="s">
        <v>2413</v>
      </c>
      <c r="F25" s="17" t="s">
        <v>2</v>
      </c>
      <c r="G25" s="17" t="s">
        <v>75</v>
      </c>
      <c r="H25" s="17" t="s">
        <v>3812</v>
      </c>
      <c r="I25" s="21">
        <v>200000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3613821.3</v>
      </c>
      <c r="L25" s="20">
        <f>IF(FluxoCaixa101315141921232528[[#This Row],[Entrada / Saída]]="Saída",FluxoCaixa101315141921232528[[#This Row],[R$ (Valores)]]*-1,FluxoCaixa101315141921232528[[#This Row],[R$ (Valores)]])</f>
        <v>-200000</v>
      </c>
    </row>
    <row r="26" spans="2:17">
      <c r="B26" s="48" t="s">
        <v>2478</v>
      </c>
      <c r="C26" s="48" t="s">
        <v>3977</v>
      </c>
      <c r="D26" s="16">
        <v>46239</v>
      </c>
      <c r="E26" s="48" t="s">
        <v>2413</v>
      </c>
      <c r="F26" s="17" t="s">
        <v>2</v>
      </c>
      <c r="G26" s="17" t="s">
        <v>75</v>
      </c>
      <c r="H26" s="17" t="s">
        <v>3812</v>
      </c>
      <c r="I26" s="21">
        <v>80000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3533821.3</v>
      </c>
      <c r="L26" s="20">
        <f>IF(FluxoCaixa101315141921232528[[#This Row],[Entrada / Saída]]="Saída",FluxoCaixa101315141921232528[[#This Row],[R$ (Valores)]]*-1,FluxoCaixa101315141921232528[[#This Row],[R$ (Valores)]])</f>
        <v>-80000</v>
      </c>
      <c r="Q26" s="30"/>
    </row>
    <row r="27" spans="2:17">
      <c r="B27" s="48" t="s">
        <v>2478</v>
      </c>
      <c r="C27" s="48" t="s">
        <v>3977</v>
      </c>
      <c r="D27" s="16">
        <v>46240</v>
      </c>
      <c r="E27" s="48" t="s">
        <v>2413</v>
      </c>
      <c r="F27" s="17" t="s">
        <v>1</v>
      </c>
      <c r="G27" s="17" t="s">
        <v>11</v>
      </c>
      <c r="H27" s="17" t="s">
        <v>3572</v>
      </c>
      <c r="I27" s="21">
        <v>9.2899999999999991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3533830.59</v>
      </c>
      <c r="L27" s="20">
        <f>IF(FluxoCaixa101315141921232528[[#This Row],[Entrada / Saída]]="Saída",FluxoCaixa101315141921232528[[#This Row],[R$ (Valores)]]*-1,FluxoCaixa101315141921232528[[#This Row],[R$ (Valores)]])</f>
        <v>9.2899999999999991</v>
      </c>
    </row>
    <row r="28" spans="2:17">
      <c r="B28" s="48" t="s">
        <v>2478</v>
      </c>
      <c r="C28" s="48" t="s">
        <v>3977</v>
      </c>
      <c r="D28" s="16">
        <v>46240</v>
      </c>
      <c r="E28" s="48" t="s">
        <v>2413</v>
      </c>
      <c r="F28" s="17" t="s">
        <v>2</v>
      </c>
      <c r="G28" s="17" t="s">
        <v>75</v>
      </c>
      <c r="H28" s="17" t="s">
        <v>3812</v>
      </c>
      <c r="I28" s="21">
        <v>200000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3333830.59</v>
      </c>
      <c r="L28" s="20">
        <f>IF(FluxoCaixa101315141921232528[[#This Row],[Entrada / Saída]]="Saída",FluxoCaixa101315141921232528[[#This Row],[R$ (Valores)]]*-1,FluxoCaixa101315141921232528[[#This Row],[R$ (Valores)]])</f>
        <v>-200000</v>
      </c>
    </row>
    <row r="29" spans="2:17">
      <c r="B29" s="48" t="s">
        <v>2478</v>
      </c>
      <c r="C29" s="48" t="s">
        <v>3977</v>
      </c>
      <c r="D29" s="16">
        <v>46240</v>
      </c>
      <c r="E29" s="48" t="s">
        <v>2413</v>
      </c>
      <c r="F29" s="17" t="s">
        <v>2</v>
      </c>
      <c r="G29" s="17" t="s">
        <v>75</v>
      </c>
      <c r="H29" s="17" t="s">
        <v>3812</v>
      </c>
      <c r="I29" s="21">
        <v>750000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2583830.59</v>
      </c>
      <c r="L29" s="20">
        <f>IF(FluxoCaixa101315141921232528[[#This Row],[Entrada / Saída]]="Saída",FluxoCaixa101315141921232528[[#This Row],[R$ (Valores)]]*-1,FluxoCaixa101315141921232528[[#This Row],[R$ (Valores)]])</f>
        <v>-750000</v>
      </c>
    </row>
    <row r="30" spans="2:17" ht="12" customHeight="1">
      <c r="B30" s="48" t="s">
        <v>2478</v>
      </c>
      <c r="C30" s="48" t="s">
        <v>3977</v>
      </c>
      <c r="D30" s="16">
        <v>46241</v>
      </c>
      <c r="E30" s="48" t="s">
        <v>2413</v>
      </c>
      <c r="F30" s="17" t="s">
        <v>1</v>
      </c>
      <c r="G30" s="17" t="s">
        <v>11</v>
      </c>
      <c r="H30" s="17" t="s">
        <v>3572</v>
      </c>
      <c r="I30" s="21">
        <v>6.58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2583837.17</v>
      </c>
      <c r="L30" s="20">
        <f>IF(FluxoCaixa101315141921232528[[#This Row],[Entrada / Saída]]="Saída",FluxoCaixa101315141921232528[[#This Row],[R$ (Valores)]]*-1,FluxoCaixa101315141921232528[[#This Row],[R$ (Valores)]])</f>
        <v>6.58</v>
      </c>
    </row>
    <row r="31" spans="2:17">
      <c r="B31" s="48" t="s">
        <v>2478</v>
      </c>
      <c r="C31" s="48" t="s">
        <v>3977</v>
      </c>
      <c r="D31" s="16">
        <v>46241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0.25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2583836.92</v>
      </c>
      <c r="L31" s="20">
        <f>IF(FluxoCaixa101315141921232528[[#This Row],[Entrada / Saída]]="Saída",FluxoCaixa101315141921232528[[#This Row],[R$ (Valores)]]*-1,FluxoCaixa101315141921232528[[#This Row],[R$ (Valores)]])</f>
        <v>-0.25</v>
      </c>
    </row>
    <row r="32" spans="2:17">
      <c r="B32" s="48" t="s">
        <v>2478</v>
      </c>
      <c r="C32" s="48" t="s">
        <v>3977</v>
      </c>
      <c r="D32" s="16">
        <v>46241</v>
      </c>
      <c r="E32" s="48" t="s">
        <v>2413</v>
      </c>
      <c r="F32" s="17" t="s">
        <v>2</v>
      </c>
      <c r="G32" s="17" t="s">
        <v>507</v>
      </c>
      <c r="H32" s="17" t="s">
        <v>3575</v>
      </c>
      <c r="I32" s="21">
        <v>0.25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2583836.67</v>
      </c>
      <c r="L32" s="20">
        <f>IF(FluxoCaixa101315141921232528[[#This Row],[Entrada / Saída]]="Saída",FluxoCaixa101315141921232528[[#This Row],[R$ (Valores)]]*-1,FluxoCaixa101315141921232528[[#This Row],[R$ (Valores)]])</f>
        <v>-0.25</v>
      </c>
    </row>
    <row r="33" spans="2:12">
      <c r="B33" s="48" t="s">
        <v>2478</v>
      </c>
      <c r="C33" s="48" t="s">
        <v>3977</v>
      </c>
      <c r="D33" s="16">
        <v>46241</v>
      </c>
      <c r="E33" s="48" t="s">
        <v>2413</v>
      </c>
      <c r="F33" s="17" t="s">
        <v>2</v>
      </c>
      <c r="G33" s="17" t="s">
        <v>75</v>
      </c>
      <c r="H33" s="17" t="s">
        <v>3812</v>
      </c>
      <c r="I33" s="21">
        <v>500000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2083836.67</v>
      </c>
      <c r="L33" s="20">
        <f>IF(FluxoCaixa101315141921232528[[#This Row],[Entrada / Saída]]="Saída",FluxoCaixa101315141921232528[[#This Row],[R$ (Valores)]]*-1,FluxoCaixa101315141921232528[[#This Row],[R$ (Valores)]])</f>
        <v>-500000</v>
      </c>
    </row>
    <row r="34" spans="2:12">
      <c r="B34" s="48" t="s">
        <v>2478</v>
      </c>
      <c r="C34" s="48" t="s">
        <v>3977</v>
      </c>
      <c r="D34" s="16">
        <v>46244</v>
      </c>
      <c r="E34" s="48" t="s">
        <v>2413</v>
      </c>
      <c r="F34" s="17" t="s">
        <v>1</v>
      </c>
      <c r="G34" s="17" t="s">
        <v>11</v>
      </c>
      <c r="H34" s="17" t="s">
        <v>3572</v>
      </c>
      <c r="I34" s="21">
        <v>1.59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2083838.26</v>
      </c>
      <c r="L34" s="20">
        <f>IF(FluxoCaixa101315141921232528[[#This Row],[Entrada / Saída]]="Saída",FluxoCaixa101315141921232528[[#This Row],[R$ (Valores)]]*-1,FluxoCaixa101315141921232528[[#This Row],[R$ (Valores)]])</f>
        <v>1.59</v>
      </c>
    </row>
    <row r="35" spans="2:12">
      <c r="B35" s="48" t="s">
        <v>2478</v>
      </c>
      <c r="C35" s="48" t="s">
        <v>3977</v>
      </c>
      <c r="D35" s="16">
        <v>46244</v>
      </c>
      <c r="E35" s="48" t="s">
        <v>2413</v>
      </c>
      <c r="F35" s="17" t="s">
        <v>2</v>
      </c>
      <c r="G35" s="17" t="s">
        <v>80</v>
      </c>
      <c r="H35" s="17" t="s">
        <v>3580</v>
      </c>
      <c r="I35" s="21">
        <v>668.05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2083170.21</v>
      </c>
      <c r="L35" s="20">
        <f>IF(FluxoCaixa101315141921232528[[#This Row],[Entrada / Saída]]="Saída",FluxoCaixa101315141921232528[[#This Row],[R$ (Valores)]]*-1,FluxoCaixa101315141921232528[[#This Row],[R$ (Valores)]])</f>
        <v>-668.05</v>
      </c>
    </row>
    <row r="36" spans="2:12">
      <c r="B36" s="48" t="s">
        <v>2478</v>
      </c>
      <c r="C36" s="48" t="s">
        <v>3977</v>
      </c>
      <c r="D36" s="16">
        <v>46244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0.25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2083169.96</v>
      </c>
      <c r="L36" s="20">
        <f>IF(FluxoCaixa101315141921232528[[#This Row],[Entrada / Saída]]="Saída",FluxoCaixa101315141921232528[[#This Row],[R$ (Valores)]]*-1,FluxoCaixa101315141921232528[[#This Row],[R$ (Valores)]])</f>
        <v>-0.25</v>
      </c>
    </row>
    <row r="37" spans="2:12">
      <c r="B37" s="48" t="s">
        <v>2478</v>
      </c>
      <c r="C37" s="48" t="s">
        <v>3977</v>
      </c>
      <c r="D37" s="16">
        <v>46244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0.25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2083169.71</v>
      </c>
      <c r="L37" s="20">
        <f>IF(FluxoCaixa101315141921232528[[#This Row],[Entrada / Saída]]="Saída",FluxoCaixa101315141921232528[[#This Row],[R$ (Valores)]]*-1,FluxoCaixa101315141921232528[[#This Row],[R$ (Valores)]])</f>
        <v>-0.25</v>
      </c>
    </row>
    <row r="38" spans="2:12">
      <c r="B38" s="48" t="s">
        <v>2478</v>
      </c>
      <c r="C38" s="48" t="s">
        <v>3977</v>
      </c>
      <c r="D38" s="16">
        <v>46244</v>
      </c>
      <c r="E38" s="48" t="s">
        <v>2413</v>
      </c>
      <c r="F38" s="17" t="s">
        <v>2</v>
      </c>
      <c r="G38" s="17" t="s">
        <v>75</v>
      </c>
      <c r="H38" s="17" t="s">
        <v>3812</v>
      </c>
      <c r="I38" s="21">
        <v>75000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2008169.71</v>
      </c>
      <c r="L38" s="20">
        <f>IF(FluxoCaixa101315141921232528[[#This Row],[Entrada / Saída]]="Saída",FluxoCaixa101315141921232528[[#This Row],[R$ (Valores)]]*-1,FluxoCaixa101315141921232528[[#This Row],[R$ (Valores)]])</f>
        <v>-75000</v>
      </c>
    </row>
    <row r="39" spans="2:12">
      <c r="B39" s="48" t="s">
        <v>2478</v>
      </c>
      <c r="C39" s="48" t="s">
        <v>3977</v>
      </c>
      <c r="D39" s="16">
        <v>46245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1.55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2008171.26</v>
      </c>
      <c r="L39" s="20">
        <f>IF(FluxoCaixa101315141921232528[[#This Row],[Entrada / Saída]]="Saída",FluxoCaixa101315141921232528[[#This Row],[R$ (Valores)]]*-1,FluxoCaixa101315141921232528[[#This Row],[R$ (Valores)]])</f>
        <v>1.55</v>
      </c>
    </row>
    <row r="40" spans="2:12">
      <c r="B40" s="48" t="s">
        <v>2478</v>
      </c>
      <c r="C40" s="48" t="s">
        <v>3977</v>
      </c>
      <c r="D40" s="16">
        <v>46245</v>
      </c>
      <c r="E40" s="48" t="s">
        <v>2413</v>
      </c>
      <c r="F40" s="17" t="s">
        <v>2</v>
      </c>
      <c r="G40" s="17" t="s">
        <v>507</v>
      </c>
      <c r="H40" s="17" t="s">
        <v>3575</v>
      </c>
      <c r="I40" s="21">
        <v>0.25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2008171.01</v>
      </c>
      <c r="L40" s="20">
        <f>IF(FluxoCaixa101315141921232528[[#This Row],[Entrada / Saída]]="Saída",FluxoCaixa101315141921232528[[#This Row],[R$ (Valores)]]*-1,FluxoCaixa101315141921232528[[#This Row],[R$ (Valores)]])</f>
        <v>-0.25</v>
      </c>
    </row>
    <row r="41" spans="2:12">
      <c r="B41" s="48" t="s">
        <v>2478</v>
      </c>
      <c r="C41" s="48" t="s">
        <v>3977</v>
      </c>
      <c r="D41" s="16">
        <v>46245</v>
      </c>
      <c r="E41" s="48" t="s">
        <v>2413</v>
      </c>
      <c r="F41" s="17" t="s">
        <v>2</v>
      </c>
      <c r="G41" s="17" t="s">
        <v>75</v>
      </c>
      <c r="H41" s="17" t="s">
        <v>3812</v>
      </c>
      <c r="I41" s="29">
        <v>60000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1948171.01</v>
      </c>
      <c r="L41" s="20">
        <f>IF(FluxoCaixa101315141921232528[[#This Row],[Entrada / Saída]]="Saída",FluxoCaixa101315141921232528[[#This Row],[R$ (Valores)]]*-1,FluxoCaixa101315141921232528[[#This Row],[R$ (Valores)]])</f>
        <v>-60000</v>
      </c>
    </row>
    <row r="42" spans="2:12">
      <c r="B42" s="48" t="s">
        <v>2478</v>
      </c>
      <c r="C42" s="48" t="s">
        <v>3977</v>
      </c>
      <c r="D42" s="16">
        <v>46246</v>
      </c>
      <c r="E42" s="48" t="s">
        <v>2413</v>
      </c>
      <c r="F42" s="17" t="s">
        <v>2</v>
      </c>
      <c r="G42" s="17" t="s">
        <v>507</v>
      </c>
      <c r="H42" s="17" t="s">
        <v>3575</v>
      </c>
      <c r="I42" s="21">
        <v>0.25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1948170.76</v>
      </c>
      <c r="L42" s="20">
        <f>IF(FluxoCaixa101315141921232528[[#This Row],[Entrada / Saída]]="Saída",FluxoCaixa101315141921232528[[#This Row],[R$ (Valores)]]*-1,FluxoCaixa101315141921232528[[#This Row],[R$ (Valores)]])</f>
        <v>-0.25</v>
      </c>
    </row>
    <row r="43" spans="2:12">
      <c r="B43" s="48" t="s">
        <v>2478</v>
      </c>
      <c r="C43" s="48" t="s">
        <v>3977</v>
      </c>
      <c r="D43" s="16">
        <v>46247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2.66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1948173.42</v>
      </c>
      <c r="L43" s="20">
        <f>IF(FluxoCaixa101315141921232528[[#This Row],[Entrada / Saída]]="Saída",FluxoCaixa101315141921232528[[#This Row],[R$ (Valores)]]*-1,FluxoCaixa101315141921232528[[#This Row],[R$ (Valores)]])</f>
        <v>2.66</v>
      </c>
    </row>
    <row r="44" spans="2:12">
      <c r="B44" s="48" t="s">
        <v>2478</v>
      </c>
      <c r="C44" s="48" t="s">
        <v>3977</v>
      </c>
      <c r="D44" s="16">
        <v>46247</v>
      </c>
      <c r="E44" s="48" t="s">
        <v>2413</v>
      </c>
      <c r="F44" s="17" t="s">
        <v>2</v>
      </c>
      <c r="G44" s="17" t="s">
        <v>507</v>
      </c>
      <c r="H44" s="17" t="s">
        <v>3575</v>
      </c>
      <c r="I44" s="21">
        <v>0.25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1948173.17</v>
      </c>
      <c r="L44" s="20">
        <f>IF(FluxoCaixa101315141921232528[[#This Row],[Entrada / Saída]]="Saída",FluxoCaixa101315141921232528[[#This Row],[R$ (Valores)]]*-1,FluxoCaixa101315141921232528[[#This Row],[R$ (Valores)]])</f>
        <v>-0.25</v>
      </c>
    </row>
    <row r="45" spans="2:12">
      <c r="B45" s="48" t="s">
        <v>2478</v>
      </c>
      <c r="C45" s="48" t="s">
        <v>3977</v>
      </c>
      <c r="D45" s="16">
        <v>46247</v>
      </c>
      <c r="E45" s="48" t="s">
        <v>2413</v>
      </c>
      <c r="F45" s="17" t="s">
        <v>2</v>
      </c>
      <c r="G45" s="17" t="s">
        <v>75</v>
      </c>
      <c r="H45" s="17" t="s">
        <v>3812</v>
      </c>
      <c r="I45" s="21">
        <v>40000</v>
      </c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1908173.17</v>
      </c>
      <c r="L45" s="20">
        <f>IF(FluxoCaixa101315141921232528[[#This Row],[Entrada / Saída]]="Saída",FluxoCaixa101315141921232528[[#This Row],[R$ (Valores)]]*-1,FluxoCaixa101315141921232528[[#This Row],[R$ (Valores)]])</f>
        <v>-40000</v>
      </c>
    </row>
    <row r="46" spans="2:12">
      <c r="B46" s="48" t="s">
        <v>2478</v>
      </c>
      <c r="C46" s="48" t="s">
        <v>3977</v>
      </c>
      <c r="D46" s="16">
        <v>46247</v>
      </c>
      <c r="E46" s="48" t="s">
        <v>2413</v>
      </c>
      <c r="F46" s="17" t="s">
        <v>2</v>
      </c>
      <c r="G46" s="17" t="s">
        <v>75</v>
      </c>
      <c r="H46" s="17" t="s">
        <v>3812</v>
      </c>
      <c r="I46" s="21">
        <v>30000</v>
      </c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1878173.17</v>
      </c>
      <c r="L46" s="20">
        <f>IF(FluxoCaixa101315141921232528[[#This Row],[Entrada / Saída]]="Saída",FluxoCaixa101315141921232528[[#This Row],[R$ (Valores)]]*-1,FluxoCaixa101315141921232528[[#This Row],[R$ (Valores)]])</f>
        <v>-30000</v>
      </c>
    </row>
    <row r="47" spans="2:12">
      <c r="B47" s="48" t="s">
        <v>2478</v>
      </c>
      <c r="C47" s="48" t="s">
        <v>3977</v>
      </c>
      <c r="D47" s="16">
        <v>46248</v>
      </c>
      <c r="E47" s="48" t="s">
        <v>2413</v>
      </c>
      <c r="F47" s="17" t="s">
        <v>1</v>
      </c>
      <c r="G47" s="17" t="s">
        <v>11</v>
      </c>
      <c r="H47" s="17" t="s">
        <v>3572</v>
      </c>
      <c r="I47" s="21">
        <v>4.47</v>
      </c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1878177.64</v>
      </c>
      <c r="L47" s="20">
        <f>IF(FluxoCaixa101315141921232528[[#This Row],[Entrada / Saída]]="Saída",FluxoCaixa101315141921232528[[#This Row],[R$ (Valores)]]*-1,FluxoCaixa101315141921232528[[#This Row],[R$ (Valores)]])</f>
        <v>4.47</v>
      </c>
    </row>
    <row r="48" spans="2:12">
      <c r="B48" s="48" t="s">
        <v>2478</v>
      </c>
      <c r="C48" s="48" t="s">
        <v>3977</v>
      </c>
      <c r="D48" s="16">
        <v>46248</v>
      </c>
      <c r="E48" s="48" t="s">
        <v>2413</v>
      </c>
      <c r="F48" s="17" t="s">
        <v>2</v>
      </c>
      <c r="G48" s="17" t="s">
        <v>76</v>
      </c>
      <c r="H48" s="17" t="s">
        <v>2545</v>
      </c>
      <c r="I48" s="21">
        <v>527</v>
      </c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1877650.64</v>
      </c>
      <c r="L48" s="20">
        <f>IF(FluxoCaixa101315141921232528[[#This Row],[Entrada / Saída]]="Saída",FluxoCaixa101315141921232528[[#This Row],[R$ (Valores)]]*-1,FluxoCaixa101315141921232528[[#This Row],[R$ (Valores)]])</f>
        <v>-527</v>
      </c>
    </row>
    <row r="49" spans="2:16">
      <c r="B49" s="48" t="s">
        <v>2478</v>
      </c>
      <c r="C49" s="48" t="s">
        <v>3977</v>
      </c>
      <c r="D49" s="16">
        <v>46248</v>
      </c>
      <c r="E49" s="48" t="s">
        <v>2413</v>
      </c>
      <c r="F49" s="17" t="s">
        <v>2</v>
      </c>
      <c r="G49" s="17" t="s">
        <v>222</v>
      </c>
      <c r="H49" s="17" t="s">
        <v>4139</v>
      </c>
      <c r="I49" s="21">
        <v>183.6</v>
      </c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1877467.0399999998</v>
      </c>
      <c r="L49" s="20">
        <f>IF(FluxoCaixa101315141921232528[[#This Row],[Entrada / Saída]]="Saída",FluxoCaixa101315141921232528[[#This Row],[R$ (Valores)]]*-1,FluxoCaixa101315141921232528[[#This Row],[R$ (Valores)]])</f>
        <v>-183.6</v>
      </c>
    </row>
    <row r="50" spans="2:16">
      <c r="B50" s="48" t="s">
        <v>2478</v>
      </c>
      <c r="C50" s="48" t="s">
        <v>3977</v>
      </c>
      <c r="D50" s="16">
        <v>46248</v>
      </c>
      <c r="E50" s="48" t="s">
        <v>2413</v>
      </c>
      <c r="F50" s="17" t="s">
        <v>2</v>
      </c>
      <c r="G50" s="17" t="s">
        <v>75</v>
      </c>
      <c r="H50" s="17" t="s">
        <v>3812</v>
      </c>
      <c r="I50" s="21">
        <v>50000</v>
      </c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1827467.0399999998</v>
      </c>
      <c r="L50" s="20">
        <f>IF(FluxoCaixa101315141921232528[[#This Row],[Entrada / Saída]]="Saída",FluxoCaixa101315141921232528[[#This Row],[R$ (Valores)]]*-1,FluxoCaixa101315141921232528[[#This Row],[R$ (Valores)]])</f>
        <v>-50000</v>
      </c>
    </row>
    <row r="51" spans="2:16">
      <c r="B51" s="48" t="s">
        <v>2478</v>
      </c>
      <c r="C51" s="48" t="s">
        <v>3977</v>
      </c>
      <c r="D51" s="16">
        <v>46248</v>
      </c>
      <c r="E51" s="48" t="s">
        <v>2413</v>
      </c>
      <c r="F51" s="17" t="s">
        <v>2</v>
      </c>
      <c r="G51" s="17" t="s">
        <v>75</v>
      </c>
      <c r="H51" s="17" t="s">
        <v>4140</v>
      </c>
      <c r="I51" s="21">
        <v>50000</v>
      </c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1777467.0399999998</v>
      </c>
      <c r="L51" s="20">
        <f>IF(FluxoCaixa101315141921232528[[#This Row],[Entrada / Saída]]="Saída",FluxoCaixa101315141921232528[[#This Row],[R$ (Valores)]]*-1,FluxoCaixa101315141921232528[[#This Row],[R$ (Valores)]])</f>
        <v>-50000</v>
      </c>
    </row>
    <row r="52" spans="2:16">
      <c r="B52" s="48" t="s">
        <v>2478</v>
      </c>
      <c r="C52" s="48" t="s">
        <v>3977</v>
      </c>
      <c r="D52" s="16">
        <v>46251</v>
      </c>
      <c r="E52" s="48" t="s">
        <v>2413</v>
      </c>
      <c r="F52" s="17" t="s">
        <v>1</v>
      </c>
      <c r="G52" s="17" t="s">
        <v>11</v>
      </c>
      <c r="H52" s="17" t="s">
        <v>3572</v>
      </c>
      <c r="I52" s="21">
        <v>30.18</v>
      </c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1777497.2199999997</v>
      </c>
      <c r="L52" s="20">
        <f>IF(FluxoCaixa101315141921232528[[#This Row],[Entrada / Saída]]="Saída",FluxoCaixa101315141921232528[[#This Row],[R$ (Valores)]]*-1,FluxoCaixa101315141921232528[[#This Row],[R$ (Valores)]])</f>
        <v>30.18</v>
      </c>
    </row>
    <row r="53" spans="2:16">
      <c r="B53" s="48" t="s">
        <v>2478</v>
      </c>
      <c r="C53" s="48" t="s">
        <v>3977</v>
      </c>
      <c r="D53" s="16">
        <v>46251</v>
      </c>
      <c r="E53" s="48" t="s">
        <v>2413</v>
      </c>
      <c r="F53" s="17" t="s">
        <v>2</v>
      </c>
      <c r="G53" s="17" t="s">
        <v>20</v>
      </c>
      <c r="H53" s="17" t="s">
        <v>4141</v>
      </c>
      <c r="I53" s="21">
        <v>10076.290000000001</v>
      </c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1767420.9299999997</v>
      </c>
      <c r="L53" s="20">
        <f>IF(FluxoCaixa101315141921232528[[#This Row],[Entrada / Saída]]="Saída",FluxoCaixa101315141921232528[[#This Row],[R$ (Valores)]]*-1,FluxoCaixa101315141921232528[[#This Row],[R$ (Valores)]])</f>
        <v>-10076.290000000001</v>
      </c>
      <c r="P53" s="31"/>
    </row>
    <row r="54" spans="2:16">
      <c r="B54" s="48" t="s">
        <v>2478</v>
      </c>
      <c r="C54" s="48" t="s">
        <v>3977</v>
      </c>
      <c r="D54" s="16">
        <v>46251</v>
      </c>
      <c r="E54" s="48" t="s">
        <v>2413</v>
      </c>
      <c r="F54" s="17" t="s">
        <v>2</v>
      </c>
      <c r="G54" s="17" t="s">
        <v>507</v>
      </c>
      <c r="H54" s="17" t="s">
        <v>3575</v>
      </c>
      <c r="I54" s="21">
        <v>0.25</v>
      </c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1767420.6799999997</v>
      </c>
      <c r="L54" s="20">
        <f>IF(FluxoCaixa101315141921232528[[#This Row],[Entrada / Saída]]="Saída",FluxoCaixa101315141921232528[[#This Row],[R$ (Valores)]]*-1,FluxoCaixa101315141921232528[[#This Row],[R$ (Valores)]])</f>
        <v>-0.25</v>
      </c>
    </row>
    <row r="55" spans="2:16">
      <c r="B55" s="48" t="s">
        <v>2478</v>
      </c>
      <c r="C55" s="48" t="s">
        <v>3977</v>
      </c>
      <c r="D55" s="16">
        <v>46251</v>
      </c>
      <c r="E55" s="48" t="s">
        <v>2413</v>
      </c>
      <c r="F55" s="17" t="s">
        <v>2</v>
      </c>
      <c r="G55" s="17" t="s">
        <v>507</v>
      </c>
      <c r="H55" s="17" t="s">
        <v>3575</v>
      </c>
      <c r="I55" s="21">
        <v>0.25</v>
      </c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1767420.4299999997</v>
      </c>
      <c r="L55" s="20">
        <f>IF(FluxoCaixa101315141921232528[[#This Row],[Entrada / Saída]]="Saída",FluxoCaixa101315141921232528[[#This Row],[R$ (Valores)]]*-1,FluxoCaixa101315141921232528[[#This Row],[R$ (Valores)]])</f>
        <v>-0.25</v>
      </c>
      <c r="P55" s="26"/>
    </row>
    <row r="56" spans="2:16">
      <c r="B56" s="48" t="s">
        <v>2478</v>
      </c>
      <c r="C56" s="48" t="s">
        <v>3977</v>
      </c>
      <c r="D56" s="16">
        <v>46251</v>
      </c>
      <c r="E56" s="48" t="s">
        <v>2413</v>
      </c>
      <c r="F56" s="17" t="s">
        <v>2</v>
      </c>
      <c r="G56" s="17" t="s">
        <v>20</v>
      </c>
      <c r="H56" s="17" t="s">
        <v>4142</v>
      </c>
      <c r="I56" s="21">
        <v>9840.76</v>
      </c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1757579.6699999997</v>
      </c>
      <c r="L56" s="20">
        <f>IF(FluxoCaixa101315141921232528[[#This Row],[Entrada / Saída]]="Saída",FluxoCaixa101315141921232528[[#This Row],[R$ (Valores)]]*-1,FluxoCaixa101315141921232528[[#This Row],[R$ (Valores)]])</f>
        <v>-9840.76</v>
      </c>
    </row>
    <row r="57" spans="2:16">
      <c r="B57" s="48" t="s">
        <v>2478</v>
      </c>
      <c r="C57" s="48" t="s">
        <v>3977</v>
      </c>
      <c r="D57" s="16">
        <v>46251</v>
      </c>
      <c r="E57" s="48" t="s">
        <v>2413</v>
      </c>
      <c r="F57" s="17" t="s">
        <v>2</v>
      </c>
      <c r="G57" s="17" t="s">
        <v>223</v>
      </c>
      <c r="H57" s="17" t="s">
        <v>4143</v>
      </c>
      <c r="I57" s="21">
        <v>350000</v>
      </c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1407579.6699999997</v>
      </c>
      <c r="L57" s="20">
        <f>IF(FluxoCaixa101315141921232528[[#This Row],[Entrada / Saída]]="Saída",FluxoCaixa101315141921232528[[#This Row],[R$ (Valores)]]*-1,FluxoCaixa101315141921232528[[#This Row],[R$ (Valores)]])</f>
        <v>-350000</v>
      </c>
    </row>
    <row r="58" spans="2:16">
      <c r="B58" s="48" t="s">
        <v>2478</v>
      </c>
      <c r="C58" s="48" t="s">
        <v>3977</v>
      </c>
      <c r="D58" s="16">
        <v>46251</v>
      </c>
      <c r="E58" s="48" t="s">
        <v>2413</v>
      </c>
      <c r="F58" s="17" t="s">
        <v>2</v>
      </c>
      <c r="G58" s="17" t="s">
        <v>75</v>
      </c>
      <c r="H58" s="17" t="s">
        <v>3812</v>
      </c>
      <c r="I58" s="21">
        <v>50000</v>
      </c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1357579.6699999997</v>
      </c>
      <c r="L58" s="20">
        <f>IF(FluxoCaixa101315141921232528[[#This Row],[Entrada / Saída]]="Saída",FluxoCaixa101315141921232528[[#This Row],[R$ (Valores)]]*-1,FluxoCaixa101315141921232528[[#This Row],[R$ (Valores)]])</f>
        <v>-50000</v>
      </c>
    </row>
    <row r="59" spans="2:16">
      <c r="B59" s="48" t="s">
        <v>2478</v>
      </c>
      <c r="C59" s="48" t="s">
        <v>3977</v>
      </c>
      <c r="D59" s="16">
        <v>46251</v>
      </c>
      <c r="E59" s="48" t="s">
        <v>2413</v>
      </c>
      <c r="F59" s="17" t="s">
        <v>2</v>
      </c>
      <c r="G59" s="17" t="s">
        <v>75</v>
      </c>
      <c r="H59" s="17" t="s">
        <v>3812</v>
      </c>
      <c r="I59" s="21">
        <v>100000</v>
      </c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1257579.6699999997</v>
      </c>
      <c r="L59" s="20">
        <f>IF(FluxoCaixa101315141921232528[[#This Row],[Entrada / Saída]]="Saída",FluxoCaixa101315141921232528[[#This Row],[R$ (Valores)]]*-1,FluxoCaixa101315141921232528[[#This Row],[R$ (Valores)]])</f>
        <v>-100000</v>
      </c>
    </row>
    <row r="60" spans="2:16">
      <c r="B60" s="48" t="s">
        <v>2478</v>
      </c>
      <c r="C60" s="48" t="s">
        <v>3977</v>
      </c>
      <c r="D60" s="16">
        <v>46252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0.18</v>
      </c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1257579.8499999996</v>
      </c>
      <c r="L60" s="20">
        <f>IF(FluxoCaixa101315141921232528[[#This Row],[Entrada / Saída]]="Saída",FluxoCaixa101315141921232528[[#This Row],[R$ (Valores)]]*-1,FluxoCaixa101315141921232528[[#This Row],[R$ (Valores)]])</f>
        <v>0.18</v>
      </c>
    </row>
    <row r="61" spans="2:16">
      <c r="B61" s="48" t="s">
        <v>2478</v>
      </c>
      <c r="C61" s="48" t="s">
        <v>3977</v>
      </c>
      <c r="D61" s="16">
        <v>46252</v>
      </c>
      <c r="E61" s="48" t="s">
        <v>2417</v>
      </c>
      <c r="F61" s="17" t="s">
        <v>2</v>
      </c>
      <c r="G61" s="17" t="s">
        <v>519</v>
      </c>
      <c r="H61" s="17" t="s">
        <v>2531</v>
      </c>
      <c r="I61" s="21">
        <v>1352</v>
      </c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1256227.8499999996</v>
      </c>
      <c r="L61" s="20">
        <f>IF(FluxoCaixa101315141921232528[[#This Row],[Entrada / Saída]]="Saída",FluxoCaixa101315141921232528[[#This Row],[R$ (Valores)]]*-1,FluxoCaixa101315141921232528[[#This Row],[R$ (Valores)]])</f>
        <v>-1352</v>
      </c>
    </row>
    <row r="62" spans="2:16">
      <c r="B62" s="48" t="s">
        <v>2478</v>
      </c>
      <c r="C62" s="48" t="s">
        <v>3977</v>
      </c>
      <c r="D62" s="16">
        <v>46252</v>
      </c>
      <c r="E62" s="48" t="s">
        <v>2417</v>
      </c>
      <c r="F62" s="17" t="s">
        <v>2</v>
      </c>
      <c r="G62" s="17" t="s">
        <v>25</v>
      </c>
      <c r="H62" s="17" t="s">
        <v>3427</v>
      </c>
      <c r="I62" s="21">
        <v>1312.5</v>
      </c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1254915.3499999996</v>
      </c>
      <c r="L62" s="20">
        <f>IF(FluxoCaixa101315141921232528[[#This Row],[Entrada / Saída]]="Saída",FluxoCaixa101315141921232528[[#This Row],[R$ (Valores)]]*-1,FluxoCaixa101315141921232528[[#This Row],[R$ (Valores)]])</f>
        <v>-1312.5</v>
      </c>
    </row>
    <row r="63" spans="2:16">
      <c r="B63" s="48" t="s">
        <v>2478</v>
      </c>
      <c r="C63" s="48" t="s">
        <v>3977</v>
      </c>
      <c r="D63" s="16">
        <v>46252</v>
      </c>
      <c r="E63" s="48" t="s">
        <v>2413</v>
      </c>
      <c r="F63" s="17" t="s">
        <v>2</v>
      </c>
      <c r="G63" s="17" t="s">
        <v>507</v>
      </c>
      <c r="H63" s="17" t="s">
        <v>3575</v>
      </c>
      <c r="I63" s="21">
        <v>0.25</v>
      </c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1254915.0999999996</v>
      </c>
      <c r="L63" s="20">
        <f>IF(FluxoCaixa101315141921232528[[#This Row],[Entrada / Saída]]="Saída",FluxoCaixa101315141921232528[[#This Row],[R$ (Valores)]]*-1,FluxoCaixa101315141921232528[[#This Row],[R$ (Valores)]])</f>
        <v>-0.25</v>
      </c>
    </row>
    <row r="64" spans="2:16">
      <c r="B64" s="48" t="s">
        <v>2478</v>
      </c>
      <c r="C64" s="48" t="s">
        <v>3977</v>
      </c>
      <c r="D64" s="16">
        <v>46252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0.25</v>
      </c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1254914.8499999996</v>
      </c>
      <c r="L64" s="20">
        <f>IF(FluxoCaixa101315141921232528[[#This Row],[Entrada / Saída]]="Saída",FluxoCaixa101315141921232528[[#This Row],[R$ (Valores)]]*-1,FluxoCaixa101315141921232528[[#This Row],[R$ (Valores)]])</f>
        <v>-0.25</v>
      </c>
    </row>
    <row r="65" spans="2:12">
      <c r="B65" s="48" t="s">
        <v>2478</v>
      </c>
      <c r="C65" s="48" t="s">
        <v>3977</v>
      </c>
      <c r="D65" s="16">
        <v>46253</v>
      </c>
      <c r="E65" s="48" t="s">
        <v>2413</v>
      </c>
      <c r="F65" s="17" t="s">
        <v>1</v>
      </c>
      <c r="G65" s="17" t="s">
        <v>11</v>
      </c>
      <c r="H65" s="17" t="s">
        <v>3572</v>
      </c>
      <c r="I65" s="21">
        <v>8.81</v>
      </c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1254923.6599999997</v>
      </c>
      <c r="L65" s="20">
        <f>IF(FluxoCaixa101315141921232528[[#This Row],[Entrada / Saída]]="Saída",FluxoCaixa101315141921232528[[#This Row],[R$ (Valores)]]*-1,FluxoCaixa101315141921232528[[#This Row],[R$ (Valores)]])</f>
        <v>8.81</v>
      </c>
    </row>
    <row r="66" spans="2:12">
      <c r="B66" s="48" t="s">
        <v>2478</v>
      </c>
      <c r="C66" s="48" t="s">
        <v>3977</v>
      </c>
      <c r="D66" s="16">
        <v>46253</v>
      </c>
      <c r="E66" s="48" t="s">
        <v>2417</v>
      </c>
      <c r="F66" s="17" t="s">
        <v>2</v>
      </c>
      <c r="G66" s="17" t="s">
        <v>103</v>
      </c>
      <c r="H66" s="17" t="s">
        <v>577</v>
      </c>
      <c r="I66" s="21">
        <v>579.26</v>
      </c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1254344.3999999997</v>
      </c>
      <c r="L66" s="20">
        <f>IF(FluxoCaixa101315141921232528[[#This Row],[Entrada / Saída]]="Saída",FluxoCaixa101315141921232528[[#This Row],[R$ (Valores)]]*-1,FluxoCaixa101315141921232528[[#This Row],[R$ (Valores)]])</f>
        <v>-579.26</v>
      </c>
    </row>
    <row r="67" spans="2:12">
      <c r="B67" s="48" t="s">
        <v>2478</v>
      </c>
      <c r="C67" s="48" t="s">
        <v>3977</v>
      </c>
      <c r="D67" s="16">
        <v>46253</v>
      </c>
      <c r="E67" s="48" t="s">
        <v>2417</v>
      </c>
      <c r="F67" s="17" t="s">
        <v>2</v>
      </c>
      <c r="G67" s="17" t="s">
        <v>519</v>
      </c>
      <c r="H67" s="17" t="s">
        <v>4189</v>
      </c>
      <c r="I67" s="21">
        <v>1014.11</v>
      </c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1253330.2899999996</v>
      </c>
      <c r="L67" s="20">
        <f>IF(FluxoCaixa101315141921232528[[#This Row],[Entrada / Saída]]="Saída",FluxoCaixa101315141921232528[[#This Row],[R$ (Valores)]]*-1,FluxoCaixa101315141921232528[[#This Row],[R$ (Valores)]])</f>
        <v>-1014.11</v>
      </c>
    </row>
    <row r="68" spans="2:12">
      <c r="B68" s="48" t="s">
        <v>2478</v>
      </c>
      <c r="C68" s="48" t="s">
        <v>3977</v>
      </c>
      <c r="D68" s="16">
        <v>46253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0.25</v>
      </c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1253330.0399999996</v>
      </c>
      <c r="L68" s="20">
        <f>IF(FluxoCaixa101315141921232528[[#This Row],[Entrada / Saída]]="Saída",FluxoCaixa101315141921232528[[#This Row],[R$ (Valores)]]*-1,FluxoCaixa101315141921232528[[#This Row],[R$ (Valores)]])</f>
        <v>-0.25</v>
      </c>
    </row>
    <row r="69" spans="2:12">
      <c r="B69" s="48" t="s">
        <v>2478</v>
      </c>
      <c r="C69" s="48" t="s">
        <v>3977</v>
      </c>
      <c r="D69" s="16">
        <v>46253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0.25</v>
      </c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1253329.7899999996</v>
      </c>
      <c r="L69" s="20">
        <f>IF(FluxoCaixa101315141921232528[[#This Row],[Entrada / Saída]]="Saída",FluxoCaixa101315141921232528[[#This Row],[R$ (Valores)]]*-1,FluxoCaixa101315141921232528[[#This Row],[R$ (Valores)]])</f>
        <v>-0.25</v>
      </c>
    </row>
    <row r="70" spans="2:12">
      <c r="B70" s="48" t="s">
        <v>2478</v>
      </c>
      <c r="C70" s="48" t="s">
        <v>3977</v>
      </c>
      <c r="D70" s="16">
        <v>46253</v>
      </c>
      <c r="E70" s="48" t="s">
        <v>2413</v>
      </c>
      <c r="F70" s="17" t="s">
        <v>2</v>
      </c>
      <c r="G70" s="17" t="s">
        <v>75</v>
      </c>
      <c r="H70" s="17" t="s">
        <v>3812</v>
      </c>
      <c r="I70" s="21">
        <v>65000</v>
      </c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1188329.7899999996</v>
      </c>
      <c r="L70" s="20">
        <f>IF(FluxoCaixa101315141921232528[[#This Row],[Entrada / Saída]]="Saída",FluxoCaixa101315141921232528[[#This Row],[R$ (Valores)]]*-1,FluxoCaixa101315141921232528[[#This Row],[R$ (Valores)]])</f>
        <v>-65000</v>
      </c>
    </row>
    <row r="71" spans="2:12">
      <c r="B71" s="48" t="s">
        <v>2478</v>
      </c>
      <c r="C71" s="48" t="s">
        <v>3977</v>
      </c>
      <c r="D71" s="16">
        <v>46253</v>
      </c>
      <c r="E71" s="48" t="s">
        <v>2413</v>
      </c>
      <c r="F71" s="17" t="s">
        <v>2</v>
      </c>
      <c r="G71" s="17" t="s">
        <v>75</v>
      </c>
      <c r="H71" s="17" t="s">
        <v>3811</v>
      </c>
      <c r="I71" s="21">
        <v>50000</v>
      </c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1138329.7899999996</v>
      </c>
      <c r="L71" s="20">
        <f>IF(FluxoCaixa101315141921232528[[#This Row],[Entrada / Saída]]="Saída",FluxoCaixa101315141921232528[[#This Row],[R$ (Valores)]]*-1,FluxoCaixa101315141921232528[[#This Row],[R$ (Valores)]])</f>
        <v>-50000</v>
      </c>
    </row>
    <row r="72" spans="2:12">
      <c r="B72" s="48" t="s">
        <v>2478</v>
      </c>
      <c r="C72" s="48" t="s">
        <v>3977</v>
      </c>
      <c r="D72" s="16">
        <v>46254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5.15</v>
      </c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1138334.9399999995</v>
      </c>
      <c r="L72" s="20">
        <f>IF(FluxoCaixa101315141921232528[[#This Row],[Entrada / Saída]]="Saída",FluxoCaixa101315141921232528[[#This Row],[R$ (Valores)]]*-1,FluxoCaixa101315141921232528[[#This Row],[R$ (Valores)]])</f>
        <v>5.15</v>
      </c>
    </row>
    <row r="73" spans="2:12">
      <c r="B73" s="48" t="s">
        <v>2477</v>
      </c>
      <c r="C73" s="48" t="s">
        <v>3977</v>
      </c>
      <c r="D73" s="16">
        <v>46254</v>
      </c>
      <c r="E73" s="48" t="s">
        <v>2496</v>
      </c>
      <c r="F73" s="17" t="s">
        <v>2</v>
      </c>
      <c r="G73" s="17" t="s">
        <v>432</v>
      </c>
      <c r="H73" s="17" t="s">
        <v>4190</v>
      </c>
      <c r="I73" s="21">
        <v>3829.31</v>
      </c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1134505.6299999994</v>
      </c>
      <c r="L73" s="20">
        <f>IF(FluxoCaixa101315141921232528[[#This Row],[Entrada / Saída]]="Saída",FluxoCaixa101315141921232528[[#This Row],[R$ (Valores)]]*-1,FluxoCaixa101315141921232528[[#This Row],[R$ (Valores)]])</f>
        <v>-3829.31</v>
      </c>
    </row>
    <row r="74" spans="2:12">
      <c r="B74" s="48" t="s">
        <v>2477</v>
      </c>
      <c r="C74" s="48" t="s">
        <v>3977</v>
      </c>
      <c r="D74" s="16">
        <v>46254</v>
      </c>
      <c r="E74" s="48" t="s">
        <v>2496</v>
      </c>
      <c r="F74" s="17" t="s">
        <v>2</v>
      </c>
      <c r="G74" s="17" t="s">
        <v>10</v>
      </c>
      <c r="H74" s="17" t="s">
        <v>3195</v>
      </c>
      <c r="I74" s="21">
        <v>109.9</v>
      </c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1134395.7299999995</v>
      </c>
      <c r="L74" s="20">
        <f>IF(FluxoCaixa101315141921232528[[#This Row],[Entrada / Saída]]="Saída",FluxoCaixa101315141921232528[[#This Row],[R$ (Valores)]]*-1,FluxoCaixa101315141921232528[[#This Row],[R$ (Valores)]])</f>
        <v>-109.9</v>
      </c>
    </row>
    <row r="75" spans="2:12">
      <c r="B75" s="48" t="s">
        <v>2477</v>
      </c>
      <c r="C75" s="48" t="s">
        <v>3977</v>
      </c>
      <c r="D75" s="16">
        <v>46254</v>
      </c>
      <c r="E75" s="48" t="s">
        <v>2496</v>
      </c>
      <c r="F75" s="17" t="s">
        <v>2</v>
      </c>
      <c r="G75" s="17" t="s">
        <v>73</v>
      </c>
      <c r="H75" s="17" t="s">
        <v>3926</v>
      </c>
      <c r="I75" s="21">
        <v>203</v>
      </c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1134192.7299999995</v>
      </c>
      <c r="L75" s="59">
        <f>IF(FluxoCaixa101315141921232528[[#This Row],[Entrada / Saída]]="Saída",FluxoCaixa101315141921232528[[#This Row],[R$ (Valores)]]*-1,FluxoCaixa101315141921232528[[#This Row],[R$ (Valores)]])</f>
        <v>-203</v>
      </c>
    </row>
    <row r="76" spans="2:12">
      <c r="B76" s="48" t="s">
        <v>2477</v>
      </c>
      <c r="C76" s="48" t="s">
        <v>3977</v>
      </c>
      <c r="D76" s="16">
        <v>46254</v>
      </c>
      <c r="E76" s="52" t="s">
        <v>2417</v>
      </c>
      <c r="F76" s="45" t="s">
        <v>2</v>
      </c>
      <c r="G76" s="45" t="s">
        <v>25</v>
      </c>
      <c r="H76" s="17" t="s">
        <v>3427</v>
      </c>
      <c r="I76" s="21">
        <v>1112.5</v>
      </c>
      <c r="J76" s="45" t="s">
        <v>525</v>
      </c>
      <c r="K76" s="47">
        <f>IF(FluxoCaixa101315141921232528[[#This Row],[Movimento ]]="Saldo Inicial",FluxoCaixa101315141921232528[[#This Row],[R$ (Valores)]],K75+FluxoCaixa101315141921232528[[#This Row],[Valores Receitas / Despesas]])</f>
        <v>1133080.2299999995</v>
      </c>
      <c r="L76" s="53">
        <f>IF(FluxoCaixa101315141921232528[[#This Row],[Entrada / Saída]]="Saída",FluxoCaixa101315141921232528[[#This Row],[R$ (Valores)]]*-1,FluxoCaixa101315141921232528[[#This Row],[R$ (Valores)]])</f>
        <v>-1112.5</v>
      </c>
    </row>
    <row r="77" spans="2:12">
      <c r="B77" s="48" t="s">
        <v>2477</v>
      </c>
      <c r="C77" s="48" t="s">
        <v>3977</v>
      </c>
      <c r="D77" s="16">
        <v>46254</v>
      </c>
      <c r="E77" s="52" t="s">
        <v>2417</v>
      </c>
      <c r="F77" s="45" t="s">
        <v>2</v>
      </c>
      <c r="G77" s="45" t="s">
        <v>73</v>
      </c>
      <c r="H77" s="106" t="s">
        <v>3926</v>
      </c>
      <c r="I77" s="21">
        <v>550.55999999999995</v>
      </c>
      <c r="J77" s="45" t="s">
        <v>525</v>
      </c>
      <c r="K77" s="47">
        <f>IF(FluxoCaixa101315141921232528[[#This Row],[Movimento ]]="Saldo Inicial",FluxoCaixa101315141921232528[[#This Row],[R$ (Valores)]],K76+FluxoCaixa101315141921232528[[#This Row],[Valores Receitas / Despesas]])</f>
        <v>1132529.6699999995</v>
      </c>
      <c r="L77" s="53">
        <f>IF(FluxoCaixa101315141921232528[[#This Row],[Entrada / Saída]]="Saída",FluxoCaixa101315141921232528[[#This Row],[R$ (Valores)]]*-1,FluxoCaixa101315141921232528[[#This Row],[R$ (Valores)]])</f>
        <v>-550.55999999999995</v>
      </c>
    </row>
    <row r="78" spans="2:12">
      <c r="B78" s="48" t="s">
        <v>2477</v>
      </c>
      <c r="C78" s="48" t="s">
        <v>3977</v>
      </c>
      <c r="D78" s="16">
        <v>46254</v>
      </c>
      <c r="E78" s="52" t="s">
        <v>2496</v>
      </c>
      <c r="F78" s="45" t="s">
        <v>2</v>
      </c>
      <c r="G78" s="45" t="s">
        <v>431</v>
      </c>
      <c r="H78" s="105" t="s">
        <v>2453</v>
      </c>
      <c r="I78" s="54">
        <v>104.13</v>
      </c>
      <c r="J78" s="45" t="s">
        <v>525</v>
      </c>
      <c r="K78" s="47">
        <f>IF(FluxoCaixa101315141921232528[[#This Row],[Movimento ]]="Saldo Inicial",FluxoCaixa101315141921232528[[#This Row],[R$ (Valores)]],K77+FluxoCaixa101315141921232528[[#This Row],[Valores Receitas / Despesas]])</f>
        <v>1132425.5399999996</v>
      </c>
      <c r="L78" s="53">
        <f>IF(FluxoCaixa101315141921232528[[#This Row],[Entrada / Saída]]="Saída",FluxoCaixa101315141921232528[[#This Row],[R$ (Valores)]]*-1,FluxoCaixa101315141921232528[[#This Row],[R$ (Valores)]])</f>
        <v>-104.13</v>
      </c>
    </row>
    <row r="79" spans="2:12">
      <c r="B79" s="48" t="s">
        <v>2478</v>
      </c>
      <c r="C79" s="48" t="s">
        <v>3977</v>
      </c>
      <c r="D79" s="16">
        <v>46254</v>
      </c>
      <c r="E79" s="48" t="s">
        <v>2413</v>
      </c>
      <c r="F79" s="17" t="s">
        <v>2</v>
      </c>
      <c r="G79" s="17" t="s">
        <v>75</v>
      </c>
      <c r="H79" s="17" t="s">
        <v>3812</v>
      </c>
      <c r="I79" s="54">
        <v>40000</v>
      </c>
      <c r="J79" s="45" t="s">
        <v>525</v>
      </c>
      <c r="K79" s="47">
        <f>IF(FluxoCaixa101315141921232528[[#This Row],[Movimento ]]="Saldo Inicial",FluxoCaixa101315141921232528[[#This Row],[R$ (Valores)]],K78+FluxoCaixa101315141921232528[[#This Row],[Valores Receitas / Despesas]])</f>
        <v>1092425.5399999996</v>
      </c>
      <c r="L79" s="53">
        <f>IF(FluxoCaixa101315141921232528[[#This Row],[Entrada / Saída]]="Saída",FluxoCaixa101315141921232528[[#This Row],[R$ (Valores)]]*-1,FluxoCaixa101315141921232528[[#This Row],[R$ (Valores)]])</f>
        <v>-40000</v>
      </c>
    </row>
    <row r="80" spans="2:12">
      <c r="B80" s="48" t="s">
        <v>2478</v>
      </c>
      <c r="C80" s="48" t="s">
        <v>3977</v>
      </c>
      <c r="D80" s="16">
        <v>46254</v>
      </c>
      <c r="E80" s="48" t="s">
        <v>2413</v>
      </c>
      <c r="F80" s="17" t="s">
        <v>2</v>
      </c>
      <c r="G80" s="17" t="s">
        <v>75</v>
      </c>
      <c r="H80" s="17" t="s">
        <v>4191</v>
      </c>
      <c r="I80" s="54">
        <v>15000</v>
      </c>
      <c r="J80" s="45" t="s">
        <v>525</v>
      </c>
      <c r="K80" s="47">
        <f>IF(FluxoCaixa101315141921232528[[#This Row],[Movimento ]]="Saldo Inicial",FluxoCaixa101315141921232528[[#This Row],[R$ (Valores)]],K78+FluxoCaixa101315141921232528[[#This Row],[Valores Receitas / Despesas]])</f>
        <v>1117425.5399999996</v>
      </c>
      <c r="L80" s="53">
        <f>IF(FluxoCaixa101315141921232528[[#This Row],[Entrada / Saída]]="Saída",FluxoCaixa101315141921232528[[#This Row],[R$ (Valores)]]*-1,FluxoCaixa101315141921232528[[#This Row],[R$ (Valores)]])</f>
        <v>-15000</v>
      </c>
    </row>
    <row r="81" spans="2:12">
      <c r="B81" s="48" t="s">
        <v>2478</v>
      </c>
      <c r="C81" s="48" t="s">
        <v>3977</v>
      </c>
      <c r="D81" s="16">
        <v>46255</v>
      </c>
      <c r="E81" s="48" t="s">
        <v>2413</v>
      </c>
      <c r="F81" s="17" t="s">
        <v>1</v>
      </c>
      <c r="G81" s="17" t="s">
        <v>11</v>
      </c>
      <c r="H81" s="17" t="s">
        <v>3572</v>
      </c>
      <c r="I81" s="54">
        <v>8.4</v>
      </c>
      <c r="J81" s="45" t="s">
        <v>525</v>
      </c>
      <c r="K81" s="47">
        <f>IF(FluxoCaixa101315141921232528[[#This Row],[Movimento ]]="Saldo Inicial",FluxoCaixa101315141921232528[[#This Row],[R$ (Valores)]],K78+FluxoCaixa101315141921232528[[#This Row],[Valores Receitas / Despesas]])</f>
        <v>1132433.9399999995</v>
      </c>
      <c r="L81" s="53">
        <f>IF(FluxoCaixa101315141921232528[[#This Row],[Entrada / Saída]]="Saída",FluxoCaixa101315141921232528[[#This Row],[R$ (Valores)]]*-1,FluxoCaixa101315141921232528[[#This Row],[R$ (Valores)]])</f>
        <v>8.4</v>
      </c>
    </row>
    <row r="82" spans="2:12">
      <c r="B82" s="48" t="s">
        <v>2478</v>
      </c>
      <c r="C82" s="48" t="s">
        <v>3977</v>
      </c>
      <c r="D82" s="16">
        <v>46255</v>
      </c>
      <c r="E82" s="48" t="s">
        <v>2413</v>
      </c>
      <c r="F82" s="17" t="s">
        <v>2</v>
      </c>
      <c r="G82" s="17" t="s">
        <v>76</v>
      </c>
      <c r="H82" s="17" t="s">
        <v>2545</v>
      </c>
      <c r="I82" s="54">
        <v>600</v>
      </c>
      <c r="J82" s="45" t="s">
        <v>525</v>
      </c>
      <c r="K82" s="47">
        <f>IF(FluxoCaixa101315141921232528[[#This Row],[Movimento ]]="Saldo Inicial",FluxoCaixa101315141921232528[[#This Row],[R$ (Valores)]],K78+FluxoCaixa101315141921232528[[#This Row],[Valores Receitas / Despesas]])</f>
        <v>1131825.5399999996</v>
      </c>
      <c r="L82" s="53">
        <f>IF(FluxoCaixa101315141921232528[[#This Row],[Entrada / Saída]]="Saída",FluxoCaixa101315141921232528[[#This Row],[R$ (Valores)]]*-1,FluxoCaixa101315141921232528[[#This Row],[R$ (Valores)]])</f>
        <v>-600</v>
      </c>
    </row>
    <row r="83" spans="2:12">
      <c r="B83" s="48" t="s">
        <v>2478</v>
      </c>
      <c r="C83" s="48" t="s">
        <v>3977</v>
      </c>
      <c r="D83" s="16">
        <v>46255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54">
        <v>0.25</v>
      </c>
      <c r="J83" s="45" t="s">
        <v>525</v>
      </c>
      <c r="K83" s="47">
        <f>IF(FluxoCaixa101315141921232528[[#This Row],[Movimento ]]="Saldo Inicial",FluxoCaixa101315141921232528[[#This Row],[R$ (Valores)]],K82+FluxoCaixa101315141921232528[[#This Row],[Valores Receitas / Despesas]])</f>
        <v>1131825.2899999996</v>
      </c>
      <c r="L83" s="53">
        <f>IF(FluxoCaixa101315141921232528[[#This Row],[Entrada / Saída]]="Saída",FluxoCaixa101315141921232528[[#This Row],[R$ (Valores)]]*-1,FluxoCaixa101315141921232528[[#This Row],[R$ (Valores)]])</f>
        <v>-0.25</v>
      </c>
    </row>
    <row r="84" spans="2:12">
      <c r="B84" s="48" t="s">
        <v>2478</v>
      </c>
      <c r="C84" s="48" t="s">
        <v>3977</v>
      </c>
      <c r="D84" s="16">
        <v>46255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54">
        <v>0.25</v>
      </c>
      <c r="J84" s="45" t="s">
        <v>525</v>
      </c>
      <c r="K84" s="47">
        <f>IF(FluxoCaixa101315141921232528[[#This Row],[Movimento ]]="Saldo Inicial",FluxoCaixa101315141921232528[[#This Row],[R$ (Valores)]],K83+FluxoCaixa101315141921232528[[#This Row],[Valores Receitas / Despesas]])</f>
        <v>1131825.0399999996</v>
      </c>
      <c r="L84" s="53">
        <f>IF(FluxoCaixa101315141921232528[[#This Row],[Entrada / Saída]]="Saída",FluxoCaixa101315141921232528[[#This Row],[R$ (Valores)]]*-1,FluxoCaixa101315141921232528[[#This Row],[R$ (Valores)]])</f>
        <v>-0.25</v>
      </c>
    </row>
    <row r="85" spans="2:12">
      <c r="B85" s="48" t="s">
        <v>2478</v>
      </c>
      <c r="C85" s="48" t="s">
        <v>3977</v>
      </c>
      <c r="D85" s="16">
        <v>46255</v>
      </c>
      <c r="E85" s="48" t="s">
        <v>2413</v>
      </c>
      <c r="F85" s="17" t="s">
        <v>2</v>
      </c>
      <c r="G85" s="17" t="s">
        <v>75</v>
      </c>
      <c r="H85" s="17" t="s">
        <v>3812</v>
      </c>
      <c r="I85" s="54">
        <v>30000</v>
      </c>
      <c r="J85" s="45" t="s">
        <v>525</v>
      </c>
      <c r="K85" s="47">
        <f>IF(FluxoCaixa101315141921232528[[#This Row],[Movimento ]]="Saldo Inicial",FluxoCaixa101315141921232528[[#This Row],[R$ (Valores)]],K84+FluxoCaixa101315141921232528[[#This Row],[Valores Receitas / Despesas]])</f>
        <v>1101825.0399999996</v>
      </c>
      <c r="L85" s="53">
        <f>IF(FluxoCaixa101315141921232528[[#This Row],[Entrada / Saída]]="Saída",FluxoCaixa101315141921232528[[#This Row],[R$ (Valores)]]*-1,FluxoCaixa101315141921232528[[#This Row],[R$ (Valores)]])</f>
        <v>-30000</v>
      </c>
    </row>
    <row r="86" spans="2:12">
      <c r="B86" s="48" t="s">
        <v>2478</v>
      </c>
      <c r="C86" s="48" t="s">
        <v>3977</v>
      </c>
      <c r="D86" s="16">
        <v>46255</v>
      </c>
      <c r="E86" s="48" t="s">
        <v>2413</v>
      </c>
      <c r="F86" s="17" t="s">
        <v>2</v>
      </c>
      <c r="G86" s="17" t="s">
        <v>75</v>
      </c>
      <c r="H86" s="17" t="s">
        <v>3812</v>
      </c>
      <c r="I86" s="54">
        <v>40000</v>
      </c>
      <c r="J86" s="45" t="s">
        <v>525</v>
      </c>
      <c r="K86" s="47">
        <f>IF(FluxoCaixa101315141921232528[[#This Row],[Movimento ]]="Saldo Inicial",FluxoCaixa101315141921232528[[#This Row],[R$ (Valores)]],K85+FluxoCaixa101315141921232528[[#This Row],[Valores Receitas / Despesas]])</f>
        <v>1061825.0399999996</v>
      </c>
      <c r="L86" s="53">
        <f>IF(FluxoCaixa101315141921232528[[#This Row],[Entrada / Saída]]="Saída",FluxoCaixa101315141921232528[[#This Row],[R$ (Valores)]]*-1,FluxoCaixa101315141921232528[[#This Row],[R$ (Valores)]])</f>
        <v>-40000</v>
      </c>
    </row>
    <row r="87" spans="2:12">
      <c r="B87" s="48" t="s">
        <v>2478</v>
      </c>
      <c r="C87" s="48" t="s">
        <v>3977</v>
      </c>
      <c r="D87" s="16">
        <v>46255</v>
      </c>
      <c r="E87" s="48" t="s">
        <v>2413</v>
      </c>
      <c r="F87" s="17" t="s">
        <v>2</v>
      </c>
      <c r="G87" s="17" t="s">
        <v>75</v>
      </c>
      <c r="H87" s="17" t="s">
        <v>4191</v>
      </c>
      <c r="I87" s="54">
        <v>15000</v>
      </c>
      <c r="J87" s="45" t="s">
        <v>525</v>
      </c>
      <c r="K87" s="47">
        <f>IF(FluxoCaixa101315141921232528[[#This Row],[Movimento ]]="Saldo Inicial",FluxoCaixa101315141921232528[[#This Row],[R$ (Valores)]],K86+FluxoCaixa101315141921232528[[#This Row],[Valores Receitas / Despesas]])</f>
        <v>1046825.0399999996</v>
      </c>
      <c r="L87" s="53">
        <f>IF(FluxoCaixa101315141921232528[[#This Row],[Entrada / Saída]]="Saída",FluxoCaixa101315141921232528[[#This Row],[R$ (Valores)]]*-1,FluxoCaixa101315141921232528[[#This Row],[R$ (Valores)]])</f>
        <v>-15000</v>
      </c>
    </row>
    <row r="88" spans="2:12">
      <c r="B88" s="48" t="s">
        <v>2478</v>
      </c>
      <c r="C88" s="48" t="s">
        <v>3977</v>
      </c>
      <c r="D88" s="16">
        <v>46255</v>
      </c>
      <c r="E88" s="48" t="s">
        <v>2413</v>
      </c>
      <c r="F88" s="17" t="s">
        <v>2</v>
      </c>
      <c r="G88" s="17" t="s">
        <v>70</v>
      </c>
      <c r="H88" s="17" t="s">
        <v>4230</v>
      </c>
      <c r="I88" s="54">
        <v>1600</v>
      </c>
      <c r="J88" s="45" t="s">
        <v>525</v>
      </c>
      <c r="K88" s="47">
        <f>IF(FluxoCaixa101315141921232528[[#This Row],[Movimento ]]="Saldo Inicial",FluxoCaixa101315141921232528[[#This Row],[R$ (Valores)]],K84+FluxoCaixa101315141921232528[[#This Row],[Valores Receitas / Despesas]])</f>
        <v>1130225.0399999996</v>
      </c>
      <c r="L88" s="53">
        <f>IF(FluxoCaixa101315141921232528[[#This Row],[Entrada / Saída]]="Saída",FluxoCaixa101315141921232528[[#This Row],[R$ (Valores)]]*-1,FluxoCaixa101315141921232528[[#This Row],[R$ (Valores)]])</f>
        <v>-1600</v>
      </c>
    </row>
    <row r="89" spans="2:12">
      <c r="B89" s="48" t="s">
        <v>2478</v>
      </c>
      <c r="C89" s="48" t="s">
        <v>3977</v>
      </c>
      <c r="D89" s="16">
        <v>46255</v>
      </c>
      <c r="E89" s="48" t="s">
        <v>2413</v>
      </c>
      <c r="F89" s="17" t="s">
        <v>2</v>
      </c>
      <c r="G89" s="17" t="s">
        <v>71</v>
      </c>
      <c r="H89" s="17" t="s">
        <v>4231</v>
      </c>
      <c r="I89" s="54">
        <v>932.21</v>
      </c>
      <c r="J89" s="45" t="s">
        <v>525</v>
      </c>
      <c r="K89" s="47">
        <f>IF(FluxoCaixa101315141921232528[[#This Row],[Movimento ]]="Saldo Inicial",FluxoCaixa101315141921232528[[#This Row],[R$ (Valores)]],K88+FluxoCaixa101315141921232528[[#This Row],[Valores Receitas / Despesas]])</f>
        <v>1129292.8299999996</v>
      </c>
      <c r="L89" s="53">
        <f>IF(FluxoCaixa101315141921232528[[#This Row],[Entrada / Saída]]="Saída",FluxoCaixa101315141921232528[[#This Row],[R$ (Valores)]]*-1,FluxoCaixa101315141921232528[[#This Row],[R$ (Valores)]])</f>
        <v>-932.21</v>
      </c>
    </row>
    <row r="90" spans="2:12">
      <c r="B90" s="48" t="s">
        <v>2478</v>
      </c>
      <c r="C90" s="48" t="s">
        <v>3977</v>
      </c>
      <c r="D90" s="16">
        <v>46258</v>
      </c>
      <c r="E90" s="48" t="s">
        <v>2413</v>
      </c>
      <c r="F90" s="17" t="s">
        <v>1</v>
      </c>
      <c r="G90" s="17" t="s">
        <v>11</v>
      </c>
      <c r="H90" s="17" t="s">
        <v>3572</v>
      </c>
      <c r="I90" s="54">
        <v>3.89</v>
      </c>
      <c r="J90" s="45" t="s">
        <v>525</v>
      </c>
      <c r="K90" s="47">
        <f>IF(FluxoCaixa101315141921232528[[#This Row],[Movimento ]]="Saldo Inicial",FluxoCaixa101315141921232528[[#This Row],[R$ (Valores)]],K89+FluxoCaixa101315141921232528[[#This Row],[Valores Receitas / Despesas]])</f>
        <v>1129296.7199999995</v>
      </c>
      <c r="L90" s="53">
        <f>IF(FluxoCaixa101315141921232528[[#This Row],[Entrada / Saída]]="Saída",FluxoCaixa101315141921232528[[#This Row],[R$ (Valores)]]*-1,FluxoCaixa101315141921232528[[#This Row],[R$ (Valores)]])</f>
        <v>3.89</v>
      </c>
    </row>
    <row r="91" spans="2:12">
      <c r="B91" s="48" t="s">
        <v>2477</v>
      </c>
      <c r="C91" s="48" t="s">
        <v>3977</v>
      </c>
      <c r="D91" s="16">
        <v>46258</v>
      </c>
      <c r="E91" s="48" t="s">
        <v>2417</v>
      </c>
      <c r="F91" s="17" t="s">
        <v>2</v>
      </c>
      <c r="G91" s="17" t="s">
        <v>25</v>
      </c>
      <c r="H91" s="17" t="s">
        <v>3566</v>
      </c>
      <c r="I91" s="54">
        <v>2517.4</v>
      </c>
      <c r="J91" s="45" t="s">
        <v>525</v>
      </c>
      <c r="K91" s="47">
        <f>IF(FluxoCaixa101315141921232528[[#This Row],[Movimento ]]="Saldo Inicial",FluxoCaixa101315141921232528[[#This Row],[R$ (Valores)]],K84+FluxoCaixa101315141921232528[[#This Row],[Valores Receitas / Despesas]])</f>
        <v>1129307.6399999997</v>
      </c>
      <c r="L91" s="53">
        <f>IF(FluxoCaixa101315141921232528[[#This Row],[Entrada / Saída]]="Saída",FluxoCaixa101315141921232528[[#This Row],[R$ (Valores)]]*-1,FluxoCaixa101315141921232528[[#This Row],[R$ (Valores)]])</f>
        <v>-2517.4</v>
      </c>
    </row>
    <row r="92" spans="2:12">
      <c r="B92" s="48" t="s">
        <v>2477</v>
      </c>
      <c r="C92" s="48" t="s">
        <v>3977</v>
      </c>
      <c r="D92" s="16">
        <v>46258</v>
      </c>
      <c r="E92" s="48" t="s">
        <v>2417</v>
      </c>
      <c r="F92" s="17" t="s">
        <v>2</v>
      </c>
      <c r="G92" s="17" t="s">
        <v>76</v>
      </c>
      <c r="H92" s="17" t="s">
        <v>2340</v>
      </c>
      <c r="I92" s="54">
        <v>370</v>
      </c>
      <c r="J92" s="45" t="s">
        <v>525</v>
      </c>
      <c r="K92" s="47">
        <f>IF(FluxoCaixa101315141921232528[[#This Row],[Movimento ]]="Saldo Inicial",FluxoCaixa101315141921232528[[#This Row],[R$ (Valores)]],K91+FluxoCaixa101315141921232528[[#This Row],[Valores Receitas / Despesas]])</f>
        <v>1128937.6399999997</v>
      </c>
      <c r="L92" s="53">
        <f>IF(FluxoCaixa101315141921232528[[#This Row],[Entrada / Saída]]="Saída",FluxoCaixa101315141921232528[[#This Row],[R$ (Valores)]]*-1,FluxoCaixa101315141921232528[[#This Row],[R$ (Valores)]])</f>
        <v>-370</v>
      </c>
    </row>
    <row r="93" spans="2:12">
      <c r="B93" s="48" t="s">
        <v>2478</v>
      </c>
      <c r="C93" s="48" t="s">
        <v>3977</v>
      </c>
      <c r="D93" s="16">
        <v>46258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54">
        <v>0.25</v>
      </c>
      <c r="J93" s="45" t="s">
        <v>525</v>
      </c>
      <c r="K93" s="47">
        <f>IF(FluxoCaixa101315141921232528[[#This Row],[Movimento ]]="Saldo Inicial",FluxoCaixa101315141921232528[[#This Row],[R$ (Valores)]],K91+FluxoCaixa101315141921232528[[#This Row],[Valores Receitas / Despesas]])</f>
        <v>1129307.3899999997</v>
      </c>
      <c r="L93" s="53">
        <f>IF(FluxoCaixa101315141921232528[[#This Row],[Entrada / Saída]]="Saída",FluxoCaixa101315141921232528[[#This Row],[R$ (Valores)]]*-1,FluxoCaixa101315141921232528[[#This Row],[R$ (Valores)]])</f>
        <v>-0.25</v>
      </c>
    </row>
    <row r="94" spans="2:12">
      <c r="B94" s="48" t="s">
        <v>2478</v>
      </c>
      <c r="C94" s="48" t="s">
        <v>3977</v>
      </c>
      <c r="D94" s="16">
        <v>46258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54">
        <v>0.25</v>
      </c>
      <c r="J94" s="45" t="s">
        <v>525</v>
      </c>
      <c r="K94" s="47">
        <f>IF(FluxoCaixa101315141921232528[[#This Row],[Movimento ]]="Saldo Inicial",FluxoCaixa101315141921232528[[#This Row],[R$ (Valores)]],K91+FluxoCaixa101315141921232528[[#This Row],[Valores Receitas / Despesas]])</f>
        <v>1129307.3899999997</v>
      </c>
      <c r="L94" s="53">
        <f>IF(FluxoCaixa101315141921232528[[#This Row],[Entrada / Saída]]="Saída",FluxoCaixa101315141921232528[[#This Row],[R$ (Valores)]]*-1,FluxoCaixa101315141921232528[[#This Row],[R$ (Valores)]])</f>
        <v>-0.25</v>
      </c>
    </row>
    <row r="95" spans="2:12">
      <c r="B95" s="48" t="s">
        <v>2477</v>
      </c>
      <c r="C95" s="48" t="s">
        <v>3977</v>
      </c>
      <c r="D95" s="16">
        <v>46258</v>
      </c>
      <c r="E95" s="48" t="s">
        <v>2496</v>
      </c>
      <c r="F95" s="17" t="s">
        <v>2</v>
      </c>
      <c r="G95" s="17" t="s">
        <v>18</v>
      </c>
      <c r="H95" s="17" t="s">
        <v>3274</v>
      </c>
      <c r="I95" s="54">
        <v>285.38</v>
      </c>
      <c r="J95" s="45" t="s">
        <v>525</v>
      </c>
      <c r="K95" s="47">
        <f>IF(FluxoCaixa101315141921232528[[#This Row],[Movimento ]]="Saldo Inicial",FluxoCaixa101315141921232528[[#This Row],[R$ (Valores)]],K94+FluxoCaixa101315141921232528[[#This Row],[Valores Receitas / Despesas]])</f>
        <v>1129022.0099999998</v>
      </c>
      <c r="L95" s="53">
        <f>IF(FluxoCaixa101315141921232528[[#This Row],[Entrada / Saída]]="Saída",FluxoCaixa101315141921232528[[#This Row],[R$ (Valores)]]*-1,FluxoCaixa101315141921232528[[#This Row],[R$ (Valores)]])</f>
        <v>-285.38</v>
      </c>
    </row>
    <row r="96" spans="2:12">
      <c r="B96" s="48" t="s">
        <v>2478</v>
      </c>
      <c r="C96" s="48" t="s">
        <v>3977</v>
      </c>
      <c r="D96" s="16">
        <v>46258</v>
      </c>
      <c r="E96" s="48" t="s">
        <v>2413</v>
      </c>
      <c r="F96" s="17" t="s">
        <v>2</v>
      </c>
      <c r="G96" s="17" t="s">
        <v>75</v>
      </c>
      <c r="H96" s="17" t="s">
        <v>3812</v>
      </c>
      <c r="I96" s="54">
        <v>30000</v>
      </c>
      <c r="J96" s="45" t="s">
        <v>525</v>
      </c>
      <c r="K96" s="47">
        <f>IF(FluxoCaixa101315141921232528[[#This Row],[Movimento ]]="Saldo Inicial",FluxoCaixa101315141921232528[[#This Row],[R$ (Valores)]],K95+FluxoCaixa101315141921232528[[#This Row],[Valores Receitas / Despesas]])</f>
        <v>1099022.0099999998</v>
      </c>
      <c r="L96" s="53">
        <f>IF(FluxoCaixa101315141921232528[[#This Row],[Entrada / Saída]]="Saída",FluxoCaixa101315141921232528[[#This Row],[R$ (Valores)]]*-1,FluxoCaixa101315141921232528[[#This Row],[R$ (Valores)]])</f>
        <v>-30000</v>
      </c>
    </row>
    <row r="97" spans="2:12">
      <c r="B97" s="48" t="s">
        <v>2478</v>
      </c>
      <c r="C97" s="48" t="s">
        <v>3977</v>
      </c>
      <c r="D97" s="16">
        <v>46258</v>
      </c>
      <c r="E97" s="48" t="s">
        <v>2413</v>
      </c>
      <c r="F97" s="17" t="s">
        <v>2</v>
      </c>
      <c r="G97" s="17" t="s">
        <v>77</v>
      </c>
      <c r="H97" s="17" t="s">
        <v>4232</v>
      </c>
      <c r="I97" s="54">
        <v>372</v>
      </c>
      <c r="J97" s="45" t="s">
        <v>525</v>
      </c>
      <c r="K97" s="47">
        <f>IF(FluxoCaixa101315141921232528[[#This Row],[Movimento ]]="Saldo Inicial",FluxoCaixa101315141921232528[[#This Row],[R$ (Valores)]],K84+FluxoCaixa101315141921232528[[#This Row],[Valores Receitas / Despesas]])</f>
        <v>1131453.0399999996</v>
      </c>
      <c r="L97" s="53">
        <f>IF(FluxoCaixa101315141921232528[[#This Row],[Entrada / Saída]]="Saída",FluxoCaixa101315141921232528[[#This Row],[R$ (Valores)]]*-1,FluxoCaixa101315141921232528[[#This Row],[R$ (Valores)]])</f>
        <v>-372</v>
      </c>
    </row>
    <row r="98" spans="2:12">
      <c r="B98" s="48" t="s">
        <v>2478</v>
      </c>
      <c r="C98" s="48" t="s">
        <v>3977</v>
      </c>
      <c r="D98" s="16">
        <v>46258</v>
      </c>
      <c r="E98" s="48" t="s">
        <v>2413</v>
      </c>
      <c r="F98" s="17" t="s">
        <v>2</v>
      </c>
      <c r="G98" s="17" t="s">
        <v>71</v>
      </c>
      <c r="H98" s="106" t="s">
        <v>4233</v>
      </c>
      <c r="I98" s="54">
        <v>132.68</v>
      </c>
      <c r="J98" s="45" t="s">
        <v>525</v>
      </c>
      <c r="K98" s="47">
        <f>IF(FluxoCaixa101315141921232528[[#This Row],[Movimento ]]="Saldo Inicial",FluxoCaixa101315141921232528[[#This Row],[R$ (Valores)]],K78+FluxoCaixa101315141921232528[[#This Row],[Valores Receitas / Despesas]])</f>
        <v>1132292.8599999996</v>
      </c>
      <c r="L98" s="53">
        <f>IF(FluxoCaixa101315141921232528[[#This Row],[Entrada / Saída]]="Saída",FluxoCaixa101315141921232528[[#This Row],[R$ (Valores)]]*-1,FluxoCaixa101315141921232528[[#This Row],[R$ (Valores)]])</f>
        <v>-132.68</v>
      </c>
    </row>
    <row r="99" spans="2:12">
      <c r="B99" s="48" t="s">
        <v>2478</v>
      </c>
      <c r="C99" s="48" t="s">
        <v>3977</v>
      </c>
      <c r="D99" s="16">
        <v>46258</v>
      </c>
      <c r="E99" s="48" t="s">
        <v>2413</v>
      </c>
      <c r="F99" s="17" t="s">
        <v>2</v>
      </c>
      <c r="G99" s="17" t="s">
        <v>77</v>
      </c>
      <c r="H99" s="106" t="s">
        <v>4234</v>
      </c>
      <c r="I99" s="54">
        <v>157.15</v>
      </c>
      <c r="J99" s="45" t="s">
        <v>525</v>
      </c>
      <c r="K99" s="47">
        <f>IF(FluxoCaixa101315141921232528[[#This Row],[Movimento ]]="Saldo Inicial",FluxoCaixa101315141921232528[[#This Row],[R$ (Valores)]],K98+FluxoCaixa101315141921232528[[#This Row],[Valores Receitas / Despesas]])</f>
        <v>1132135.7099999997</v>
      </c>
      <c r="L99" s="53">
        <f>IF(FluxoCaixa101315141921232528[[#This Row],[Entrada / Saída]]="Saída",FluxoCaixa101315141921232528[[#This Row],[R$ (Valores)]]*-1,FluxoCaixa101315141921232528[[#This Row],[R$ (Valores)]])</f>
        <v>-157.15</v>
      </c>
    </row>
    <row r="100" spans="2:12">
      <c r="B100" s="48" t="s">
        <v>2478</v>
      </c>
      <c r="C100" s="48" t="s">
        <v>3977</v>
      </c>
      <c r="D100" s="16">
        <v>46259</v>
      </c>
      <c r="E100" s="48" t="s">
        <v>2413</v>
      </c>
      <c r="F100" s="17" t="s">
        <v>1</v>
      </c>
      <c r="G100" s="17" t="s">
        <v>11</v>
      </c>
      <c r="H100" s="17" t="s">
        <v>3572</v>
      </c>
      <c r="I100" s="54">
        <v>37.86</v>
      </c>
      <c r="J100" s="45" t="s">
        <v>525</v>
      </c>
      <c r="K100" s="47">
        <f>IF(FluxoCaixa101315141921232528[[#This Row],[Movimento ]]="Saldo Inicial",FluxoCaixa101315141921232528[[#This Row],[R$ (Valores)]],K99+FluxoCaixa101315141921232528[[#This Row],[Valores Receitas / Despesas]])</f>
        <v>1132173.5699999998</v>
      </c>
      <c r="L100" s="53">
        <f>IF(FluxoCaixa101315141921232528[[#This Row],[Entrada / Saída]]="Saída",FluxoCaixa101315141921232528[[#This Row],[R$ (Valores)]]*-1,FluxoCaixa101315141921232528[[#This Row],[R$ (Valores)]])</f>
        <v>37.86</v>
      </c>
    </row>
    <row r="101" spans="2:12">
      <c r="B101" s="48" t="s">
        <v>2478</v>
      </c>
      <c r="C101" s="48" t="s">
        <v>3977</v>
      </c>
      <c r="D101" s="16">
        <v>46259</v>
      </c>
      <c r="E101" s="48" t="s">
        <v>2413</v>
      </c>
      <c r="F101" s="17" t="s">
        <v>2</v>
      </c>
      <c r="G101" s="17" t="s">
        <v>20</v>
      </c>
      <c r="H101" s="17" t="s">
        <v>4235</v>
      </c>
      <c r="I101" s="54">
        <v>1705.72</v>
      </c>
      <c r="J101" s="45" t="s">
        <v>525</v>
      </c>
      <c r="K101" s="47">
        <f>IF(FluxoCaixa101315141921232528[[#This Row],[Movimento ]]="Saldo Inicial",FluxoCaixa101315141921232528[[#This Row],[R$ (Valores)]],K100+FluxoCaixa101315141921232528[[#This Row],[Valores Receitas / Despesas]])</f>
        <v>1130467.8499999999</v>
      </c>
      <c r="L101" s="53">
        <f>IF(FluxoCaixa101315141921232528[[#This Row],[Entrada / Saída]]="Saída",FluxoCaixa101315141921232528[[#This Row],[R$ (Valores)]]*-1,FluxoCaixa101315141921232528[[#This Row],[R$ (Valores)]])</f>
        <v>-1705.72</v>
      </c>
    </row>
    <row r="102" spans="2:12">
      <c r="B102" s="48" t="s">
        <v>2478</v>
      </c>
      <c r="C102" s="48" t="s">
        <v>3977</v>
      </c>
      <c r="D102" s="16">
        <v>46259</v>
      </c>
      <c r="E102" s="48" t="s">
        <v>2413</v>
      </c>
      <c r="F102" s="17" t="s">
        <v>2</v>
      </c>
      <c r="G102" s="17" t="s">
        <v>507</v>
      </c>
      <c r="H102" s="17" t="s">
        <v>3575</v>
      </c>
      <c r="I102" s="54">
        <v>0.25</v>
      </c>
      <c r="J102" s="45" t="s">
        <v>525</v>
      </c>
      <c r="K102" s="47">
        <f>IF(FluxoCaixa101315141921232528[[#This Row],[Movimento ]]="Saldo Inicial",FluxoCaixa101315141921232528[[#This Row],[R$ (Valores)]],K98+FluxoCaixa101315141921232528[[#This Row],[Valores Receitas / Despesas]])</f>
        <v>1132292.6099999996</v>
      </c>
      <c r="L102" s="53">
        <f>IF(FluxoCaixa101315141921232528[[#This Row],[Entrada / Saída]]="Saída",FluxoCaixa101315141921232528[[#This Row],[R$ (Valores)]]*-1,FluxoCaixa101315141921232528[[#This Row],[R$ (Valores)]])</f>
        <v>-0.25</v>
      </c>
    </row>
    <row r="103" spans="2:12">
      <c r="B103" s="48" t="s">
        <v>2478</v>
      </c>
      <c r="C103" s="48" t="s">
        <v>3977</v>
      </c>
      <c r="D103" s="16">
        <v>46259</v>
      </c>
      <c r="E103" s="48" t="s">
        <v>2413</v>
      </c>
      <c r="F103" s="17" t="s">
        <v>2</v>
      </c>
      <c r="G103" s="17" t="s">
        <v>507</v>
      </c>
      <c r="H103" s="17" t="s">
        <v>3575</v>
      </c>
      <c r="I103" s="54">
        <v>0.25</v>
      </c>
      <c r="J103" s="45" t="s">
        <v>525</v>
      </c>
      <c r="K103" s="47">
        <f>IF(FluxoCaixa101315141921232528[[#This Row],[Movimento ]]="Saldo Inicial",FluxoCaixa101315141921232528[[#This Row],[R$ (Valores)]],K102+FluxoCaixa101315141921232528[[#This Row],[Valores Receitas / Despesas]])</f>
        <v>1132292.3599999996</v>
      </c>
      <c r="L103" s="53">
        <f>IF(FluxoCaixa101315141921232528[[#This Row],[Entrada / Saída]]="Saída",FluxoCaixa101315141921232528[[#This Row],[R$ (Valores)]]*-1,FluxoCaixa101315141921232528[[#This Row],[R$ (Valores)]])</f>
        <v>-0.25</v>
      </c>
    </row>
    <row r="104" spans="2:12">
      <c r="B104" s="48" t="s">
        <v>2478</v>
      </c>
      <c r="C104" s="48" t="s">
        <v>3977</v>
      </c>
      <c r="D104" s="16">
        <v>46259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54">
        <v>0.25</v>
      </c>
      <c r="J104" s="45" t="s">
        <v>525</v>
      </c>
      <c r="K104" s="47">
        <f>IF(FluxoCaixa101315141921232528[[#This Row],[Movimento ]]="Saldo Inicial",FluxoCaixa101315141921232528[[#This Row],[R$ (Valores)]],K103+FluxoCaixa101315141921232528[[#This Row],[Valores Receitas / Despesas]])</f>
        <v>1132292.1099999996</v>
      </c>
      <c r="L104" s="53">
        <f>IF(FluxoCaixa101315141921232528[[#This Row],[Entrada / Saída]]="Saída",FluxoCaixa101315141921232528[[#This Row],[R$ (Valores)]]*-1,FluxoCaixa101315141921232528[[#This Row],[R$ (Valores)]])</f>
        <v>-0.25</v>
      </c>
    </row>
    <row r="105" spans="2:12">
      <c r="B105" s="48" t="s">
        <v>2478</v>
      </c>
      <c r="C105" s="48" t="s">
        <v>3977</v>
      </c>
      <c r="D105" s="16">
        <v>46259</v>
      </c>
      <c r="E105" s="48" t="s">
        <v>2413</v>
      </c>
      <c r="F105" s="17" t="s">
        <v>2</v>
      </c>
      <c r="G105" s="17" t="s">
        <v>21</v>
      </c>
      <c r="H105" s="54" t="s">
        <v>3618</v>
      </c>
      <c r="I105" s="54">
        <v>298787.90999999997</v>
      </c>
      <c r="J105" s="45" t="s">
        <v>525</v>
      </c>
      <c r="K105" s="47">
        <f>IF(FluxoCaixa101315141921232528[[#This Row],[Movimento ]]="Saldo Inicial",FluxoCaixa101315141921232528[[#This Row],[R$ (Valores)]],K98+FluxoCaixa101315141921232528[[#This Row],[Valores Receitas / Despesas]])</f>
        <v>833504.94999999972</v>
      </c>
      <c r="L105" s="53">
        <f>IF(FluxoCaixa101315141921232528[[#This Row],[Entrada / Saída]]="Saída",FluxoCaixa101315141921232528[[#This Row],[R$ (Valores)]]*-1,FluxoCaixa101315141921232528[[#This Row],[R$ (Valores)]])</f>
        <v>-298787.90999999997</v>
      </c>
    </row>
    <row r="106" spans="2:12">
      <c r="B106" s="48"/>
      <c r="C106" s="48"/>
      <c r="D106" s="16"/>
      <c r="E106" s="48" t="str">
        <f>IF(FluxoCaixa101315141921232528[[#This Row],[Data]]="","",PROPER(TEXT(FluxoCaixa101315141921232528[[#This Row],[Data]],"mmmm")))</f>
        <v/>
      </c>
      <c r="F106" s="17"/>
      <c r="G106" s="17"/>
      <c r="H106" s="106"/>
      <c r="I106" s="54"/>
      <c r="J106" s="45" t="s">
        <v>525</v>
      </c>
      <c r="K106" s="47">
        <f>IF(FluxoCaixa101315141921232528[[#This Row],[Movimento ]]="Saldo Inicial",FluxoCaixa101315141921232528[[#This Row],[R$ (Valores)]],K105+FluxoCaixa101315141921232528[[#This Row],[Valores Receitas / Despesas]])</f>
        <v>833504.94999999972</v>
      </c>
      <c r="L106" s="53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 t="str">
        <f>IF(FluxoCaixa101315141921232528[[#This Row],[Data]]="","",PROPER(TEXT(FluxoCaixa101315141921232528[[#This Row],[Data]],"mmmm")))</f>
        <v/>
      </c>
      <c r="F107" s="17"/>
      <c r="G107" s="17"/>
      <c r="H107" s="106"/>
      <c r="I107" s="54"/>
      <c r="J107" s="45" t="s">
        <v>525</v>
      </c>
      <c r="K107" s="47">
        <f>IF(FluxoCaixa101315141921232528[[#This Row],[Movimento ]]="Saldo Inicial",FluxoCaixa101315141921232528[[#This Row],[R$ (Valores)]],K106+FluxoCaixa101315141921232528[[#This Row],[Valores Receitas / Despesas]])</f>
        <v>833504.94999999972</v>
      </c>
      <c r="L107" s="53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 t="str">
        <f>IF(FluxoCaixa101315141921232528[[#This Row],[Data]]="","",PROPER(TEXT(FluxoCaixa101315141921232528[[#This Row],[Data]],"mmmm")))</f>
        <v/>
      </c>
      <c r="F108" s="17"/>
      <c r="G108" s="17"/>
      <c r="H108" s="106"/>
      <c r="I108" s="54"/>
      <c r="J108" s="45"/>
      <c r="K108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08" s="53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 t="str">
        <f>IF(FluxoCaixa101315141921232528[[#This Row],[Data]]="","",PROPER(TEXT(FluxoCaixa101315141921232528[[#This Row],[Data]],"mmmm")))</f>
        <v/>
      </c>
      <c r="F109" s="17"/>
      <c r="G109" s="17"/>
      <c r="H109" s="106"/>
      <c r="I109" s="54"/>
      <c r="J109" s="45"/>
      <c r="K109" s="47">
        <f>IF(FluxoCaixa101315141921232528[[#This Row],[Movimento ]]="Saldo Inicial",FluxoCaixa101315141921232528[[#This Row],[R$ (Valores)]],K108+FluxoCaixa101315141921232528[[#This Row],[Valores Receitas / Despesas]])</f>
        <v>1132292.8599999996</v>
      </c>
      <c r="L109" s="53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 t="str">
        <f>IF(FluxoCaixa101315141921232528[[#This Row],[Data]]="","",PROPER(TEXT(FluxoCaixa101315141921232528[[#This Row],[Data]],"mmmm")))</f>
        <v/>
      </c>
      <c r="F110" s="17"/>
      <c r="G110" s="17"/>
      <c r="H110" s="106"/>
      <c r="I110" s="54"/>
      <c r="J110" s="45"/>
      <c r="K110" s="47">
        <f>IF(FluxoCaixa101315141921232528[[#This Row],[Movimento ]]="Saldo Inicial",FluxoCaixa101315141921232528[[#This Row],[R$ (Valores)]],K109+FluxoCaixa101315141921232528[[#This Row],[Valores Receitas / Despesas]])</f>
        <v>1132292.8599999996</v>
      </c>
      <c r="L110" s="53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 t="str">
        <f>IF(FluxoCaixa101315141921232528[[#This Row],[Data]]="","",PROPER(TEXT(FluxoCaixa101315141921232528[[#This Row],[Data]],"mmmm")))</f>
        <v/>
      </c>
      <c r="F111" s="17"/>
      <c r="G111" s="17"/>
      <c r="H111" s="106"/>
      <c r="I111" s="54"/>
      <c r="J111" s="45"/>
      <c r="K111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11" s="53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 t="str">
        <f>IF(FluxoCaixa101315141921232528[[#This Row],[Data]]="","",PROPER(TEXT(FluxoCaixa101315141921232528[[#This Row],[Data]],"mmmm")))</f>
        <v/>
      </c>
      <c r="F112" s="17"/>
      <c r="G112" s="17"/>
      <c r="H112" s="106"/>
      <c r="I112" s="54"/>
      <c r="J112" s="45"/>
      <c r="K112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12" s="53">
        <f>IF(FluxoCaixa101315141921232528[[#This Row],[Entrada / Saída]]="Saída",FluxoCaixa101315141921232528[[#This Row],[R$ (Valores)]]*-1,FluxoCaixa101315141921232528[[#This Row],[R$ (Valores)]])</f>
        <v>0</v>
      </c>
    </row>
    <row r="113" spans="2:12">
      <c r="B113" s="48"/>
      <c r="C113" s="48"/>
      <c r="D113" s="16"/>
      <c r="E113" s="48" t="str">
        <f>IF(FluxoCaixa101315141921232528[[#This Row],[Data]]="","",PROPER(TEXT(FluxoCaixa101315141921232528[[#This Row],[Data]],"mmmm")))</f>
        <v/>
      </c>
      <c r="F113" s="17"/>
      <c r="G113" s="17"/>
      <c r="H113" s="106"/>
      <c r="I113" s="54"/>
      <c r="J113" s="45"/>
      <c r="K113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13" s="53">
        <f>IF(FluxoCaixa101315141921232528[[#This Row],[Entrada / Saída]]="Saída",FluxoCaixa101315141921232528[[#This Row],[R$ (Valores)]]*-1,FluxoCaixa101315141921232528[[#This Row],[R$ (Valores)]])</f>
        <v>0</v>
      </c>
    </row>
    <row r="114" spans="2:12">
      <c r="B114" s="48"/>
      <c r="C114" s="48"/>
      <c r="D114" s="16"/>
      <c r="E114" s="48" t="str">
        <f>IF(FluxoCaixa101315141921232528[[#This Row],[Data]]="","",PROPER(TEXT(FluxoCaixa101315141921232528[[#This Row],[Data]],"mmmm")))</f>
        <v/>
      </c>
      <c r="F114" s="17"/>
      <c r="G114" s="17"/>
      <c r="H114" s="106"/>
      <c r="I114" s="54"/>
      <c r="J114" s="45"/>
      <c r="K114" s="47">
        <f>IF(FluxoCaixa101315141921232528[[#This Row],[Movimento ]]="Saldo Inicial",FluxoCaixa101315141921232528[[#This Row],[R$ (Valores)]],K78+FluxoCaixa101315141921232528[[#This Row],[Valores Receitas / Despesas]])</f>
        <v>1132425.5399999996</v>
      </c>
      <c r="L114" s="53">
        <f>IF(FluxoCaixa101315141921232528[[#This Row],[Entrada / Saída]]="Saída",FluxoCaixa101315141921232528[[#This Row],[R$ (Valores)]]*-1,FluxoCaixa101315141921232528[[#This Row],[R$ (Valores)]])</f>
        <v>0</v>
      </c>
    </row>
    <row r="115" spans="2:12">
      <c r="B115" s="48"/>
      <c r="C115" s="48"/>
      <c r="D115" s="16"/>
      <c r="E115" s="48" t="str">
        <f>IF(FluxoCaixa101315141921232528[[#This Row],[Data]]="","",PROPER(TEXT(FluxoCaixa101315141921232528[[#This Row],[Data]],"mmmm")))</f>
        <v/>
      </c>
      <c r="F115" s="17"/>
      <c r="G115" s="17"/>
      <c r="H115" s="106"/>
      <c r="I115" s="54"/>
      <c r="J115" s="17"/>
      <c r="K115" s="47">
        <f>IF(FluxoCaixa101315141921232528[[#This Row],[Movimento ]]="Saldo Inicial",FluxoCaixa101315141921232528[[#This Row],[R$ (Valores)]],K78+FluxoCaixa101315141921232528[[#This Row],[Valores Receitas / Despesas]])</f>
        <v>1132425.5399999996</v>
      </c>
      <c r="L115" s="53">
        <f>IF(FluxoCaixa101315141921232528[[#This Row],[Entrada / Saída]]="Saída",FluxoCaixa101315141921232528[[#This Row],[R$ (Valores)]]*-1,FluxoCaixa101315141921232528[[#This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1"/>
      <c r="J116" s="17"/>
      <c r="K116" s="20">
        <f>IF(FluxoCaixa101315141921232528[[#This Row],[Movimento ]]="Saldo Inicial",FluxoCaixa101315141921232528[[#This Row],[R$ (Valores)]],K78+FluxoCaixa101315141921232528[[#This Row],[Valores Receitas / Despesas]])</f>
        <v>1132425.5399999996</v>
      </c>
      <c r="L116" s="53">
        <f>IF(FluxoCaixa101315141921232528[[#This Row],[Entrada / Saída]]="Saída",FluxoCaixa101315141921232528[[#This Row],[R$ (Valores)]]*-1,FluxoCaixa101315141921232528[[#This Row],[R$ (Valores)]])</f>
        <v>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1:G116" xr:uid="{A7DB9EE1-6DC0-480E-BEE9-30CD4D4BD2E0}">
      <formula1>INDIRECT(F11)</formula1>
    </dataValidation>
    <dataValidation type="list" allowBlank="1" showInputMessage="1" showErrorMessage="1" sqref="F11:F15 F21:F24 F27 F30:F75 F81 F90 F100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J11:J116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D0F4-C5CD-43CE-990C-490A7E16BBC3}">
  <dimension ref="B1:S90"/>
  <sheetViews>
    <sheetView showGridLines="0" zoomScale="85" zoomScaleNormal="85" workbookViewId="0">
      <pane ySplit="10" topLeftCell="A64" activePane="bottomLeft" state="frozen"/>
      <selection pane="bottomLeft" activeCell="H7" sqref="H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SUMPRODUCT(SUBTOTAL(9,OFFSET(FluxoCaixa101315141631[R$ (Valores)],ROW(FluxoCaixa101315141631[R$ (Valores)])-ROW(I11),0,1)),--(FluxoCaixa101315141631[Entrada / Saída]="Entrada"))+SUMPRODUCT(SUBTOTAL(9,OFFSET(FluxoCaixa101315141631[R$ (Valores)],ROW(FluxoCaixa101315141631[R$ (Valores)])-ROW(I11),0,1)),--(FluxoCaixa101315141631[Entrada / Saída]="Saldo Inicial"))</f>
        <v>245761.49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SUMPRODUCT(SUBTOTAL(9,OFFSET(FluxoCaixa101315141631[R$ (Valores)],ROW(FluxoCaixa101315141631[R$ (Valores)])-ROW(I11),0,1)),--(FluxoCaixa101315141631[Entrada / Saída]="Saída"))</f>
        <v>209217.77</v>
      </c>
      <c r="P5" s="26"/>
      <c r="S5" s="31"/>
    </row>
    <row r="6" spans="2:19" ht="15.75">
      <c r="B6" s="133" t="s">
        <v>49</v>
      </c>
      <c r="C6" s="134"/>
      <c r="D6" s="9">
        <f ca="1">D4-D5</f>
        <v>36543.72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4977.24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3977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4977.24</v>
      </c>
      <c r="J11" s="17" t="s">
        <v>13</v>
      </c>
      <c r="K11" s="20">
        <f>IF(FluxoCaixa101315141631[[#This Row],[Movimento ]]="Saldo Inicial",FluxoCaixa101315141631[[#This Row],[R$ (Valores)]],K10+FluxoCaixa101315141631[[#This Row],[Valores Receitas / Despesas]])</f>
        <v>4977.24</v>
      </c>
      <c r="L11" s="20">
        <f>IF(FluxoCaixa101315141631[[#This Row],[Entrada / Saída]]="Saída",FluxoCaixa101315141631[[#This Row],[R$ (Valores)]]*-1,FluxoCaixa101315141631[[#This Row],[R$ (Valores)]])</f>
        <v>4977.24</v>
      </c>
    </row>
    <row r="12" spans="2:19">
      <c r="B12" s="48" t="s">
        <v>2478</v>
      </c>
      <c r="C12" s="48" t="s">
        <v>3977</v>
      </c>
      <c r="D12" s="16">
        <v>46237</v>
      </c>
      <c r="E12" s="48" t="s">
        <v>2413</v>
      </c>
      <c r="F12" s="17" t="s">
        <v>2</v>
      </c>
      <c r="G12" s="17" t="s">
        <v>225</v>
      </c>
      <c r="H12" s="17" t="s">
        <v>2893</v>
      </c>
      <c r="I12" s="21">
        <v>6.6</v>
      </c>
      <c r="J12" s="17" t="s">
        <v>525</v>
      </c>
      <c r="K12" s="20">
        <f>IF(FluxoCaixa101315141631[[#This Row],[Movimento ]]="Saldo Inicial",FluxoCaixa101315141631[[#This Row],[R$ (Valores)]],K11+FluxoCaixa101315141631[[#This Row],[Valores Receitas / Despesas]])</f>
        <v>4970.6399999999994</v>
      </c>
      <c r="L12" s="20">
        <f>IF(FluxoCaixa101315141631[[#This Row],[Entrada / Saída]]="Saída",FluxoCaixa101315141631[[#This Row],[R$ (Valores)]]*-1,FluxoCaixa101315141631[[#This Row],[R$ (Valores)]])</f>
        <v>-6.6</v>
      </c>
    </row>
    <row r="13" spans="2:19">
      <c r="B13" s="48" t="s">
        <v>2478</v>
      </c>
      <c r="C13" s="48" t="s">
        <v>3977</v>
      </c>
      <c r="D13" s="16">
        <v>46237</v>
      </c>
      <c r="E13" s="48" t="s">
        <v>2417</v>
      </c>
      <c r="F13" s="17" t="s">
        <v>2</v>
      </c>
      <c r="G13" s="17" t="s">
        <v>25</v>
      </c>
      <c r="H13" s="101" t="s">
        <v>3988</v>
      </c>
      <c r="I13" s="29">
        <v>60</v>
      </c>
      <c r="J13" s="17" t="s">
        <v>525</v>
      </c>
      <c r="K13" s="20">
        <f>IF(FluxoCaixa101315141631[[#This Row],[Movimento ]]="Saldo Inicial",FluxoCaixa101315141631[[#This Row],[R$ (Valores)]],K12+FluxoCaixa101315141631[[#This Row],[Valores Receitas / Despesas]])</f>
        <v>4910.6399999999994</v>
      </c>
      <c r="L13" s="20">
        <f>IF(FluxoCaixa101315141631[[#This Row],[Entrada / Saída]]="Saída",FluxoCaixa101315141631[[#This Row],[R$ (Valores)]]*-1,FluxoCaixa101315141631[[#This Row],[R$ (Valores)]])</f>
        <v>-60</v>
      </c>
    </row>
    <row r="14" spans="2:19">
      <c r="B14" s="48" t="s">
        <v>2478</v>
      </c>
      <c r="C14" s="48" t="s">
        <v>3977</v>
      </c>
      <c r="D14" s="16">
        <v>46237</v>
      </c>
      <c r="E14" s="48" t="s">
        <v>2417</v>
      </c>
      <c r="F14" s="17" t="s">
        <v>2</v>
      </c>
      <c r="G14" s="17" t="s">
        <v>25</v>
      </c>
      <c r="H14" s="100" t="s">
        <v>3989</v>
      </c>
      <c r="I14" s="21">
        <v>1100</v>
      </c>
      <c r="J14" s="17" t="s">
        <v>525</v>
      </c>
      <c r="K14" s="20">
        <f>IF(FluxoCaixa101315141631[[#This Row],[Movimento ]]="Saldo Inicial",FluxoCaixa101315141631[[#This Row],[R$ (Valores)]],K13+FluxoCaixa101315141631[[#This Row],[Valores Receitas / Despesas]])</f>
        <v>3810.6399999999994</v>
      </c>
      <c r="L14" s="20">
        <f>IF(FluxoCaixa101315141631[[#This Row],[Entrada / Saída]]="Saída",FluxoCaixa101315141631[[#This Row],[R$ (Valores)]]*-1,FluxoCaixa101315141631[[#This Row],[R$ (Valores)]])</f>
        <v>-1100</v>
      </c>
    </row>
    <row r="15" spans="2:19">
      <c r="B15" s="48" t="s">
        <v>2478</v>
      </c>
      <c r="C15" s="48" t="s">
        <v>3977</v>
      </c>
      <c r="D15" s="16">
        <v>46237</v>
      </c>
      <c r="E15" s="48" t="s">
        <v>2413</v>
      </c>
      <c r="F15" s="17" t="s">
        <v>2</v>
      </c>
      <c r="G15" s="17" t="s">
        <v>12</v>
      </c>
      <c r="H15" s="101" t="s">
        <v>3990</v>
      </c>
      <c r="I15" s="21">
        <v>2300</v>
      </c>
      <c r="J15" s="17" t="s">
        <v>525</v>
      </c>
      <c r="K15" s="20">
        <f>IF(FluxoCaixa101315141631[[#This Row],[Movimento ]]="Saldo Inicial",FluxoCaixa101315141631[[#This Row],[R$ (Valores)]],K14+FluxoCaixa101315141631[[#This Row],[Valores Receitas / Despesas]])</f>
        <v>1510.6399999999994</v>
      </c>
      <c r="L15" s="20">
        <f>IF(FluxoCaixa101315141631[[#This Row],[Entrada / Saída]]="Saída",FluxoCaixa101315141631[[#This Row],[R$ (Valores)]]*-1,FluxoCaixa101315141631[[#This Row],[R$ (Valores)]])</f>
        <v>-2300</v>
      </c>
    </row>
    <row r="16" spans="2:19">
      <c r="B16" s="48" t="s">
        <v>2478</v>
      </c>
      <c r="C16" s="48" t="s">
        <v>3977</v>
      </c>
      <c r="D16" s="16">
        <v>46238</v>
      </c>
      <c r="E16" s="48" t="s">
        <v>2413</v>
      </c>
      <c r="F16" s="17" t="s">
        <v>2</v>
      </c>
      <c r="G16" s="17" t="s">
        <v>36</v>
      </c>
      <c r="H16" s="100" t="s">
        <v>3991</v>
      </c>
      <c r="I16" s="21">
        <v>234.78</v>
      </c>
      <c r="J16" s="17" t="s">
        <v>525</v>
      </c>
      <c r="K16" s="20">
        <f>IF(FluxoCaixa101315141631[[#This Row],[Movimento ]]="Saldo Inicial",FluxoCaixa101315141631[[#This Row],[R$ (Valores)]],K15+FluxoCaixa101315141631[[#This Row],[Valores Receitas / Despesas]])</f>
        <v>1275.8599999999994</v>
      </c>
      <c r="L16" s="20">
        <f>IF(FluxoCaixa101315141631[[#This Row],[Entrada / Saída]]="Saída",FluxoCaixa101315141631[[#This Row],[R$ (Valores)]]*-1,FluxoCaixa101315141631[[#This Row],[R$ (Valores)]])</f>
        <v>-234.78</v>
      </c>
    </row>
    <row r="17" spans="2:17">
      <c r="B17" s="48" t="s">
        <v>2478</v>
      </c>
      <c r="C17" s="48" t="s">
        <v>3977</v>
      </c>
      <c r="D17" s="16">
        <v>46239</v>
      </c>
      <c r="E17" s="48" t="s">
        <v>2413</v>
      </c>
      <c r="F17" s="17" t="s">
        <v>2</v>
      </c>
      <c r="G17" s="17" t="s">
        <v>225</v>
      </c>
      <c r="H17" s="17" t="s">
        <v>2893</v>
      </c>
      <c r="I17" s="21">
        <v>6.6</v>
      </c>
      <c r="J17" s="17" t="s">
        <v>525</v>
      </c>
      <c r="K17" s="20">
        <f>IF(FluxoCaixa101315141631[[#This Row],[Movimento ]]="Saldo Inicial",FluxoCaixa101315141631[[#This Row],[R$ (Valores)]],K16+FluxoCaixa101315141631[[#This Row],[Valores Receitas / Despesas]])</f>
        <v>1269.2599999999995</v>
      </c>
      <c r="L17" s="20">
        <f>IF(FluxoCaixa101315141631[[#This Row],[Entrada / Saída]]="Saída",FluxoCaixa101315141631[[#This Row],[R$ (Valores)]]*-1,FluxoCaixa101315141631[[#This Row],[R$ (Valores)]])</f>
        <v>-6.6</v>
      </c>
    </row>
    <row r="18" spans="2:17">
      <c r="B18" s="48" t="s">
        <v>2478</v>
      </c>
      <c r="C18" s="48" t="s">
        <v>3977</v>
      </c>
      <c r="D18" s="16">
        <v>46239</v>
      </c>
      <c r="E18" s="48" t="s">
        <v>2413</v>
      </c>
      <c r="F18" s="17" t="s">
        <v>2</v>
      </c>
      <c r="G18" s="17" t="s">
        <v>20</v>
      </c>
      <c r="H18" s="17" t="s">
        <v>532</v>
      </c>
      <c r="I18" s="21">
        <v>49.9</v>
      </c>
      <c r="J18" s="17" t="s">
        <v>525</v>
      </c>
      <c r="K18" s="20">
        <f>IF(FluxoCaixa101315141631[[#This Row],[Movimento ]]="Saldo Inicial",FluxoCaixa101315141631[[#This Row],[R$ (Valores)]],K17+FluxoCaixa101315141631[[#This Row],[Valores Receitas / Despesas]])</f>
        <v>1219.3599999999994</v>
      </c>
      <c r="L18" s="20">
        <f>IF(FluxoCaixa101315141631[[#This Row],[Entrada / Saída]]="Saída",FluxoCaixa101315141631[[#This Row],[R$ (Valores)]]*-1,FluxoCaixa101315141631[[#This Row],[R$ (Valores)]])</f>
        <v>-49.9</v>
      </c>
    </row>
    <row r="19" spans="2:17">
      <c r="B19" s="48" t="s">
        <v>2478</v>
      </c>
      <c r="C19" s="48" t="s">
        <v>3977</v>
      </c>
      <c r="D19" s="16">
        <v>46239</v>
      </c>
      <c r="E19" s="48" t="s">
        <v>2413</v>
      </c>
      <c r="F19" s="17" t="s">
        <v>2</v>
      </c>
      <c r="G19" s="17" t="s">
        <v>79</v>
      </c>
      <c r="H19" s="17" t="s">
        <v>3302</v>
      </c>
      <c r="I19" s="21">
        <v>57</v>
      </c>
      <c r="J19" s="17" t="s">
        <v>525</v>
      </c>
      <c r="K19" s="20">
        <f>IF(FluxoCaixa101315141631[[#This Row],[Movimento ]]="Saldo Inicial",FluxoCaixa101315141631[[#This Row],[R$ (Valores)]],K18+FluxoCaixa101315141631[[#This Row],[Valores Receitas / Despesas]])</f>
        <v>1162.3599999999994</v>
      </c>
      <c r="L19" s="20">
        <f>IF(FluxoCaixa101315141631[[#This Row],[Entrada / Saída]]="Saída",FluxoCaixa101315141631[[#This Row],[R$ (Valores)]]*-1,FluxoCaixa101315141631[[#This Row],[R$ (Valores)]])</f>
        <v>-57</v>
      </c>
    </row>
    <row r="20" spans="2:17">
      <c r="B20" s="48" t="s">
        <v>2478</v>
      </c>
      <c r="C20" s="48" t="s">
        <v>3977</v>
      </c>
      <c r="D20" s="16">
        <v>46239</v>
      </c>
      <c r="E20" s="48" t="s">
        <v>2413</v>
      </c>
      <c r="F20" s="17" t="s">
        <v>2</v>
      </c>
      <c r="G20" s="17" t="s">
        <v>26</v>
      </c>
      <c r="H20" s="17" t="s">
        <v>4098</v>
      </c>
      <c r="I20" s="21">
        <v>420</v>
      </c>
      <c r="J20" s="17" t="s">
        <v>525</v>
      </c>
      <c r="K20" s="20">
        <f>IF(FluxoCaixa101315141631[[#This Row],[Movimento ]]="Saldo Inicial",FluxoCaixa101315141631[[#This Row],[R$ (Valores)]],K19+FluxoCaixa101315141631[[#This Row],[Valores Receitas / Despesas]])</f>
        <v>742.35999999999945</v>
      </c>
      <c r="L20" s="20">
        <f>IF(FluxoCaixa101315141631[[#This Row],[Entrada / Saída]]="Saída",FluxoCaixa101315141631[[#This Row],[R$ (Valores)]]*-1,FluxoCaixa101315141631[[#This Row],[R$ (Valores)]])</f>
        <v>-420</v>
      </c>
    </row>
    <row r="21" spans="2:17">
      <c r="B21" s="48" t="s">
        <v>2478</v>
      </c>
      <c r="C21" s="48" t="s">
        <v>3977</v>
      </c>
      <c r="D21" s="16">
        <v>46239</v>
      </c>
      <c r="E21" s="48" t="s">
        <v>2413</v>
      </c>
      <c r="F21" s="17" t="s">
        <v>2</v>
      </c>
      <c r="G21" s="17" t="s">
        <v>431</v>
      </c>
      <c r="H21" s="17" t="s">
        <v>4099</v>
      </c>
      <c r="I21" s="21">
        <v>104.12</v>
      </c>
      <c r="J21" s="17" t="s">
        <v>525</v>
      </c>
      <c r="K21" s="20">
        <f>IF(FluxoCaixa101315141631[[#This Row],[Movimento ]]="Saldo Inicial",FluxoCaixa101315141631[[#This Row],[R$ (Valores)]],K20+FluxoCaixa101315141631[[#This Row],[Valores Receitas / Despesas]])</f>
        <v>638.23999999999944</v>
      </c>
      <c r="L21" s="20">
        <f>IF(FluxoCaixa101315141631[[#This Row],[Entrada / Saída]]="Saída",FluxoCaixa101315141631[[#This Row],[R$ (Valores)]]*-1,FluxoCaixa101315141631[[#This Row],[R$ (Valores)]])</f>
        <v>-104.12</v>
      </c>
    </row>
    <row r="22" spans="2:17">
      <c r="B22" s="48" t="s">
        <v>2478</v>
      </c>
      <c r="C22" s="48" t="s">
        <v>3977</v>
      </c>
      <c r="D22" s="16">
        <v>46239</v>
      </c>
      <c r="E22" s="48" t="s">
        <v>2413</v>
      </c>
      <c r="F22" s="17" t="s">
        <v>1</v>
      </c>
      <c r="G22" s="17" t="s">
        <v>6</v>
      </c>
      <c r="H22" s="17" t="s">
        <v>4100</v>
      </c>
      <c r="I22" s="21">
        <v>2726.5</v>
      </c>
      <c r="J22" s="17" t="s">
        <v>525</v>
      </c>
      <c r="K22" s="20">
        <f>IF(FluxoCaixa101315141631[[#This Row],[Movimento ]]="Saldo Inicial",FluxoCaixa101315141631[[#This Row],[R$ (Valores)]],K21+FluxoCaixa101315141631[[#This Row],[Valores Receitas / Despesas]])</f>
        <v>3364.7399999999993</v>
      </c>
      <c r="L22" s="20">
        <f>IF(FluxoCaixa101315141631[[#This Row],[Entrada / Saída]]="Saída",FluxoCaixa101315141631[[#This Row],[R$ (Valores)]]*-1,FluxoCaixa101315141631[[#This Row],[R$ (Valores)]])</f>
        <v>2726.5</v>
      </c>
      <c r="P22" s="26"/>
      <c r="Q22" s="30"/>
    </row>
    <row r="23" spans="2:17">
      <c r="B23" s="48" t="s">
        <v>2478</v>
      </c>
      <c r="C23" s="48" t="s">
        <v>3977</v>
      </c>
      <c r="D23" s="16">
        <v>46239</v>
      </c>
      <c r="E23" s="48" t="s">
        <v>2413</v>
      </c>
      <c r="F23" s="17" t="s">
        <v>2</v>
      </c>
      <c r="G23" s="17" t="s">
        <v>26</v>
      </c>
      <c r="H23" s="17" t="s">
        <v>4101</v>
      </c>
      <c r="I23" s="21">
        <v>302.99</v>
      </c>
      <c r="J23" s="17" t="s">
        <v>525</v>
      </c>
      <c r="K23" s="20">
        <f>IF(FluxoCaixa101315141631[[#This Row],[Movimento ]]="Saldo Inicial",FluxoCaixa101315141631[[#This Row],[R$ (Valores)]],K22+FluxoCaixa101315141631[[#This Row],[Valores Receitas / Despesas]])</f>
        <v>3061.7499999999991</v>
      </c>
      <c r="L23" s="20">
        <f>IF(FluxoCaixa101315141631[[#This Row],[Entrada / Saída]]="Saída",FluxoCaixa101315141631[[#This Row],[R$ (Valores)]]*-1,FluxoCaixa101315141631[[#This Row],[R$ (Valores)]])</f>
        <v>-302.99</v>
      </c>
    </row>
    <row r="24" spans="2:17">
      <c r="B24" s="48" t="s">
        <v>2478</v>
      </c>
      <c r="C24" s="48" t="s">
        <v>3977</v>
      </c>
      <c r="D24" s="16">
        <v>46239</v>
      </c>
      <c r="E24" s="48" t="s">
        <v>2413</v>
      </c>
      <c r="F24" s="17" t="s">
        <v>2</v>
      </c>
      <c r="G24" s="17" t="s">
        <v>79</v>
      </c>
      <c r="H24" s="17" t="s">
        <v>2726</v>
      </c>
      <c r="I24" s="21">
        <v>11.99</v>
      </c>
      <c r="J24" s="17" t="s">
        <v>525</v>
      </c>
      <c r="K24" s="20">
        <f>IF(FluxoCaixa101315141631[[#This Row],[Movimento ]]="Saldo Inicial",FluxoCaixa101315141631[[#This Row],[R$ (Valores)]],K23+FluxoCaixa101315141631[[#This Row],[Valores Receitas / Despesas]])</f>
        <v>3049.7599999999993</v>
      </c>
      <c r="L24" s="20">
        <f>IF(FluxoCaixa101315141631[[#This Row],[Entrada / Saída]]="Saída",FluxoCaixa101315141631[[#This Row],[R$ (Valores)]]*-1,FluxoCaixa101315141631[[#This Row],[R$ (Valores)]])</f>
        <v>-11.99</v>
      </c>
      <c r="Q24" s="30"/>
    </row>
    <row r="25" spans="2:17">
      <c r="B25" s="48" t="s">
        <v>2478</v>
      </c>
      <c r="C25" s="48" t="s">
        <v>3977</v>
      </c>
      <c r="D25" s="16">
        <v>46239</v>
      </c>
      <c r="E25" s="48" t="s">
        <v>2413</v>
      </c>
      <c r="F25" s="17" t="s">
        <v>2</v>
      </c>
      <c r="G25" s="17" t="s">
        <v>28</v>
      </c>
      <c r="H25" s="17" t="s">
        <v>634</v>
      </c>
      <c r="I25" s="21">
        <v>45923.26</v>
      </c>
      <c r="J25" s="17" t="s">
        <v>525</v>
      </c>
      <c r="K25" s="20">
        <f>IF(FluxoCaixa101315141631[[#This Row],[Movimento ]]="Saldo Inicial",FluxoCaixa101315141631[[#This Row],[R$ (Valores)]],K24+FluxoCaixa101315141631[[#This Row],[Valores Receitas / Despesas]])</f>
        <v>-42873.5</v>
      </c>
      <c r="L25" s="20">
        <f>IF(FluxoCaixa101315141631[[#This Row],[Entrada / Saída]]="Saída",FluxoCaixa101315141631[[#This Row],[R$ (Valores)]]*-1,FluxoCaixa101315141631[[#This Row],[R$ (Valores)]])</f>
        <v>-45923.26</v>
      </c>
    </row>
    <row r="26" spans="2:17">
      <c r="B26" s="48" t="s">
        <v>2478</v>
      </c>
      <c r="C26" s="48" t="s">
        <v>3977</v>
      </c>
      <c r="D26" s="16">
        <v>46239</v>
      </c>
      <c r="E26" s="48" t="s">
        <v>2417</v>
      </c>
      <c r="F26" s="17" t="s">
        <v>2</v>
      </c>
      <c r="G26" s="17" t="s">
        <v>28</v>
      </c>
      <c r="H26" s="17" t="s">
        <v>635</v>
      </c>
      <c r="I26" s="21">
        <v>25964.6</v>
      </c>
      <c r="J26" s="17" t="s">
        <v>525</v>
      </c>
      <c r="K26" s="20">
        <f>IF(FluxoCaixa101315141631[[#This Row],[Movimento ]]="Saldo Inicial",FluxoCaixa101315141631[[#This Row],[R$ (Valores)]],K25+FluxoCaixa101315141631[[#This Row],[Valores Receitas / Despesas]])</f>
        <v>-68838.100000000006</v>
      </c>
      <c r="L26" s="20">
        <f>IF(FluxoCaixa101315141631[[#This Row],[Entrada / Saída]]="Saída",FluxoCaixa101315141631[[#This Row],[R$ (Valores)]]*-1,FluxoCaixa101315141631[[#This Row],[R$ (Valores)]])</f>
        <v>-25964.6</v>
      </c>
      <c r="Q26" s="30"/>
    </row>
    <row r="27" spans="2:17">
      <c r="B27" s="48" t="s">
        <v>2478</v>
      </c>
      <c r="C27" s="48" t="s">
        <v>3977</v>
      </c>
      <c r="D27" s="16">
        <v>46239</v>
      </c>
      <c r="E27" s="48" t="s">
        <v>2413</v>
      </c>
      <c r="F27" s="17" t="s">
        <v>1</v>
      </c>
      <c r="G27" s="17" t="s">
        <v>75</v>
      </c>
      <c r="H27" s="17" t="s">
        <v>75</v>
      </c>
      <c r="I27" s="21">
        <v>80000</v>
      </c>
      <c r="J27" s="17" t="s">
        <v>525</v>
      </c>
      <c r="K27" s="20">
        <f>IF(FluxoCaixa101315141631[[#This Row],[Movimento ]]="Saldo Inicial",FluxoCaixa101315141631[[#This Row],[R$ (Valores)]],K26+FluxoCaixa101315141631[[#This Row],[Valores Receitas / Despesas]])</f>
        <v>11161.899999999994</v>
      </c>
      <c r="L27" s="20">
        <f>IF(FluxoCaixa101315141631[[#This Row],[Entrada / Saída]]="Saída",FluxoCaixa101315141631[[#This Row],[R$ (Valores)]]*-1,FluxoCaixa101315141631[[#This Row],[R$ (Valores)]])</f>
        <v>80000</v>
      </c>
    </row>
    <row r="28" spans="2:17">
      <c r="B28" s="48" t="s">
        <v>2478</v>
      </c>
      <c r="C28" s="48" t="s">
        <v>3977</v>
      </c>
      <c r="D28" s="16">
        <v>46240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5.4</v>
      </c>
      <c r="J28" s="17" t="s">
        <v>525</v>
      </c>
      <c r="K28" s="20">
        <f>IF(FluxoCaixa101315141631[[#This Row],[Movimento ]]="Saldo Inicial",FluxoCaixa101315141631[[#This Row],[R$ (Valores)]],K27+FluxoCaixa101315141631[[#This Row],[Valores Receitas / Despesas]])</f>
        <v>11156.499999999995</v>
      </c>
      <c r="L28" s="20">
        <f>IF(FluxoCaixa101315141631[[#This Row],[Entrada / Saída]]="Saída",FluxoCaixa101315141631[[#This Row],[R$ (Valores)]]*-1,FluxoCaixa101315141631[[#This Row],[R$ (Valores)]])</f>
        <v>-5.4</v>
      </c>
    </row>
    <row r="29" spans="2:17">
      <c r="B29" s="48" t="s">
        <v>2478</v>
      </c>
      <c r="C29" s="48" t="s">
        <v>3977</v>
      </c>
      <c r="D29" s="16">
        <v>46240</v>
      </c>
      <c r="E29" s="48" t="s">
        <v>2413</v>
      </c>
      <c r="F29" s="17" t="s">
        <v>2</v>
      </c>
      <c r="G29" s="17" t="s">
        <v>70</v>
      </c>
      <c r="H29" s="102" t="s">
        <v>4102</v>
      </c>
      <c r="I29" s="21">
        <v>500</v>
      </c>
      <c r="J29" s="17" t="s">
        <v>525</v>
      </c>
      <c r="K29" s="20">
        <f>IF(FluxoCaixa101315141631[[#This Row],[Movimento ]]="Saldo Inicial",FluxoCaixa101315141631[[#This Row],[R$ (Valores)]],K28+FluxoCaixa101315141631[[#This Row],[Valores Receitas / Despesas]])</f>
        <v>10656.499999999995</v>
      </c>
      <c r="L29" s="20">
        <f>IF(FluxoCaixa101315141631[[#This Row],[Entrada / Saída]]="Saída",FluxoCaixa101315141631[[#This Row],[R$ (Valores)]]*-1,FluxoCaixa101315141631[[#This Row],[R$ (Valores)]])</f>
        <v>-500</v>
      </c>
    </row>
    <row r="30" spans="2:17">
      <c r="B30" s="48" t="s">
        <v>2478</v>
      </c>
      <c r="C30" s="48" t="s">
        <v>3977</v>
      </c>
      <c r="D30" s="16">
        <v>46240</v>
      </c>
      <c r="E30" s="48" t="s">
        <v>2413</v>
      </c>
      <c r="F30" s="17" t="s">
        <v>2</v>
      </c>
      <c r="G30" s="17" t="s">
        <v>79</v>
      </c>
      <c r="H30" s="17" t="s">
        <v>4103</v>
      </c>
      <c r="I30" s="21">
        <v>55</v>
      </c>
      <c r="J30" s="17" t="s">
        <v>525</v>
      </c>
      <c r="K30" s="20">
        <f>IF(FluxoCaixa101315141631[[#This Row],[Movimento ]]="Saldo Inicial",FluxoCaixa101315141631[[#This Row],[R$ (Valores)]],K29+FluxoCaixa101315141631[[#This Row],[Valores Receitas / Despesas]])</f>
        <v>10601.499999999995</v>
      </c>
      <c r="L30" s="20">
        <f>IF(FluxoCaixa101315141631[[#This Row],[Entrada / Saída]]="Saída",FluxoCaixa101315141631[[#This Row],[R$ (Valores)]]*-1,FluxoCaixa101315141631[[#This Row],[R$ (Valores)]])</f>
        <v>-55</v>
      </c>
    </row>
    <row r="31" spans="2:17">
      <c r="B31" s="48" t="s">
        <v>2478</v>
      </c>
      <c r="C31" s="48" t="s">
        <v>3977</v>
      </c>
      <c r="D31" s="16">
        <v>46241</v>
      </c>
      <c r="E31" s="48" t="s">
        <v>2413</v>
      </c>
      <c r="F31" s="17" t="s">
        <v>2</v>
      </c>
      <c r="G31" s="17" t="s">
        <v>71</v>
      </c>
      <c r="H31" s="17" t="s">
        <v>4104</v>
      </c>
      <c r="I31" s="21">
        <v>341.25</v>
      </c>
      <c r="J31" s="17" t="s">
        <v>525</v>
      </c>
      <c r="K31" s="20">
        <f>IF(FluxoCaixa101315141631[[#This Row],[Movimento ]]="Saldo Inicial",FluxoCaixa101315141631[[#This Row],[R$ (Valores)]],K30+FluxoCaixa101315141631[[#This Row],[Valores Receitas / Despesas]])</f>
        <v>10260.249999999995</v>
      </c>
      <c r="L31" s="20">
        <f>IF(FluxoCaixa101315141631[[#This Row],[Entrada / Saída]]="Saída",FluxoCaixa101315141631[[#This Row],[R$ (Valores)]]*-1,FluxoCaixa101315141631[[#This Row],[R$ (Valores)]])</f>
        <v>-341.25</v>
      </c>
    </row>
    <row r="32" spans="2:17">
      <c r="B32" s="48" t="s">
        <v>2478</v>
      </c>
      <c r="C32" s="48" t="s">
        <v>3977</v>
      </c>
      <c r="D32" s="16">
        <v>46241</v>
      </c>
      <c r="E32" s="48" t="s">
        <v>2413</v>
      </c>
      <c r="F32" s="17" t="s">
        <v>2</v>
      </c>
      <c r="G32" s="17" t="s">
        <v>79</v>
      </c>
      <c r="H32" s="17" t="s">
        <v>4105</v>
      </c>
      <c r="I32" s="21">
        <v>100</v>
      </c>
      <c r="J32" s="17" t="s">
        <v>525</v>
      </c>
      <c r="K32" s="20">
        <f>IF(FluxoCaixa101315141631[[#This Row],[Movimento ]]="Saldo Inicial",FluxoCaixa101315141631[[#This Row],[R$ (Valores)]],K31+FluxoCaixa101315141631[[#This Row],[Valores Receitas / Despesas]])</f>
        <v>10160.249999999995</v>
      </c>
      <c r="L32" s="20">
        <f>IF(FluxoCaixa101315141631[[#This Row],[Entrada / Saída]]="Saída",FluxoCaixa101315141631[[#This Row],[R$ (Valores)]]*-1,FluxoCaixa101315141631[[#This Row],[R$ (Valores)]])</f>
        <v>-100</v>
      </c>
    </row>
    <row r="33" spans="2:12">
      <c r="B33" s="48" t="s">
        <v>2478</v>
      </c>
      <c r="C33" s="48" t="s">
        <v>3977</v>
      </c>
      <c r="D33" s="16">
        <v>46241</v>
      </c>
      <c r="E33" s="48" t="s">
        <v>2413</v>
      </c>
      <c r="F33" s="17" t="s">
        <v>2</v>
      </c>
      <c r="G33" s="17" t="s">
        <v>519</v>
      </c>
      <c r="H33" s="17" t="s">
        <v>4106</v>
      </c>
      <c r="I33" s="21">
        <v>2000</v>
      </c>
      <c r="J33" s="17" t="s">
        <v>525</v>
      </c>
      <c r="K33" s="20">
        <f>IF(FluxoCaixa101315141631[[#This Row],[Movimento ]]="Saldo Inicial",FluxoCaixa101315141631[[#This Row],[R$ (Valores)]],K32+FluxoCaixa101315141631[[#This Row],[Valores Receitas / Despesas]])</f>
        <v>8160.2499999999945</v>
      </c>
      <c r="L33" s="20">
        <f>IF(FluxoCaixa101315141631[[#This Row],[Entrada / Saída]]="Saída",FluxoCaixa101315141631[[#This Row],[R$ (Valores)]]*-1,FluxoCaixa101315141631[[#This Row],[R$ (Valores)]])</f>
        <v>-2000</v>
      </c>
    </row>
    <row r="34" spans="2:12">
      <c r="B34" s="48" t="s">
        <v>2478</v>
      </c>
      <c r="C34" s="48" t="s">
        <v>3977</v>
      </c>
      <c r="D34" s="16">
        <v>46244</v>
      </c>
      <c r="E34" s="48" t="s">
        <v>2413</v>
      </c>
      <c r="F34" s="17" t="s">
        <v>2</v>
      </c>
      <c r="G34" s="17" t="s">
        <v>519</v>
      </c>
      <c r="H34" s="17" t="s">
        <v>4107</v>
      </c>
      <c r="I34" s="21">
        <v>2</v>
      </c>
      <c r="J34" s="17" t="s">
        <v>525</v>
      </c>
      <c r="K34" s="20">
        <f>IF(FluxoCaixa101315141631[[#This Row],[Movimento ]]="Saldo Inicial",FluxoCaixa101315141631[[#This Row],[R$ (Valores)]],K33+FluxoCaixa101315141631[[#This Row],[Valores Receitas / Despesas]])</f>
        <v>8158.2499999999945</v>
      </c>
      <c r="L34" s="20">
        <f>IF(FluxoCaixa101315141631[[#This Row],[Entrada / Saída]]="Saída",FluxoCaixa101315141631[[#This Row],[R$ (Valores)]]*-1,FluxoCaixa101315141631[[#This Row],[R$ (Valores)]])</f>
        <v>-2</v>
      </c>
    </row>
    <row r="35" spans="2:12">
      <c r="B35" s="48" t="s">
        <v>2478</v>
      </c>
      <c r="C35" s="48" t="s">
        <v>3977</v>
      </c>
      <c r="D35" s="16">
        <v>46244</v>
      </c>
      <c r="E35" s="48" t="s">
        <v>2413</v>
      </c>
      <c r="F35" s="17" t="s">
        <v>2</v>
      </c>
      <c r="G35" s="17" t="s">
        <v>28</v>
      </c>
      <c r="H35" s="17" t="s">
        <v>1109</v>
      </c>
      <c r="I35" s="21">
        <v>2163.54</v>
      </c>
      <c r="J35" s="17" t="s">
        <v>525</v>
      </c>
      <c r="K35" s="20">
        <f>IF(FluxoCaixa101315141631[[#This Row],[Movimento ]]="Saldo Inicial",FluxoCaixa101315141631[[#This Row],[R$ (Valores)]],K34+FluxoCaixa101315141631[[#This Row],[Valores Receitas / Despesas]])</f>
        <v>5994.7099999999946</v>
      </c>
      <c r="L35" s="20">
        <f>IF(FluxoCaixa101315141631[[#This Row],[Entrada / Saída]]="Saída",FluxoCaixa101315141631[[#This Row],[R$ (Valores)]]*-1,FluxoCaixa101315141631[[#This Row],[R$ (Valores)]])</f>
        <v>-2163.54</v>
      </c>
    </row>
    <row r="36" spans="2:12">
      <c r="B36" s="48" t="s">
        <v>2478</v>
      </c>
      <c r="C36" s="48" t="s">
        <v>3977</v>
      </c>
      <c r="D36" s="16">
        <v>46245</v>
      </c>
      <c r="E36" s="48" t="s">
        <v>2413</v>
      </c>
      <c r="F36" s="17" t="s">
        <v>2</v>
      </c>
      <c r="G36" s="17" t="s">
        <v>225</v>
      </c>
      <c r="H36" s="17" t="s">
        <v>2893</v>
      </c>
      <c r="I36" s="21">
        <v>5.7</v>
      </c>
      <c r="J36" s="17" t="s">
        <v>525</v>
      </c>
      <c r="K36" s="20">
        <f>IF(FluxoCaixa101315141631[[#This Row],[Movimento ]]="Saldo Inicial",FluxoCaixa101315141631[[#This Row],[R$ (Valores)]],K35+FluxoCaixa101315141631[[#This Row],[Valores Receitas / Despesas]])</f>
        <v>5989.0099999999948</v>
      </c>
      <c r="L36" s="20">
        <f>IF(FluxoCaixa101315141631[[#This Row],[Entrada / Saída]]="Saída",FluxoCaixa101315141631[[#This Row],[R$ (Valores)]]*-1,FluxoCaixa101315141631[[#This Row],[R$ (Valores)]])</f>
        <v>-5.7</v>
      </c>
    </row>
    <row r="37" spans="2:12">
      <c r="B37" s="48" t="s">
        <v>2478</v>
      </c>
      <c r="C37" s="48" t="s">
        <v>3977</v>
      </c>
      <c r="D37" s="16">
        <v>46245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5.7</v>
      </c>
      <c r="J37" s="17" t="s">
        <v>525</v>
      </c>
      <c r="K37" s="20">
        <f>IF(FluxoCaixa101315141631[[#This Row],[Movimento ]]="Saldo Inicial",FluxoCaixa101315141631[[#This Row],[R$ (Valores)]],K36+FluxoCaixa101315141631[[#This Row],[Valores Receitas / Despesas]])</f>
        <v>5983.3099999999949</v>
      </c>
      <c r="L37" s="20">
        <f>IF(FluxoCaixa101315141631[[#This Row],[Entrada / Saída]]="Saída",FluxoCaixa101315141631[[#This Row],[R$ (Valores)]]*-1,FluxoCaixa101315141631[[#This Row],[R$ (Valores)]])</f>
        <v>-5.7</v>
      </c>
    </row>
    <row r="38" spans="2:12">
      <c r="B38" s="48" t="s">
        <v>2478</v>
      </c>
      <c r="C38" s="48" t="s">
        <v>3977</v>
      </c>
      <c r="D38" s="16">
        <v>46245</v>
      </c>
      <c r="E38" s="48" t="s">
        <v>2413</v>
      </c>
      <c r="F38" s="17" t="s">
        <v>2</v>
      </c>
      <c r="G38" s="17" t="s">
        <v>225</v>
      </c>
      <c r="H38" s="17" t="s">
        <v>2893</v>
      </c>
      <c r="I38" s="21">
        <v>5.7</v>
      </c>
      <c r="J38" s="17" t="s">
        <v>525</v>
      </c>
      <c r="K38" s="20">
        <f>IF(FluxoCaixa101315141631[[#This Row],[Movimento ]]="Saldo Inicial",FluxoCaixa101315141631[[#This Row],[R$ (Valores)]],K37+FluxoCaixa101315141631[[#This Row],[Valores Receitas / Despesas]])</f>
        <v>5977.6099999999951</v>
      </c>
      <c r="L38" s="20">
        <f>IF(FluxoCaixa101315141631[[#This Row],[Entrada / Saída]]="Saída",FluxoCaixa101315141631[[#This Row],[R$ (Valores)]]*-1,FluxoCaixa101315141631[[#This Row],[R$ (Valores)]])</f>
        <v>-5.7</v>
      </c>
    </row>
    <row r="39" spans="2:12">
      <c r="B39" s="48" t="s">
        <v>2478</v>
      </c>
      <c r="C39" s="48" t="s">
        <v>3977</v>
      </c>
      <c r="D39" s="16">
        <v>46247</v>
      </c>
      <c r="E39" s="48" t="s">
        <v>2413</v>
      </c>
      <c r="F39" s="17" t="s">
        <v>2</v>
      </c>
      <c r="G39" s="17" t="s">
        <v>225</v>
      </c>
      <c r="H39" s="17" t="s">
        <v>2893</v>
      </c>
      <c r="I39" s="21">
        <v>1.49</v>
      </c>
      <c r="J39" s="17" t="s">
        <v>525</v>
      </c>
      <c r="K39" s="20">
        <f>IF(FluxoCaixa101315141631[[#This Row],[Movimento ]]="Saldo Inicial",FluxoCaixa101315141631[[#This Row],[R$ (Valores)]],K38+FluxoCaixa101315141631[[#This Row],[Valores Receitas / Despesas]])</f>
        <v>5976.1199999999953</v>
      </c>
      <c r="L39" s="20">
        <f>IF(FluxoCaixa101315141631[[#This Row],[Entrada / Saída]]="Saída",FluxoCaixa101315141631[[#This Row],[R$ (Valores)]]*-1,FluxoCaixa101315141631[[#This Row],[R$ (Valores)]])</f>
        <v>-1.49</v>
      </c>
    </row>
    <row r="40" spans="2:12">
      <c r="B40" s="48" t="s">
        <v>2478</v>
      </c>
      <c r="C40" s="48" t="s">
        <v>3977</v>
      </c>
      <c r="D40" s="16">
        <v>46247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1">
        <v>1.49</v>
      </c>
      <c r="J40" s="17" t="s">
        <v>525</v>
      </c>
      <c r="K40" s="20">
        <f>IF(FluxoCaixa101315141631[[#This Row],[Movimento ]]="Saldo Inicial",FluxoCaixa101315141631[[#This Row],[R$ (Valores)]],K39+FluxoCaixa101315141631[[#This Row],[Valores Receitas / Despesas]])</f>
        <v>5974.6299999999956</v>
      </c>
      <c r="L40" s="20">
        <f>IF(FluxoCaixa101315141631[[#This Row],[Entrada / Saída]]="Saída",FluxoCaixa101315141631[[#This Row],[R$ (Valores)]]*-1,FluxoCaixa101315141631[[#This Row],[R$ (Valores)]])</f>
        <v>-1.49</v>
      </c>
    </row>
    <row r="41" spans="2:12">
      <c r="B41" s="48" t="s">
        <v>2478</v>
      </c>
      <c r="C41" s="48" t="s">
        <v>3977</v>
      </c>
      <c r="D41" s="16">
        <v>46247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6.3</v>
      </c>
      <c r="J41" s="17" t="s">
        <v>525</v>
      </c>
      <c r="K41" s="20">
        <f>IF(FluxoCaixa101315141631[[#This Row],[Movimento ]]="Saldo Inicial",FluxoCaixa101315141631[[#This Row],[R$ (Valores)]],K40+FluxoCaixa101315141631[[#This Row],[Valores Receitas / Despesas]])</f>
        <v>5968.3299999999954</v>
      </c>
      <c r="L41" s="20">
        <f>IF(FluxoCaixa101315141631[[#This Row],[Entrada / Saída]]="Saída",FluxoCaixa101315141631[[#This Row],[R$ (Valores)]]*-1,FluxoCaixa101315141631[[#This Row],[R$ (Valores)]])</f>
        <v>-6.3</v>
      </c>
    </row>
    <row r="42" spans="2:12">
      <c r="B42" s="48" t="s">
        <v>2478</v>
      </c>
      <c r="C42" s="48" t="s">
        <v>3977</v>
      </c>
      <c r="D42" s="16">
        <v>46247</v>
      </c>
      <c r="E42" s="48" t="s">
        <v>2413</v>
      </c>
      <c r="F42" s="17" t="s">
        <v>2</v>
      </c>
      <c r="G42" s="17" t="s">
        <v>225</v>
      </c>
      <c r="H42" s="17" t="s">
        <v>2893</v>
      </c>
      <c r="I42" s="21">
        <v>5.7</v>
      </c>
      <c r="J42" s="17" t="s">
        <v>525</v>
      </c>
      <c r="K42" s="20">
        <f>IF(FluxoCaixa101315141631[[#This Row],[Movimento ]]="Saldo Inicial",FluxoCaixa101315141631[[#This Row],[R$ (Valores)]],K41+FluxoCaixa101315141631[[#This Row],[Valores Receitas / Despesas]])</f>
        <v>5962.6299999999956</v>
      </c>
      <c r="L42" s="20">
        <f>IF(FluxoCaixa101315141631[[#This Row],[Entrada / Saída]]="Saída",FluxoCaixa101315141631[[#This Row],[R$ (Valores)]]*-1,FluxoCaixa101315141631[[#This Row],[R$ (Valores)]])</f>
        <v>-5.7</v>
      </c>
    </row>
    <row r="43" spans="2:12">
      <c r="B43" s="48" t="s">
        <v>2478</v>
      </c>
      <c r="C43" s="48" t="s">
        <v>3977</v>
      </c>
      <c r="D43" s="16">
        <v>46247</v>
      </c>
      <c r="E43" s="48" t="s">
        <v>2413</v>
      </c>
      <c r="F43" s="17" t="s">
        <v>1</v>
      </c>
      <c r="G43" s="17" t="s">
        <v>75</v>
      </c>
      <c r="H43" s="17" t="s">
        <v>75</v>
      </c>
      <c r="I43" s="21">
        <v>40000</v>
      </c>
      <c r="J43" s="17" t="s">
        <v>525</v>
      </c>
      <c r="K43" s="20">
        <f>IF(FluxoCaixa101315141631[[#This Row],[Movimento ]]="Saldo Inicial",FluxoCaixa101315141631[[#This Row],[R$ (Valores)]],K42+FluxoCaixa101315141631[[#This Row],[Valores Receitas / Despesas]])</f>
        <v>45962.63</v>
      </c>
      <c r="L43" s="20">
        <f>IF(FluxoCaixa101315141631[[#This Row],[Entrada / Saída]]="Saída",FluxoCaixa101315141631[[#This Row],[R$ (Valores)]]*-1,FluxoCaixa101315141631[[#This Row],[R$ (Valores)]])</f>
        <v>40000</v>
      </c>
    </row>
    <row r="44" spans="2:12">
      <c r="B44" s="48" t="s">
        <v>2478</v>
      </c>
      <c r="C44" s="48" t="s">
        <v>3977</v>
      </c>
      <c r="D44" s="16">
        <v>46247</v>
      </c>
      <c r="E44" s="48" t="s">
        <v>2413</v>
      </c>
      <c r="F44" s="17" t="s">
        <v>2</v>
      </c>
      <c r="G44" s="17" t="s">
        <v>152</v>
      </c>
      <c r="H44" s="17" t="s">
        <v>4130</v>
      </c>
      <c r="I44" s="21">
        <v>4631.2</v>
      </c>
      <c r="J44" s="17" t="s">
        <v>525</v>
      </c>
      <c r="K44" s="20">
        <f>IF(FluxoCaixa101315141631[[#This Row],[Movimento ]]="Saldo Inicial",FluxoCaixa101315141631[[#This Row],[R$ (Valores)]],K43+FluxoCaixa101315141631[[#This Row],[Valores Receitas / Despesas]])</f>
        <v>41331.43</v>
      </c>
      <c r="L44" s="20">
        <f>IF(FluxoCaixa101315141631[[#This Row],[Entrada / Saída]]="Saída",FluxoCaixa101315141631[[#This Row],[R$ (Valores)]]*-1,FluxoCaixa101315141631[[#This Row],[R$ (Valores)]])</f>
        <v>-4631.2</v>
      </c>
    </row>
    <row r="45" spans="2:12">
      <c r="B45" s="48" t="s">
        <v>2478</v>
      </c>
      <c r="C45" s="48" t="s">
        <v>3977</v>
      </c>
      <c r="D45" s="16">
        <v>46247</v>
      </c>
      <c r="E45" s="48" t="s">
        <v>2496</v>
      </c>
      <c r="F45" s="17" t="s">
        <v>2</v>
      </c>
      <c r="G45" s="17" t="s">
        <v>519</v>
      </c>
      <c r="H45" s="17" t="s">
        <v>4131</v>
      </c>
      <c r="I45" s="21">
        <v>211.55</v>
      </c>
      <c r="J45" s="17" t="s">
        <v>525</v>
      </c>
      <c r="K45" s="20">
        <f>IF(FluxoCaixa101315141631[[#This Row],[Movimento ]]="Saldo Inicial",FluxoCaixa101315141631[[#This Row],[R$ (Valores)]],K44+FluxoCaixa101315141631[[#This Row],[Valores Receitas / Despesas]])</f>
        <v>41119.879999999997</v>
      </c>
      <c r="L45" s="20">
        <f>IF(FluxoCaixa101315141631[[#This Row],[Entrada / Saída]]="Saída",FluxoCaixa101315141631[[#This Row],[R$ (Valores)]]*-1,FluxoCaixa101315141631[[#This Row],[R$ (Valores)]])</f>
        <v>-211.55</v>
      </c>
    </row>
    <row r="46" spans="2:12">
      <c r="B46" s="48" t="s">
        <v>2478</v>
      </c>
      <c r="C46" s="48" t="s">
        <v>3977</v>
      </c>
      <c r="D46" s="16">
        <v>46247</v>
      </c>
      <c r="E46" s="48" t="s">
        <v>2413</v>
      </c>
      <c r="F46" s="17" t="s">
        <v>2</v>
      </c>
      <c r="G46" s="17" t="s">
        <v>79</v>
      </c>
      <c r="H46" s="17" t="s">
        <v>2726</v>
      </c>
      <c r="I46" s="21">
        <v>21.98</v>
      </c>
      <c r="J46" s="17" t="s">
        <v>525</v>
      </c>
      <c r="K46" s="20">
        <f>IF(FluxoCaixa101315141631[[#This Row],[Movimento ]]="Saldo Inicial",FluxoCaixa101315141631[[#This Row],[R$ (Valores)]],K45+FluxoCaixa101315141631[[#This Row],[Valores Receitas / Despesas]])</f>
        <v>41097.899999999994</v>
      </c>
      <c r="L46" s="20">
        <f>IF(FluxoCaixa101315141631[[#This Row],[Entrada / Saída]]="Saída",FluxoCaixa101315141631[[#This Row],[R$ (Valores)]]*-1,FluxoCaixa101315141631[[#This Row],[R$ (Valores)]])</f>
        <v>-21.98</v>
      </c>
    </row>
    <row r="47" spans="2:12">
      <c r="B47" s="48" t="s">
        <v>2478</v>
      </c>
      <c r="C47" s="48" t="s">
        <v>3977</v>
      </c>
      <c r="D47" s="16">
        <v>46247</v>
      </c>
      <c r="E47" s="48" t="s">
        <v>2413</v>
      </c>
      <c r="F47" s="17" t="s">
        <v>2</v>
      </c>
      <c r="G47" s="17" t="s">
        <v>348</v>
      </c>
      <c r="H47" s="17" t="s">
        <v>4132</v>
      </c>
      <c r="I47" s="21">
        <v>68.150000000000006</v>
      </c>
      <c r="J47" s="17" t="s">
        <v>525</v>
      </c>
      <c r="K47" s="20">
        <f>IF(FluxoCaixa101315141631[[#This Row],[Movimento ]]="Saldo Inicial",FluxoCaixa101315141631[[#This Row],[R$ (Valores)]],K46+FluxoCaixa101315141631[[#This Row],[Valores Receitas / Despesas]])</f>
        <v>41029.749999999993</v>
      </c>
      <c r="L47" s="20">
        <f>IF(FluxoCaixa101315141631[[#This Row],[Entrada / Saída]]="Saída",FluxoCaixa101315141631[[#This Row],[R$ (Valores)]]*-1,FluxoCaixa101315141631[[#This Row],[R$ (Valores)]])</f>
        <v>-68.150000000000006</v>
      </c>
    </row>
    <row r="48" spans="2:12">
      <c r="B48" s="48" t="s">
        <v>2478</v>
      </c>
      <c r="C48" s="48" t="s">
        <v>3977</v>
      </c>
      <c r="D48" s="16">
        <v>46247</v>
      </c>
      <c r="E48" s="48" t="s">
        <v>2413</v>
      </c>
      <c r="F48" s="17" t="s">
        <v>1</v>
      </c>
      <c r="G48" s="17" t="s">
        <v>60</v>
      </c>
      <c r="H48" s="17" t="s">
        <v>977</v>
      </c>
      <c r="I48" s="21">
        <v>200</v>
      </c>
      <c r="J48" s="17" t="s">
        <v>525</v>
      </c>
      <c r="K48" s="20">
        <f>IF(FluxoCaixa101315141631[[#This Row],[Movimento ]]="Saldo Inicial",FluxoCaixa101315141631[[#This Row],[R$ (Valores)]],K47+FluxoCaixa101315141631[[#This Row],[Valores Receitas / Despesas]])</f>
        <v>41229.749999999993</v>
      </c>
      <c r="L48" s="20">
        <f>IF(FluxoCaixa101315141631[[#This Row],[Entrada / Saída]]="Saída",FluxoCaixa101315141631[[#This Row],[R$ (Valores)]]*-1,FluxoCaixa101315141631[[#This Row],[R$ (Valores)]])</f>
        <v>200</v>
      </c>
    </row>
    <row r="49" spans="2:16">
      <c r="B49" s="48" t="s">
        <v>2478</v>
      </c>
      <c r="C49" s="48" t="s">
        <v>3977</v>
      </c>
      <c r="D49" s="16">
        <v>46247</v>
      </c>
      <c r="E49" s="48" t="s">
        <v>2413</v>
      </c>
      <c r="F49" s="17" t="s">
        <v>2</v>
      </c>
      <c r="G49" s="17" t="s">
        <v>70</v>
      </c>
      <c r="H49" s="17" t="s">
        <v>2928</v>
      </c>
      <c r="I49" s="21">
        <v>1000</v>
      </c>
      <c r="J49" s="17" t="s">
        <v>525</v>
      </c>
      <c r="K49" s="20">
        <f>IF(FluxoCaixa101315141631[[#This Row],[Movimento ]]="Saldo Inicial",FluxoCaixa101315141631[[#This Row],[R$ (Valores)]],K48+FluxoCaixa101315141631[[#This Row],[Valores Receitas / Despesas]])</f>
        <v>40229.749999999993</v>
      </c>
      <c r="L49" s="20">
        <f>IF(FluxoCaixa101315141631[[#This Row],[Entrada / Saída]]="Saída",FluxoCaixa101315141631[[#This Row],[R$ (Valores)]]*-1,FluxoCaixa101315141631[[#This Row],[R$ (Valores)]])</f>
        <v>-1000</v>
      </c>
    </row>
    <row r="50" spans="2:16">
      <c r="B50" s="48" t="s">
        <v>2478</v>
      </c>
      <c r="C50" s="48" t="s">
        <v>3977</v>
      </c>
      <c r="D50" s="16">
        <v>46247</v>
      </c>
      <c r="E50" s="48" t="s">
        <v>2413</v>
      </c>
      <c r="F50" s="17" t="s">
        <v>2</v>
      </c>
      <c r="G50" s="17" t="s">
        <v>507</v>
      </c>
      <c r="H50" s="17" t="s">
        <v>4133</v>
      </c>
      <c r="I50" s="21">
        <v>68.17</v>
      </c>
      <c r="J50" s="17" t="s">
        <v>525</v>
      </c>
      <c r="K50" s="20">
        <f>IF(FluxoCaixa101315141631[[#This Row],[Movimento ]]="Saldo Inicial",FluxoCaixa101315141631[[#This Row],[R$ (Valores)]],K49+FluxoCaixa101315141631[[#This Row],[Valores Receitas / Despesas]])</f>
        <v>40161.579999999994</v>
      </c>
      <c r="L50" s="20">
        <f>IF(FluxoCaixa101315141631[[#This Row],[Entrada / Saída]]="Saída",FluxoCaixa101315141631[[#This Row],[R$ (Valores)]]*-1,FluxoCaixa101315141631[[#This Row],[R$ (Valores)]])</f>
        <v>-68.17</v>
      </c>
    </row>
    <row r="51" spans="2:16">
      <c r="B51" s="48" t="s">
        <v>2478</v>
      </c>
      <c r="C51" s="48" t="s">
        <v>3977</v>
      </c>
      <c r="D51" s="16">
        <v>46247</v>
      </c>
      <c r="E51" s="48" t="s">
        <v>2413</v>
      </c>
      <c r="F51" s="17" t="s">
        <v>2</v>
      </c>
      <c r="G51" s="17" t="s">
        <v>507</v>
      </c>
      <c r="H51" s="17" t="s">
        <v>4134</v>
      </c>
      <c r="I51" s="21">
        <v>108.39</v>
      </c>
      <c r="J51" s="17" t="s">
        <v>525</v>
      </c>
      <c r="K51" s="20">
        <f>IF(FluxoCaixa101315141631[[#This Row],[Movimento ]]="Saldo Inicial",FluxoCaixa101315141631[[#This Row],[R$ (Valores)]],K50+FluxoCaixa101315141631[[#This Row],[Valores Receitas / Despesas]])</f>
        <v>40053.189999999995</v>
      </c>
      <c r="L51" s="20">
        <f>IF(FluxoCaixa101315141631[[#This Row],[Entrada / Saída]]="Saída",FluxoCaixa101315141631[[#This Row],[R$ (Valores)]]*-1,FluxoCaixa101315141631[[#This Row],[R$ (Valores)]])</f>
        <v>-108.39</v>
      </c>
    </row>
    <row r="52" spans="2:16">
      <c r="B52" s="48" t="s">
        <v>2478</v>
      </c>
      <c r="C52" s="48" t="s">
        <v>3977</v>
      </c>
      <c r="D52" s="16">
        <v>46247</v>
      </c>
      <c r="E52" s="48" t="s">
        <v>2413</v>
      </c>
      <c r="F52" s="17" t="s">
        <v>2</v>
      </c>
      <c r="G52" s="17" t="s">
        <v>507</v>
      </c>
      <c r="H52" s="17" t="s">
        <v>4135</v>
      </c>
      <c r="I52" s="21">
        <v>68.17</v>
      </c>
      <c r="J52" s="17" t="s">
        <v>525</v>
      </c>
      <c r="K52" s="20">
        <f>IF(FluxoCaixa101315141631[[#This Row],[Movimento ]]="Saldo Inicial",FluxoCaixa101315141631[[#This Row],[R$ (Valores)]],K51+FluxoCaixa101315141631[[#This Row],[Valores Receitas / Despesas]])</f>
        <v>39985.019999999997</v>
      </c>
      <c r="L52" s="20">
        <f>IF(FluxoCaixa101315141631[[#This Row],[Entrada / Saída]]="Saída",FluxoCaixa101315141631[[#This Row],[R$ (Valores)]]*-1,FluxoCaixa101315141631[[#This Row],[R$ (Valores)]])</f>
        <v>-68.17</v>
      </c>
    </row>
    <row r="53" spans="2:16">
      <c r="B53" s="48" t="s">
        <v>2478</v>
      </c>
      <c r="C53" s="48" t="s">
        <v>3977</v>
      </c>
      <c r="D53" s="16">
        <v>46248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6.6</v>
      </c>
      <c r="J53" s="17" t="s">
        <v>525</v>
      </c>
      <c r="K53" s="20">
        <f>IF(FluxoCaixa101315141631[[#This Row],[Movimento ]]="Saldo Inicial",FluxoCaixa101315141631[[#This Row],[R$ (Valores)]],K52+FluxoCaixa101315141631[[#This Row],[Valores Receitas / Despesas]])</f>
        <v>39978.42</v>
      </c>
      <c r="L53" s="20">
        <f>IF(FluxoCaixa101315141631[[#This Row],[Entrada / Saída]]="Saída",FluxoCaixa101315141631[[#This Row],[R$ (Valores)]]*-1,FluxoCaixa101315141631[[#This Row],[R$ (Valores)]])</f>
        <v>-6.6</v>
      </c>
      <c r="P53" s="31"/>
    </row>
    <row r="54" spans="2:16">
      <c r="B54" s="48" t="s">
        <v>2478</v>
      </c>
      <c r="C54" s="48" t="s">
        <v>3977</v>
      </c>
      <c r="D54" s="16">
        <v>46248</v>
      </c>
      <c r="E54" s="48" t="s">
        <v>2413</v>
      </c>
      <c r="F54" s="17" t="s">
        <v>2</v>
      </c>
      <c r="G54" s="17" t="s">
        <v>152</v>
      </c>
      <c r="H54" s="17" t="s">
        <v>4130</v>
      </c>
      <c r="I54" s="21">
        <v>21718.93</v>
      </c>
      <c r="J54" s="17" t="s">
        <v>525</v>
      </c>
      <c r="K54" s="20">
        <f>IF(FluxoCaixa101315141631[[#This Row],[Movimento ]]="Saldo Inicial",FluxoCaixa101315141631[[#This Row],[R$ (Valores)]],K53+FluxoCaixa101315141631[[#This Row],[Valores Receitas / Despesas]])</f>
        <v>18259.489999999998</v>
      </c>
      <c r="L54" s="20">
        <f>IF(FluxoCaixa101315141631[[#This Row],[Entrada / Saída]]="Saída",FluxoCaixa101315141631[[#This Row],[R$ (Valores)]]*-1,FluxoCaixa101315141631[[#This Row],[R$ (Valores)]])</f>
        <v>-21718.93</v>
      </c>
    </row>
    <row r="55" spans="2:16">
      <c r="B55" s="48" t="s">
        <v>2478</v>
      </c>
      <c r="C55" s="48" t="s">
        <v>3977</v>
      </c>
      <c r="D55" s="16">
        <v>46248</v>
      </c>
      <c r="E55" s="48" t="s">
        <v>2413</v>
      </c>
      <c r="F55" s="17" t="s">
        <v>2</v>
      </c>
      <c r="G55" s="17" t="s">
        <v>507</v>
      </c>
      <c r="H55" s="17" t="s">
        <v>4136</v>
      </c>
      <c r="I55" s="21">
        <v>108.39</v>
      </c>
      <c r="J55" s="17" t="s">
        <v>525</v>
      </c>
      <c r="K55" s="20">
        <f>IF(FluxoCaixa101315141631[[#This Row],[Movimento ]]="Saldo Inicial",FluxoCaixa101315141631[[#This Row],[R$ (Valores)]],K54+FluxoCaixa101315141631[[#This Row],[Valores Receitas / Despesas]])</f>
        <v>18151.099999999999</v>
      </c>
      <c r="L55" s="20">
        <f>IF(FluxoCaixa101315141631[[#This Row],[Entrada / Saída]]="Saída",FluxoCaixa101315141631[[#This Row],[R$ (Valores)]]*-1,FluxoCaixa101315141631[[#This Row],[R$ (Valores)]])</f>
        <v>-108.39</v>
      </c>
      <c r="P55" s="26"/>
    </row>
    <row r="56" spans="2:16">
      <c r="B56" s="48" t="s">
        <v>2478</v>
      </c>
      <c r="C56" s="48" t="s">
        <v>3977</v>
      </c>
      <c r="D56" s="16">
        <v>46248</v>
      </c>
      <c r="E56" s="48" t="s">
        <v>2413</v>
      </c>
      <c r="F56" s="17" t="s">
        <v>2</v>
      </c>
      <c r="G56" s="17" t="s">
        <v>507</v>
      </c>
      <c r="H56" s="17" t="s">
        <v>4137</v>
      </c>
      <c r="I56" s="21">
        <v>108.39</v>
      </c>
      <c r="J56" s="17" t="s">
        <v>525</v>
      </c>
      <c r="K56" s="20">
        <f>IF(FluxoCaixa101315141631[[#This Row],[Movimento ]]="Saldo Inicial",FluxoCaixa101315141631[[#This Row],[R$ (Valores)]],K55+FluxoCaixa101315141631[[#This Row],[Valores Receitas / Despesas]])</f>
        <v>18042.71</v>
      </c>
      <c r="L56" s="20">
        <f>IF(FluxoCaixa101315141631[[#This Row],[Entrada / Saída]]="Saída",FluxoCaixa101315141631[[#This Row],[R$ (Valores)]]*-1,FluxoCaixa101315141631[[#This Row],[R$ (Valores)]])</f>
        <v>-108.39</v>
      </c>
    </row>
    <row r="57" spans="2:16">
      <c r="B57" s="48" t="s">
        <v>2478</v>
      </c>
      <c r="C57" s="48" t="s">
        <v>3977</v>
      </c>
      <c r="D57" s="16">
        <v>46248</v>
      </c>
      <c r="E57" s="48" t="s">
        <v>2413</v>
      </c>
      <c r="F57" s="17" t="s">
        <v>2</v>
      </c>
      <c r="G57" s="17" t="s">
        <v>507</v>
      </c>
      <c r="H57" s="17" t="s">
        <v>4138</v>
      </c>
      <c r="I57" s="21">
        <v>68.17</v>
      </c>
      <c r="J57" s="17" t="s">
        <v>525</v>
      </c>
      <c r="K57" s="20">
        <f>IF(FluxoCaixa101315141631[[#This Row],[Movimento ]]="Saldo Inicial",FluxoCaixa101315141631[[#This Row],[R$ (Valores)]],K56+FluxoCaixa101315141631[[#This Row],[Valores Receitas / Despesas]])</f>
        <v>17974.54</v>
      </c>
      <c r="L57" s="20">
        <f>IF(FluxoCaixa101315141631[[#This Row],[Entrada / Saída]]="Saída",FluxoCaixa101315141631[[#This Row],[R$ (Valores)]]*-1,FluxoCaixa101315141631[[#This Row],[R$ (Valores)]])</f>
        <v>-68.17</v>
      </c>
    </row>
    <row r="58" spans="2:16">
      <c r="B58" s="48" t="s">
        <v>2478</v>
      </c>
      <c r="C58" s="48" t="s">
        <v>3977</v>
      </c>
      <c r="D58" s="16">
        <v>46251</v>
      </c>
      <c r="E58" s="48" t="s">
        <v>2413</v>
      </c>
      <c r="F58" s="17" t="s">
        <v>2</v>
      </c>
      <c r="G58" s="17" t="s">
        <v>79</v>
      </c>
      <c r="H58" s="17" t="s">
        <v>2726</v>
      </c>
      <c r="I58" s="21">
        <v>18.48</v>
      </c>
      <c r="J58" s="17" t="s">
        <v>525</v>
      </c>
      <c r="K58" s="20">
        <f>IF(FluxoCaixa101315141631[[#This Row],[Movimento ]]="Saldo Inicial",FluxoCaixa101315141631[[#This Row],[R$ (Valores)]],K57+FluxoCaixa101315141631[[#This Row],[Valores Receitas / Despesas]])</f>
        <v>17956.060000000001</v>
      </c>
      <c r="L58" s="20">
        <f>IF(FluxoCaixa101315141631[[#This Row],[Entrada / Saída]]="Saída",FluxoCaixa101315141631[[#This Row],[R$ (Valores)]]*-1,FluxoCaixa101315141631[[#This Row],[R$ (Valores)]])</f>
        <v>-18.48</v>
      </c>
    </row>
    <row r="59" spans="2:16">
      <c r="B59" s="48" t="s">
        <v>2478</v>
      </c>
      <c r="C59" s="48" t="s">
        <v>3977</v>
      </c>
      <c r="D59" s="16">
        <v>46251</v>
      </c>
      <c r="E59" s="48" t="s">
        <v>2413</v>
      </c>
      <c r="F59" s="17" t="s">
        <v>2</v>
      </c>
      <c r="G59" s="17" t="s">
        <v>20</v>
      </c>
      <c r="H59" s="17" t="s">
        <v>3353</v>
      </c>
      <c r="I59" s="21">
        <v>1827.84</v>
      </c>
      <c r="J59" s="17" t="s">
        <v>525</v>
      </c>
      <c r="K59" s="20">
        <f>IF(FluxoCaixa101315141631[[#This Row],[Movimento ]]="Saldo Inicial",FluxoCaixa101315141631[[#This Row],[R$ (Valores)]],K58+FluxoCaixa101315141631[[#This Row],[Valores Receitas / Despesas]])</f>
        <v>16128.220000000001</v>
      </c>
      <c r="L59" s="20">
        <f>IF(FluxoCaixa101315141631[[#This Row],[Entrada / Saída]]="Saída",FluxoCaixa101315141631[[#This Row],[R$ (Valores)]]*-1,FluxoCaixa101315141631[[#This Row],[R$ (Valores)]])</f>
        <v>-1827.84</v>
      </c>
    </row>
    <row r="60" spans="2:16">
      <c r="B60" s="48" t="s">
        <v>2478</v>
      </c>
      <c r="C60" s="48" t="s">
        <v>3977</v>
      </c>
      <c r="D60" s="16">
        <v>46251</v>
      </c>
      <c r="E60" s="48" t="s">
        <v>2413</v>
      </c>
      <c r="F60" s="17" t="s">
        <v>2</v>
      </c>
      <c r="G60" s="17" t="s">
        <v>20</v>
      </c>
      <c r="H60" s="17" t="s">
        <v>3353</v>
      </c>
      <c r="I60" s="21">
        <v>522.34</v>
      </c>
      <c r="J60" s="17" t="s">
        <v>525</v>
      </c>
      <c r="K60" s="20">
        <f>IF(FluxoCaixa101315141631[[#This Row],[Movimento ]]="Saldo Inicial",FluxoCaixa101315141631[[#This Row],[R$ (Valores)]],K59+FluxoCaixa101315141631[[#This Row],[Valores Receitas / Despesas]])</f>
        <v>15605.880000000001</v>
      </c>
      <c r="L60" s="20">
        <f>IF(FluxoCaixa101315141631[[#This Row],[Entrada / Saída]]="Saída",FluxoCaixa101315141631[[#This Row],[R$ (Valores)]]*-1,FluxoCaixa101315141631[[#This Row],[R$ (Valores)]])</f>
        <v>-522.34</v>
      </c>
    </row>
    <row r="61" spans="2:16">
      <c r="B61" s="48" t="s">
        <v>2478</v>
      </c>
      <c r="C61" s="48" t="s">
        <v>3977</v>
      </c>
      <c r="D61" s="16">
        <v>46253</v>
      </c>
      <c r="E61" s="48" t="s">
        <v>2413</v>
      </c>
      <c r="F61" s="17" t="s">
        <v>2</v>
      </c>
      <c r="G61" s="17" t="s">
        <v>4176</v>
      </c>
      <c r="H61" s="17" t="s">
        <v>4155</v>
      </c>
      <c r="I61" s="21">
        <v>834.26</v>
      </c>
      <c r="J61" s="17" t="s">
        <v>525</v>
      </c>
      <c r="K61" s="20">
        <f>IF(FluxoCaixa101315141631[[#This Row],[Movimento ]]="Saldo Inicial",FluxoCaixa101315141631[[#This Row],[R$ (Valores)]],K60+FluxoCaixa101315141631[[#This Row],[Valores Receitas / Despesas]])</f>
        <v>14771.62</v>
      </c>
      <c r="L61" s="20">
        <f>IF(FluxoCaixa101315141631[[#This Row],[Entrada / Saída]]="Saída",FluxoCaixa101315141631[[#This Row],[R$ (Valores)]]*-1,FluxoCaixa101315141631[[#This Row],[R$ (Valores)]])</f>
        <v>-834.26</v>
      </c>
    </row>
    <row r="62" spans="2:16">
      <c r="B62" s="48" t="s">
        <v>2478</v>
      </c>
      <c r="C62" s="48" t="s">
        <v>3977</v>
      </c>
      <c r="D62" s="16">
        <v>46253</v>
      </c>
      <c r="E62" s="48" t="s">
        <v>2413</v>
      </c>
      <c r="F62" s="17" t="s">
        <v>1</v>
      </c>
      <c r="G62" s="17" t="s">
        <v>75</v>
      </c>
      <c r="H62" s="17" t="s">
        <v>4156</v>
      </c>
      <c r="I62" s="21">
        <v>50000</v>
      </c>
      <c r="J62" s="17" t="s">
        <v>525</v>
      </c>
      <c r="K62" s="20">
        <f>IF(FluxoCaixa101315141631[[#This Row],[Movimento ]]="Saldo Inicial",FluxoCaixa101315141631[[#This Row],[R$ (Valores)]],K61+FluxoCaixa101315141631[[#This Row],[Valores Receitas / Despesas]])</f>
        <v>64771.62</v>
      </c>
      <c r="L62" s="20">
        <f>IF(FluxoCaixa101315141631[[#This Row],[Entrada / Saída]]="Saída",FluxoCaixa101315141631[[#This Row],[R$ (Valores)]]*-1,FluxoCaixa101315141631[[#This Row],[R$ (Valores)]])</f>
        <v>50000</v>
      </c>
    </row>
    <row r="63" spans="2:16">
      <c r="B63" s="48" t="s">
        <v>2478</v>
      </c>
      <c r="C63" s="48" t="s">
        <v>3977</v>
      </c>
      <c r="D63" s="16">
        <v>46253</v>
      </c>
      <c r="E63" s="48" t="s">
        <v>2413</v>
      </c>
      <c r="F63" s="17" t="s">
        <v>1</v>
      </c>
      <c r="G63" s="17" t="s">
        <v>6</v>
      </c>
      <c r="H63" s="17" t="s">
        <v>4157</v>
      </c>
      <c r="I63" s="21">
        <v>1045</v>
      </c>
      <c r="J63" s="17" t="s">
        <v>525</v>
      </c>
      <c r="K63" s="20">
        <f>IF(FluxoCaixa101315141631[[#This Row],[Movimento ]]="Saldo Inicial",FluxoCaixa101315141631[[#This Row],[R$ (Valores)]],K62+FluxoCaixa101315141631[[#This Row],[Valores Receitas / Despesas]])</f>
        <v>65816.62</v>
      </c>
      <c r="L63" s="20">
        <f>IF(FluxoCaixa101315141631[[#This Row],[Entrada / Saída]]="Saída",FluxoCaixa101315141631[[#This Row],[R$ (Valores)]]*-1,FluxoCaixa101315141631[[#This Row],[R$ (Valores)]])</f>
        <v>1045</v>
      </c>
    </row>
    <row r="64" spans="2:16">
      <c r="B64" s="48" t="s">
        <v>2478</v>
      </c>
      <c r="C64" s="48" t="s">
        <v>3977</v>
      </c>
      <c r="D64" s="16">
        <v>46254</v>
      </c>
      <c r="E64" s="48" t="s">
        <v>2496</v>
      </c>
      <c r="F64" s="17" t="s">
        <v>2</v>
      </c>
      <c r="G64" s="17" t="s">
        <v>70</v>
      </c>
      <c r="H64" s="17" t="s">
        <v>4172</v>
      </c>
      <c r="I64" s="21">
        <v>800</v>
      </c>
      <c r="J64" s="17" t="s">
        <v>525</v>
      </c>
      <c r="K64" s="20">
        <f>IF(FluxoCaixa101315141631[[#This Row],[Movimento ]]="Saldo Inicial",FluxoCaixa101315141631[[#This Row],[R$ (Valores)]],K63+FluxoCaixa101315141631[[#This Row],[Valores Receitas / Despesas]])</f>
        <v>65016.619999999995</v>
      </c>
      <c r="L64" s="20">
        <f>IF(FluxoCaixa101315141631[[#This Row],[Entrada / Saída]]="Saída",FluxoCaixa101315141631[[#This Row],[R$ (Valores)]]*-1,FluxoCaixa101315141631[[#This Row],[R$ (Valores)]])</f>
        <v>-800</v>
      </c>
    </row>
    <row r="65" spans="2:12">
      <c r="B65" s="48" t="s">
        <v>2478</v>
      </c>
      <c r="C65" s="48" t="s">
        <v>3977</v>
      </c>
      <c r="D65" s="16">
        <v>46254</v>
      </c>
      <c r="E65" s="48" t="s">
        <v>2496</v>
      </c>
      <c r="F65" s="17" t="s">
        <v>2</v>
      </c>
      <c r="G65" s="17" t="s">
        <v>107</v>
      </c>
      <c r="H65" s="17" t="s">
        <v>4173</v>
      </c>
      <c r="I65" s="21">
        <v>5253</v>
      </c>
      <c r="J65" s="17" t="s">
        <v>525</v>
      </c>
      <c r="K65" s="20">
        <f>IF(FluxoCaixa101315141631[[#This Row],[Movimento ]]="Saldo Inicial",FluxoCaixa101315141631[[#This Row],[R$ (Valores)]],K64+FluxoCaixa101315141631[[#This Row],[Valores Receitas / Despesas]])</f>
        <v>59763.619999999995</v>
      </c>
      <c r="L65" s="20">
        <f>IF(FluxoCaixa101315141631[[#This Row],[Entrada / Saída]]="Saída",FluxoCaixa101315141631[[#This Row],[R$ (Valores)]]*-1,FluxoCaixa101315141631[[#This Row],[R$ (Valores)]])</f>
        <v>-5253</v>
      </c>
    </row>
    <row r="66" spans="2:12">
      <c r="B66" s="48" t="s">
        <v>2478</v>
      </c>
      <c r="C66" s="48" t="s">
        <v>3977</v>
      </c>
      <c r="D66" s="16">
        <v>46254</v>
      </c>
      <c r="E66" s="48" t="s">
        <v>2417</v>
      </c>
      <c r="F66" s="17" t="s">
        <v>2</v>
      </c>
      <c r="G66" s="17" t="s">
        <v>519</v>
      </c>
      <c r="H66" s="17" t="s">
        <v>4174</v>
      </c>
      <c r="I66" s="21">
        <v>5000</v>
      </c>
      <c r="J66" s="17" t="s">
        <v>525</v>
      </c>
      <c r="K66" s="20">
        <f>IF(FluxoCaixa101315141631[[#This Row],[Movimento ]]="Saldo Inicial",FluxoCaixa101315141631[[#This Row],[R$ (Valores)]],K65+FluxoCaixa101315141631[[#This Row],[Valores Receitas / Despesas]])</f>
        <v>54763.619999999995</v>
      </c>
      <c r="L66" s="20">
        <f>IF(FluxoCaixa101315141631[[#This Row],[Entrada / Saída]]="Saída",FluxoCaixa101315141631[[#This Row],[R$ (Valores)]]*-1,FluxoCaixa101315141631[[#This Row],[R$ (Valores)]])</f>
        <v>-5000</v>
      </c>
    </row>
    <row r="67" spans="2:12">
      <c r="B67" s="48" t="s">
        <v>2478</v>
      </c>
      <c r="C67" s="48" t="s">
        <v>3977</v>
      </c>
      <c r="D67" s="16">
        <v>46254</v>
      </c>
      <c r="E67" s="48" t="s">
        <v>2417</v>
      </c>
      <c r="F67" s="17" t="s">
        <v>2</v>
      </c>
      <c r="G67" s="17" t="s">
        <v>28</v>
      </c>
      <c r="H67" s="17" t="s">
        <v>4175</v>
      </c>
      <c r="I67" s="21">
        <v>1159.1199999999999</v>
      </c>
      <c r="J67" s="17" t="s">
        <v>525</v>
      </c>
      <c r="K67" s="20">
        <f>IF(FluxoCaixa101315141631[[#This Row],[Movimento ]]="Saldo Inicial",FluxoCaixa101315141631[[#This Row],[R$ (Valores)]],K66+FluxoCaixa101315141631[[#This Row],[Valores Receitas / Despesas]])</f>
        <v>53604.499999999993</v>
      </c>
      <c r="L67" s="20">
        <f>IF(FluxoCaixa101315141631[[#This Row],[Entrada / Saída]]="Saída",FluxoCaixa101315141631[[#This Row],[R$ (Valores)]]*-1,FluxoCaixa101315141631[[#This Row],[R$ (Valores)]])</f>
        <v>-1159.1199999999999</v>
      </c>
    </row>
    <row r="68" spans="2:12">
      <c r="B68" s="48" t="s">
        <v>2478</v>
      </c>
      <c r="C68" s="48" t="s">
        <v>3977</v>
      </c>
      <c r="D68" s="16">
        <v>46254</v>
      </c>
      <c r="E68" s="48" t="s">
        <v>2496</v>
      </c>
      <c r="F68" s="17" t="s">
        <v>2</v>
      </c>
      <c r="G68" s="17" t="s">
        <v>28</v>
      </c>
      <c r="H68" s="17" t="s">
        <v>2801</v>
      </c>
      <c r="I68" s="21">
        <v>1053.27</v>
      </c>
      <c r="J68" s="17" t="s">
        <v>525</v>
      </c>
      <c r="K68" s="20">
        <f>IF(FluxoCaixa101315141631[[#This Row],[Movimento ]]="Saldo Inicial",FluxoCaixa101315141631[[#This Row],[R$ (Valores)]],K67+FluxoCaixa101315141631[[#This Row],[Valores Receitas / Despesas]])</f>
        <v>52551.229999999996</v>
      </c>
      <c r="L68" s="20">
        <f>IF(FluxoCaixa101315141631[[#This Row],[Entrada / Saída]]="Saída",FluxoCaixa101315141631[[#This Row],[R$ (Valores)]]*-1,FluxoCaixa101315141631[[#This Row],[R$ (Valores)]])</f>
        <v>-1053.27</v>
      </c>
    </row>
    <row r="69" spans="2:12">
      <c r="B69" s="48" t="s">
        <v>2478</v>
      </c>
      <c r="C69" s="48" t="s">
        <v>3977</v>
      </c>
      <c r="D69" s="16">
        <v>46254</v>
      </c>
      <c r="E69" s="48" t="s">
        <v>2417</v>
      </c>
      <c r="F69" s="17" t="s">
        <v>2</v>
      </c>
      <c r="G69" s="17" t="s">
        <v>28</v>
      </c>
      <c r="H69" s="17" t="s">
        <v>2800</v>
      </c>
      <c r="I69" s="21">
        <v>10222.120000000001</v>
      </c>
      <c r="J69" s="17" t="s">
        <v>525</v>
      </c>
      <c r="K69" s="20">
        <f>IF(FluxoCaixa101315141631[[#This Row],[Movimento ]]="Saldo Inicial",FluxoCaixa101315141631[[#This Row],[R$ (Valores)]],K68+FluxoCaixa101315141631[[#This Row],[Valores Receitas / Despesas]])</f>
        <v>42329.109999999993</v>
      </c>
      <c r="L69" s="20">
        <f>IF(FluxoCaixa101315141631[[#This Row],[Entrada / Saída]]="Saída",FluxoCaixa101315141631[[#This Row],[R$ (Valores)]]*-1,FluxoCaixa101315141631[[#This Row],[R$ (Valores)]])</f>
        <v>-10222.120000000001</v>
      </c>
    </row>
    <row r="70" spans="2:12">
      <c r="B70" s="48" t="s">
        <v>2478</v>
      </c>
      <c r="C70" s="48" t="s">
        <v>3977</v>
      </c>
      <c r="D70" s="16">
        <v>46254</v>
      </c>
      <c r="E70" s="48" t="s">
        <v>2413</v>
      </c>
      <c r="F70" s="17" t="s">
        <v>2</v>
      </c>
      <c r="G70" s="17" t="s">
        <v>28</v>
      </c>
      <c r="H70" s="17" t="s">
        <v>2799</v>
      </c>
      <c r="I70" s="21">
        <v>32155.61</v>
      </c>
      <c r="J70" s="17" t="s">
        <v>525</v>
      </c>
      <c r="K70" s="20">
        <f>IF(FluxoCaixa101315141631[[#This Row],[Movimento ]]="Saldo Inicial",FluxoCaixa101315141631[[#This Row],[R$ (Valores)]],K69+FluxoCaixa101315141631[[#This Row],[Valores Receitas / Despesas]])</f>
        <v>10173.499999999993</v>
      </c>
      <c r="L70" s="20">
        <f>IF(FluxoCaixa101315141631[[#This Row],[Entrada / Saída]]="Saída",FluxoCaixa101315141631[[#This Row],[R$ (Valores)]]*-1,FluxoCaixa101315141631[[#This Row],[R$ (Valores)]])</f>
        <v>-32155.61</v>
      </c>
    </row>
    <row r="71" spans="2:12">
      <c r="B71" s="48" t="s">
        <v>2478</v>
      </c>
      <c r="C71" s="48" t="s">
        <v>3977</v>
      </c>
      <c r="D71" s="16">
        <v>46258</v>
      </c>
      <c r="E71" s="48" t="s">
        <v>2417</v>
      </c>
      <c r="F71" s="17" t="s">
        <v>2</v>
      </c>
      <c r="G71" s="17" t="s">
        <v>70</v>
      </c>
      <c r="H71" s="17" t="s">
        <v>4203</v>
      </c>
      <c r="I71" s="21">
        <v>1000</v>
      </c>
      <c r="J71" s="17" t="s">
        <v>525</v>
      </c>
      <c r="K71" s="20">
        <f>IF(FluxoCaixa101315141631[[#This Row],[Movimento ]]="Saldo Inicial",FluxoCaixa101315141631[[#This Row],[R$ (Valores)]],K70+FluxoCaixa101315141631[[#This Row],[Valores Receitas / Despesas]])</f>
        <v>9173.4999999999927</v>
      </c>
      <c r="L71" s="20">
        <f>IF(FluxoCaixa101315141631[[#This Row],[Entrada / Saída]]="Saída",FluxoCaixa101315141631[[#This Row],[R$ (Valores)]]*-1,FluxoCaixa101315141631[[#This Row],[R$ (Valores)]])</f>
        <v>-1000</v>
      </c>
    </row>
    <row r="72" spans="2:12">
      <c r="B72" s="48" t="s">
        <v>2478</v>
      </c>
      <c r="C72" s="48" t="s">
        <v>3977</v>
      </c>
      <c r="D72" s="16">
        <v>46259</v>
      </c>
      <c r="E72" s="48" t="s">
        <v>2413</v>
      </c>
      <c r="F72" s="17" t="s">
        <v>2</v>
      </c>
      <c r="G72" s="17" t="s">
        <v>20</v>
      </c>
      <c r="H72" s="17" t="s">
        <v>4218</v>
      </c>
      <c r="I72" s="21">
        <v>9173.5</v>
      </c>
      <c r="J72" s="17" t="s">
        <v>525</v>
      </c>
      <c r="K72" s="20">
        <f>IF(FluxoCaixa101315141631[[#This Row],[Movimento ]]="Saldo Inicial",FluxoCaixa101315141631[[#This Row],[R$ (Valores)]],K71+FluxoCaixa101315141631[[#This Row],[Valores Receitas / Despesas]])</f>
        <v>-7.2759576141834259E-12</v>
      </c>
      <c r="L72" s="20">
        <f>IF(FluxoCaixa101315141631[[#This Row],[Entrada / Saída]]="Saída",FluxoCaixa101315141631[[#This Row],[R$ (Valores)]]*-1,FluxoCaixa101315141631[[#This Row],[R$ (Valores)]])</f>
        <v>-9173.5</v>
      </c>
    </row>
    <row r="73" spans="2:12">
      <c r="B73" s="48" t="s">
        <v>2478</v>
      </c>
      <c r="C73" s="48" t="s">
        <v>3977</v>
      </c>
      <c r="D73" s="16">
        <v>46260</v>
      </c>
      <c r="E73" s="48" t="s">
        <v>2413</v>
      </c>
      <c r="F73" s="17" t="s">
        <v>2</v>
      </c>
      <c r="G73" s="17" t="s">
        <v>507</v>
      </c>
      <c r="H73" s="17" t="s">
        <v>4227</v>
      </c>
      <c r="I73" s="21">
        <v>53.22</v>
      </c>
      <c r="J73" s="17" t="s">
        <v>525</v>
      </c>
      <c r="K73" s="20">
        <f>IF(FluxoCaixa101315141631[[#This Row],[Movimento ]]="Saldo Inicial",FluxoCaixa101315141631[[#This Row],[R$ (Valores)]],K72+FluxoCaixa101315141631[[#This Row],[Valores Receitas / Despesas]])</f>
        <v>-53.220000000007275</v>
      </c>
      <c r="L73" s="20">
        <f>IF(FluxoCaixa101315141631[[#This Row],[Entrada / Saída]]="Saída",FluxoCaixa101315141631[[#This Row],[R$ (Valores)]]*-1,FluxoCaixa101315141631[[#This Row],[R$ (Valores)]])</f>
        <v>-53.22</v>
      </c>
    </row>
    <row r="74" spans="2:12">
      <c r="B74" s="48" t="s">
        <v>2478</v>
      </c>
      <c r="C74" s="48" t="s">
        <v>3977</v>
      </c>
      <c r="D74" s="16">
        <v>46260</v>
      </c>
      <c r="E74" s="48" t="s">
        <v>2413</v>
      </c>
      <c r="F74" s="17" t="s">
        <v>2</v>
      </c>
      <c r="G74" s="17" t="s">
        <v>507</v>
      </c>
      <c r="H74" s="17" t="s">
        <v>4228</v>
      </c>
      <c r="I74" s="21">
        <v>68.17</v>
      </c>
      <c r="J74" s="17" t="s">
        <v>525</v>
      </c>
      <c r="K74" s="20">
        <f>IF(FluxoCaixa101315141631[[#This Row],[Movimento ]]="Saldo Inicial",FluxoCaixa101315141631[[#This Row],[R$ (Valores)]],K73+FluxoCaixa101315141631[[#This Row],[Valores Receitas / Despesas]])</f>
        <v>-121.39000000000728</v>
      </c>
      <c r="L74" s="20">
        <f>IF(FluxoCaixa101315141631[[#This Row],[Entrada / Saída]]="Saída",FluxoCaixa101315141631[[#This Row],[R$ (Valores)]]*-1,FluxoCaixa101315141631[[#This Row],[R$ (Valores)]])</f>
        <v>-68.17</v>
      </c>
    </row>
    <row r="75" spans="2:12">
      <c r="B75" s="48" t="s">
        <v>2478</v>
      </c>
      <c r="C75" s="48" t="s">
        <v>3977</v>
      </c>
      <c r="D75" s="16">
        <v>46260</v>
      </c>
      <c r="E75" s="48" t="s">
        <v>2413</v>
      </c>
      <c r="F75" s="17" t="s">
        <v>2</v>
      </c>
      <c r="G75" s="17" t="s">
        <v>507</v>
      </c>
      <c r="H75" s="17" t="s">
        <v>4229</v>
      </c>
      <c r="I75" s="21">
        <v>68.17</v>
      </c>
      <c r="J75" s="17" t="s">
        <v>525</v>
      </c>
      <c r="K75" s="20">
        <f>IF(FluxoCaixa101315141631[[#This Row],[Movimento ]]="Saldo Inicial",FluxoCaixa101315141631[[#This Row],[R$ (Valores)]],K74+FluxoCaixa101315141631[[#This Row],[Valores Receitas / Despesas]])</f>
        <v>-189.56000000000728</v>
      </c>
      <c r="L75" s="20">
        <f>IF(FluxoCaixa101315141631[[#This Row],[Entrada / Saída]]="Saída",FluxoCaixa101315141631[[#This Row],[R$ (Valores)]]*-1,FluxoCaixa101315141631[[#This Row],[R$ (Valores)]])</f>
        <v>-68.17</v>
      </c>
    </row>
    <row r="76" spans="2:12">
      <c r="B76" s="48" t="s">
        <v>2478</v>
      </c>
      <c r="C76" s="48" t="s">
        <v>3977</v>
      </c>
      <c r="D76" s="16">
        <v>46260</v>
      </c>
      <c r="E76" s="48" t="s">
        <v>2413</v>
      </c>
      <c r="F76" s="17" t="s">
        <v>1</v>
      </c>
      <c r="G76" s="17" t="s">
        <v>75</v>
      </c>
      <c r="H76" s="17" t="s">
        <v>4156</v>
      </c>
      <c r="I76" s="21">
        <v>30000</v>
      </c>
      <c r="J76" s="17" t="s">
        <v>525</v>
      </c>
      <c r="K76" s="20">
        <f>IF(FluxoCaixa101315141631[[#This Row],[Movimento ]]="Saldo Inicial",FluxoCaixa101315141631[[#This Row],[R$ (Valores)]],K75+FluxoCaixa101315141631[[#This Row],[Valores Receitas / Despesas]])</f>
        <v>29810.439999999991</v>
      </c>
      <c r="L76" s="20">
        <f>IF(FluxoCaixa101315141631[[#This Row],[Entrada / Saída]]="Saída",FluxoCaixa101315141631[[#This Row],[R$ (Valores)]]*-1,FluxoCaixa101315141631[[#This Row],[R$ (Valores)]])</f>
        <v>30000</v>
      </c>
    </row>
    <row r="77" spans="2:12">
      <c r="B77" s="48" t="s">
        <v>2478</v>
      </c>
      <c r="C77" s="48" t="s">
        <v>3977</v>
      </c>
      <c r="D77" s="16">
        <v>46260</v>
      </c>
      <c r="E77" s="48" t="s">
        <v>2413</v>
      </c>
      <c r="F77" s="17" t="s">
        <v>2</v>
      </c>
      <c r="G77" s="17" t="s">
        <v>20</v>
      </c>
      <c r="H77" s="17" t="s">
        <v>4218</v>
      </c>
      <c r="I77" s="21">
        <v>6776.51</v>
      </c>
      <c r="J77" s="17" t="s">
        <v>525</v>
      </c>
      <c r="K77" s="20">
        <f>IF(FluxoCaixa101315141631[[#This Row],[Movimento ]]="Saldo Inicial",FluxoCaixa101315141631[[#This Row],[R$ (Valores)]],K76+FluxoCaixa101315141631[[#This Row],[Valores Receitas / Despesas]])</f>
        <v>23033.929999999993</v>
      </c>
      <c r="L77" s="20">
        <f>IF(FluxoCaixa101315141631[[#This Row],[Entrada / Saída]]="Saída",FluxoCaixa101315141631[[#This Row],[R$ (Valores)]]*-1,FluxoCaixa101315141631[[#This Row],[R$ (Valores)]])</f>
        <v>-6776.51</v>
      </c>
    </row>
    <row r="78" spans="2:12">
      <c r="B78" s="48" t="s">
        <v>2478</v>
      </c>
      <c r="C78" s="48" t="s">
        <v>3977</v>
      </c>
      <c r="D78" s="16">
        <v>46261</v>
      </c>
      <c r="E78" s="48" t="s">
        <v>2413</v>
      </c>
      <c r="F78" s="17" t="s">
        <v>1</v>
      </c>
      <c r="G78" s="17" t="s">
        <v>6</v>
      </c>
      <c r="H78" s="17" t="s">
        <v>4236</v>
      </c>
      <c r="I78" s="21">
        <v>36162.75</v>
      </c>
      <c r="J78" s="17" t="s">
        <v>525</v>
      </c>
      <c r="K78" s="20">
        <f>IF(FluxoCaixa101315141631[[#This Row],[Movimento ]]="Saldo Inicial",FluxoCaixa101315141631[[#This Row],[R$ (Valores)]],K77+FluxoCaixa101315141631[[#This Row],[Valores Receitas / Despesas]])</f>
        <v>59196.679999999993</v>
      </c>
      <c r="L78" s="20">
        <f>IF(FluxoCaixa101315141631[[#This Row],[Entrada / Saída]]="Saída",FluxoCaixa101315141631[[#This Row],[R$ (Valores)]]*-1,FluxoCaixa101315141631[[#This Row],[R$ (Valores)]])</f>
        <v>36162.75</v>
      </c>
    </row>
    <row r="79" spans="2:12">
      <c r="B79" s="48" t="s">
        <v>2478</v>
      </c>
      <c r="C79" s="48" t="s">
        <v>3977</v>
      </c>
      <c r="D79" s="16">
        <v>46261</v>
      </c>
      <c r="E79" s="48" t="s">
        <v>2413</v>
      </c>
      <c r="F79" s="17" t="s">
        <v>2</v>
      </c>
      <c r="G79" s="17" t="s">
        <v>70</v>
      </c>
      <c r="H79" s="17" t="s">
        <v>4237</v>
      </c>
      <c r="I79" s="21">
        <v>500</v>
      </c>
      <c r="J79" s="17" t="s">
        <v>525</v>
      </c>
      <c r="K79" s="20">
        <f>IF(FluxoCaixa101315141631[[#This Row],[Movimento ]]="Saldo Inicial",FluxoCaixa101315141631[[#This Row],[R$ (Valores)]],K78+FluxoCaixa101315141631[[#This Row],[Valores Receitas / Despesas]])</f>
        <v>58696.679999999993</v>
      </c>
      <c r="L79" s="20">
        <f>IF(FluxoCaixa101315141631[[#This Row],[Entrada / Saída]]="Saída",FluxoCaixa101315141631[[#This Row],[R$ (Valores)]]*-1,FluxoCaixa101315141631[[#This Row],[R$ (Valores)]])</f>
        <v>-500</v>
      </c>
    </row>
    <row r="80" spans="2:12">
      <c r="B80" s="48" t="s">
        <v>2478</v>
      </c>
      <c r="C80" s="48" t="s">
        <v>3977</v>
      </c>
      <c r="D80" s="16">
        <v>46261</v>
      </c>
      <c r="E80" s="48" t="s">
        <v>2413</v>
      </c>
      <c r="F80" s="17" t="s">
        <v>2</v>
      </c>
      <c r="G80" s="17" t="s">
        <v>14</v>
      </c>
      <c r="H80" s="17" t="s">
        <v>4238</v>
      </c>
      <c r="I80" s="21">
        <v>617.84</v>
      </c>
      <c r="J80" s="17" t="s">
        <v>525</v>
      </c>
      <c r="K80" s="20">
        <f>IF(FluxoCaixa101315141631[[#This Row],[Movimento ]]="Saldo Inicial",FluxoCaixa101315141631[[#This Row],[R$ (Valores)]],K79+FluxoCaixa101315141631[[#This Row],[Valores Receitas / Despesas]])</f>
        <v>58078.84</v>
      </c>
      <c r="L80" s="20">
        <f>IF(FluxoCaixa101315141631[[#This Row],[Entrada / Saída]]="Saída",FluxoCaixa101315141631[[#This Row],[R$ (Valores)]]*-1,FluxoCaixa101315141631[[#This Row],[R$ (Valores)]])</f>
        <v>-617.84</v>
      </c>
    </row>
    <row r="81" spans="2:12">
      <c r="B81" s="48" t="s">
        <v>2478</v>
      </c>
      <c r="C81" s="48" t="s">
        <v>3977</v>
      </c>
      <c r="D81" s="16">
        <v>46262</v>
      </c>
      <c r="E81" s="48" t="s">
        <v>2413</v>
      </c>
      <c r="F81" s="17" t="s">
        <v>2</v>
      </c>
      <c r="G81" s="17" t="s">
        <v>20</v>
      </c>
      <c r="H81" s="17" t="s">
        <v>4265</v>
      </c>
      <c r="I81" s="21">
        <v>765.01</v>
      </c>
      <c r="J81" s="17" t="s">
        <v>525</v>
      </c>
      <c r="K81" s="20">
        <f>IF(FluxoCaixa101315141631[[#This Row],[Movimento ]]="Saldo Inicial",FluxoCaixa101315141631[[#This Row],[R$ (Valores)]],K80+FluxoCaixa101315141631[[#This Row],[Valores Receitas / Despesas]])</f>
        <v>57313.829999999994</v>
      </c>
      <c r="L81" s="20">
        <f>IF(FluxoCaixa101315141631[[#This Row],[Entrada / Saída]]="Saída",FluxoCaixa101315141631[[#This Row],[R$ (Valores)]]*-1,FluxoCaixa101315141631[[#This Row],[R$ (Valores)]])</f>
        <v>-765.01</v>
      </c>
    </row>
    <row r="82" spans="2:12">
      <c r="B82" s="48" t="s">
        <v>2478</v>
      </c>
      <c r="C82" s="48" t="s">
        <v>3977</v>
      </c>
      <c r="D82" s="16">
        <v>46262</v>
      </c>
      <c r="E82" s="48" t="s">
        <v>2413</v>
      </c>
      <c r="F82" s="17" t="s">
        <v>2</v>
      </c>
      <c r="G82" s="17" t="s">
        <v>507</v>
      </c>
      <c r="H82" s="17" t="s">
        <v>4266</v>
      </c>
      <c r="I82" s="21">
        <v>68.17</v>
      </c>
      <c r="J82" s="17" t="s">
        <v>525</v>
      </c>
      <c r="K82" s="20">
        <f>IF(FluxoCaixa101315141631[[#This Row],[Movimento ]]="Saldo Inicial",FluxoCaixa101315141631[[#This Row],[R$ (Valores)]],K81+FluxoCaixa101315141631[[#This Row],[Valores Receitas / Despesas]])</f>
        <v>57245.659999999996</v>
      </c>
      <c r="L82" s="20">
        <f>IF(FluxoCaixa101315141631[[#This Row],[Entrada / Saída]]="Saída",FluxoCaixa101315141631[[#This Row],[R$ (Valores)]]*-1,FluxoCaixa101315141631[[#This Row],[R$ (Valores)]])</f>
        <v>-68.17</v>
      </c>
    </row>
    <row r="83" spans="2:12">
      <c r="B83" s="48" t="s">
        <v>2478</v>
      </c>
      <c r="C83" s="48" t="s">
        <v>3977</v>
      </c>
      <c r="D83" s="16">
        <v>46262</v>
      </c>
      <c r="E83" s="48" t="s">
        <v>2413</v>
      </c>
      <c r="F83" s="17" t="s">
        <v>2</v>
      </c>
      <c r="G83" s="17" t="s">
        <v>10</v>
      </c>
      <c r="H83" s="17" t="s">
        <v>4267</v>
      </c>
      <c r="I83" s="21">
        <v>10000</v>
      </c>
      <c r="J83" s="17" t="s">
        <v>525</v>
      </c>
      <c r="K83" s="20">
        <f>IF(FluxoCaixa101315141631[[#This Row],[Movimento ]]="Saldo Inicial",FluxoCaixa101315141631[[#This Row],[R$ (Valores)]],K82+FluxoCaixa101315141631[[#This Row],[Valores Receitas / Despesas]])</f>
        <v>47245.659999999996</v>
      </c>
      <c r="L83" s="20">
        <f>IF(FluxoCaixa101315141631[[#This Row],[Entrada / Saída]]="Saída",FluxoCaixa101315141631[[#This Row],[R$ (Valores)]]*-1,FluxoCaixa101315141631[[#This Row],[R$ (Valores)]])</f>
        <v>-10000</v>
      </c>
    </row>
    <row r="84" spans="2:12">
      <c r="B84" s="48" t="s">
        <v>2478</v>
      </c>
      <c r="C84" s="48" t="s">
        <v>3977</v>
      </c>
      <c r="D84" s="16">
        <v>46262</v>
      </c>
      <c r="E84" s="48" t="s">
        <v>2413</v>
      </c>
      <c r="F84" s="17" t="s">
        <v>2</v>
      </c>
      <c r="G84" s="17" t="s">
        <v>71</v>
      </c>
      <c r="H84" s="17" t="s">
        <v>4268</v>
      </c>
      <c r="I84" s="21">
        <v>165.18</v>
      </c>
      <c r="J84" s="17" t="s">
        <v>525</v>
      </c>
      <c r="K84" s="20">
        <f>IF(FluxoCaixa101315141631[[#This Row],[Movimento ]]="Saldo Inicial",FluxoCaixa101315141631[[#This Row],[R$ (Valores)]],K83+FluxoCaixa101315141631[[#This Row],[Valores Receitas / Despesas]])</f>
        <v>47080.479999999996</v>
      </c>
      <c r="L84" s="20">
        <f>IF(FluxoCaixa101315141631[[#This Row],[Entrada / Saída]]="Saída",FluxoCaixa101315141631[[#This Row],[R$ (Valores)]]*-1,FluxoCaixa101315141631[[#This Row],[R$ (Valores)]])</f>
        <v>-165.18</v>
      </c>
    </row>
    <row r="85" spans="2:12">
      <c r="B85" s="48" t="s">
        <v>2478</v>
      </c>
      <c r="C85" s="48" t="s">
        <v>3977</v>
      </c>
      <c r="D85" s="16">
        <v>46262</v>
      </c>
      <c r="E85" s="48" t="s">
        <v>2413</v>
      </c>
      <c r="F85" s="17" t="s">
        <v>2</v>
      </c>
      <c r="G85" s="17" t="s">
        <v>24</v>
      </c>
      <c r="H85" s="17" t="s">
        <v>4269</v>
      </c>
      <c r="I85" s="21">
        <v>891.76</v>
      </c>
      <c r="J85" s="17" t="s">
        <v>525</v>
      </c>
      <c r="K85" s="20">
        <f>IF(FluxoCaixa101315141631[[#This Row],[Movimento ]]="Saldo Inicial",FluxoCaixa101315141631[[#This Row],[R$ (Valores)]],K84+FluxoCaixa101315141631[[#This Row],[Valores Receitas / Despesas]])</f>
        <v>46188.719999999994</v>
      </c>
      <c r="L85" s="20">
        <f>IF(FluxoCaixa101315141631[[#This Row],[Entrada / Saída]]="Saída",FluxoCaixa101315141631[[#This Row],[R$ (Valores)]]*-1,FluxoCaixa101315141631[[#This Row],[R$ (Valores)]])</f>
        <v>-891.76</v>
      </c>
    </row>
    <row r="86" spans="2:12">
      <c r="B86" s="48" t="s">
        <v>2478</v>
      </c>
      <c r="C86" s="48" t="s">
        <v>3977</v>
      </c>
      <c r="D86" s="16">
        <v>46265</v>
      </c>
      <c r="E86" s="48" t="s">
        <v>2413</v>
      </c>
      <c r="F86" s="17" t="s">
        <v>2</v>
      </c>
      <c r="G86" s="17" t="s">
        <v>70</v>
      </c>
      <c r="H86" s="17" t="s">
        <v>3692</v>
      </c>
      <c r="I86" s="21">
        <v>4000</v>
      </c>
      <c r="J86" s="17" t="s">
        <v>525</v>
      </c>
      <c r="K86" s="20">
        <f>IF(FluxoCaixa101315141631[[#This Row],[Movimento ]]="Saldo Inicial",FluxoCaixa101315141631[[#This Row],[R$ (Valores)]],K85+FluxoCaixa101315141631[[#This Row],[Valores Receitas / Despesas]])</f>
        <v>42188.719999999994</v>
      </c>
      <c r="L86" s="20">
        <f>IF(FluxoCaixa101315141631[[#This Row],[Entrada / Saída]]="Saída",FluxoCaixa101315141631[[#This Row],[R$ (Valores)]]*-1,FluxoCaixa101315141631[[#This Row],[R$ (Valores)]])</f>
        <v>-4000</v>
      </c>
    </row>
    <row r="87" spans="2:12">
      <c r="B87" s="48" t="s">
        <v>2478</v>
      </c>
      <c r="C87" s="48" t="s">
        <v>3977</v>
      </c>
      <c r="D87" s="16">
        <v>46265</v>
      </c>
      <c r="E87" s="48" t="s">
        <v>2413</v>
      </c>
      <c r="F87" s="17" t="s">
        <v>2</v>
      </c>
      <c r="G87" s="17" t="s">
        <v>71</v>
      </c>
      <c r="H87" s="17" t="s">
        <v>4270</v>
      </c>
      <c r="I87" s="21">
        <v>75</v>
      </c>
      <c r="J87" s="17" t="s">
        <v>525</v>
      </c>
      <c r="K87" s="20">
        <f>IF(FluxoCaixa101315141631[[#This Row],[Movimento ]]="Saldo Inicial",FluxoCaixa101315141631[[#This Row],[R$ (Valores)]],K86+FluxoCaixa101315141631[[#This Row],[Valores Receitas / Despesas]])</f>
        <v>42113.719999999994</v>
      </c>
      <c r="L87" s="20">
        <f>IF(FluxoCaixa101315141631[[#This Row],[Entrada / Saída]]="Saída",FluxoCaixa101315141631[[#This Row],[R$ (Valores)]]*-1,FluxoCaixa101315141631[[#This Row],[R$ (Valores)]])</f>
        <v>-75</v>
      </c>
    </row>
    <row r="88" spans="2:12">
      <c r="B88" s="48" t="s">
        <v>2478</v>
      </c>
      <c r="C88" s="48" t="s">
        <v>3977</v>
      </c>
      <c r="D88" s="16">
        <v>46265</v>
      </c>
      <c r="E88" s="48" t="s">
        <v>2413</v>
      </c>
      <c r="F88" s="17" t="s">
        <v>2</v>
      </c>
      <c r="G88" s="17" t="s">
        <v>519</v>
      </c>
      <c r="H88" s="17" t="s">
        <v>4271</v>
      </c>
      <c r="I88" s="21">
        <v>1450</v>
      </c>
      <c r="J88" s="17" t="s">
        <v>525</v>
      </c>
      <c r="K88" s="20">
        <f>IF(FluxoCaixa101315141631[[#This Row],[Movimento ]]="Saldo Inicial",FluxoCaixa101315141631[[#This Row],[R$ (Valores)]],K87+FluxoCaixa101315141631[[#This Row],[Valores Receitas / Despesas]])</f>
        <v>40663.719999999994</v>
      </c>
      <c r="L88" s="20">
        <f>IF(FluxoCaixa101315141631[[#This Row],[Entrada / Saída]]="Saída",FluxoCaixa101315141631[[#This Row],[R$ (Valores)]]*-1,FluxoCaixa101315141631[[#This Row],[R$ (Valores)]])</f>
        <v>-1450</v>
      </c>
    </row>
    <row r="89" spans="2:12">
      <c r="B89" s="48" t="s">
        <v>2478</v>
      </c>
      <c r="C89" s="48" t="s">
        <v>3977</v>
      </c>
      <c r="D89" s="16">
        <v>46265</v>
      </c>
      <c r="E89" s="48" t="s">
        <v>2413</v>
      </c>
      <c r="F89" s="17" t="s">
        <v>2</v>
      </c>
      <c r="G89" s="17" t="s">
        <v>519</v>
      </c>
      <c r="H89" s="17" t="s">
        <v>4272</v>
      </c>
      <c r="I89" s="21">
        <v>4770</v>
      </c>
      <c r="J89" s="17" t="s">
        <v>525</v>
      </c>
      <c r="K89" s="20">
        <f>IF(FluxoCaixa101315141631[[#This Row],[Movimento ]]="Saldo Inicial",FluxoCaixa101315141631[[#This Row],[R$ (Valores)]],K88+FluxoCaixa101315141631[[#This Row],[Valores Receitas / Despesas]])</f>
        <v>35893.719999999994</v>
      </c>
      <c r="L89" s="20">
        <f>IF(FluxoCaixa101315141631[[#This Row],[Entrada / Saída]]="Saída",FluxoCaixa101315141631[[#This Row],[R$ (Valores)]]*-1,FluxoCaixa101315141631[[#This Row],[R$ (Valores)]])</f>
        <v>-4770</v>
      </c>
    </row>
    <row r="90" spans="2:12">
      <c r="B90" s="48" t="s">
        <v>2478</v>
      </c>
      <c r="C90" s="48" t="s">
        <v>3977</v>
      </c>
      <c r="D90" s="16">
        <v>46265</v>
      </c>
      <c r="E90" s="48" t="s">
        <v>2413</v>
      </c>
      <c r="F90" s="17" t="s">
        <v>1</v>
      </c>
      <c r="G90" s="17" t="s">
        <v>60</v>
      </c>
      <c r="H90" s="17" t="s">
        <v>4283</v>
      </c>
      <c r="I90" s="21">
        <v>650</v>
      </c>
      <c r="J90" s="17" t="s">
        <v>525</v>
      </c>
      <c r="K90" s="20">
        <f>IF(FluxoCaixa101315141631[[#This Row],[Movimento ]]="Saldo Inicial",FluxoCaixa101315141631[[#This Row],[R$ (Valores)]],K89+FluxoCaixa101315141631[[#This Row],[Valores Receitas / Despesas]])</f>
        <v>36543.719999999994</v>
      </c>
      <c r="L90" s="20">
        <f>IF(FluxoCaixa101315141631[[#This Row],[Entrada / Saída]]="Saída",FluxoCaixa101315141631[[#This Row],[R$ (Valores)]]*-1,FluxoCaixa101315141631[[#This Row],[R$ (Valores)]])</f>
        <v>650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F11:F90" xr:uid="{CD3E42C9-CF7E-42B0-B2E1-4EF43CCE1F4F}">
      <formula1>"Entrada,Saída"</formula1>
    </dataValidation>
    <dataValidation type="list" allowBlank="1" showInputMessage="1" showErrorMessage="1" sqref="H11" xr:uid="{2AF780C8-E7BA-4859-A8C5-833FE17C13ED}">
      <formula1>INDIRECT($F11)</formula1>
    </dataValidation>
    <dataValidation type="list" allowBlank="1" showInputMessage="1" showErrorMessage="1" sqref="G11:G90" xr:uid="{2E19216F-9319-479B-926D-B42706733E9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10F0AE-984D-4555-A1BE-4A7D7B26CCA7}">
          <x14:formula1>
            <xm:f>'Origem de Dados '!$F$3:$F$6</xm:f>
          </x14:formula1>
          <xm:sqref>J11:J90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6EE6-5674-43E6-9214-7E315153BC09}">
  <dimension ref="B1:S668"/>
  <sheetViews>
    <sheetView showGridLines="0" zoomScale="85" zoomScaleNormal="85" workbookViewId="0">
      <pane ySplit="10" topLeftCell="A644" activePane="bottomLeft" state="frozen"/>
      <selection pane="bottomLeft" activeCell="M670" sqref="M67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SUMPRODUCT(SUBTOTAL(9,OFFSET(FluxoCaixa1013151419182730[R$ (Valores)],ROW(FluxoCaixa1013151419182730[R$ (Valores)])-ROW(I11),0,1)),--(FluxoCaixa1013151419182730[Entrada / Saída]="Entrada"))+SUMPRODUCT(SUBTOTAL(9,OFFSET(FluxoCaixa1013151419182730[R$ (Valores)],ROW(FluxoCaixa1013151419182730[R$ (Valores)])-ROW(I11),0,1)),--(FluxoCaixa1013151419182730[Entrada / Saída]="Saldo Inicial"))</f>
        <v>2666366.2800000003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SUMPRODUCT(SUBTOTAL(9,OFFSET(FluxoCaixa1013151419182730[R$ (Valores)],ROW(FluxoCaixa1013151419182730[R$ (Valores)])-ROW(I11),0,1)),--(FluxoCaixa1013151419182730[Entrada / Saída]="Saída"))</f>
        <v>2661968.1599999988</v>
      </c>
      <c r="P5" s="26"/>
      <c r="S5" s="31"/>
    </row>
    <row r="6" spans="2:19" ht="15.75">
      <c r="B6" s="133" t="s">
        <v>49</v>
      </c>
      <c r="C6" s="134"/>
      <c r="D6" s="9">
        <f ca="1">D4-D5</f>
        <v>4398.1200000015087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99">
        <v>2633.72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3977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-2633.72</v>
      </c>
      <c r="J11" s="17" t="s">
        <v>13</v>
      </c>
      <c r="K11" s="20">
        <f>IF(FluxoCaixa1013151419182730[[#This Row],[Movimento ]]="Saldo Inicial",FluxoCaixa1013151419182730[[#This Row],[R$ (Valores)]],K10+FluxoCaixa1013151419182730[[#This Row],[Valores Receitas / Despesas]])</f>
        <v>-2633.72</v>
      </c>
      <c r="L11" s="20">
        <f>IF(FluxoCaixa1013151419182730[[#This Row],[Entrada / Saída]]="Saída",FluxoCaixa1013151419182730[[#This Row],[R$ (Valores)]]*-1,FluxoCaixa1013151419182730[[#This Row],[R$ (Valores)]])</f>
        <v>-2633.72</v>
      </c>
    </row>
    <row r="12" spans="2:19">
      <c r="B12" s="48" t="s">
        <v>2478</v>
      </c>
      <c r="C12" s="48" t="s">
        <v>3977</v>
      </c>
      <c r="D12" s="16">
        <v>46237</v>
      </c>
      <c r="E12" s="48" t="s">
        <v>2413</v>
      </c>
      <c r="F12" s="17" t="s">
        <v>2</v>
      </c>
      <c r="G12" s="17" t="s">
        <v>221</v>
      </c>
      <c r="H12" s="17" t="s">
        <v>532</v>
      </c>
      <c r="I12" s="21">
        <v>48.9</v>
      </c>
      <c r="J12" s="17" t="s">
        <v>525</v>
      </c>
      <c r="K12" s="20">
        <f>IF(FluxoCaixa1013151419182730[[#This Row],[Movimento ]]="Saldo Inicial",FluxoCaixa1013151419182730[[#This Row],[R$ (Valores)]],K11+FluxoCaixa1013151419182730[[#This Row],[Valores Receitas / Despesas]])</f>
        <v>-2682.62</v>
      </c>
      <c r="L12" s="20">
        <f>IF(FluxoCaixa1013151419182730[[#This Row],[Entrada / Saída]]="Saída",FluxoCaixa1013151419182730[[#This Row],[R$ (Valores)]]*-1,FluxoCaixa1013151419182730[[#This Row],[R$ (Valores)]])</f>
        <v>-48.9</v>
      </c>
    </row>
    <row r="13" spans="2:19">
      <c r="B13" s="48" t="s">
        <v>2478</v>
      </c>
      <c r="C13" s="48" t="s">
        <v>3977</v>
      </c>
      <c r="D13" s="16">
        <v>46237</v>
      </c>
      <c r="E13" s="48" t="s">
        <v>2413</v>
      </c>
      <c r="F13" s="17" t="s">
        <v>2</v>
      </c>
      <c r="G13" s="17" t="s">
        <v>71</v>
      </c>
      <c r="H13" s="17" t="s">
        <v>3979</v>
      </c>
      <c r="I13" s="29">
        <v>628.97</v>
      </c>
      <c r="J13" s="17" t="s">
        <v>525</v>
      </c>
      <c r="K13" s="20">
        <f>IF(FluxoCaixa1013151419182730[[#This Row],[Movimento ]]="Saldo Inicial",FluxoCaixa1013151419182730[[#This Row],[R$ (Valores)]],K12+FluxoCaixa1013151419182730[[#This Row],[Valores Receitas / Despesas]])</f>
        <v>-3311.59</v>
      </c>
      <c r="L13" s="20">
        <f>IF(FluxoCaixa1013151419182730[[#This Row],[Entrada / Saída]]="Saída",FluxoCaixa1013151419182730[[#This Row],[R$ (Valores)]]*-1,FluxoCaixa1013151419182730[[#This Row],[R$ (Valores)]])</f>
        <v>-628.97</v>
      </c>
    </row>
    <row r="14" spans="2:19">
      <c r="B14" s="48" t="s">
        <v>2478</v>
      </c>
      <c r="C14" s="48" t="s">
        <v>3977</v>
      </c>
      <c r="D14" s="16">
        <v>46237</v>
      </c>
      <c r="E14" s="48" t="s">
        <v>2413</v>
      </c>
      <c r="F14" s="17" t="s">
        <v>2</v>
      </c>
      <c r="G14" s="17" t="s">
        <v>77</v>
      </c>
      <c r="H14" s="17" t="s">
        <v>3980</v>
      </c>
      <c r="I14" s="21">
        <v>617.4</v>
      </c>
      <c r="J14" s="17" t="s">
        <v>525</v>
      </c>
      <c r="K14" s="20">
        <f>IF(FluxoCaixa1013151419182730[[#This Row],[Movimento ]]="Saldo Inicial",FluxoCaixa1013151419182730[[#This Row],[R$ (Valores)]],K13+FluxoCaixa1013151419182730[[#This Row],[Valores Receitas / Despesas]])</f>
        <v>-3928.9900000000002</v>
      </c>
      <c r="L14" s="20">
        <f>IF(FluxoCaixa1013151419182730[[#This Row],[Entrada / Saída]]="Saída",FluxoCaixa1013151419182730[[#This Row],[R$ (Valores)]]*-1,FluxoCaixa1013151419182730[[#This Row],[R$ (Valores)]])</f>
        <v>-617.4</v>
      </c>
    </row>
    <row r="15" spans="2:19">
      <c r="B15" s="48" t="s">
        <v>2477</v>
      </c>
      <c r="C15" s="48" t="s">
        <v>3977</v>
      </c>
      <c r="D15" s="16">
        <v>46237</v>
      </c>
      <c r="E15" s="48" t="s">
        <v>2413</v>
      </c>
      <c r="F15" s="17" t="s">
        <v>2</v>
      </c>
      <c r="G15" s="17" t="s">
        <v>70</v>
      </c>
      <c r="H15" s="17" t="s">
        <v>2248</v>
      </c>
      <c r="I15" s="21">
        <v>650</v>
      </c>
      <c r="J15" s="17" t="s">
        <v>525</v>
      </c>
      <c r="K15" s="20">
        <f>IF(FluxoCaixa1013151419182730[[#This Row],[Movimento ]]="Saldo Inicial",FluxoCaixa1013151419182730[[#This Row],[R$ (Valores)]],K14+FluxoCaixa1013151419182730[[#This Row],[Valores Receitas / Despesas]])</f>
        <v>-4578.99</v>
      </c>
      <c r="L15" s="20">
        <f>IF(FluxoCaixa1013151419182730[[#This Row],[Entrada / Saída]]="Saída",FluxoCaixa1013151419182730[[#This Row],[R$ (Valores)]]*-1,FluxoCaixa1013151419182730[[#This Row],[R$ (Valores)]])</f>
        <v>-650</v>
      </c>
    </row>
    <row r="16" spans="2:19">
      <c r="B16" s="48" t="s">
        <v>2477</v>
      </c>
      <c r="C16" s="48" t="s">
        <v>3977</v>
      </c>
      <c r="D16" s="16">
        <v>46237</v>
      </c>
      <c r="E16" s="48" t="s">
        <v>2413</v>
      </c>
      <c r="F16" s="17" t="s">
        <v>2</v>
      </c>
      <c r="G16" s="17" t="s">
        <v>70</v>
      </c>
      <c r="H16" s="17" t="s">
        <v>1577</v>
      </c>
      <c r="I16" s="21">
        <v>500</v>
      </c>
      <c r="J16" s="17" t="s">
        <v>525</v>
      </c>
      <c r="K16" s="20">
        <f>IF(FluxoCaixa1013151419182730[[#This Row],[Movimento ]]="Saldo Inicial",FluxoCaixa1013151419182730[[#This Row],[R$ (Valores)]],K15+FluxoCaixa1013151419182730[[#This Row],[Valores Receitas / Despesas]])</f>
        <v>-5078.99</v>
      </c>
      <c r="L16" s="20">
        <f>IF(FluxoCaixa1013151419182730[[#This Row],[Entrada / Saída]]="Saída",FluxoCaixa1013151419182730[[#This Row],[R$ (Valores)]]*-1,FluxoCaixa1013151419182730[[#This Row],[R$ (Valores)]])</f>
        <v>-500</v>
      </c>
    </row>
    <row r="17" spans="2:17">
      <c r="B17" s="48" t="s">
        <v>2477</v>
      </c>
      <c r="C17" s="48" t="s">
        <v>3977</v>
      </c>
      <c r="D17" s="16">
        <v>46237</v>
      </c>
      <c r="E17" s="48" t="s">
        <v>2413</v>
      </c>
      <c r="F17" s="17" t="s">
        <v>2</v>
      </c>
      <c r="G17" s="17" t="s">
        <v>70</v>
      </c>
      <c r="H17" s="17" t="s">
        <v>3456</v>
      </c>
      <c r="I17" s="21">
        <v>1500</v>
      </c>
      <c r="J17" s="17" t="s">
        <v>525</v>
      </c>
      <c r="K17" s="20">
        <f>IF(FluxoCaixa1013151419182730[[#This Row],[Movimento ]]="Saldo Inicial",FluxoCaixa1013151419182730[[#This Row],[R$ (Valores)]],K16+FluxoCaixa1013151419182730[[#This Row],[Valores Receitas / Despesas]])</f>
        <v>-6578.99</v>
      </c>
      <c r="L17" s="20">
        <f>IF(FluxoCaixa1013151419182730[[#This Row],[Entrada / Saída]]="Saída",FluxoCaixa1013151419182730[[#This Row],[R$ (Valores)]]*-1,FluxoCaixa1013151419182730[[#This Row],[R$ (Valores)]])</f>
        <v>-1500</v>
      </c>
    </row>
    <row r="18" spans="2:17">
      <c r="B18" s="48" t="s">
        <v>2477</v>
      </c>
      <c r="C18" s="48" t="s">
        <v>3977</v>
      </c>
      <c r="D18" s="16">
        <v>46237</v>
      </c>
      <c r="E18" s="48" t="s">
        <v>2413</v>
      </c>
      <c r="F18" s="17" t="s">
        <v>2</v>
      </c>
      <c r="G18" s="17" t="s">
        <v>70</v>
      </c>
      <c r="H18" s="17" t="s">
        <v>798</v>
      </c>
      <c r="I18" s="21">
        <v>650</v>
      </c>
      <c r="J18" s="17" t="s">
        <v>525</v>
      </c>
      <c r="K18" s="20">
        <f>IF(FluxoCaixa1013151419182730[[#This Row],[Movimento ]]="Saldo Inicial",FluxoCaixa1013151419182730[[#This Row],[R$ (Valores)]],K17+FluxoCaixa1013151419182730[[#This Row],[Valores Receitas / Despesas]])</f>
        <v>-7228.99</v>
      </c>
      <c r="L18" s="20">
        <f>IF(FluxoCaixa1013151419182730[[#This Row],[Entrada / Saída]]="Saída",FluxoCaixa1013151419182730[[#This Row],[R$ (Valores)]]*-1,FluxoCaixa1013151419182730[[#This Row],[R$ (Valores)]])</f>
        <v>-650</v>
      </c>
    </row>
    <row r="19" spans="2:17">
      <c r="B19" s="48" t="s">
        <v>2477</v>
      </c>
      <c r="C19" s="48" t="s">
        <v>3977</v>
      </c>
      <c r="D19" s="16">
        <v>46237</v>
      </c>
      <c r="E19" s="48" t="s">
        <v>2413</v>
      </c>
      <c r="F19" s="17" t="s">
        <v>2</v>
      </c>
      <c r="G19" s="17" t="s">
        <v>70</v>
      </c>
      <c r="H19" s="17" t="s">
        <v>2616</v>
      </c>
      <c r="I19" s="21">
        <v>2500</v>
      </c>
      <c r="J19" s="17" t="s">
        <v>525</v>
      </c>
      <c r="K19" s="20">
        <f>IF(FluxoCaixa1013151419182730[[#This Row],[Movimento ]]="Saldo Inicial",FluxoCaixa1013151419182730[[#This Row],[R$ (Valores)]],K18+FluxoCaixa1013151419182730[[#This Row],[Valores Receitas / Despesas]])</f>
        <v>-9728.99</v>
      </c>
      <c r="L19" s="20">
        <f>IF(FluxoCaixa1013151419182730[[#This Row],[Entrada / Saída]]="Saída",FluxoCaixa1013151419182730[[#This Row],[R$ (Valores)]]*-1,FluxoCaixa1013151419182730[[#This Row],[R$ (Valores)]])</f>
        <v>-2500</v>
      </c>
    </row>
    <row r="20" spans="2:17">
      <c r="B20" s="48" t="s">
        <v>2477</v>
      </c>
      <c r="C20" s="48" t="s">
        <v>3977</v>
      </c>
      <c r="D20" s="16">
        <v>46237</v>
      </c>
      <c r="E20" s="48" t="s">
        <v>2413</v>
      </c>
      <c r="F20" s="17" t="s">
        <v>2</v>
      </c>
      <c r="G20" s="17" t="s">
        <v>70</v>
      </c>
      <c r="H20" s="17" t="s">
        <v>1593</v>
      </c>
      <c r="I20" s="21">
        <v>650</v>
      </c>
      <c r="J20" s="17" t="s">
        <v>525</v>
      </c>
      <c r="K20" s="20">
        <f>IF(FluxoCaixa1013151419182730[[#This Row],[Movimento ]]="Saldo Inicial",FluxoCaixa1013151419182730[[#This Row],[R$ (Valores)]],K19+FluxoCaixa1013151419182730[[#This Row],[Valores Receitas / Despesas]])</f>
        <v>-10378.99</v>
      </c>
      <c r="L20" s="20">
        <f>IF(FluxoCaixa1013151419182730[[#This Row],[Entrada / Saída]]="Saída",FluxoCaixa1013151419182730[[#This Row],[R$ (Valores)]]*-1,FluxoCaixa1013151419182730[[#This Row],[R$ (Valores)]])</f>
        <v>-650</v>
      </c>
    </row>
    <row r="21" spans="2:17">
      <c r="B21" s="48" t="s">
        <v>2477</v>
      </c>
      <c r="C21" s="48" t="s">
        <v>3977</v>
      </c>
      <c r="D21" s="16">
        <v>46237</v>
      </c>
      <c r="E21" s="48" t="s">
        <v>2413</v>
      </c>
      <c r="F21" s="17" t="s">
        <v>2</v>
      </c>
      <c r="G21" s="17" t="s">
        <v>70</v>
      </c>
      <c r="H21" s="17" t="s">
        <v>779</v>
      </c>
      <c r="I21" s="21">
        <v>1300</v>
      </c>
      <c r="J21" s="17" t="s">
        <v>525</v>
      </c>
      <c r="K21" s="20">
        <f>IF(FluxoCaixa1013151419182730[[#This Row],[Movimento ]]="Saldo Inicial",FluxoCaixa1013151419182730[[#This Row],[R$ (Valores)]],K20+FluxoCaixa1013151419182730[[#This Row],[Valores Receitas / Despesas]])</f>
        <v>-11678.99</v>
      </c>
      <c r="L21" s="20">
        <f>IF(FluxoCaixa1013151419182730[[#This Row],[Entrada / Saída]]="Saída",FluxoCaixa1013151419182730[[#This Row],[R$ (Valores)]]*-1,FluxoCaixa1013151419182730[[#This Row],[R$ (Valores)]])</f>
        <v>-1300</v>
      </c>
    </row>
    <row r="22" spans="2:17">
      <c r="B22" s="48" t="s">
        <v>2477</v>
      </c>
      <c r="C22" s="48" t="s">
        <v>3977</v>
      </c>
      <c r="D22" s="16">
        <v>46237</v>
      </c>
      <c r="E22" s="48" t="s">
        <v>2413</v>
      </c>
      <c r="F22" s="17" t="s">
        <v>2</v>
      </c>
      <c r="G22" s="17" t="s">
        <v>70</v>
      </c>
      <c r="H22" s="17" t="s">
        <v>1603</v>
      </c>
      <c r="I22" s="21">
        <v>650</v>
      </c>
      <c r="J22" s="17" t="s">
        <v>525</v>
      </c>
      <c r="K22" s="20">
        <f>IF(FluxoCaixa1013151419182730[[#This Row],[Movimento ]]="Saldo Inicial",FluxoCaixa1013151419182730[[#This Row],[R$ (Valores)]],K21+FluxoCaixa1013151419182730[[#This Row],[Valores Receitas / Despesas]])</f>
        <v>-12328.99</v>
      </c>
      <c r="L22" s="20">
        <f>IF(FluxoCaixa1013151419182730[[#This Row],[Entrada / Saída]]="Saída",FluxoCaixa1013151419182730[[#This Row],[R$ (Valores)]]*-1,FluxoCaixa1013151419182730[[#This Row],[R$ (Valores)]])</f>
        <v>-650</v>
      </c>
      <c r="P22" s="26"/>
      <c r="Q22" s="30"/>
    </row>
    <row r="23" spans="2:17">
      <c r="B23" s="48" t="s">
        <v>2477</v>
      </c>
      <c r="C23" s="48" t="s">
        <v>3977</v>
      </c>
      <c r="D23" s="16">
        <v>46237</v>
      </c>
      <c r="E23" s="48" t="s">
        <v>2413</v>
      </c>
      <c r="F23" s="17" t="s">
        <v>2</v>
      </c>
      <c r="G23" s="17" t="s">
        <v>76</v>
      </c>
      <c r="H23" s="17" t="s">
        <v>3981</v>
      </c>
      <c r="I23" s="21">
        <v>560</v>
      </c>
      <c r="J23" s="17" t="s">
        <v>525</v>
      </c>
      <c r="K23" s="20">
        <f>IF(FluxoCaixa1013151419182730[[#This Row],[Movimento ]]="Saldo Inicial",FluxoCaixa1013151419182730[[#This Row],[R$ (Valores)]],K22+FluxoCaixa1013151419182730[[#This Row],[Valores Receitas / Despesas]])</f>
        <v>-12888.99</v>
      </c>
      <c r="L23" s="20">
        <f>IF(FluxoCaixa1013151419182730[[#This Row],[Entrada / Saída]]="Saída",FluxoCaixa1013151419182730[[#This Row],[R$ (Valores)]]*-1,FluxoCaixa1013151419182730[[#This Row],[R$ (Valores)]])</f>
        <v>-560</v>
      </c>
    </row>
    <row r="24" spans="2:17">
      <c r="B24" s="48" t="s">
        <v>2478</v>
      </c>
      <c r="C24" s="48" t="s">
        <v>3977</v>
      </c>
      <c r="D24" s="16">
        <v>46237</v>
      </c>
      <c r="E24" s="48" t="s">
        <v>2413</v>
      </c>
      <c r="F24" s="17" t="s">
        <v>1</v>
      </c>
      <c r="G24" s="17" t="s">
        <v>75</v>
      </c>
      <c r="H24" s="17" t="s">
        <v>75</v>
      </c>
      <c r="I24" s="21">
        <v>70000</v>
      </c>
      <c r="J24" s="17" t="s">
        <v>525</v>
      </c>
      <c r="K24" s="20">
        <f>IF(FluxoCaixa1013151419182730[[#This Row],[Movimento ]]="Saldo Inicial",FluxoCaixa1013151419182730[[#This Row],[R$ (Valores)]],K23+FluxoCaixa1013151419182730[[#This Row],[Valores Receitas / Despesas]])</f>
        <v>57111.01</v>
      </c>
      <c r="L24" s="20">
        <f>IF(FluxoCaixa1013151419182730[[#This Row],[Entrada / Saída]]="Saída",FluxoCaixa1013151419182730[[#This Row],[R$ (Valores)]]*-1,FluxoCaixa1013151419182730[[#This Row],[R$ (Valores)]])</f>
        <v>70000</v>
      </c>
      <c r="Q24" s="30"/>
    </row>
    <row r="25" spans="2:17">
      <c r="B25" s="48" t="s">
        <v>2478</v>
      </c>
      <c r="C25" s="48" t="s">
        <v>3977</v>
      </c>
      <c r="D25" s="16">
        <v>46237</v>
      </c>
      <c r="E25" s="48" t="s">
        <v>2413</v>
      </c>
      <c r="F25" s="17" t="s">
        <v>2</v>
      </c>
      <c r="G25" s="17" t="s">
        <v>519</v>
      </c>
      <c r="H25" s="17" t="s">
        <v>3982</v>
      </c>
      <c r="I25" s="21">
        <v>2385</v>
      </c>
      <c r="J25" s="17" t="s">
        <v>525</v>
      </c>
      <c r="K25" s="20">
        <f>IF(FluxoCaixa1013151419182730[[#This Row],[Movimento ]]="Saldo Inicial",FluxoCaixa1013151419182730[[#This Row],[R$ (Valores)]],K24+FluxoCaixa1013151419182730[[#This Row],[Valores Receitas / Despesas]])</f>
        <v>54726.01</v>
      </c>
      <c r="L25" s="20">
        <f>IF(FluxoCaixa1013151419182730[[#This Row],[Entrada / Saída]]="Saída",FluxoCaixa1013151419182730[[#This Row],[R$ (Valores)]]*-1,FluxoCaixa1013151419182730[[#This Row],[R$ (Valores)]])</f>
        <v>-2385</v>
      </c>
    </row>
    <row r="26" spans="2:17">
      <c r="B26" s="48" t="s">
        <v>2478</v>
      </c>
      <c r="C26" s="48" t="s">
        <v>3977</v>
      </c>
      <c r="D26" s="16">
        <v>46237</v>
      </c>
      <c r="E26" s="48" t="s">
        <v>2417</v>
      </c>
      <c r="F26" s="17" t="s">
        <v>2</v>
      </c>
      <c r="G26" s="17" t="s">
        <v>70</v>
      </c>
      <c r="H26" s="17" t="s">
        <v>3352</v>
      </c>
      <c r="I26" s="21">
        <v>1000</v>
      </c>
      <c r="J26" s="17" t="s">
        <v>525</v>
      </c>
      <c r="K26" s="20">
        <f>IF(FluxoCaixa1013151419182730[[#This Row],[Movimento ]]="Saldo Inicial",FluxoCaixa1013151419182730[[#This Row],[R$ (Valores)]],K25+FluxoCaixa1013151419182730[[#This Row],[Valores Receitas / Despesas]])</f>
        <v>53726.01</v>
      </c>
      <c r="L26" s="20">
        <f>IF(FluxoCaixa1013151419182730[[#This Row],[Entrada / Saída]]="Saída",FluxoCaixa1013151419182730[[#This Row],[R$ (Valores)]]*-1,FluxoCaixa1013151419182730[[#This Row],[R$ (Valores)]])</f>
        <v>-1000</v>
      </c>
      <c r="Q26" s="30"/>
    </row>
    <row r="27" spans="2:17">
      <c r="B27" s="48" t="s">
        <v>2478</v>
      </c>
      <c r="C27" s="48" t="s">
        <v>3977</v>
      </c>
      <c r="D27" s="16">
        <v>46237</v>
      </c>
      <c r="E27" s="48" t="s">
        <v>2417</v>
      </c>
      <c r="F27" s="17" t="s">
        <v>2</v>
      </c>
      <c r="G27" s="17" t="s">
        <v>70</v>
      </c>
      <c r="H27" s="17" t="s">
        <v>3983</v>
      </c>
      <c r="I27" s="21">
        <v>6714</v>
      </c>
      <c r="J27" s="17" t="s">
        <v>525</v>
      </c>
      <c r="K27" s="20">
        <f>IF(FluxoCaixa1013151419182730[[#This Row],[Movimento ]]="Saldo Inicial",FluxoCaixa1013151419182730[[#This Row],[R$ (Valores)]],K26+FluxoCaixa1013151419182730[[#This Row],[Valores Receitas / Despesas]])</f>
        <v>47012.01</v>
      </c>
      <c r="L27" s="20">
        <f>IF(FluxoCaixa1013151419182730[[#This Row],[Entrada / Saída]]="Saída",FluxoCaixa1013151419182730[[#This Row],[R$ (Valores)]]*-1,FluxoCaixa1013151419182730[[#This Row],[R$ (Valores)]])</f>
        <v>-6714</v>
      </c>
    </row>
    <row r="28" spans="2:17">
      <c r="B28" s="48" t="s">
        <v>2478</v>
      </c>
      <c r="C28" s="48" t="s">
        <v>3977</v>
      </c>
      <c r="D28" s="16">
        <v>46237</v>
      </c>
      <c r="E28" s="48" t="s">
        <v>2417</v>
      </c>
      <c r="F28" s="17" t="s">
        <v>2</v>
      </c>
      <c r="G28" s="17" t="s">
        <v>73</v>
      </c>
      <c r="H28" s="17" t="s">
        <v>3926</v>
      </c>
      <c r="I28" s="21">
        <v>550.55999999999995</v>
      </c>
      <c r="J28" s="17" t="s">
        <v>525</v>
      </c>
      <c r="K28" s="20">
        <f>IF(FluxoCaixa1013151419182730[[#This Row],[Movimento ]]="Saldo Inicial",FluxoCaixa1013151419182730[[#This Row],[R$ (Valores)]],K27+FluxoCaixa1013151419182730[[#This Row],[Valores Receitas / Despesas]])</f>
        <v>46461.450000000004</v>
      </c>
      <c r="L28" s="20">
        <f>IF(FluxoCaixa1013151419182730[[#This Row],[Entrada / Saída]]="Saída",FluxoCaixa1013151419182730[[#This Row],[R$ (Valores)]]*-1,FluxoCaixa1013151419182730[[#This Row],[R$ (Valores)]])</f>
        <v>-550.55999999999995</v>
      </c>
    </row>
    <row r="29" spans="2:17">
      <c r="B29" s="48" t="s">
        <v>2478</v>
      </c>
      <c r="C29" s="48" t="s">
        <v>3977</v>
      </c>
      <c r="D29" s="16">
        <v>46237</v>
      </c>
      <c r="E29" s="48" t="s">
        <v>2417</v>
      </c>
      <c r="F29" s="17" t="s">
        <v>2</v>
      </c>
      <c r="G29" s="17" t="s">
        <v>25</v>
      </c>
      <c r="H29" s="17" t="s">
        <v>3427</v>
      </c>
      <c r="I29" s="21">
        <v>1042.5</v>
      </c>
      <c r="J29" s="17" t="s">
        <v>525</v>
      </c>
      <c r="K29" s="20">
        <f>IF(FluxoCaixa1013151419182730[[#This Row],[Movimento ]]="Saldo Inicial",FluxoCaixa1013151419182730[[#This Row],[R$ (Valores)]],K28+FluxoCaixa1013151419182730[[#This Row],[Valores Receitas / Despesas]])</f>
        <v>45418.950000000004</v>
      </c>
      <c r="L29" s="20">
        <f>IF(FluxoCaixa1013151419182730[[#This Row],[Entrada / Saída]]="Saída",FluxoCaixa1013151419182730[[#This Row],[R$ (Valores)]]*-1,FluxoCaixa1013151419182730[[#This Row],[R$ (Valores)]])</f>
        <v>-1042.5</v>
      </c>
    </row>
    <row r="30" spans="2:17">
      <c r="B30" s="48" t="s">
        <v>2478</v>
      </c>
      <c r="C30" s="48" t="s">
        <v>3977</v>
      </c>
      <c r="D30" s="16">
        <v>46237</v>
      </c>
      <c r="E30" s="48" t="s">
        <v>2417</v>
      </c>
      <c r="F30" s="17" t="s">
        <v>2</v>
      </c>
      <c r="G30" s="17" t="s">
        <v>519</v>
      </c>
      <c r="H30" s="17" t="s">
        <v>3285</v>
      </c>
      <c r="I30" s="21">
        <v>10453</v>
      </c>
      <c r="J30" s="17" t="s">
        <v>525</v>
      </c>
      <c r="K30" s="20">
        <f>IF(FluxoCaixa1013151419182730[[#This Row],[Movimento ]]="Saldo Inicial",FluxoCaixa1013151419182730[[#This Row],[R$ (Valores)]],K29+FluxoCaixa1013151419182730[[#This Row],[Valores Receitas / Despesas]])</f>
        <v>34965.950000000004</v>
      </c>
      <c r="L30" s="20">
        <f>IF(FluxoCaixa1013151419182730[[#This Row],[Entrada / Saída]]="Saída",FluxoCaixa1013151419182730[[#This Row],[R$ (Valores)]]*-1,FluxoCaixa1013151419182730[[#This Row],[R$ (Valores)]])</f>
        <v>-10453</v>
      </c>
    </row>
    <row r="31" spans="2:17">
      <c r="B31" s="48" t="s">
        <v>2477</v>
      </c>
      <c r="C31" s="48" t="s">
        <v>3977</v>
      </c>
      <c r="D31" s="16">
        <v>46237</v>
      </c>
      <c r="E31" s="48" t="s">
        <v>2496</v>
      </c>
      <c r="F31" s="17" t="s">
        <v>2</v>
      </c>
      <c r="G31" s="17" t="s">
        <v>76</v>
      </c>
      <c r="H31" s="17" t="s">
        <v>3984</v>
      </c>
      <c r="I31" s="21">
        <v>180</v>
      </c>
      <c r="J31" s="17" t="s">
        <v>525</v>
      </c>
      <c r="K31" s="20">
        <f>IF(FluxoCaixa1013151419182730[[#This Row],[Movimento ]]="Saldo Inicial",FluxoCaixa1013151419182730[[#This Row],[R$ (Valores)]],K30+FluxoCaixa1013151419182730[[#This Row],[Valores Receitas / Despesas]])</f>
        <v>34785.950000000004</v>
      </c>
      <c r="L31" s="20">
        <f>IF(FluxoCaixa1013151419182730[[#This Row],[Entrada / Saída]]="Saída",FluxoCaixa1013151419182730[[#This Row],[R$ (Valores)]]*-1,FluxoCaixa1013151419182730[[#This Row],[R$ (Valores)]])</f>
        <v>-180</v>
      </c>
    </row>
    <row r="32" spans="2:17">
      <c r="B32" s="48" t="s">
        <v>2477</v>
      </c>
      <c r="C32" s="48" t="s">
        <v>3977</v>
      </c>
      <c r="D32" s="16">
        <v>46237</v>
      </c>
      <c r="E32" s="48" t="s">
        <v>2496</v>
      </c>
      <c r="F32" s="17" t="s">
        <v>2</v>
      </c>
      <c r="G32" s="17" t="s">
        <v>70</v>
      </c>
      <c r="H32" s="17" t="s">
        <v>3510</v>
      </c>
      <c r="I32" s="21">
        <v>2000</v>
      </c>
      <c r="J32" s="17" t="s">
        <v>525</v>
      </c>
      <c r="K32" s="20">
        <f>IF(FluxoCaixa1013151419182730[[#This Row],[Movimento ]]="Saldo Inicial",FluxoCaixa1013151419182730[[#This Row],[R$ (Valores)]],K31+FluxoCaixa1013151419182730[[#This Row],[Valores Receitas / Despesas]])</f>
        <v>32785.950000000004</v>
      </c>
      <c r="L32" s="20">
        <f>IF(FluxoCaixa1013151419182730[[#This Row],[Entrada / Saída]]="Saída",FluxoCaixa1013151419182730[[#This Row],[R$ (Valores)]]*-1,FluxoCaixa1013151419182730[[#This Row],[R$ (Valores)]])</f>
        <v>-2000</v>
      </c>
    </row>
    <row r="33" spans="2:12">
      <c r="B33" s="48" t="s">
        <v>2477</v>
      </c>
      <c r="C33" s="48" t="s">
        <v>3977</v>
      </c>
      <c r="D33" s="16">
        <v>46237</v>
      </c>
      <c r="E33" s="48" t="s">
        <v>2496</v>
      </c>
      <c r="F33" s="17" t="s">
        <v>2</v>
      </c>
      <c r="G33" s="17" t="s">
        <v>70</v>
      </c>
      <c r="H33" s="17" t="s">
        <v>3276</v>
      </c>
      <c r="I33" s="21">
        <v>2000</v>
      </c>
      <c r="J33" s="17" t="s">
        <v>525</v>
      </c>
      <c r="K33" s="20">
        <f>IF(FluxoCaixa1013151419182730[[#This Row],[Movimento ]]="Saldo Inicial",FluxoCaixa1013151419182730[[#This Row],[R$ (Valores)]],K32+FluxoCaixa1013151419182730[[#This Row],[Valores Receitas / Despesas]])</f>
        <v>30785.950000000004</v>
      </c>
      <c r="L33" s="20">
        <f>IF(FluxoCaixa1013151419182730[[#This Row],[Entrada / Saída]]="Saída",FluxoCaixa1013151419182730[[#This Row],[R$ (Valores)]]*-1,FluxoCaixa1013151419182730[[#This Row],[R$ (Valores)]])</f>
        <v>-2000</v>
      </c>
    </row>
    <row r="34" spans="2:12">
      <c r="B34" s="48" t="s">
        <v>2477</v>
      </c>
      <c r="C34" s="48" t="s">
        <v>3977</v>
      </c>
      <c r="D34" s="16">
        <v>46237</v>
      </c>
      <c r="E34" s="48" t="s">
        <v>2496</v>
      </c>
      <c r="F34" s="17" t="s">
        <v>2</v>
      </c>
      <c r="G34" s="17" t="s">
        <v>70</v>
      </c>
      <c r="H34" s="17" t="s">
        <v>2147</v>
      </c>
      <c r="I34" s="21">
        <v>1000</v>
      </c>
      <c r="J34" s="17" t="s">
        <v>525</v>
      </c>
      <c r="K34" s="20">
        <f>IF(FluxoCaixa1013151419182730[[#This Row],[Movimento ]]="Saldo Inicial",FluxoCaixa1013151419182730[[#This Row],[R$ (Valores)]],K33+FluxoCaixa1013151419182730[[#This Row],[Valores Receitas / Despesas]])</f>
        <v>29785.950000000004</v>
      </c>
      <c r="L34" s="20">
        <f>IF(FluxoCaixa1013151419182730[[#This Row],[Entrada / Saída]]="Saída",FluxoCaixa1013151419182730[[#This Row],[R$ (Valores)]]*-1,FluxoCaixa1013151419182730[[#This Row],[R$ (Valores)]])</f>
        <v>-1000</v>
      </c>
    </row>
    <row r="35" spans="2:12">
      <c r="B35" s="48" t="s">
        <v>2477</v>
      </c>
      <c r="C35" s="48" t="s">
        <v>3977</v>
      </c>
      <c r="D35" s="16">
        <v>46237</v>
      </c>
      <c r="E35" s="48" t="s">
        <v>2496</v>
      </c>
      <c r="F35" s="17" t="s">
        <v>2</v>
      </c>
      <c r="G35" s="17" t="s">
        <v>70</v>
      </c>
      <c r="H35" s="17" t="s">
        <v>3708</v>
      </c>
      <c r="I35" s="21">
        <v>800</v>
      </c>
      <c r="J35" s="17" t="s">
        <v>525</v>
      </c>
      <c r="K35" s="20">
        <f>IF(FluxoCaixa1013151419182730[[#This Row],[Movimento ]]="Saldo Inicial",FluxoCaixa1013151419182730[[#This Row],[R$ (Valores)]],K34+FluxoCaixa1013151419182730[[#This Row],[Valores Receitas / Despesas]])</f>
        <v>28985.950000000004</v>
      </c>
      <c r="L35" s="20">
        <f>IF(FluxoCaixa1013151419182730[[#This Row],[Entrada / Saída]]="Saída",FluxoCaixa1013151419182730[[#This Row],[R$ (Valores)]]*-1,FluxoCaixa1013151419182730[[#This Row],[R$ (Valores)]])</f>
        <v>-800</v>
      </c>
    </row>
    <row r="36" spans="2:12">
      <c r="B36" s="48" t="s">
        <v>2477</v>
      </c>
      <c r="C36" s="48" t="s">
        <v>3977</v>
      </c>
      <c r="D36" s="16">
        <v>46237</v>
      </c>
      <c r="E36" s="48" t="s">
        <v>2496</v>
      </c>
      <c r="F36" s="17" t="s">
        <v>2</v>
      </c>
      <c r="G36" s="17" t="s">
        <v>70</v>
      </c>
      <c r="H36" s="17" t="s">
        <v>1178</v>
      </c>
      <c r="I36" s="21">
        <v>4000</v>
      </c>
      <c r="J36" s="17" t="s">
        <v>525</v>
      </c>
      <c r="K36" s="20">
        <f>IF(FluxoCaixa1013151419182730[[#This Row],[Movimento ]]="Saldo Inicial",FluxoCaixa1013151419182730[[#This Row],[R$ (Valores)]],K35+FluxoCaixa1013151419182730[[#This Row],[Valores Receitas / Despesas]])</f>
        <v>24985.950000000004</v>
      </c>
      <c r="L36" s="20">
        <f>IF(FluxoCaixa1013151419182730[[#This Row],[Entrada / Saída]]="Saída",FluxoCaixa1013151419182730[[#This Row],[R$ (Valores)]]*-1,FluxoCaixa1013151419182730[[#This Row],[R$ (Valores)]])</f>
        <v>-4000</v>
      </c>
    </row>
    <row r="37" spans="2:12">
      <c r="B37" s="48" t="s">
        <v>2477</v>
      </c>
      <c r="C37" s="48" t="s">
        <v>3977</v>
      </c>
      <c r="D37" s="16">
        <v>46237</v>
      </c>
      <c r="E37" s="48" t="s">
        <v>2496</v>
      </c>
      <c r="F37" s="17" t="s">
        <v>2</v>
      </c>
      <c r="G37" s="17" t="s">
        <v>70</v>
      </c>
      <c r="H37" s="17" t="s">
        <v>2351</v>
      </c>
      <c r="I37" s="21">
        <v>260</v>
      </c>
      <c r="J37" s="17" t="s">
        <v>525</v>
      </c>
      <c r="K37" s="20">
        <f>IF(FluxoCaixa1013151419182730[[#This Row],[Movimento ]]="Saldo Inicial",FluxoCaixa1013151419182730[[#This Row],[R$ (Valores)]],K36+FluxoCaixa1013151419182730[[#This Row],[Valores Receitas / Despesas]])</f>
        <v>24725.950000000004</v>
      </c>
      <c r="L37" s="20">
        <f>IF(FluxoCaixa1013151419182730[[#This Row],[Entrada / Saída]]="Saída",FluxoCaixa1013151419182730[[#This Row],[R$ (Valores)]]*-1,FluxoCaixa1013151419182730[[#This Row],[R$ (Valores)]])</f>
        <v>-260</v>
      </c>
    </row>
    <row r="38" spans="2:12">
      <c r="B38" s="48" t="s">
        <v>2477</v>
      </c>
      <c r="C38" s="48" t="s">
        <v>3977</v>
      </c>
      <c r="D38" s="16">
        <v>46237</v>
      </c>
      <c r="E38" s="48" t="s">
        <v>2417</v>
      </c>
      <c r="F38" s="17" t="s">
        <v>2</v>
      </c>
      <c r="G38" s="17" t="s">
        <v>61</v>
      </c>
      <c r="H38" s="17" t="s">
        <v>2481</v>
      </c>
      <c r="I38" s="21">
        <v>6174.64</v>
      </c>
      <c r="J38" s="17" t="s">
        <v>525</v>
      </c>
      <c r="K38" s="20">
        <f>IF(FluxoCaixa1013151419182730[[#This Row],[Movimento ]]="Saldo Inicial",FluxoCaixa1013151419182730[[#This Row],[R$ (Valores)]],K37+FluxoCaixa1013151419182730[[#This Row],[Valores Receitas / Despesas]])</f>
        <v>18551.310000000005</v>
      </c>
      <c r="L38" s="20">
        <f>IF(FluxoCaixa1013151419182730[[#This Row],[Entrada / Saída]]="Saída",FluxoCaixa1013151419182730[[#This Row],[R$ (Valores)]]*-1,FluxoCaixa1013151419182730[[#This Row],[R$ (Valores)]])</f>
        <v>-6174.64</v>
      </c>
    </row>
    <row r="39" spans="2:12">
      <c r="B39" s="48" t="s">
        <v>2478</v>
      </c>
      <c r="C39" s="48" t="s">
        <v>3977</v>
      </c>
      <c r="D39" s="16">
        <v>46237</v>
      </c>
      <c r="E39" s="48" t="s">
        <v>2413</v>
      </c>
      <c r="F39" s="17" t="s">
        <v>1</v>
      </c>
      <c r="G39" s="17" t="s">
        <v>75</v>
      </c>
      <c r="H39" s="17" t="s">
        <v>75</v>
      </c>
      <c r="I39" s="21">
        <v>50000</v>
      </c>
      <c r="J39" s="17" t="s">
        <v>525</v>
      </c>
      <c r="K39" s="20">
        <f>IF(FluxoCaixa1013151419182730[[#This Row],[Movimento ]]="Saldo Inicial",FluxoCaixa1013151419182730[[#This Row],[R$ (Valores)]],K38+FluxoCaixa1013151419182730[[#This Row],[Valores Receitas / Despesas]])</f>
        <v>68551.31</v>
      </c>
      <c r="L39" s="20">
        <f>IF(FluxoCaixa1013151419182730[[#This Row],[Entrada / Saída]]="Saída",FluxoCaixa1013151419182730[[#This Row],[R$ (Valores)]]*-1,FluxoCaixa1013151419182730[[#This Row],[R$ (Valores)]])</f>
        <v>50000</v>
      </c>
    </row>
    <row r="40" spans="2:12">
      <c r="B40" s="48" t="s">
        <v>2478</v>
      </c>
      <c r="C40" s="48" t="s">
        <v>3977</v>
      </c>
      <c r="D40" s="16">
        <v>46237</v>
      </c>
      <c r="E40" s="48" t="s">
        <v>2413</v>
      </c>
      <c r="F40" s="17" t="s">
        <v>2</v>
      </c>
      <c r="G40" s="17" t="s">
        <v>516</v>
      </c>
      <c r="H40" s="17" t="s">
        <v>3985</v>
      </c>
      <c r="I40" s="29">
        <v>1320</v>
      </c>
      <c r="J40" s="17" t="s">
        <v>525</v>
      </c>
      <c r="K40" s="20">
        <f>IF(FluxoCaixa1013151419182730[[#This Row],[Movimento ]]="Saldo Inicial",FluxoCaixa1013151419182730[[#This Row],[R$ (Valores)]],K39+FluxoCaixa1013151419182730[[#This Row],[Valores Receitas / Despesas]])</f>
        <v>67231.31</v>
      </c>
      <c r="L40" s="20">
        <f>IF(FluxoCaixa1013151419182730[[#This Row],[Entrada / Saída]]="Saída",FluxoCaixa1013151419182730[[#This Row],[R$ (Valores)]]*-1,FluxoCaixa1013151419182730[[#This Row],[R$ (Valores)]])</f>
        <v>-1320</v>
      </c>
    </row>
    <row r="41" spans="2:12">
      <c r="B41" s="48" t="s">
        <v>2478</v>
      </c>
      <c r="C41" s="48" t="s">
        <v>3977</v>
      </c>
      <c r="D41" s="16">
        <v>46237</v>
      </c>
      <c r="E41" s="48" t="s">
        <v>2413</v>
      </c>
      <c r="F41" s="17" t="s">
        <v>2</v>
      </c>
      <c r="G41" s="17" t="s">
        <v>222</v>
      </c>
      <c r="H41" s="17" t="s">
        <v>3986</v>
      </c>
      <c r="I41" s="21">
        <v>127.18</v>
      </c>
      <c r="J41" s="17" t="s">
        <v>525</v>
      </c>
      <c r="K41" s="20">
        <f>IF(FluxoCaixa1013151419182730[[#This Row],[Movimento ]]="Saldo Inicial",FluxoCaixa1013151419182730[[#This Row],[R$ (Valores)]],K40+FluxoCaixa1013151419182730[[#This Row],[Valores Receitas / Despesas]])</f>
        <v>67104.13</v>
      </c>
      <c r="L41" s="20">
        <f>IF(FluxoCaixa1013151419182730[[#This Row],[Entrada / Saída]]="Saída",FluxoCaixa1013151419182730[[#This Row],[R$ (Valores)]]*-1,FluxoCaixa1013151419182730[[#This Row],[R$ (Valores)]])</f>
        <v>-127.18</v>
      </c>
    </row>
    <row r="42" spans="2:12">
      <c r="B42" s="48" t="s">
        <v>2478</v>
      </c>
      <c r="C42" s="48" t="s">
        <v>3977</v>
      </c>
      <c r="D42" s="16">
        <v>46237</v>
      </c>
      <c r="E42" s="48" t="s">
        <v>2413</v>
      </c>
      <c r="F42" s="17" t="s">
        <v>2</v>
      </c>
      <c r="G42" s="17" t="s">
        <v>71</v>
      </c>
      <c r="H42" s="17" t="s">
        <v>3987</v>
      </c>
      <c r="I42" s="21">
        <v>100</v>
      </c>
      <c r="J42" s="17" t="s">
        <v>525</v>
      </c>
      <c r="K42" s="20">
        <f>IF(FluxoCaixa1013151419182730[[#This Row],[Movimento ]]="Saldo Inicial",FluxoCaixa1013151419182730[[#This Row],[R$ (Valores)]],K41+FluxoCaixa1013151419182730[[#This Row],[Valores Receitas / Despesas]])</f>
        <v>67004.13</v>
      </c>
      <c r="L42" s="20">
        <f>IF(FluxoCaixa1013151419182730[[#This Row],[Entrada / Saída]]="Saída",FluxoCaixa1013151419182730[[#This Row],[R$ (Valores)]]*-1,FluxoCaixa1013151419182730[[#This Row],[R$ (Valores)]])</f>
        <v>-100</v>
      </c>
    </row>
    <row r="43" spans="2:12">
      <c r="B43" s="48" t="s">
        <v>2478</v>
      </c>
      <c r="C43" s="48" t="s">
        <v>3977</v>
      </c>
      <c r="D43" s="16">
        <v>46237</v>
      </c>
      <c r="E43" s="48" t="s">
        <v>2413</v>
      </c>
      <c r="F43" s="17" t="s">
        <v>2</v>
      </c>
      <c r="G43" s="17" t="s">
        <v>222</v>
      </c>
      <c r="H43" s="17" t="s">
        <v>3992</v>
      </c>
      <c r="I43" s="21">
        <v>10.45</v>
      </c>
      <c r="J43" s="17" t="s">
        <v>525</v>
      </c>
      <c r="K43" s="20">
        <f>IF(FluxoCaixa1013151419182730[[#This Row],[Movimento ]]="Saldo Inicial",FluxoCaixa1013151419182730[[#This Row],[R$ (Valores)]],K42+FluxoCaixa1013151419182730[[#This Row],[Valores Receitas / Despesas]])</f>
        <v>66993.680000000008</v>
      </c>
      <c r="L43" s="20">
        <f>IF(FluxoCaixa1013151419182730[[#This Row],[Entrada / Saída]]="Saída",FluxoCaixa1013151419182730[[#This Row],[R$ (Valores)]]*-1,FluxoCaixa1013151419182730[[#This Row],[R$ (Valores)]])</f>
        <v>-10.45</v>
      </c>
    </row>
    <row r="44" spans="2:12">
      <c r="B44" s="48" t="s">
        <v>2478</v>
      </c>
      <c r="C44" s="48" t="s">
        <v>3977</v>
      </c>
      <c r="D44" s="16">
        <v>46237</v>
      </c>
      <c r="E44" s="48" t="s">
        <v>2413</v>
      </c>
      <c r="F44" s="17" t="s">
        <v>2</v>
      </c>
      <c r="G44" s="17" t="s">
        <v>222</v>
      </c>
      <c r="H44" s="17" t="s">
        <v>3993</v>
      </c>
      <c r="I44" s="21">
        <v>10.01</v>
      </c>
      <c r="J44" s="17" t="s">
        <v>525</v>
      </c>
      <c r="K44" s="20">
        <f>IF(FluxoCaixa1013151419182730[[#This Row],[Movimento ]]="Saldo Inicial",FluxoCaixa1013151419182730[[#This Row],[R$ (Valores)]],K43+FluxoCaixa1013151419182730[[#This Row],[Valores Receitas / Despesas]])</f>
        <v>66983.670000000013</v>
      </c>
      <c r="L44" s="20">
        <f>IF(FluxoCaixa1013151419182730[[#This Row],[Entrada / Saída]]="Saída",FluxoCaixa1013151419182730[[#This Row],[R$ (Valores)]]*-1,FluxoCaixa1013151419182730[[#This Row],[R$ (Valores)]])</f>
        <v>-10.01</v>
      </c>
    </row>
    <row r="45" spans="2:12">
      <c r="B45" s="48" t="s">
        <v>2478</v>
      </c>
      <c r="C45" s="48" t="s">
        <v>3977</v>
      </c>
      <c r="D45" s="16">
        <v>46237</v>
      </c>
      <c r="E45" s="48" t="s">
        <v>2413</v>
      </c>
      <c r="F45" s="17" t="s">
        <v>2</v>
      </c>
      <c r="G45" s="17" t="s">
        <v>222</v>
      </c>
      <c r="H45" s="17" t="s">
        <v>3993</v>
      </c>
      <c r="I45" s="21">
        <v>0.22</v>
      </c>
      <c r="J45" s="17" t="s">
        <v>525</v>
      </c>
      <c r="K45" s="20">
        <f>IF(FluxoCaixa1013151419182730[[#This Row],[Movimento ]]="Saldo Inicial",FluxoCaixa1013151419182730[[#This Row],[R$ (Valores)]],K44+FluxoCaixa1013151419182730[[#This Row],[Valores Receitas / Despesas]])</f>
        <v>66983.450000000012</v>
      </c>
      <c r="L45" s="20">
        <f>IF(FluxoCaixa1013151419182730[[#This Row],[Entrada / Saída]]="Saída",FluxoCaixa1013151419182730[[#This Row],[R$ (Valores)]]*-1,FluxoCaixa1013151419182730[[#This Row],[R$ (Valores)]])</f>
        <v>-0.22</v>
      </c>
    </row>
    <row r="46" spans="2:12">
      <c r="B46" s="48" t="s">
        <v>2478</v>
      </c>
      <c r="C46" s="48" t="s">
        <v>3977</v>
      </c>
      <c r="D46" s="16">
        <v>46238</v>
      </c>
      <c r="E46" s="48" t="s">
        <v>2413</v>
      </c>
      <c r="F46" s="17" t="s">
        <v>2</v>
      </c>
      <c r="G46" s="17" t="s">
        <v>70</v>
      </c>
      <c r="H46" s="17" t="s">
        <v>3458</v>
      </c>
      <c r="I46" s="21">
        <v>650</v>
      </c>
      <c r="J46" s="17" t="s">
        <v>525</v>
      </c>
      <c r="K46" s="20">
        <f>IF(FluxoCaixa1013151419182730[[#This Row],[Movimento ]]="Saldo Inicial",FluxoCaixa1013151419182730[[#This Row],[R$ (Valores)]],K45+FluxoCaixa1013151419182730[[#This Row],[Valores Receitas / Despesas]])</f>
        <v>66333.450000000012</v>
      </c>
      <c r="L46" s="20">
        <f>IF(FluxoCaixa1013151419182730[[#This Row],[Entrada / Saída]]="Saída",FluxoCaixa1013151419182730[[#This Row],[R$ (Valores)]]*-1,FluxoCaixa1013151419182730[[#This Row],[R$ (Valores)]])</f>
        <v>-650</v>
      </c>
    </row>
    <row r="47" spans="2:12">
      <c r="B47" s="48" t="s">
        <v>2478</v>
      </c>
      <c r="C47" s="48" t="s">
        <v>3977</v>
      </c>
      <c r="D47" s="16">
        <v>46238</v>
      </c>
      <c r="E47" s="48" t="s">
        <v>2413</v>
      </c>
      <c r="F47" s="17" t="s">
        <v>2</v>
      </c>
      <c r="G47" s="17" t="s">
        <v>71</v>
      </c>
      <c r="H47" s="17" t="s">
        <v>3994</v>
      </c>
      <c r="I47" s="21">
        <v>1700.32</v>
      </c>
      <c r="J47" s="17" t="s">
        <v>525</v>
      </c>
      <c r="K47" s="20">
        <f>IF(FluxoCaixa1013151419182730[[#This Row],[Movimento ]]="Saldo Inicial",FluxoCaixa1013151419182730[[#This Row],[R$ (Valores)]],K46+FluxoCaixa1013151419182730[[#This Row],[Valores Receitas / Despesas]])</f>
        <v>64633.130000000012</v>
      </c>
      <c r="L47" s="20">
        <f>IF(FluxoCaixa1013151419182730[[#This Row],[Entrada / Saída]]="Saída",FluxoCaixa1013151419182730[[#This Row],[R$ (Valores)]]*-1,FluxoCaixa1013151419182730[[#This Row],[R$ (Valores)]])</f>
        <v>-1700.32</v>
      </c>
    </row>
    <row r="48" spans="2:12">
      <c r="B48" s="48" t="s">
        <v>2477</v>
      </c>
      <c r="C48" s="48" t="s">
        <v>3977</v>
      </c>
      <c r="D48" s="16">
        <v>46238</v>
      </c>
      <c r="E48" s="48" t="s">
        <v>2413</v>
      </c>
      <c r="F48" s="17" t="s">
        <v>2</v>
      </c>
      <c r="G48" s="17" t="s">
        <v>19</v>
      </c>
      <c r="H48" s="17" t="s">
        <v>3995</v>
      </c>
      <c r="I48" s="21">
        <v>20555.48</v>
      </c>
      <c r="J48" s="17" t="s">
        <v>525</v>
      </c>
      <c r="K48" s="20">
        <f>IF(FluxoCaixa1013151419182730[[#This Row],[Movimento ]]="Saldo Inicial",FluxoCaixa1013151419182730[[#This Row],[R$ (Valores)]],K47+FluxoCaixa1013151419182730[[#This Row],[Valores Receitas / Despesas]])</f>
        <v>44077.650000000009</v>
      </c>
      <c r="L48" s="20">
        <f>IF(FluxoCaixa1013151419182730[[#This Row],[Entrada / Saída]]="Saída",FluxoCaixa1013151419182730[[#This Row],[R$ (Valores)]]*-1,FluxoCaixa1013151419182730[[#This Row],[R$ (Valores)]])</f>
        <v>-20555.48</v>
      </c>
    </row>
    <row r="49" spans="2:16">
      <c r="B49" s="48" t="s">
        <v>2477</v>
      </c>
      <c r="C49" s="48" t="s">
        <v>3977</v>
      </c>
      <c r="D49" s="16">
        <v>46238</v>
      </c>
      <c r="E49" s="48" t="s">
        <v>2413</v>
      </c>
      <c r="F49" s="17" t="s">
        <v>2</v>
      </c>
      <c r="G49" s="17" t="s">
        <v>146</v>
      </c>
      <c r="H49" s="17" t="s">
        <v>3996</v>
      </c>
      <c r="I49" s="21">
        <v>85</v>
      </c>
      <c r="J49" s="17" t="s">
        <v>525</v>
      </c>
      <c r="K49" s="20">
        <f>IF(FluxoCaixa1013151419182730[[#This Row],[Movimento ]]="Saldo Inicial",FluxoCaixa1013151419182730[[#This Row],[R$ (Valores)]],K48+FluxoCaixa1013151419182730[[#This Row],[Valores Receitas / Despesas]])</f>
        <v>43992.650000000009</v>
      </c>
      <c r="L49" s="20">
        <f>IF(FluxoCaixa1013151419182730[[#This Row],[Entrada / Saída]]="Saída",FluxoCaixa1013151419182730[[#This Row],[R$ (Valores)]]*-1,FluxoCaixa1013151419182730[[#This Row],[R$ (Valores)]])</f>
        <v>-85</v>
      </c>
    </row>
    <row r="50" spans="2:16">
      <c r="B50" s="48" t="s">
        <v>2477</v>
      </c>
      <c r="C50" s="48" t="s">
        <v>3977</v>
      </c>
      <c r="D50" s="16">
        <v>46238</v>
      </c>
      <c r="E50" s="48" t="s">
        <v>2413</v>
      </c>
      <c r="F50" s="17" t="s">
        <v>2</v>
      </c>
      <c r="G50" s="17" t="s">
        <v>27</v>
      </c>
      <c r="H50" s="17" t="s">
        <v>3997</v>
      </c>
      <c r="I50" s="21">
        <v>2185</v>
      </c>
      <c r="J50" s="17" t="s">
        <v>525</v>
      </c>
      <c r="K50" s="20">
        <f>IF(FluxoCaixa1013151419182730[[#This Row],[Movimento ]]="Saldo Inicial",FluxoCaixa1013151419182730[[#This Row],[R$ (Valores)]],K49+FluxoCaixa1013151419182730[[#This Row],[Valores Receitas / Despesas]])</f>
        <v>41807.650000000009</v>
      </c>
      <c r="L50" s="20">
        <f>IF(FluxoCaixa1013151419182730[[#This Row],[Entrada / Saída]]="Saída",FluxoCaixa1013151419182730[[#This Row],[R$ (Valores)]]*-1,FluxoCaixa1013151419182730[[#This Row],[R$ (Valores)]])</f>
        <v>-2185</v>
      </c>
    </row>
    <row r="51" spans="2:16">
      <c r="B51" s="48" t="s">
        <v>2477</v>
      </c>
      <c r="C51" s="48" t="s">
        <v>3977</v>
      </c>
      <c r="D51" s="16">
        <v>46238</v>
      </c>
      <c r="E51" s="48" t="s">
        <v>2413</v>
      </c>
      <c r="F51" s="17" t="s">
        <v>2</v>
      </c>
      <c r="G51" s="17" t="s">
        <v>76</v>
      </c>
      <c r="H51" s="17" t="s">
        <v>3998</v>
      </c>
      <c r="I51" s="21">
        <v>1000</v>
      </c>
      <c r="J51" s="17" t="s">
        <v>525</v>
      </c>
      <c r="K51" s="20">
        <f>IF(FluxoCaixa1013151419182730[[#This Row],[Movimento ]]="Saldo Inicial",FluxoCaixa1013151419182730[[#This Row],[R$ (Valores)]],K50+FluxoCaixa1013151419182730[[#This Row],[Valores Receitas / Despesas]])</f>
        <v>40807.650000000009</v>
      </c>
      <c r="L51" s="20">
        <f>IF(FluxoCaixa1013151419182730[[#This Row],[Entrada / Saída]]="Saída",FluxoCaixa1013151419182730[[#This Row],[R$ (Valores)]]*-1,FluxoCaixa1013151419182730[[#This Row],[R$ (Valores)]])</f>
        <v>-1000</v>
      </c>
    </row>
    <row r="52" spans="2:16">
      <c r="B52" s="48" t="s">
        <v>2477</v>
      </c>
      <c r="C52" s="48" t="s">
        <v>3977</v>
      </c>
      <c r="D52" s="16">
        <v>46238</v>
      </c>
      <c r="E52" s="48" t="s">
        <v>2413</v>
      </c>
      <c r="F52" s="17" t="s">
        <v>2</v>
      </c>
      <c r="G52" s="17" t="s">
        <v>82</v>
      </c>
      <c r="H52" s="17" t="s">
        <v>3999</v>
      </c>
      <c r="I52" s="21">
        <v>446.61</v>
      </c>
      <c r="J52" s="17" t="s">
        <v>525</v>
      </c>
      <c r="K52" s="20">
        <f>IF(FluxoCaixa1013151419182730[[#This Row],[Movimento ]]="Saldo Inicial",FluxoCaixa1013151419182730[[#This Row],[R$ (Valores)]],K51+FluxoCaixa1013151419182730[[#This Row],[Valores Receitas / Despesas]])</f>
        <v>40361.040000000008</v>
      </c>
      <c r="L52" s="20">
        <f>IF(FluxoCaixa1013151419182730[[#This Row],[Entrada / Saída]]="Saída",FluxoCaixa1013151419182730[[#This Row],[R$ (Valores)]]*-1,FluxoCaixa1013151419182730[[#This Row],[R$ (Valores)]])</f>
        <v>-446.61</v>
      </c>
    </row>
    <row r="53" spans="2:16">
      <c r="B53" s="48" t="s">
        <v>2477</v>
      </c>
      <c r="C53" s="48" t="s">
        <v>3977</v>
      </c>
      <c r="D53" s="16">
        <v>46238</v>
      </c>
      <c r="E53" s="48" t="s">
        <v>2413</v>
      </c>
      <c r="F53" s="17" t="s">
        <v>2</v>
      </c>
      <c r="G53" s="17" t="s">
        <v>73</v>
      </c>
      <c r="H53" s="17" t="s">
        <v>3926</v>
      </c>
      <c r="I53" s="21">
        <v>190.5</v>
      </c>
      <c r="J53" s="17" t="s">
        <v>525</v>
      </c>
      <c r="K53" s="20">
        <f>IF(FluxoCaixa1013151419182730[[#This Row],[Movimento ]]="Saldo Inicial",FluxoCaixa1013151419182730[[#This Row],[R$ (Valores)]],K52+FluxoCaixa1013151419182730[[#This Row],[Valores Receitas / Despesas]])</f>
        <v>40170.540000000008</v>
      </c>
      <c r="L53" s="20">
        <f>IF(FluxoCaixa1013151419182730[[#This Row],[Entrada / Saída]]="Saída",FluxoCaixa1013151419182730[[#This Row],[R$ (Valores)]]*-1,FluxoCaixa1013151419182730[[#This Row],[R$ (Valores)]])</f>
        <v>-190.5</v>
      </c>
      <c r="P53" s="31"/>
    </row>
    <row r="54" spans="2:16">
      <c r="B54" s="48" t="s">
        <v>2477</v>
      </c>
      <c r="C54" s="48" t="s">
        <v>3977</v>
      </c>
      <c r="D54" s="16">
        <v>46238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161</v>
      </c>
      <c r="J54" s="17" t="s">
        <v>525</v>
      </c>
      <c r="K54" s="20">
        <f>IF(FluxoCaixa1013151419182730[[#This Row],[Movimento ]]="Saldo Inicial",FluxoCaixa1013151419182730[[#This Row],[R$ (Valores)]],K53+FluxoCaixa1013151419182730[[#This Row],[Valores Receitas / Despesas]])</f>
        <v>40009.540000000008</v>
      </c>
      <c r="L54" s="20">
        <f>IF(FluxoCaixa1013151419182730[[#This Row],[Entrada / Saída]]="Saída",FluxoCaixa1013151419182730[[#This Row],[R$ (Valores)]]*-1,FluxoCaixa1013151419182730[[#This Row],[R$ (Valores)]])</f>
        <v>-161</v>
      </c>
    </row>
    <row r="55" spans="2:16">
      <c r="B55" s="48" t="s">
        <v>2477</v>
      </c>
      <c r="C55" s="48" t="s">
        <v>3977</v>
      </c>
      <c r="D55" s="16">
        <v>46238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2785.63</v>
      </c>
      <c r="J55" s="17" t="s">
        <v>525</v>
      </c>
      <c r="K55" s="20">
        <f>IF(FluxoCaixa1013151419182730[[#This Row],[Movimento ]]="Saldo Inicial",FluxoCaixa1013151419182730[[#This Row],[R$ (Valores)]],K54+FluxoCaixa1013151419182730[[#This Row],[Valores Receitas / Despesas]])</f>
        <v>37223.910000000011</v>
      </c>
      <c r="L55" s="20">
        <f>IF(FluxoCaixa1013151419182730[[#This Row],[Entrada / Saída]]="Saída",FluxoCaixa1013151419182730[[#This Row],[R$ (Valores)]]*-1,FluxoCaixa1013151419182730[[#This Row],[R$ (Valores)]])</f>
        <v>-2785.63</v>
      </c>
      <c r="P55" s="26"/>
    </row>
    <row r="56" spans="2:16">
      <c r="B56" s="48" t="s">
        <v>2477</v>
      </c>
      <c r="C56" s="48" t="s">
        <v>3977</v>
      </c>
      <c r="D56" s="16">
        <v>46238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295</v>
      </c>
      <c r="J56" s="17" t="s">
        <v>525</v>
      </c>
      <c r="K56" s="20">
        <f>IF(FluxoCaixa1013151419182730[[#This Row],[Movimento ]]="Saldo Inicial",FluxoCaixa1013151419182730[[#This Row],[R$ (Valores)]],K55+FluxoCaixa1013151419182730[[#This Row],[Valores Receitas / Despesas]])</f>
        <v>36928.910000000011</v>
      </c>
      <c r="L56" s="20">
        <f>IF(FluxoCaixa1013151419182730[[#This Row],[Entrada / Saída]]="Saída",FluxoCaixa1013151419182730[[#This Row],[R$ (Valores)]]*-1,FluxoCaixa1013151419182730[[#This Row],[R$ (Valores)]])</f>
        <v>-295</v>
      </c>
    </row>
    <row r="57" spans="2:16">
      <c r="B57" s="48" t="s">
        <v>2477</v>
      </c>
      <c r="C57" s="48" t="s">
        <v>3977</v>
      </c>
      <c r="D57" s="16">
        <v>46238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1487.79</v>
      </c>
      <c r="J57" s="17" t="s">
        <v>525</v>
      </c>
      <c r="K57" s="20">
        <f>IF(FluxoCaixa1013151419182730[[#This Row],[Movimento ]]="Saldo Inicial",FluxoCaixa1013151419182730[[#This Row],[R$ (Valores)]],K56+FluxoCaixa1013151419182730[[#This Row],[Valores Receitas / Despesas]])</f>
        <v>35441.12000000001</v>
      </c>
      <c r="L57" s="20">
        <f>IF(FluxoCaixa1013151419182730[[#This Row],[Entrada / Saída]]="Saída",FluxoCaixa1013151419182730[[#This Row],[R$ (Valores)]]*-1,FluxoCaixa1013151419182730[[#This Row],[R$ (Valores)]])</f>
        <v>-1487.79</v>
      </c>
    </row>
    <row r="58" spans="2:16">
      <c r="B58" s="48" t="s">
        <v>2477</v>
      </c>
      <c r="C58" s="48" t="s">
        <v>3977</v>
      </c>
      <c r="D58" s="16">
        <v>46238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1930.04</v>
      </c>
      <c r="J58" s="17" t="s">
        <v>525</v>
      </c>
      <c r="K58" s="20">
        <f>IF(FluxoCaixa1013151419182730[[#This Row],[Movimento ]]="Saldo Inicial",FluxoCaixa1013151419182730[[#This Row],[R$ (Valores)]],K57+FluxoCaixa1013151419182730[[#This Row],[Valores Receitas / Despesas]])</f>
        <v>33511.080000000009</v>
      </c>
      <c r="L58" s="20">
        <f>IF(FluxoCaixa1013151419182730[[#This Row],[Entrada / Saída]]="Saída",FluxoCaixa1013151419182730[[#This Row],[R$ (Valores)]]*-1,FluxoCaixa1013151419182730[[#This Row],[R$ (Valores)]])</f>
        <v>-1930.04</v>
      </c>
    </row>
    <row r="59" spans="2:16">
      <c r="B59" s="48" t="s">
        <v>2477</v>
      </c>
      <c r="C59" s="48" t="s">
        <v>3977</v>
      </c>
      <c r="D59" s="16">
        <v>46238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402.96</v>
      </c>
      <c r="J59" s="17" t="s">
        <v>525</v>
      </c>
      <c r="K59" s="20">
        <f>IF(FluxoCaixa1013151419182730[[#This Row],[Movimento ]]="Saldo Inicial",FluxoCaixa1013151419182730[[#This Row],[R$ (Valores)]],K58+FluxoCaixa1013151419182730[[#This Row],[Valores Receitas / Despesas]])</f>
        <v>33108.12000000001</v>
      </c>
      <c r="L59" s="20">
        <f>IF(FluxoCaixa1013151419182730[[#This Row],[Entrada / Saída]]="Saída",FluxoCaixa1013151419182730[[#This Row],[R$ (Valores)]]*-1,FluxoCaixa1013151419182730[[#This Row],[R$ (Valores)]])</f>
        <v>-402.96</v>
      </c>
    </row>
    <row r="60" spans="2:16">
      <c r="B60" s="48" t="s">
        <v>2477</v>
      </c>
      <c r="C60" s="48" t="s">
        <v>3977</v>
      </c>
      <c r="D60" s="16">
        <v>46238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245</v>
      </c>
      <c r="J60" s="17" t="s">
        <v>525</v>
      </c>
      <c r="K60" s="20">
        <f>IF(FluxoCaixa1013151419182730[[#This Row],[Movimento ]]="Saldo Inicial",FluxoCaixa1013151419182730[[#This Row],[R$ (Valores)]],K59+FluxoCaixa1013151419182730[[#This Row],[Valores Receitas / Despesas]])</f>
        <v>32863.12000000001</v>
      </c>
      <c r="L60" s="20">
        <f>IF(FluxoCaixa1013151419182730[[#This Row],[Entrada / Saída]]="Saída",FluxoCaixa1013151419182730[[#This Row],[R$ (Valores)]]*-1,FluxoCaixa1013151419182730[[#This Row],[R$ (Valores)]])</f>
        <v>-245</v>
      </c>
    </row>
    <row r="61" spans="2:16">
      <c r="B61" s="48" t="s">
        <v>2477</v>
      </c>
      <c r="C61" s="48" t="s">
        <v>3977</v>
      </c>
      <c r="D61" s="16">
        <v>46238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161</v>
      </c>
      <c r="J61" s="17" t="s">
        <v>525</v>
      </c>
      <c r="K61" s="20">
        <f>IF(FluxoCaixa1013151419182730[[#This Row],[Movimento ]]="Saldo Inicial",FluxoCaixa1013151419182730[[#This Row],[R$ (Valores)]],K60+FluxoCaixa1013151419182730[[#This Row],[Valores Receitas / Despesas]])</f>
        <v>32702.12000000001</v>
      </c>
      <c r="L61" s="20">
        <f>IF(FluxoCaixa1013151419182730[[#This Row],[Entrada / Saída]]="Saída",FluxoCaixa1013151419182730[[#This Row],[R$ (Valores)]]*-1,FluxoCaixa1013151419182730[[#This Row],[R$ (Valores)]])</f>
        <v>-161</v>
      </c>
    </row>
    <row r="62" spans="2:16">
      <c r="B62" s="48" t="s">
        <v>2477</v>
      </c>
      <c r="C62" s="48" t="s">
        <v>3977</v>
      </c>
      <c r="D62" s="16">
        <v>46238</v>
      </c>
      <c r="E62" s="48" t="s">
        <v>2413</v>
      </c>
      <c r="F62" s="17" t="s">
        <v>2</v>
      </c>
      <c r="G62" s="17" t="s">
        <v>25</v>
      </c>
      <c r="H62" s="17" t="s">
        <v>533</v>
      </c>
      <c r="I62" s="21">
        <v>203</v>
      </c>
      <c r="J62" s="17" t="s">
        <v>525</v>
      </c>
      <c r="K62" s="20">
        <f>IF(FluxoCaixa1013151419182730[[#This Row],[Movimento ]]="Saldo Inicial",FluxoCaixa1013151419182730[[#This Row],[R$ (Valores)]],K61+FluxoCaixa1013151419182730[[#This Row],[Valores Receitas / Despesas]])</f>
        <v>32499.12000000001</v>
      </c>
      <c r="L62" s="20">
        <f>IF(FluxoCaixa1013151419182730[[#This Row],[Entrada / Saída]]="Saída",FluxoCaixa1013151419182730[[#This Row],[R$ (Valores)]]*-1,FluxoCaixa1013151419182730[[#This Row],[R$ (Valores)]])</f>
        <v>-203</v>
      </c>
    </row>
    <row r="63" spans="2:16">
      <c r="B63" s="48" t="s">
        <v>2477</v>
      </c>
      <c r="C63" s="48" t="s">
        <v>3977</v>
      </c>
      <c r="D63" s="16">
        <v>46238</v>
      </c>
      <c r="E63" s="48" t="s">
        <v>2413</v>
      </c>
      <c r="F63" s="17" t="s">
        <v>2</v>
      </c>
      <c r="G63" s="17" t="s">
        <v>25</v>
      </c>
      <c r="H63" s="17" t="s">
        <v>533</v>
      </c>
      <c r="I63" s="21">
        <v>66.83</v>
      </c>
      <c r="J63" s="17" t="s">
        <v>525</v>
      </c>
      <c r="K63" s="20">
        <f>IF(FluxoCaixa1013151419182730[[#This Row],[Movimento ]]="Saldo Inicial",FluxoCaixa1013151419182730[[#This Row],[R$ (Valores)]],K62+FluxoCaixa1013151419182730[[#This Row],[Valores Receitas / Despesas]])</f>
        <v>32432.290000000008</v>
      </c>
      <c r="L63" s="20">
        <f>IF(FluxoCaixa1013151419182730[[#This Row],[Entrada / Saída]]="Saída",FluxoCaixa1013151419182730[[#This Row],[R$ (Valores)]]*-1,FluxoCaixa1013151419182730[[#This Row],[R$ (Valores)]])</f>
        <v>-66.83</v>
      </c>
    </row>
    <row r="64" spans="2:16">
      <c r="B64" s="48" t="s">
        <v>2477</v>
      </c>
      <c r="C64" s="48" t="s">
        <v>3977</v>
      </c>
      <c r="D64" s="16">
        <v>46238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172.2</v>
      </c>
      <c r="J64" s="17" t="s">
        <v>525</v>
      </c>
      <c r="K64" s="20">
        <f>IF(FluxoCaixa1013151419182730[[#This Row],[Movimento ]]="Saldo Inicial",FluxoCaixa1013151419182730[[#This Row],[R$ (Valores)]],K63+FluxoCaixa1013151419182730[[#This Row],[Valores Receitas / Despesas]])</f>
        <v>32260.090000000007</v>
      </c>
      <c r="L64" s="20">
        <f>IF(FluxoCaixa1013151419182730[[#This Row],[Entrada / Saída]]="Saída",FluxoCaixa1013151419182730[[#This Row],[R$ (Valores)]]*-1,FluxoCaixa1013151419182730[[#This Row],[R$ (Valores)]])</f>
        <v>-172.2</v>
      </c>
    </row>
    <row r="65" spans="2:12">
      <c r="B65" s="48" t="s">
        <v>2477</v>
      </c>
      <c r="C65" s="48" t="s">
        <v>3977</v>
      </c>
      <c r="D65" s="16">
        <v>46238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2212.6799999999998</v>
      </c>
      <c r="J65" s="17" t="s">
        <v>525</v>
      </c>
      <c r="K65" s="20">
        <f>IF(FluxoCaixa1013151419182730[[#This Row],[Movimento ]]="Saldo Inicial",FluxoCaixa1013151419182730[[#This Row],[R$ (Valores)]],K64+FluxoCaixa1013151419182730[[#This Row],[Valores Receitas / Despesas]])</f>
        <v>30047.410000000007</v>
      </c>
      <c r="L65" s="20">
        <f>IF(FluxoCaixa1013151419182730[[#This Row],[Entrada / Saída]]="Saída",FluxoCaixa1013151419182730[[#This Row],[R$ (Valores)]]*-1,FluxoCaixa1013151419182730[[#This Row],[R$ (Valores)]])</f>
        <v>-2212.6799999999998</v>
      </c>
    </row>
    <row r="66" spans="2:12">
      <c r="B66" s="48" t="s">
        <v>2477</v>
      </c>
      <c r="C66" s="48" t="s">
        <v>3977</v>
      </c>
      <c r="D66" s="16">
        <v>46238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182</v>
      </c>
      <c r="J66" s="17" t="s">
        <v>525</v>
      </c>
      <c r="K66" s="20">
        <f>IF(FluxoCaixa1013151419182730[[#This Row],[Movimento ]]="Saldo Inicial",FluxoCaixa1013151419182730[[#This Row],[R$ (Valores)]],K65+FluxoCaixa1013151419182730[[#This Row],[Valores Receitas / Despesas]])</f>
        <v>29865.410000000007</v>
      </c>
      <c r="L66" s="20">
        <f>IF(FluxoCaixa1013151419182730[[#This Row],[Entrada / Saída]]="Saída",FluxoCaixa1013151419182730[[#This Row],[R$ (Valores)]]*-1,FluxoCaixa1013151419182730[[#This Row],[R$ (Valores)]])</f>
        <v>-182</v>
      </c>
    </row>
    <row r="67" spans="2:12">
      <c r="B67" s="48" t="s">
        <v>2477</v>
      </c>
      <c r="C67" s="48" t="s">
        <v>3977</v>
      </c>
      <c r="D67" s="16">
        <v>46238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868.92</v>
      </c>
      <c r="J67" s="17" t="s">
        <v>525</v>
      </c>
      <c r="K67" s="20">
        <f>IF(FluxoCaixa1013151419182730[[#This Row],[Movimento ]]="Saldo Inicial",FluxoCaixa1013151419182730[[#This Row],[R$ (Valores)]],K66+FluxoCaixa1013151419182730[[#This Row],[Valores Receitas / Despesas]])</f>
        <v>28996.490000000009</v>
      </c>
      <c r="L67" s="20">
        <f>IF(FluxoCaixa1013151419182730[[#This Row],[Entrada / Saída]]="Saída",FluxoCaixa1013151419182730[[#This Row],[R$ (Valores)]]*-1,FluxoCaixa1013151419182730[[#This Row],[R$ (Valores)]])</f>
        <v>-868.92</v>
      </c>
    </row>
    <row r="68" spans="2:12">
      <c r="B68" s="48" t="s">
        <v>2477</v>
      </c>
      <c r="C68" s="48" t="s">
        <v>3977</v>
      </c>
      <c r="D68" s="16">
        <v>46238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263</v>
      </c>
      <c r="J68" s="17" t="s">
        <v>525</v>
      </c>
      <c r="K68" s="20">
        <f>IF(FluxoCaixa1013151419182730[[#This Row],[Movimento ]]="Saldo Inicial",FluxoCaixa1013151419182730[[#This Row],[R$ (Valores)]],K67+FluxoCaixa1013151419182730[[#This Row],[Valores Receitas / Despesas]])</f>
        <v>28733.490000000009</v>
      </c>
      <c r="L68" s="20">
        <f>IF(FluxoCaixa1013151419182730[[#This Row],[Entrada / Saída]]="Saída",FluxoCaixa1013151419182730[[#This Row],[R$ (Valores)]]*-1,FluxoCaixa1013151419182730[[#This Row],[R$ (Valores)]])</f>
        <v>-263</v>
      </c>
    </row>
    <row r="69" spans="2:12">
      <c r="B69" s="48" t="s">
        <v>2478</v>
      </c>
      <c r="C69" s="48" t="s">
        <v>3977</v>
      </c>
      <c r="D69" s="16">
        <v>46238</v>
      </c>
      <c r="E69" s="48" t="s">
        <v>2413</v>
      </c>
      <c r="F69" s="17" t="s">
        <v>2</v>
      </c>
      <c r="G69" s="17" t="s">
        <v>26</v>
      </c>
      <c r="H69" s="17" t="s">
        <v>4000</v>
      </c>
      <c r="I69" s="21">
        <v>370</v>
      </c>
      <c r="J69" s="17" t="s">
        <v>525</v>
      </c>
      <c r="K69" s="20">
        <f>IF(FluxoCaixa1013151419182730[[#This Row],[Movimento ]]="Saldo Inicial",FluxoCaixa1013151419182730[[#This Row],[R$ (Valores)]],K68+FluxoCaixa1013151419182730[[#This Row],[Valores Receitas / Despesas]])</f>
        <v>28363.490000000009</v>
      </c>
      <c r="L69" s="20">
        <f>IF(FluxoCaixa1013151419182730[[#This Row],[Entrada / Saída]]="Saída",FluxoCaixa1013151419182730[[#This Row],[R$ (Valores)]]*-1,FluxoCaixa1013151419182730[[#This Row],[R$ (Valores)]])</f>
        <v>-370</v>
      </c>
    </row>
    <row r="70" spans="2:12">
      <c r="B70" s="48" t="s">
        <v>2478</v>
      </c>
      <c r="C70" s="48" t="s">
        <v>3977</v>
      </c>
      <c r="D70" s="16">
        <v>46238</v>
      </c>
      <c r="E70" s="48" t="s">
        <v>2413</v>
      </c>
      <c r="F70" s="17" t="s">
        <v>2</v>
      </c>
      <c r="G70" s="17" t="s">
        <v>77</v>
      </c>
      <c r="H70" s="17" t="s">
        <v>4001</v>
      </c>
      <c r="I70" s="21">
        <v>60.82</v>
      </c>
      <c r="J70" s="17" t="s">
        <v>525</v>
      </c>
      <c r="K70" s="20">
        <f>IF(FluxoCaixa1013151419182730[[#This Row],[Movimento ]]="Saldo Inicial",FluxoCaixa1013151419182730[[#This Row],[R$ (Valores)]],K69+FluxoCaixa1013151419182730[[#This Row],[Valores Receitas / Despesas]])</f>
        <v>28302.670000000009</v>
      </c>
      <c r="L70" s="20">
        <f>IF(FluxoCaixa1013151419182730[[#This Row],[Entrada / Saída]]="Saída",FluxoCaixa1013151419182730[[#This Row],[R$ (Valores)]]*-1,FluxoCaixa1013151419182730[[#This Row],[R$ (Valores)]])</f>
        <v>-60.82</v>
      </c>
    </row>
    <row r="71" spans="2:12">
      <c r="B71" s="48" t="s">
        <v>2477</v>
      </c>
      <c r="C71" s="48" t="s">
        <v>3977</v>
      </c>
      <c r="D71" s="16">
        <v>46238</v>
      </c>
      <c r="E71" s="48" t="s">
        <v>2413</v>
      </c>
      <c r="F71" s="17" t="s">
        <v>2</v>
      </c>
      <c r="G71" s="17" t="s">
        <v>70</v>
      </c>
      <c r="H71" s="17" t="s">
        <v>2555</v>
      </c>
      <c r="I71" s="21">
        <v>16018</v>
      </c>
      <c r="J71" s="17" t="s">
        <v>525</v>
      </c>
      <c r="K71" s="20">
        <f>IF(FluxoCaixa1013151419182730[[#This Row],[Movimento ]]="Saldo Inicial",FluxoCaixa1013151419182730[[#This Row],[R$ (Valores)]],K70+FluxoCaixa1013151419182730[[#This Row],[Valores Receitas / Despesas]])</f>
        <v>12284.670000000009</v>
      </c>
      <c r="L71" s="20">
        <f>IF(FluxoCaixa1013151419182730[[#This Row],[Entrada / Saída]]="Saída",FluxoCaixa1013151419182730[[#This Row],[R$ (Valores)]]*-1,FluxoCaixa1013151419182730[[#This Row],[R$ (Valores)]])</f>
        <v>-16018</v>
      </c>
    </row>
    <row r="72" spans="2:12">
      <c r="B72" s="48" t="s">
        <v>2477</v>
      </c>
      <c r="C72" s="48" t="s">
        <v>3977</v>
      </c>
      <c r="D72" s="16">
        <v>46238</v>
      </c>
      <c r="E72" s="48" t="s">
        <v>2413</v>
      </c>
      <c r="F72" s="17" t="s">
        <v>2</v>
      </c>
      <c r="G72" s="17" t="s">
        <v>25</v>
      </c>
      <c r="H72" s="17" t="s">
        <v>3427</v>
      </c>
      <c r="I72" s="21">
        <v>390</v>
      </c>
      <c r="J72" s="17" t="s">
        <v>525</v>
      </c>
      <c r="K72" s="20">
        <f>IF(FluxoCaixa1013151419182730[[#This Row],[Movimento ]]="Saldo Inicial",FluxoCaixa1013151419182730[[#This Row],[R$ (Valores)]],K71+FluxoCaixa1013151419182730[[#This Row],[Valores Receitas / Despesas]])</f>
        <v>11894.670000000009</v>
      </c>
      <c r="L72" s="20">
        <f>IF(FluxoCaixa1013151419182730[[#This Row],[Entrada / Saída]]="Saída",FluxoCaixa1013151419182730[[#This Row],[R$ (Valores)]]*-1,FluxoCaixa1013151419182730[[#This Row],[R$ (Valores)]])</f>
        <v>-390</v>
      </c>
    </row>
    <row r="73" spans="2:12">
      <c r="B73" s="48" t="s">
        <v>2477</v>
      </c>
      <c r="C73" s="48" t="s">
        <v>3977</v>
      </c>
      <c r="D73" s="16">
        <v>46238</v>
      </c>
      <c r="E73" s="48" t="s">
        <v>2413</v>
      </c>
      <c r="F73" s="17" t="s">
        <v>2</v>
      </c>
      <c r="G73" s="17" t="s">
        <v>83</v>
      </c>
      <c r="H73" s="17" t="s">
        <v>4002</v>
      </c>
      <c r="I73" s="21">
        <v>5843</v>
      </c>
      <c r="J73" s="17" t="s">
        <v>525</v>
      </c>
      <c r="K73" s="20">
        <f>IF(FluxoCaixa1013151419182730[[#This Row],[Movimento ]]="Saldo Inicial",FluxoCaixa1013151419182730[[#This Row],[R$ (Valores)]],K72+FluxoCaixa1013151419182730[[#This Row],[Valores Receitas / Despesas]])</f>
        <v>6051.6700000000092</v>
      </c>
      <c r="L73" s="20">
        <f>IF(FluxoCaixa1013151419182730[[#This Row],[Entrada / Saída]]="Saída",FluxoCaixa1013151419182730[[#This Row],[R$ (Valores)]]*-1,FluxoCaixa1013151419182730[[#This Row],[R$ (Valores)]])</f>
        <v>-5843</v>
      </c>
    </row>
    <row r="74" spans="2:12">
      <c r="B74" s="48" t="s">
        <v>2478</v>
      </c>
      <c r="C74" s="48" t="s">
        <v>3977</v>
      </c>
      <c r="D74" s="16">
        <v>46238</v>
      </c>
      <c r="E74" s="48" t="s">
        <v>2413</v>
      </c>
      <c r="F74" s="17" t="s">
        <v>2</v>
      </c>
      <c r="G74" s="17" t="s">
        <v>516</v>
      </c>
      <c r="H74" s="17" t="s">
        <v>4003</v>
      </c>
      <c r="I74" s="21">
        <v>330</v>
      </c>
      <c r="J74" s="17" t="s">
        <v>525</v>
      </c>
      <c r="K74" s="20">
        <f>IF(FluxoCaixa1013151419182730[[#This Row],[Movimento ]]="Saldo Inicial",FluxoCaixa1013151419182730[[#This Row],[R$ (Valores)]],K73+FluxoCaixa1013151419182730[[#This Row],[Valores Receitas / Despesas]])</f>
        <v>5721.6700000000092</v>
      </c>
      <c r="L74" s="20">
        <f>IF(FluxoCaixa1013151419182730[[#This Row],[Entrada / Saída]]="Saída",FluxoCaixa1013151419182730[[#This Row],[R$ (Valores)]]*-1,FluxoCaixa1013151419182730[[#This Row],[R$ (Valores)]])</f>
        <v>-330</v>
      </c>
    </row>
    <row r="75" spans="2:12">
      <c r="B75" s="48" t="s">
        <v>2477</v>
      </c>
      <c r="C75" s="48" t="s">
        <v>3977</v>
      </c>
      <c r="D75" s="16">
        <v>46238</v>
      </c>
      <c r="E75" s="48" t="s">
        <v>2413</v>
      </c>
      <c r="F75" s="17" t="s">
        <v>2</v>
      </c>
      <c r="G75" s="17" t="s">
        <v>14</v>
      </c>
      <c r="H75" s="17" t="s">
        <v>3702</v>
      </c>
      <c r="I75" s="21">
        <v>448.01</v>
      </c>
      <c r="J75" s="17" t="s">
        <v>525</v>
      </c>
      <c r="K75" s="20">
        <f>IF(FluxoCaixa1013151419182730[[#This Row],[Movimento ]]="Saldo Inicial",FluxoCaixa1013151419182730[[#This Row],[R$ (Valores)]],K74+FluxoCaixa1013151419182730[[#This Row],[Valores Receitas / Despesas]])</f>
        <v>5273.6600000000089</v>
      </c>
      <c r="L75" s="20">
        <f>IF(FluxoCaixa1013151419182730[[#This Row],[Entrada / Saída]]="Saída",FluxoCaixa1013151419182730[[#This Row],[R$ (Valores)]]*-1,FluxoCaixa1013151419182730[[#This Row],[R$ (Valores)]])</f>
        <v>-448.01</v>
      </c>
    </row>
    <row r="76" spans="2:12">
      <c r="B76" s="48" t="s">
        <v>2478</v>
      </c>
      <c r="C76" s="48" t="s">
        <v>3977</v>
      </c>
      <c r="D76" s="16">
        <v>46239</v>
      </c>
      <c r="E76" s="48" t="s">
        <v>2417</v>
      </c>
      <c r="F76" s="17" t="s">
        <v>2</v>
      </c>
      <c r="G76" s="17" t="s">
        <v>348</v>
      </c>
      <c r="H76" s="17" t="s">
        <v>4007</v>
      </c>
      <c r="I76" s="21">
        <v>700</v>
      </c>
      <c r="J76" s="17" t="s">
        <v>525</v>
      </c>
      <c r="K76" s="20">
        <f>IF(FluxoCaixa1013151419182730[[#This Row],[Movimento ]]="Saldo Inicial",FluxoCaixa1013151419182730[[#This Row],[R$ (Valores)]],K75+FluxoCaixa1013151419182730[[#This Row],[Valores Receitas / Despesas]])</f>
        <v>4573.6600000000089</v>
      </c>
      <c r="L76" s="20">
        <f>IF(FluxoCaixa1013151419182730[[#This Row],[Entrada / Saída]]="Saída",FluxoCaixa1013151419182730[[#This Row],[R$ (Valores)]]*-1,FluxoCaixa1013151419182730[[#This Row],[R$ (Valores)]])</f>
        <v>-700</v>
      </c>
    </row>
    <row r="77" spans="2:12">
      <c r="B77" s="48" t="s">
        <v>2478</v>
      </c>
      <c r="C77" s="48" t="s">
        <v>3977</v>
      </c>
      <c r="D77" s="16">
        <v>46239</v>
      </c>
      <c r="E77" s="48" t="s">
        <v>2413</v>
      </c>
      <c r="F77" s="17" t="s">
        <v>2</v>
      </c>
      <c r="G77" s="17" t="s">
        <v>36</v>
      </c>
      <c r="H77" s="17" t="s">
        <v>4008</v>
      </c>
      <c r="I77" s="21">
        <v>4000</v>
      </c>
      <c r="J77" s="17" t="s">
        <v>525</v>
      </c>
      <c r="K77" s="20">
        <f>IF(FluxoCaixa1013151419182730[[#This Row],[Movimento ]]="Saldo Inicial",FluxoCaixa1013151419182730[[#This Row],[R$ (Valores)]],K76+FluxoCaixa1013151419182730[[#This Row],[Valores Receitas / Despesas]])</f>
        <v>573.66000000000895</v>
      </c>
      <c r="L77" s="20">
        <f>IF(FluxoCaixa1013151419182730[[#This Row],[Entrada / Saída]]="Saída",FluxoCaixa1013151419182730[[#This Row],[R$ (Valores)]]*-1,FluxoCaixa1013151419182730[[#This Row],[R$ (Valores)]])</f>
        <v>-4000</v>
      </c>
    </row>
    <row r="78" spans="2:12">
      <c r="B78" s="48" t="s">
        <v>2478</v>
      </c>
      <c r="C78" s="48" t="s">
        <v>3977</v>
      </c>
      <c r="D78" s="16">
        <v>46239</v>
      </c>
      <c r="E78" s="48" t="s">
        <v>2413</v>
      </c>
      <c r="F78" s="17" t="s">
        <v>2</v>
      </c>
      <c r="G78" s="17" t="s">
        <v>36</v>
      </c>
      <c r="H78" s="17" t="s">
        <v>4009</v>
      </c>
      <c r="I78" s="21">
        <v>3000</v>
      </c>
      <c r="J78" s="17" t="s">
        <v>525</v>
      </c>
      <c r="K78" s="20">
        <f>IF(FluxoCaixa1013151419182730[[#This Row],[Movimento ]]="Saldo Inicial",FluxoCaixa1013151419182730[[#This Row],[R$ (Valores)]],K77+FluxoCaixa1013151419182730[[#This Row],[Valores Receitas / Despesas]])</f>
        <v>-2426.3399999999911</v>
      </c>
      <c r="L78" s="20">
        <f>IF(FluxoCaixa1013151419182730[[#This Row],[Entrada / Saída]]="Saída",FluxoCaixa1013151419182730[[#This Row],[R$ (Valores)]]*-1,FluxoCaixa1013151419182730[[#This Row],[R$ (Valores)]])</f>
        <v>-3000</v>
      </c>
    </row>
    <row r="79" spans="2:12">
      <c r="B79" s="48" t="s">
        <v>2478</v>
      </c>
      <c r="C79" s="48" t="s">
        <v>3977</v>
      </c>
      <c r="D79" s="16">
        <v>46239</v>
      </c>
      <c r="E79" s="48" t="s">
        <v>2413</v>
      </c>
      <c r="F79" s="17" t="s">
        <v>2</v>
      </c>
      <c r="G79" s="17" t="s">
        <v>24</v>
      </c>
      <c r="H79" s="17" t="s">
        <v>4010</v>
      </c>
      <c r="I79" s="21">
        <v>4700</v>
      </c>
      <c r="J79" s="17" t="s">
        <v>525</v>
      </c>
      <c r="K79" s="20">
        <f>IF(FluxoCaixa1013151419182730[[#This Row],[Movimento ]]="Saldo Inicial",FluxoCaixa1013151419182730[[#This Row],[R$ (Valores)]],K78+FluxoCaixa1013151419182730[[#This Row],[Valores Receitas / Despesas]])</f>
        <v>-7126.3399999999911</v>
      </c>
      <c r="L79" s="20">
        <f>IF(FluxoCaixa1013151419182730[[#This Row],[Entrada / Saída]]="Saída",FluxoCaixa1013151419182730[[#This Row],[R$ (Valores)]]*-1,FluxoCaixa1013151419182730[[#This Row],[R$ (Valores)]])</f>
        <v>-4700</v>
      </c>
    </row>
    <row r="80" spans="2:12">
      <c r="B80" s="48" t="s">
        <v>2478</v>
      </c>
      <c r="C80" s="48" t="s">
        <v>3977</v>
      </c>
      <c r="D80" s="16">
        <v>46239</v>
      </c>
      <c r="E80" s="48" t="s">
        <v>2413</v>
      </c>
      <c r="F80" s="17" t="s">
        <v>2</v>
      </c>
      <c r="G80" s="17" t="s">
        <v>24</v>
      </c>
      <c r="H80" s="17" t="s">
        <v>4011</v>
      </c>
      <c r="I80" s="21">
        <v>150</v>
      </c>
      <c r="J80" s="17" t="s">
        <v>525</v>
      </c>
      <c r="K80" s="20">
        <f>IF(FluxoCaixa1013151419182730[[#This Row],[Movimento ]]="Saldo Inicial",FluxoCaixa1013151419182730[[#This Row],[R$ (Valores)]],K79+FluxoCaixa1013151419182730[[#This Row],[Valores Receitas / Despesas]])</f>
        <v>-7276.3399999999911</v>
      </c>
      <c r="L80" s="20">
        <f>IF(FluxoCaixa1013151419182730[[#This Row],[Entrada / Saída]]="Saída",FluxoCaixa1013151419182730[[#This Row],[R$ (Valores)]]*-1,FluxoCaixa1013151419182730[[#This Row],[R$ (Valores)]])</f>
        <v>-150</v>
      </c>
    </row>
    <row r="81" spans="2:12">
      <c r="B81" s="48" t="s">
        <v>2477</v>
      </c>
      <c r="C81" s="48" t="s">
        <v>3977</v>
      </c>
      <c r="D81" s="16">
        <v>46239</v>
      </c>
      <c r="E81" s="48" t="s">
        <v>2413</v>
      </c>
      <c r="F81" s="17" t="s">
        <v>2</v>
      </c>
      <c r="G81" s="17" t="s">
        <v>431</v>
      </c>
      <c r="H81" s="17" t="s">
        <v>3910</v>
      </c>
      <c r="I81" s="21">
        <v>117.13</v>
      </c>
      <c r="J81" s="17" t="s">
        <v>525</v>
      </c>
      <c r="K81" s="20">
        <f>IF(FluxoCaixa1013151419182730[[#This Row],[Movimento ]]="Saldo Inicial",FluxoCaixa1013151419182730[[#This Row],[R$ (Valores)]],K80+FluxoCaixa1013151419182730[[#This Row],[Valores Receitas / Despesas]])</f>
        <v>-7393.4699999999912</v>
      </c>
      <c r="L81" s="20">
        <f>IF(FluxoCaixa1013151419182730[[#This Row],[Entrada / Saída]]="Saída",FluxoCaixa1013151419182730[[#This Row],[R$ (Valores)]]*-1,FluxoCaixa1013151419182730[[#This Row],[R$ (Valores)]])</f>
        <v>-117.13</v>
      </c>
    </row>
    <row r="82" spans="2:12">
      <c r="B82" s="48" t="s">
        <v>2477</v>
      </c>
      <c r="C82" s="48" t="s">
        <v>3977</v>
      </c>
      <c r="D82" s="16">
        <v>46239</v>
      </c>
      <c r="E82" s="48" t="s">
        <v>2413</v>
      </c>
      <c r="F82" s="17" t="s">
        <v>2</v>
      </c>
      <c r="G82" s="17" t="s">
        <v>431</v>
      </c>
      <c r="H82" s="17" t="s">
        <v>4012</v>
      </c>
      <c r="I82" s="21">
        <v>156.18</v>
      </c>
      <c r="J82" s="17" t="s">
        <v>525</v>
      </c>
      <c r="K82" s="20">
        <f>IF(FluxoCaixa1013151419182730[[#This Row],[Movimento ]]="Saldo Inicial",FluxoCaixa1013151419182730[[#This Row],[R$ (Valores)]],K81+FluxoCaixa1013151419182730[[#This Row],[Valores Receitas / Despesas]])</f>
        <v>-7549.6499999999915</v>
      </c>
      <c r="L82" s="20">
        <f>IF(FluxoCaixa1013151419182730[[#This Row],[Entrada / Saída]]="Saída",FluxoCaixa1013151419182730[[#This Row],[R$ (Valores)]]*-1,FluxoCaixa1013151419182730[[#This Row],[R$ (Valores)]])</f>
        <v>-156.18</v>
      </c>
    </row>
    <row r="83" spans="2:12">
      <c r="B83" s="48" t="s">
        <v>2477</v>
      </c>
      <c r="C83" s="48" t="s">
        <v>3977</v>
      </c>
      <c r="D83" s="16">
        <v>46239</v>
      </c>
      <c r="E83" s="48" t="s">
        <v>2413</v>
      </c>
      <c r="F83" s="17" t="s">
        <v>2</v>
      </c>
      <c r="G83" s="17" t="s">
        <v>431</v>
      </c>
      <c r="H83" s="17" t="s">
        <v>3922</v>
      </c>
      <c r="I83" s="21">
        <v>156.19</v>
      </c>
      <c r="J83" s="17" t="s">
        <v>525</v>
      </c>
      <c r="K83" s="20">
        <f>IF(FluxoCaixa1013151419182730[[#This Row],[Movimento ]]="Saldo Inicial",FluxoCaixa1013151419182730[[#This Row],[R$ (Valores)]],K82+FluxoCaixa1013151419182730[[#This Row],[Valores Receitas / Despesas]])</f>
        <v>-7705.8399999999911</v>
      </c>
      <c r="L83" s="20">
        <f>IF(FluxoCaixa1013151419182730[[#This Row],[Entrada / Saída]]="Saída",FluxoCaixa1013151419182730[[#This Row],[R$ (Valores)]]*-1,FluxoCaixa1013151419182730[[#This Row],[R$ (Valores)]])</f>
        <v>-156.19</v>
      </c>
    </row>
    <row r="84" spans="2:12">
      <c r="B84" s="48" t="s">
        <v>2477</v>
      </c>
      <c r="C84" s="48" t="s">
        <v>3977</v>
      </c>
      <c r="D84" s="16">
        <v>46239</v>
      </c>
      <c r="E84" s="48" t="s">
        <v>2413</v>
      </c>
      <c r="F84" s="17" t="s">
        <v>2</v>
      </c>
      <c r="G84" s="17" t="s">
        <v>431</v>
      </c>
      <c r="H84" s="17" t="s">
        <v>559</v>
      </c>
      <c r="I84" s="21">
        <v>156.19</v>
      </c>
      <c r="J84" s="17" t="s">
        <v>525</v>
      </c>
      <c r="K84" s="20">
        <f>IF(FluxoCaixa1013151419182730[[#This Row],[Movimento ]]="Saldo Inicial",FluxoCaixa1013151419182730[[#This Row],[R$ (Valores)]],K83+FluxoCaixa1013151419182730[[#This Row],[Valores Receitas / Despesas]])</f>
        <v>-7862.0299999999907</v>
      </c>
      <c r="L84" s="20">
        <f>IF(FluxoCaixa1013151419182730[[#This Row],[Entrada / Saída]]="Saída",FluxoCaixa1013151419182730[[#This Row],[R$ (Valores)]]*-1,FluxoCaixa1013151419182730[[#This Row],[R$ (Valores)]])</f>
        <v>-156.19</v>
      </c>
    </row>
    <row r="85" spans="2:12">
      <c r="B85" s="48" t="s">
        <v>2477</v>
      </c>
      <c r="C85" s="48" t="s">
        <v>3977</v>
      </c>
      <c r="D85" s="16">
        <v>46239</v>
      </c>
      <c r="E85" s="48" t="s">
        <v>2413</v>
      </c>
      <c r="F85" s="17" t="s">
        <v>2</v>
      </c>
      <c r="G85" s="17" t="s">
        <v>18</v>
      </c>
      <c r="H85" s="17" t="s">
        <v>564</v>
      </c>
      <c r="I85" s="21">
        <v>145.79</v>
      </c>
      <c r="J85" s="17" t="s">
        <v>525</v>
      </c>
      <c r="K85" s="20">
        <f>IF(FluxoCaixa1013151419182730[[#This Row],[Movimento ]]="Saldo Inicial",FluxoCaixa1013151419182730[[#This Row],[R$ (Valores)]],K84+FluxoCaixa1013151419182730[[#This Row],[Valores Receitas / Despesas]])</f>
        <v>-8007.8199999999906</v>
      </c>
      <c r="L85" s="20">
        <f>IF(FluxoCaixa1013151419182730[[#This Row],[Entrada / Saída]]="Saída",FluxoCaixa1013151419182730[[#This Row],[R$ (Valores)]]*-1,FluxoCaixa1013151419182730[[#This Row],[R$ (Valores)]])</f>
        <v>-145.79</v>
      </c>
    </row>
    <row r="86" spans="2:12">
      <c r="B86" s="48" t="s">
        <v>2477</v>
      </c>
      <c r="C86" s="48" t="s">
        <v>3977</v>
      </c>
      <c r="D86" s="16">
        <v>46239</v>
      </c>
      <c r="E86" s="48" t="s">
        <v>2413</v>
      </c>
      <c r="F86" s="17" t="s">
        <v>2</v>
      </c>
      <c r="G86" s="17" t="s">
        <v>106</v>
      </c>
      <c r="H86" s="17" t="s">
        <v>2362</v>
      </c>
      <c r="I86" s="21">
        <v>350</v>
      </c>
      <c r="J86" s="17" t="s">
        <v>525</v>
      </c>
      <c r="K86" s="20">
        <f>IF(FluxoCaixa1013151419182730[[#This Row],[Movimento ]]="Saldo Inicial",FluxoCaixa1013151419182730[[#This Row],[R$ (Valores)]],K85+FluxoCaixa1013151419182730[[#This Row],[Valores Receitas / Despesas]])</f>
        <v>-8357.8199999999906</v>
      </c>
      <c r="L86" s="20">
        <f>IF(FluxoCaixa1013151419182730[[#This Row],[Entrada / Saída]]="Saída",FluxoCaixa1013151419182730[[#This Row],[R$ (Valores)]]*-1,FluxoCaixa1013151419182730[[#This Row],[R$ (Valores)]])</f>
        <v>-350</v>
      </c>
    </row>
    <row r="87" spans="2:12">
      <c r="B87" s="48" t="s">
        <v>2477</v>
      </c>
      <c r="C87" s="48" t="s">
        <v>3977</v>
      </c>
      <c r="D87" s="16">
        <v>46239</v>
      </c>
      <c r="E87" s="48" t="s">
        <v>2413</v>
      </c>
      <c r="F87" s="17" t="s">
        <v>2</v>
      </c>
      <c r="G87" s="17" t="s">
        <v>36</v>
      </c>
      <c r="H87" s="17" t="s">
        <v>2015</v>
      </c>
      <c r="I87" s="21">
        <v>8000</v>
      </c>
      <c r="J87" s="17" t="s">
        <v>525</v>
      </c>
      <c r="K87" s="20">
        <f>IF(FluxoCaixa1013151419182730[[#This Row],[Movimento ]]="Saldo Inicial",FluxoCaixa1013151419182730[[#This Row],[R$ (Valores)]],K86+FluxoCaixa1013151419182730[[#This Row],[Valores Receitas / Despesas]])</f>
        <v>-16357.819999999991</v>
      </c>
      <c r="L87" s="20">
        <f>IF(FluxoCaixa1013151419182730[[#This Row],[Entrada / Saída]]="Saída",FluxoCaixa1013151419182730[[#This Row],[R$ (Valores)]]*-1,FluxoCaixa1013151419182730[[#This Row],[R$ (Valores)]])</f>
        <v>-8000</v>
      </c>
    </row>
    <row r="88" spans="2:12">
      <c r="B88" s="48" t="s">
        <v>2477</v>
      </c>
      <c r="C88" s="48" t="s">
        <v>3977</v>
      </c>
      <c r="D88" s="16">
        <v>46239</v>
      </c>
      <c r="E88" s="48" t="s">
        <v>2413</v>
      </c>
      <c r="F88" s="17" t="s">
        <v>2</v>
      </c>
      <c r="G88" s="17" t="s">
        <v>519</v>
      </c>
      <c r="H88" s="17" t="s">
        <v>2239</v>
      </c>
      <c r="I88" s="21">
        <v>4874.6499999999996</v>
      </c>
      <c r="J88" s="17" t="s">
        <v>525</v>
      </c>
      <c r="K88" s="20">
        <f>IF(FluxoCaixa1013151419182730[[#This Row],[Movimento ]]="Saldo Inicial",FluxoCaixa1013151419182730[[#This Row],[R$ (Valores)]],K87+FluxoCaixa1013151419182730[[#This Row],[Valores Receitas / Despesas]])</f>
        <v>-21232.46999999999</v>
      </c>
      <c r="L88" s="20">
        <f>IF(FluxoCaixa1013151419182730[[#This Row],[Entrada / Saída]]="Saída",FluxoCaixa1013151419182730[[#This Row],[R$ (Valores)]]*-1,FluxoCaixa1013151419182730[[#This Row],[R$ (Valores)]])</f>
        <v>-4874.6499999999996</v>
      </c>
    </row>
    <row r="89" spans="2:12">
      <c r="B89" s="48" t="s">
        <v>2477</v>
      </c>
      <c r="C89" s="48" t="s">
        <v>3977</v>
      </c>
      <c r="D89" s="16">
        <v>46239</v>
      </c>
      <c r="E89" s="48" t="s">
        <v>2413</v>
      </c>
      <c r="F89" s="17" t="s">
        <v>2</v>
      </c>
      <c r="G89" s="17" t="s">
        <v>143</v>
      </c>
      <c r="H89" s="17" t="s">
        <v>3385</v>
      </c>
      <c r="I89" s="21">
        <v>2246.77</v>
      </c>
      <c r="J89" s="17" t="s">
        <v>525</v>
      </c>
      <c r="K89" s="20">
        <f>IF(FluxoCaixa1013151419182730[[#This Row],[Movimento ]]="Saldo Inicial",FluxoCaixa1013151419182730[[#This Row],[R$ (Valores)]],K88+FluxoCaixa1013151419182730[[#This Row],[Valores Receitas / Despesas]])</f>
        <v>-23479.239999999991</v>
      </c>
      <c r="L89" s="20">
        <f>IF(FluxoCaixa1013151419182730[[#This Row],[Entrada / Saída]]="Saída",FluxoCaixa1013151419182730[[#This Row],[R$ (Valores)]]*-1,FluxoCaixa1013151419182730[[#This Row],[R$ (Valores)]])</f>
        <v>-2246.77</v>
      </c>
    </row>
    <row r="90" spans="2:12">
      <c r="B90" s="48" t="s">
        <v>2477</v>
      </c>
      <c r="C90" s="48" t="s">
        <v>3977</v>
      </c>
      <c r="D90" s="16">
        <v>46239</v>
      </c>
      <c r="E90" s="48" t="s">
        <v>2413</v>
      </c>
      <c r="F90" s="17" t="s">
        <v>2</v>
      </c>
      <c r="G90" s="17" t="s">
        <v>25</v>
      </c>
      <c r="H90" s="17" t="s">
        <v>2542</v>
      </c>
      <c r="I90" s="21">
        <v>449.1</v>
      </c>
      <c r="J90" s="17" t="s">
        <v>525</v>
      </c>
      <c r="K90" s="20">
        <f>IF(FluxoCaixa1013151419182730[[#This Row],[Movimento ]]="Saldo Inicial",FluxoCaixa1013151419182730[[#This Row],[R$ (Valores)]],K89+FluxoCaixa1013151419182730[[#This Row],[Valores Receitas / Despesas]])</f>
        <v>-23928.339999999989</v>
      </c>
      <c r="L90" s="20">
        <f>IF(FluxoCaixa1013151419182730[[#This Row],[Entrada / Saída]]="Saída",FluxoCaixa1013151419182730[[#This Row],[R$ (Valores)]]*-1,FluxoCaixa1013151419182730[[#This Row],[R$ (Valores)]])</f>
        <v>-449.1</v>
      </c>
    </row>
    <row r="91" spans="2:12">
      <c r="B91" s="48" t="s">
        <v>2477</v>
      </c>
      <c r="C91" s="48" t="s">
        <v>3977</v>
      </c>
      <c r="D91" s="16">
        <v>46239</v>
      </c>
      <c r="E91" s="48" t="s">
        <v>2413</v>
      </c>
      <c r="F91" s="17" t="s">
        <v>2</v>
      </c>
      <c r="G91" s="17" t="s">
        <v>143</v>
      </c>
      <c r="H91" s="17" t="s">
        <v>3385</v>
      </c>
      <c r="I91" s="21">
        <v>1876.06</v>
      </c>
      <c r="J91" s="17" t="s">
        <v>525</v>
      </c>
      <c r="K91" s="20">
        <f>IF(FluxoCaixa1013151419182730[[#This Row],[Movimento ]]="Saldo Inicial",FluxoCaixa1013151419182730[[#This Row],[R$ (Valores)]],K90+FluxoCaixa1013151419182730[[#This Row],[Valores Receitas / Despesas]])</f>
        <v>-25804.399999999991</v>
      </c>
      <c r="L91" s="20">
        <f>IF(FluxoCaixa1013151419182730[[#This Row],[Entrada / Saída]]="Saída",FluxoCaixa1013151419182730[[#This Row],[R$ (Valores)]]*-1,FluxoCaixa1013151419182730[[#This Row],[R$ (Valores)]])</f>
        <v>-1876.06</v>
      </c>
    </row>
    <row r="92" spans="2:12">
      <c r="B92" s="48" t="s">
        <v>2477</v>
      </c>
      <c r="C92" s="48" t="s">
        <v>3977</v>
      </c>
      <c r="D92" s="16">
        <v>46239</v>
      </c>
      <c r="E92" s="48" t="s">
        <v>2413</v>
      </c>
      <c r="F92" s="17" t="s">
        <v>2</v>
      </c>
      <c r="G92" s="17" t="s">
        <v>28</v>
      </c>
      <c r="H92" s="17" t="s">
        <v>4013</v>
      </c>
      <c r="I92" s="21">
        <v>1154.6500000000001</v>
      </c>
      <c r="J92" s="17" t="s">
        <v>525</v>
      </c>
      <c r="K92" s="20">
        <f>IF(FluxoCaixa1013151419182730[[#This Row],[Movimento ]]="Saldo Inicial",FluxoCaixa1013151419182730[[#This Row],[R$ (Valores)]],K91+FluxoCaixa1013151419182730[[#This Row],[Valores Receitas / Despesas]])</f>
        <v>-26959.049999999992</v>
      </c>
      <c r="L92" s="20">
        <f>IF(FluxoCaixa1013151419182730[[#This Row],[Entrada / Saída]]="Saída",FluxoCaixa1013151419182730[[#This Row],[R$ (Valores)]]*-1,FluxoCaixa1013151419182730[[#This Row],[R$ (Valores)]])</f>
        <v>-1154.6500000000001</v>
      </c>
    </row>
    <row r="93" spans="2:12">
      <c r="B93" s="48" t="s">
        <v>2477</v>
      </c>
      <c r="C93" s="48" t="s">
        <v>3977</v>
      </c>
      <c r="D93" s="16">
        <v>46239</v>
      </c>
      <c r="E93" s="48" t="s">
        <v>2413</v>
      </c>
      <c r="F93" s="17" t="s">
        <v>2</v>
      </c>
      <c r="G93" s="17" t="s">
        <v>28</v>
      </c>
      <c r="H93" s="17" t="s">
        <v>4014</v>
      </c>
      <c r="I93" s="21">
        <v>835.53</v>
      </c>
      <c r="J93" s="17" t="s">
        <v>525</v>
      </c>
      <c r="K93" s="20">
        <f>IF(FluxoCaixa1013151419182730[[#This Row],[Movimento ]]="Saldo Inicial",FluxoCaixa1013151419182730[[#This Row],[R$ (Valores)]],K92+FluxoCaixa1013151419182730[[#This Row],[Valores Receitas / Despesas]])</f>
        <v>-27794.579999999991</v>
      </c>
      <c r="L93" s="20">
        <f>IF(FluxoCaixa1013151419182730[[#This Row],[Entrada / Saída]]="Saída",FluxoCaixa1013151419182730[[#This Row],[R$ (Valores)]]*-1,FluxoCaixa1013151419182730[[#This Row],[R$ (Valores)]])</f>
        <v>-835.53</v>
      </c>
    </row>
    <row r="94" spans="2:12">
      <c r="B94" s="48" t="s">
        <v>2477</v>
      </c>
      <c r="C94" s="48" t="s">
        <v>3977</v>
      </c>
      <c r="D94" s="16">
        <v>46239</v>
      </c>
      <c r="E94" s="48" t="s">
        <v>2413</v>
      </c>
      <c r="F94" s="17" t="s">
        <v>2</v>
      </c>
      <c r="G94" s="17" t="s">
        <v>28</v>
      </c>
      <c r="H94" s="17" t="s">
        <v>3838</v>
      </c>
      <c r="I94" s="29">
        <v>1442.42</v>
      </c>
      <c r="J94" s="17" t="s">
        <v>525</v>
      </c>
      <c r="K94" s="20">
        <f>IF(FluxoCaixa1013151419182730[[#This Row],[Movimento ]]="Saldo Inicial",FluxoCaixa1013151419182730[[#This Row],[R$ (Valores)]],K93+FluxoCaixa1013151419182730[[#This Row],[Valores Receitas / Despesas]])</f>
        <v>-29236.999999999993</v>
      </c>
      <c r="L94" s="20">
        <f>IF(FluxoCaixa1013151419182730[[#This Row],[Entrada / Saída]]="Saída",FluxoCaixa1013151419182730[[#This Row],[R$ (Valores)]]*-1,FluxoCaixa1013151419182730[[#This Row],[R$ (Valores)]])</f>
        <v>-1442.42</v>
      </c>
    </row>
    <row r="95" spans="2:12">
      <c r="B95" s="48" t="s">
        <v>2477</v>
      </c>
      <c r="C95" s="48" t="s">
        <v>3977</v>
      </c>
      <c r="D95" s="16">
        <v>46239</v>
      </c>
      <c r="E95" s="48" t="s">
        <v>2413</v>
      </c>
      <c r="F95" s="17" t="s">
        <v>2</v>
      </c>
      <c r="G95" s="17" t="s">
        <v>28</v>
      </c>
      <c r="H95" s="17" t="s">
        <v>4015</v>
      </c>
      <c r="I95" s="21">
        <v>510.53</v>
      </c>
      <c r="J95" s="17" t="s">
        <v>525</v>
      </c>
      <c r="K95" s="20">
        <f>IF(FluxoCaixa1013151419182730[[#This Row],[Movimento ]]="Saldo Inicial",FluxoCaixa1013151419182730[[#This Row],[R$ (Valores)]],K94+FluxoCaixa1013151419182730[[#This Row],[Valores Receitas / Despesas]])</f>
        <v>-29747.529999999992</v>
      </c>
      <c r="L95" s="20">
        <f>IF(FluxoCaixa1013151419182730[[#This Row],[Entrada / Saída]]="Saída",FluxoCaixa1013151419182730[[#This Row],[R$ (Valores)]]*-1,FluxoCaixa1013151419182730[[#This Row],[R$ (Valores)]])</f>
        <v>-510.53</v>
      </c>
    </row>
    <row r="96" spans="2:12">
      <c r="B96" s="48" t="s">
        <v>2477</v>
      </c>
      <c r="C96" s="48" t="s">
        <v>3977</v>
      </c>
      <c r="D96" s="16">
        <v>46239</v>
      </c>
      <c r="E96" s="48" t="s">
        <v>2413</v>
      </c>
      <c r="F96" s="17" t="s">
        <v>2</v>
      </c>
      <c r="G96" s="17" t="s">
        <v>28</v>
      </c>
      <c r="H96" s="17" t="s">
        <v>2584</v>
      </c>
      <c r="I96" s="21">
        <v>924.05</v>
      </c>
      <c r="J96" s="17" t="s">
        <v>525</v>
      </c>
      <c r="K96" s="20">
        <f>IF(FluxoCaixa1013151419182730[[#This Row],[Movimento ]]="Saldo Inicial",FluxoCaixa1013151419182730[[#This Row],[R$ (Valores)]],K95+FluxoCaixa1013151419182730[[#This Row],[Valores Receitas / Despesas]])</f>
        <v>-30671.579999999991</v>
      </c>
      <c r="L96" s="20">
        <f>IF(FluxoCaixa1013151419182730[[#This Row],[Entrada / Saída]]="Saída",FluxoCaixa1013151419182730[[#This Row],[R$ (Valores)]]*-1,FluxoCaixa1013151419182730[[#This Row],[R$ (Valores)]])</f>
        <v>-924.05</v>
      </c>
    </row>
    <row r="97" spans="2:12">
      <c r="B97" s="48" t="s">
        <v>2477</v>
      </c>
      <c r="C97" s="48" t="s">
        <v>3977</v>
      </c>
      <c r="D97" s="16">
        <v>46239</v>
      </c>
      <c r="E97" s="48" t="s">
        <v>2413</v>
      </c>
      <c r="F97" s="17" t="s">
        <v>2</v>
      </c>
      <c r="G97" s="17" t="s">
        <v>70</v>
      </c>
      <c r="H97" s="17" t="s">
        <v>3326</v>
      </c>
      <c r="I97" s="21">
        <v>8608.4500000000007</v>
      </c>
      <c r="J97" s="17" t="s">
        <v>525</v>
      </c>
      <c r="K97" s="20">
        <f>IF(FluxoCaixa1013151419182730[[#This Row],[Movimento ]]="Saldo Inicial",FluxoCaixa1013151419182730[[#This Row],[R$ (Valores)]],K96+FluxoCaixa1013151419182730[[#This Row],[Valores Receitas / Despesas]])</f>
        <v>-39280.029999999992</v>
      </c>
      <c r="L97" s="20">
        <f>IF(FluxoCaixa1013151419182730[[#This Row],[Entrada / Saída]]="Saída",FluxoCaixa1013151419182730[[#This Row],[R$ (Valores)]]*-1,FluxoCaixa1013151419182730[[#This Row],[R$ (Valores)]])</f>
        <v>-8608.4500000000007</v>
      </c>
    </row>
    <row r="98" spans="2:12">
      <c r="B98" s="48" t="s">
        <v>2478</v>
      </c>
      <c r="C98" s="48" t="s">
        <v>3977</v>
      </c>
      <c r="D98" s="16">
        <v>46239</v>
      </c>
      <c r="E98" s="48" t="s">
        <v>2496</v>
      </c>
      <c r="F98" s="17" t="s">
        <v>2</v>
      </c>
      <c r="G98" s="17" t="s">
        <v>36</v>
      </c>
      <c r="H98" s="17" t="s">
        <v>1907</v>
      </c>
      <c r="I98" s="21">
        <v>7000</v>
      </c>
      <c r="J98" s="17" t="s">
        <v>525</v>
      </c>
      <c r="K98" s="20">
        <f>IF(FluxoCaixa1013151419182730[[#This Row],[Movimento ]]="Saldo Inicial",FluxoCaixa1013151419182730[[#This Row],[R$ (Valores)]],K97+FluxoCaixa1013151419182730[[#This Row],[Valores Receitas / Despesas]])</f>
        <v>-46280.029999999992</v>
      </c>
      <c r="L98" s="20">
        <f>IF(FluxoCaixa1013151419182730[[#This Row],[Entrada / Saída]]="Saída",FluxoCaixa1013151419182730[[#This Row],[R$ (Valores)]]*-1,FluxoCaixa1013151419182730[[#This Row],[R$ (Valores)]])</f>
        <v>-7000</v>
      </c>
    </row>
    <row r="99" spans="2:12">
      <c r="B99" s="48" t="s">
        <v>2478</v>
      </c>
      <c r="C99" s="48" t="s">
        <v>3977</v>
      </c>
      <c r="D99" s="16">
        <v>46239</v>
      </c>
      <c r="E99" s="48" t="s">
        <v>2417</v>
      </c>
      <c r="F99" s="17" t="s">
        <v>2</v>
      </c>
      <c r="G99" s="17" t="s">
        <v>24</v>
      </c>
      <c r="H99" s="17" t="s">
        <v>4016</v>
      </c>
      <c r="I99" s="21">
        <v>1250</v>
      </c>
      <c r="J99" s="17" t="s">
        <v>525</v>
      </c>
      <c r="K99" s="20">
        <f>IF(FluxoCaixa1013151419182730[[#This Row],[Movimento ]]="Saldo Inicial",FluxoCaixa1013151419182730[[#This Row],[R$ (Valores)]],K98+FluxoCaixa1013151419182730[[#This Row],[Valores Receitas / Despesas]])</f>
        <v>-47530.029999999992</v>
      </c>
      <c r="L99" s="20">
        <f>IF(FluxoCaixa1013151419182730[[#This Row],[Entrada / Saída]]="Saída",FluxoCaixa1013151419182730[[#This Row],[R$ (Valores)]]*-1,FluxoCaixa1013151419182730[[#This Row],[R$ (Valores)]])</f>
        <v>-1250</v>
      </c>
    </row>
    <row r="100" spans="2:12">
      <c r="B100" s="48" t="s">
        <v>2478</v>
      </c>
      <c r="C100" s="48" t="s">
        <v>3977</v>
      </c>
      <c r="D100" s="16">
        <v>46239</v>
      </c>
      <c r="E100" s="48" t="s">
        <v>2413</v>
      </c>
      <c r="F100" s="17" t="s">
        <v>2</v>
      </c>
      <c r="G100" s="17" t="s">
        <v>28</v>
      </c>
      <c r="H100" s="17" t="s">
        <v>3716</v>
      </c>
      <c r="I100" s="21">
        <v>22115.14</v>
      </c>
      <c r="J100" s="17" t="s">
        <v>525</v>
      </c>
      <c r="K100" s="20">
        <f>IF(FluxoCaixa1013151419182730[[#This Row],[Movimento ]]="Saldo Inicial",FluxoCaixa1013151419182730[[#This Row],[R$ (Valores)]],K99+FluxoCaixa1013151419182730[[#This Row],[Valores Receitas / Despesas]])</f>
        <v>-69645.169999999984</v>
      </c>
      <c r="L100" s="20">
        <f>IF(FluxoCaixa1013151419182730[[#This Row],[Entrada / Saída]]="Saída",FluxoCaixa1013151419182730[[#This Row],[R$ (Valores)]]*-1,FluxoCaixa1013151419182730[[#This Row],[R$ (Valores)]])</f>
        <v>-22115.14</v>
      </c>
    </row>
    <row r="101" spans="2:12">
      <c r="B101" s="48" t="s">
        <v>2478</v>
      </c>
      <c r="C101" s="48" t="s">
        <v>3977</v>
      </c>
      <c r="D101" s="16">
        <v>46239</v>
      </c>
      <c r="E101" s="48" t="s">
        <v>2496</v>
      </c>
      <c r="F101" s="17" t="s">
        <v>2</v>
      </c>
      <c r="G101" s="17" t="s">
        <v>28</v>
      </c>
      <c r="H101" s="17" t="s">
        <v>4017</v>
      </c>
      <c r="I101" s="21">
        <v>6799.12</v>
      </c>
      <c r="J101" s="17" t="s">
        <v>525</v>
      </c>
      <c r="K101" s="20">
        <f>IF(FluxoCaixa1013151419182730[[#This Row],[Movimento ]]="Saldo Inicial",FluxoCaixa1013151419182730[[#This Row],[R$ (Valores)]],K100+FluxoCaixa1013151419182730[[#This Row],[Valores Receitas / Despesas]])</f>
        <v>-76444.289999999979</v>
      </c>
      <c r="L101" s="20">
        <f>IF(FluxoCaixa1013151419182730[[#This Row],[Entrada / Saída]]="Saída",FluxoCaixa1013151419182730[[#This Row],[R$ (Valores)]]*-1,FluxoCaixa1013151419182730[[#This Row],[R$ (Valores)]])</f>
        <v>-6799.12</v>
      </c>
    </row>
    <row r="102" spans="2:12">
      <c r="B102" s="48" t="s">
        <v>2478</v>
      </c>
      <c r="C102" s="48" t="s">
        <v>3977</v>
      </c>
      <c r="D102" s="16">
        <v>46239</v>
      </c>
      <c r="E102" s="48" t="s">
        <v>2417</v>
      </c>
      <c r="F102" s="17" t="s">
        <v>2</v>
      </c>
      <c r="G102" s="17" t="s">
        <v>28</v>
      </c>
      <c r="H102" s="17" t="s">
        <v>4018</v>
      </c>
      <c r="I102" s="21">
        <v>1500</v>
      </c>
      <c r="J102" s="17" t="s">
        <v>525</v>
      </c>
      <c r="K102" s="20">
        <f>IF(FluxoCaixa1013151419182730[[#This Row],[Movimento ]]="Saldo Inicial",FluxoCaixa1013151419182730[[#This Row],[R$ (Valores)]],K101+FluxoCaixa1013151419182730[[#This Row],[Valores Receitas / Despesas]])</f>
        <v>-77944.289999999979</v>
      </c>
      <c r="L102" s="20">
        <f>IF(FluxoCaixa1013151419182730[[#This Row],[Entrada / Saída]]="Saída",FluxoCaixa1013151419182730[[#This Row],[R$ (Valores)]]*-1,FluxoCaixa1013151419182730[[#This Row],[R$ (Valores)]])</f>
        <v>-1500</v>
      </c>
    </row>
    <row r="103" spans="2:12">
      <c r="B103" s="48" t="s">
        <v>2478</v>
      </c>
      <c r="C103" s="48" t="s">
        <v>3977</v>
      </c>
      <c r="D103" s="16">
        <v>46239</v>
      </c>
      <c r="E103" s="48" t="s">
        <v>2496</v>
      </c>
      <c r="F103" s="17" t="s">
        <v>2</v>
      </c>
      <c r="G103" s="17" t="s">
        <v>28</v>
      </c>
      <c r="H103" s="17" t="s">
        <v>4019</v>
      </c>
      <c r="I103" s="21">
        <v>2000</v>
      </c>
      <c r="J103" s="17" t="s">
        <v>525</v>
      </c>
      <c r="K103" s="20">
        <f>IF(FluxoCaixa1013151419182730[[#This Row],[Movimento ]]="Saldo Inicial",FluxoCaixa1013151419182730[[#This Row],[R$ (Valores)]],K102+FluxoCaixa1013151419182730[[#This Row],[Valores Receitas / Despesas]])</f>
        <v>-79944.289999999979</v>
      </c>
      <c r="L103" s="20">
        <f>IF(FluxoCaixa1013151419182730[[#This Row],[Entrada / Saída]]="Saída",FluxoCaixa1013151419182730[[#This Row],[R$ (Valores)]]*-1,FluxoCaixa1013151419182730[[#This Row],[R$ (Valores)]])</f>
        <v>-2000</v>
      </c>
    </row>
    <row r="104" spans="2:12">
      <c r="B104" s="48" t="s">
        <v>2477</v>
      </c>
      <c r="C104" s="48" t="s">
        <v>3977</v>
      </c>
      <c r="D104" s="16">
        <v>46239</v>
      </c>
      <c r="E104" s="48" t="s">
        <v>2417</v>
      </c>
      <c r="F104" s="17" t="s">
        <v>2</v>
      </c>
      <c r="G104" s="17" t="s">
        <v>70</v>
      </c>
      <c r="H104" s="17" t="s">
        <v>2920</v>
      </c>
      <c r="I104" s="21">
        <v>18441.240000000002</v>
      </c>
      <c r="J104" s="17" t="s">
        <v>525</v>
      </c>
      <c r="K104" s="20">
        <f>IF(FluxoCaixa1013151419182730[[#This Row],[Movimento ]]="Saldo Inicial",FluxoCaixa1013151419182730[[#This Row],[R$ (Valores)]],K103+FluxoCaixa1013151419182730[[#This Row],[Valores Receitas / Despesas]])</f>
        <v>-98385.529999999984</v>
      </c>
      <c r="L104" s="20">
        <f>IF(FluxoCaixa1013151419182730[[#This Row],[Entrada / Saída]]="Saída",FluxoCaixa1013151419182730[[#This Row],[R$ (Valores)]]*-1,FluxoCaixa1013151419182730[[#This Row],[R$ (Valores)]])</f>
        <v>-18441.240000000002</v>
      </c>
    </row>
    <row r="105" spans="2:12">
      <c r="B105" s="48" t="s">
        <v>2478</v>
      </c>
      <c r="C105" s="48" t="s">
        <v>3977</v>
      </c>
      <c r="D105" s="16">
        <v>46239</v>
      </c>
      <c r="E105" s="48" t="s">
        <v>2417</v>
      </c>
      <c r="F105" s="17" t="s">
        <v>2</v>
      </c>
      <c r="G105" s="17" t="s">
        <v>432</v>
      </c>
      <c r="H105" s="17" t="s">
        <v>4020</v>
      </c>
      <c r="I105" s="21">
        <v>1377.87</v>
      </c>
      <c r="J105" s="17" t="s">
        <v>525</v>
      </c>
      <c r="K105" s="20">
        <f>IF(FluxoCaixa1013151419182730[[#This Row],[Movimento ]]="Saldo Inicial",FluxoCaixa1013151419182730[[#This Row],[R$ (Valores)]],K104+FluxoCaixa1013151419182730[[#This Row],[Valores Receitas / Despesas]])</f>
        <v>-99763.39999999998</v>
      </c>
      <c r="L105" s="20">
        <f>IF(FluxoCaixa1013151419182730[[#This Row],[Entrada / Saída]]="Saída",FluxoCaixa1013151419182730[[#This Row],[R$ (Valores)]]*-1,FluxoCaixa1013151419182730[[#This Row],[R$ (Valores)]])</f>
        <v>-1377.87</v>
      </c>
    </row>
    <row r="106" spans="2:12">
      <c r="B106" s="48" t="s">
        <v>2477</v>
      </c>
      <c r="C106" s="48" t="s">
        <v>3977</v>
      </c>
      <c r="D106" s="16">
        <v>46239</v>
      </c>
      <c r="E106" s="48" t="s">
        <v>2496</v>
      </c>
      <c r="F106" s="17" t="s">
        <v>2</v>
      </c>
      <c r="G106" s="17" t="s">
        <v>17</v>
      </c>
      <c r="H106" s="17" t="s">
        <v>3391</v>
      </c>
      <c r="I106" s="21">
        <v>158.25</v>
      </c>
      <c r="J106" s="17" t="s">
        <v>525</v>
      </c>
      <c r="K106" s="20">
        <f>IF(FluxoCaixa1013151419182730[[#This Row],[Movimento ]]="Saldo Inicial",FluxoCaixa1013151419182730[[#This Row],[R$ (Valores)]],K105+FluxoCaixa1013151419182730[[#This Row],[Valores Receitas / Despesas]])</f>
        <v>-99921.64999999998</v>
      </c>
      <c r="L106" s="20">
        <f>IF(FluxoCaixa1013151419182730[[#This Row],[Entrada / Saída]]="Saída",FluxoCaixa1013151419182730[[#This Row],[R$ (Valores)]]*-1,FluxoCaixa1013151419182730[[#This Row],[R$ (Valores)]])</f>
        <v>-158.25</v>
      </c>
    </row>
    <row r="107" spans="2:12">
      <c r="B107" s="48" t="s">
        <v>2477</v>
      </c>
      <c r="C107" s="48" t="s">
        <v>3977</v>
      </c>
      <c r="D107" s="16">
        <v>46239</v>
      </c>
      <c r="E107" s="48" t="s">
        <v>2417</v>
      </c>
      <c r="F107" s="17" t="s">
        <v>2</v>
      </c>
      <c r="G107" s="17" t="s">
        <v>73</v>
      </c>
      <c r="H107" s="17" t="s">
        <v>2568</v>
      </c>
      <c r="I107" s="21">
        <v>561.22</v>
      </c>
      <c r="J107" s="17" t="s">
        <v>525</v>
      </c>
      <c r="K107" s="20">
        <f>IF(FluxoCaixa1013151419182730[[#This Row],[Movimento ]]="Saldo Inicial",FluxoCaixa1013151419182730[[#This Row],[R$ (Valores)]],K106+FluxoCaixa1013151419182730[[#This Row],[Valores Receitas / Despesas]])</f>
        <v>-100482.86999999998</v>
      </c>
      <c r="L107" s="20">
        <f>IF(FluxoCaixa1013151419182730[[#This Row],[Entrada / Saída]]="Saída",FluxoCaixa1013151419182730[[#This Row],[R$ (Valores)]]*-1,FluxoCaixa1013151419182730[[#This Row],[R$ (Valores)]])</f>
        <v>-561.22</v>
      </c>
    </row>
    <row r="108" spans="2:12">
      <c r="B108" s="48" t="s">
        <v>2477</v>
      </c>
      <c r="C108" s="48" t="s">
        <v>3977</v>
      </c>
      <c r="D108" s="16">
        <v>46239</v>
      </c>
      <c r="E108" s="48" t="s">
        <v>2413</v>
      </c>
      <c r="F108" s="17" t="s">
        <v>2</v>
      </c>
      <c r="G108" s="17" t="s">
        <v>431</v>
      </c>
      <c r="H108" s="17" t="s">
        <v>1658</v>
      </c>
      <c r="I108" s="21">
        <v>78.09</v>
      </c>
      <c r="J108" s="17" t="s">
        <v>525</v>
      </c>
      <c r="K108" s="20">
        <f>IF(FluxoCaixa1013151419182730[[#This Row],[Movimento ]]="Saldo Inicial",FluxoCaixa1013151419182730[[#This Row],[R$ (Valores)]],K107+FluxoCaixa1013151419182730[[#This Row],[Valores Receitas / Despesas]])</f>
        <v>-100560.95999999998</v>
      </c>
      <c r="L108" s="20">
        <f>IF(FluxoCaixa1013151419182730[[#This Row],[Entrada / Saída]]="Saída",FluxoCaixa1013151419182730[[#This Row],[R$ (Valores)]]*-1,FluxoCaixa1013151419182730[[#This Row],[R$ (Valores)]])</f>
        <v>-78.09</v>
      </c>
    </row>
    <row r="109" spans="2:12">
      <c r="B109" s="48" t="s">
        <v>2477</v>
      </c>
      <c r="C109" s="48" t="s">
        <v>3977</v>
      </c>
      <c r="D109" s="16">
        <v>46239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1">
        <v>78.09</v>
      </c>
      <c r="J109" s="17" t="s">
        <v>525</v>
      </c>
      <c r="K109" s="20">
        <f>IF(FluxoCaixa1013151419182730[[#This Row],[Movimento ]]="Saldo Inicial",FluxoCaixa1013151419182730[[#This Row],[R$ (Valores)]],K108+FluxoCaixa1013151419182730[[#This Row],[Valores Receitas / Despesas]])</f>
        <v>-100639.04999999997</v>
      </c>
      <c r="L109" s="20">
        <f>IF(FluxoCaixa1013151419182730[[#This Row],[Entrada / Saída]]="Saída",FluxoCaixa1013151419182730[[#This Row],[R$ (Valores)]]*-1,FluxoCaixa1013151419182730[[#This Row],[R$ (Valores)]])</f>
        <v>-78.09</v>
      </c>
    </row>
    <row r="110" spans="2:12">
      <c r="B110" s="48" t="s">
        <v>2477</v>
      </c>
      <c r="C110" s="48" t="s">
        <v>3977</v>
      </c>
      <c r="D110" s="16">
        <v>46239</v>
      </c>
      <c r="E110" s="48" t="s">
        <v>2413</v>
      </c>
      <c r="F110" s="17" t="s">
        <v>2</v>
      </c>
      <c r="G110" s="17" t="s">
        <v>431</v>
      </c>
      <c r="H110" s="17" t="s">
        <v>1658</v>
      </c>
      <c r="I110" s="21">
        <v>78.09</v>
      </c>
      <c r="J110" s="17" t="s">
        <v>525</v>
      </c>
      <c r="K110" s="20">
        <f>IF(FluxoCaixa1013151419182730[[#This Row],[Movimento ]]="Saldo Inicial",FluxoCaixa1013151419182730[[#This Row],[R$ (Valores)]],K109+FluxoCaixa1013151419182730[[#This Row],[Valores Receitas / Despesas]])</f>
        <v>-100717.13999999997</v>
      </c>
      <c r="L110" s="20">
        <f>IF(FluxoCaixa1013151419182730[[#This Row],[Entrada / Saída]]="Saída",FluxoCaixa1013151419182730[[#This Row],[R$ (Valores)]]*-1,FluxoCaixa1013151419182730[[#This Row],[R$ (Valores)]])</f>
        <v>-78.09</v>
      </c>
    </row>
    <row r="111" spans="2:12">
      <c r="B111" s="48" t="s">
        <v>2477</v>
      </c>
      <c r="C111" s="48" t="s">
        <v>3977</v>
      </c>
      <c r="D111" s="16">
        <v>46239</v>
      </c>
      <c r="E111" s="48" t="s">
        <v>2413</v>
      </c>
      <c r="F111" s="17" t="s">
        <v>2</v>
      </c>
      <c r="G111" s="17" t="s">
        <v>25</v>
      </c>
      <c r="H111" s="17" t="s">
        <v>3566</v>
      </c>
      <c r="I111" s="21">
        <v>610</v>
      </c>
      <c r="J111" s="17" t="s">
        <v>525</v>
      </c>
      <c r="K111" s="20">
        <f>IF(FluxoCaixa1013151419182730[[#This Row],[Movimento ]]="Saldo Inicial",FluxoCaixa1013151419182730[[#This Row],[R$ (Valores)]],K110+FluxoCaixa1013151419182730[[#This Row],[Valores Receitas / Despesas]])</f>
        <v>-101327.13999999997</v>
      </c>
      <c r="L111" s="20">
        <f>IF(FluxoCaixa1013151419182730[[#This Row],[Entrada / Saída]]="Saída",FluxoCaixa1013151419182730[[#This Row],[R$ (Valores)]]*-1,FluxoCaixa1013151419182730[[#This Row],[R$ (Valores)]])</f>
        <v>-610</v>
      </c>
    </row>
    <row r="112" spans="2:12">
      <c r="B112" s="48" t="s">
        <v>2477</v>
      </c>
      <c r="C112" s="48" t="s">
        <v>3977</v>
      </c>
      <c r="D112" s="16">
        <v>46239</v>
      </c>
      <c r="E112" s="48" t="s">
        <v>2417</v>
      </c>
      <c r="F112" s="17" t="s">
        <v>2</v>
      </c>
      <c r="G112" s="17" t="s">
        <v>28</v>
      </c>
      <c r="H112" s="17" t="s">
        <v>4021</v>
      </c>
      <c r="I112" s="21">
        <v>699.06</v>
      </c>
      <c r="J112" s="17" t="s">
        <v>525</v>
      </c>
      <c r="K112" s="20">
        <f>IF(FluxoCaixa1013151419182730[[#This Row],[Movimento ]]="Saldo Inicial",FluxoCaixa1013151419182730[[#This Row],[R$ (Valores)]],K111+FluxoCaixa1013151419182730[[#This Row],[Valores Receitas / Despesas]])</f>
        <v>-102026.19999999997</v>
      </c>
      <c r="L112" s="20">
        <f>IF(FluxoCaixa1013151419182730[[#This Row],[Entrada / Saída]]="Saída",FluxoCaixa1013151419182730[[#This Row],[R$ (Valores)]]*-1,FluxoCaixa1013151419182730[[#This Row],[R$ (Valores)]])</f>
        <v>-699.06</v>
      </c>
    </row>
    <row r="113" spans="2:12">
      <c r="B113" s="48" t="s">
        <v>2477</v>
      </c>
      <c r="C113" s="48" t="s">
        <v>3977</v>
      </c>
      <c r="D113" s="16">
        <v>46239</v>
      </c>
      <c r="E113" s="48" t="s">
        <v>2417</v>
      </c>
      <c r="F113" s="17" t="s">
        <v>2</v>
      </c>
      <c r="G113" s="17" t="s">
        <v>28</v>
      </c>
      <c r="H113" s="17" t="s">
        <v>3720</v>
      </c>
      <c r="I113" s="21">
        <v>1357.98</v>
      </c>
      <c r="J113" s="17" t="s">
        <v>525</v>
      </c>
      <c r="K113" s="20">
        <f>IF(FluxoCaixa1013151419182730[[#This Row],[Movimento ]]="Saldo Inicial",FluxoCaixa1013151419182730[[#This Row],[R$ (Valores)]],K112+FluxoCaixa1013151419182730[[#This Row],[Valores Receitas / Despesas]])</f>
        <v>-103384.17999999996</v>
      </c>
      <c r="L113" s="20">
        <f>IF(FluxoCaixa1013151419182730[[#This Row],[Entrada / Saída]]="Saída",FluxoCaixa1013151419182730[[#This Row],[R$ (Valores)]]*-1,FluxoCaixa1013151419182730[[#This Row],[R$ (Valores)]])</f>
        <v>-1357.98</v>
      </c>
    </row>
    <row r="114" spans="2:12">
      <c r="B114" s="48" t="s">
        <v>2477</v>
      </c>
      <c r="C114" s="48" t="s">
        <v>3977</v>
      </c>
      <c r="D114" s="16">
        <v>46239</v>
      </c>
      <c r="E114" s="48" t="s">
        <v>2417</v>
      </c>
      <c r="F114" s="17" t="s">
        <v>2</v>
      </c>
      <c r="G114" s="17" t="s">
        <v>28</v>
      </c>
      <c r="H114" s="17" t="s">
        <v>2322</v>
      </c>
      <c r="I114" s="21">
        <v>1060.9100000000001</v>
      </c>
      <c r="J114" s="17" t="s">
        <v>525</v>
      </c>
      <c r="K114" s="20">
        <f>IF(FluxoCaixa1013151419182730[[#This Row],[Movimento ]]="Saldo Inicial",FluxoCaixa1013151419182730[[#This Row],[R$ (Valores)]],K113+FluxoCaixa1013151419182730[[#This Row],[Valores Receitas / Despesas]])</f>
        <v>-104445.08999999997</v>
      </c>
      <c r="L114" s="20">
        <f>IF(FluxoCaixa1013151419182730[[#This Row],[Entrada / Saída]]="Saída",FluxoCaixa1013151419182730[[#This Row],[R$ (Valores)]]*-1,FluxoCaixa1013151419182730[[#This Row],[R$ (Valores)]])</f>
        <v>-1060.9100000000001</v>
      </c>
    </row>
    <row r="115" spans="2:12">
      <c r="B115" s="48" t="s">
        <v>2478</v>
      </c>
      <c r="C115" s="48" t="s">
        <v>3977</v>
      </c>
      <c r="D115" s="16">
        <v>46239</v>
      </c>
      <c r="E115" s="48" t="s">
        <v>2417</v>
      </c>
      <c r="F115" s="17" t="s">
        <v>2</v>
      </c>
      <c r="G115" s="17" t="s">
        <v>28</v>
      </c>
      <c r="H115" s="17" t="s">
        <v>635</v>
      </c>
      <c r="I115" s="21">
        <v>13082.19</v>
      </c>
      <c r="J115" s="17" t="s">
        <v>525</v>
      </c>
      <c r="K115" s="20">
        <f>IF(FluxoCaixa1013151419182730[[#This Row],[Movimento ]]="Saldo Inicial",FluxoCaixa1013151419182730[[#This Row],[R$ (Valores)]],K114+FluxoCaixa1013151419182730[[#This Row],[Valores Receitas / Despesas]])</f>
        <v>-117527.27999999997</v>
      </c>
      <c r="L115" s="20">
        <f>IF(FluxoCaixa1013151419182730[[#This Row],[Entrada / Saída]]="Saída",FluxoCaixa1013151419182730[[#This Row],[R$ (Valores)]]*-1,FluxoCaixa1013151419182730[[#This Row],[R$ (Valores)]])</f>
        <v>-13082.19</v>
      </c>
    </row>
    <row r="116" spans="2:12">
      <c r="B116" s="48" t="s">
        <v>2478</v>
      </c>
      <c r="C116" s="48" t="s">
        <v>3977</v>
      </c>
      <c r="D116" s="16">
        <v>46239</v>
      </c>
      <c r="E116" s="48" t="s">
        <v>2413</v>
      </c>
      <c r="F116" s="17" t="s">
        <v>2</v>
      </c>
      <c r="G116" s="17" t="s">
        <v>28</v>
      </c>
      <c r="H116" s="17" t="s">
        <v>634</v>
      </c>
      <c r="I116" s="21">
        <v>14339.15</v>
      </c>
      <c r="J116" s="17" t="s">
        <v>525</v>
      </c>
      <c r="K116" s="20">
        <f>IF(FluxoCaixa1013151419182730[[#This Row],[Movimento ]]="Saldo Inicial",FluxoCaixa1013151419182730[[#This Row],[R$ (Valores)]],K115+FluxoCaixa1013151419182730[[#This Row],[Valores Receitas / Despesas]])</f>
        <v>-131866.42999999996</v>
      </c>
      <c r="L116" s="20">
        <f>IF(FluxoCaixa1013151419182730[[#This Row],[Entrada / Saída]]="Saída",FluxoCaixa1013151419182730[[#This Row],[R$ (Valores)]]*-1,FluxoCaixa1013151419182730[[#This Row],[R$ (Valores)]])</f>
        <v>-14339.15</v>
      </c>
    </row>
    <row r="117" spans="2:12">
      <c r="B117" s="48" t="s">
        <v>2478</v>
      </c>
      <c r="C117" s="48" t="s">
        <v>3977</v>
      </c>
      <c r="D117" s="16">
        <v>46239</v>
      </c>
      <c r="E117" s="48" t="s">
        <v>2496</v>
      </c>
      <c r="F117" s="17" t="s">
        <v>2</v>
      </c>
      <c r="G117" s="17" t="s">
        <v>28</v>
      </c>
      <c r="H117" s="17" t="s">
        <v>1109</v>
      </c>
      <c r="I117" s="21">
        <v>5206.95</v>
      </c>
      <c r="J117" s="17" t="s">
        <v>525</v>
      </c>
      <c r="K117" s="20">
        <f>IF(FluxoCaixa1013151419182730[[#This Row],[Movimento ]]="Saldo Inicial",FluxoCaixa1013151419182730[[#This Row],[R$ (Valores)]],K116+FluxoCaixa1013151419182730[[#This Row],[Valores Receitas / Despesas]])</f>
        <v>-137073.37999999998</v>
      </c>
      <c r="L117" s="20">
        <f>IF(FluxoCaixa1013151419182730[[#This Row],[Entrada / Saída]]="Saída",FluxoCaixa1013151419182730[[#This Row],[R$ (Valores)]]*-1,FluxoCaixa1013151419182730[[#This Row],[R$ (Valores)]])</f>
        <v>-5206.95</v>
      </c>
    </row>
    <row r="118" spans="2:12">
      <c r="B118" s="48" t="s">
        <v>2478</v>
      </c>
      <c r="C118" s="48" t="s">
        <v>3977</v>
      </c>
      <c r="D118" s="16">
        <v>46239</v>
      </c>
      <c r="E118" s="48" t="s">
        <v>2413</v>
      </c>
      <c r="F118" s="17" t="s">
        <v>1</v>
      </c>
      <c r="G118" s="17" t="s">
        <v>75</v>
      </c>
      <c r="H118" s="17" t="s">
        <v>75</v>
      </c>
      <c r="I118" s="21">
        <v>200000</v>
      </c>
      <c r="J118" s="17" t="s">
        <v>525</v>
      </c>
      <c r="K118" s="20">
        <f>IF(FluxoCaixa1013151419182730[[#This Row],[Movimento ]]="Saldo Inicial",FluxoCaixa1013151419182730[[#This Row],[R$ (Valores)]],K117+FluxoCaixa1013151419182730[[#This Row],[Valores Receitas / Despesas]])</f>
        <v>62926.620000000024</v>
      </c>
      <c r="L118" s="20">
        <f>IF(FluxoCaixa1013151419182730[[#This Row],[Entrada / Saída]]="Saída",FluxoCaixa1013151419182730[[#This Row],[R$ (Valores)]]*-1,FluxoCaixa1013151419182730[[#This Row],[R$ (Valores)]])</f>
        <v>200000</v>
      </c>
    </row>
    <row r="119" spans="2:12">
      <c r="B119" s="48" t="s">
        <v>2478</v>
      </c>
      <c r="C119" s="48" t="s">
        <v>3977</v>
      </c>
      <c r="D119" s="16">
        <v>46239</v>
      </c>
      <c r="E119" s="48" t="s">
        <v>2413</v>
      </c>
      <c r="F119" s="17" t="s">
        <v>2</v>
      </c>
      <c r="G119" s="17" t="s">
        <v>507</v>
      </c>
      <c r="H119" s="17" t="s">
        <v>4022</v>
      </c>
      <c r="I119" s="21">
        <v>108.39</v>
      </c>
      <c r="J119" s="17" t="s">
        <v>525</v>
      </c>
      <c r="K119" s="20">
        <f>IF(FluxoCaixa1013151419182730[[#This Row],[Movimento ]]="Saldo Inicial",FluxoCaixa1013151419182730[[#This Row],[R$ (Valores)]],K118+FluxoCaixa1013151419182730[[#This Row],[Valores Receitas / Despesas]])</f>
        <v>62818.230000000025</v>
      </c>
      <c r="L119" s="20">
        <f>IF(FluxoCaixa1013151419182730[[#This Row],[Entrada / Saída]]="Saída",FluxoCaixa1013151419182730[[#This Row],[R$ (Valores)]]*-1,FluxoCaixa1013151419182730[[#This Row],[R$ (Valores)]])</f>
        <v>-108.39</v>
      </c>
    </row>
    <row r="120" spans="2:12">
      <c r="B120" s="48" t="s">
        <v>2478</v>
      </c>
      <c r="C120" s="48" t="s">
        <v>3977</v>
      </c>
      <c r="D120" s="16">
        <v>46239</v>
      </c>
      <c r="E120" s="48" t="s">
        <v>2413</v>
      </c>
      <c r="F120" s="17" t="s">
        <v>2</v>
      </c>
      <c r="G120" s="17" t="s">
        <v>80</v>
      </c>
      <c r="H120" s="17" t="s">
        <v>4023</v>
      </c>
      <c r="I120" s="21">
        <v>1264.56</v>
      </c>
      <c r="J120" s="17" t="s">
        <v>525</v>
      </c>
      <c r="K120" s="20">
        <f>IF(FluxoCaixa1013151419182730[[#This Row],[Movimento ]]="Saldo Inicial",FluxoCaixa1013151419182730[[#This Row],[R$ (Valores)]],K119+FluxoCaixa1013151419182730[[#This Row],[Valores Receitas / Despesas]])</f>
        <v>61553.670000000027</v>
      </c>
      <c r="L120" s="20">
        <f>IF(FluxoCaixa1013151419182730[[#This Row],[Entrada / Saída]]="Saída",FluxoCaixa1013151419182730[[#This Row],[R$ (Valores)]]*-1,FluxoCaixa1013151419182730[[#This Row],[R$ (Valores)]])</f>
        <v>-1264.56</v>
      </c>
    </row>
    <row r="121" spans="2:12">
      <c r="B121" s="48" t="s">
        <v>2478</v>
      </c>
      <c r="C121" s="48" t="s">
        <v>3977</v>
      </c>
      <c r="D121" s="16">
        <v>46240</v>
      </c>
      <c r="E121" s="48" t="s">
        <v>2413</v>
      </c>
      <c r="F121" s="17" t="s">
        <v>2</v>
      </c>
      <c r="G121" s="17" t="s">
        <v>222</v>
      </c>
      <c r="H121" s="17" t="s">
        <v>4024</v>
      </c>
      <c r="I121" s="21">
        <v>24</v>
      </c>
      <c r="J121" s="17" t="s">
        <v>525</v>
      </c>
      <c r="K121" s="20">
        <f>IF(FluxoCaixa1013151419182730[[#This Row],[Movimento ]]="Saldo Inicial",FluxoCaixa1013151419182730[[#This Row],[R$ (Valores)]],K120+FluxoCaixa1013151419182730[[#This Row],[Valores Receitas / Despesas]])</f>
        <v>61529.670000000027</v>
      </c>
      <c r="L121" s="20">
        <f>IF(FluxoCaixa1013151419182730[[#This Row],[Entrada / Saída]]="Saída",FluxoCaixa1013151419182730[[#This Row],[R$ (Valores)]]*-1,FluxoCaixa1013151419182730[[#This Row],[R$ (Valores)]])</f>
        <v>-24</v>
      </c>
    </row>
    <row r="122" spans="2:12">
      <c r="B122" s="48" t="s">
        <v>2477</v>
      </c>
      <c r="C122" s="48" t="s">
        <v>3977</v>
      </c>
      <c r="D122" s="16">
        <v>46240</v>
      </c>
      <c r="E122" s="48" t="s">
        <v>2413</v>
      </c>
      <c r="F122" s="17" t="s">
        <v>2</v>
      </c>
      <c r="G122" s="17" t="s">
        <v>25</v>
      </c>
      <c r="H122" s="17" t="s">
        <v>2542</v>
      </c>
      <c r="I122" s="21">
        <v>1777.91</v>
      </c>
      <c r="J122" s="17" t="s">
        <v>525</v>
      </c>
      <c r="K122" s="20">
        <f>IF(FluxoCaixa1013151419182730[[#This Row],[Movimento ]]="Saldo Inicial",FluxoCaixa1013151419182730[[#This Row],[R$ (Valores)]],K121+FluxoCaixa1013151419182730[[#This Row],[Valores Receitas / Despesas]])</f>
        <v>59751.760000000024</v>
      </c>
      <c r="L122" s="20">
        <f>IF(FluxoCaixa1013151419182730[[#This Row],[Entrada / Saída]]="Saída",FluxoCaixa1013151419182730[[#This Row],[R$ (Valores)]]*-1,FluxoCaixa1013151419182730[[#This Row],[R$ (Valores)]])</f>
        <v>-1777.91</v>
      </c>
    </row>
    <row r="123" spans="2:12">
      <c r="B123" s="48" t="s">
        <v>2477</v>
      </c>
      <c r="C123" s="48" t="s">
        <v>3977</v>
      </c>
      <c r="D123" s="16">
        <v>46240</v>
      </c>
      <c r="E123" s="48" t="s">
        <v>2413</v>
      </c>
      <c r="F123" s="17" t="s">
        <v>2</v>
      </c>
      <c r="G123" s="17" t="s">
        <v>150</v>
      </c>
      <c r="H123" s="17" t="s">
        <v>3247</v>
      </c>
      <c r="I123" s="21">
        <v>472.31</v>
      </c>
      <c r="J123" s="17" t="s">
        <v>525</v>
      </c>
      <c r="K123" s="20">
        <f>IF(FluxoCaixa1013151419182730[[#This Row],[Movimento ]]="Saldo Inicial",FluxoCaixa1013151419182730[[#This Row],[R$ (Valores)]],K122+FluxoCaixa1013151419182730[[#This Row],[Valores Receitas / Despesas]])</f>
        <v>59279.450000000026</v>
      </c>
      <c r="L123" s="20">
        <f>IF(FluxoCaixa1013151419182730[[#This Row],[Entrada / Saída]]="Saída",FluxoCaixa1013151419182730[[#This Row],[R$ (Valores)]]*-1,FluxoCaixa1013151419182730[[#This Row],[R$ (Valores)]])</f>
        <v>-472.31</v>
      </c>
    </row>
    <row r="124" spans="2:12">
      <c r="B124" s="48" t="s">
        <v>2477</v>
      </c>
      <c r="C124" s="48" t="s">
        <v>3977</v>
      </c>
      <c r="D124" s="16">
        <v>46240</v>
      </c>
      <c r="E124" s="48" t="s">
        <v>2413</v>
      </c>
      <c r="F124" s="17" t="s">
        <v>2</v>
      </c>
      <c r="G124" s="17" t="s">
        <v>519</v>
      </c>
      <c r="H124" s="17" t="s">
        <v>2239</v>
      </c>
      <c r="I124" s="21">
        <v>514.20000000000005</v>
      </c>
      <c r="J124" s="17" t="s">
        <v>525</v>
      </c>
      <c r="K124" s="20">
        <f>IF(FluxoCaixa1013151419182730[[#This Row],[Movimento ]]="Saldo Inicial",FluxoCaixa1013151419182730[[#This Row],[R$ (Valores)]],K123+FluxoCaixa1013151419182730[[#This Row],[Valores Receitas / Despesas]])</f>
        <v>58765.250000000029</v>
      </c>
      <c r="L124" s="20">
        <f>IF(FluxoCaixa1013151419182730[[#This Row],[Entrada / Saída]]="Saída",FluxoCaixa1013151419182730[[#This Row],[R$ (Valores)]]*-1,FluxoCaixa1013151419182730[[#This Row],[R$ (Valores)]])</f>
        <v>-514.20000000000005</v>
      </c>
    </row>
    <row r="125" spans="2:12">
      <c r="B125" s="48" t="s">
        <v>2477</v>
      </c>
      <c r="C125" s="48" t="s">
        <v>3977</v>
      </c>
      <c r="D125" s="16">
        <v>46240</v>
      </c>
      <c r="E125" s="48" t="s">
        <v>2413</v>
      </c>
      <c r="F125" s="17" t="s">
        <v>2</v>
      </c>
      <c r="G125" s="17" t="s">
        <v>25</v>
      </c>
      <c r="H125" s="17" t="s">
        <v>2895</v>
      </c>
      <c r="I125" s="29">
        <v>4369</v>
      </c>
      <c r="J125" s="17" t="s">
        <v>525</v>
      </c>
      <c r="K125" s="20">
        <f>IF(FluxoCaixa1013151419182730[[#This Row],[Movimento ]]="Saldo Inicial",FluxoCaixa1013151419182730[[#This Row],[R$ (Valores)]],K124+FluxoCaixa1013151419182730[[#This Row],[Valores Receitas / Despesas]])</f>
        <v>54396.250000000029</v>
      </c>
      <c r="L125" s="20">
        <f>IF(FluxoCaixa1013151419182730[[#This Row],[Entrada / Saída]]="Saída",FluxoCaixa1013151419182730[[#This Row],[R$ (Valores)]]*-1,FluxoCaixa1013151419182730[[#This Row],[R$ (Valores)]])</f>
        <v>-4369</v>
      </c>
    </row>
    <row r="126" spans="2:12">
      <c r="B126" s="48" t="s">
        <v>2477</v>
      </c>
      <c r="C126" s="48" t="s">
        <v>3977</v>
      </c>
      <c r="D126" s="16">
        <v>46240</v>
      </c>
      <c r="E126" s="48" t="s">
        <v>2413</v>
      </c>
      <c r="F126" s="17" t="s">
        <v>2</v>
      </c>
      <c r="G126" s="17" t="s">
        <v>519</v>
      </c>
      <c r="H126" s="17" t="s">
        <v>3620</v>
      </c>
      <c r="I126" s="29">
        <v>627.59</v>
      </c>
      <c r="J126" s="17" t="s">
        <v>525</v>
      </c>
      <c r="K126" s="20">
        <f>IF(FluxoCaixa1013151419182730[[#This Row],[Movimento ]]="Saldo Inicial",FluxoCaixa1013151419182730[[#This Row],[R$ (Valores)]],K125+FluxoCaixa1013151419182730[[#This Row],[Valores Receitas / Despesas]])</f>
        <v>53768.660000000033</v>
      </c>
      <c r="L126" s="20">
        <f>IF(FluxoCaixa1013151419182730[[#This Row],[Entrada / Saída]]="Saída",FluxoCaixa1013151419182730[[#This Row],[R$ (Valores)]]*-1,FluxoCaixa1013151419182730[[#This Row],[R$ (Valores)]])</f>
        <v>-627.59</v>
      </c>
    </row>
    <row r="127" spans="2:12">
      <c r="B127" s="48" t="s">
        <v>2478</v>
      </c>
      <c r="C127" s="48" t="s">
        <v>3977</v>
      </c>
      <c r="D127" s="16">
        <v>46240</v>
      </c>
      <c r="E127" s="48" t="s">
        <v>2413</v>
      </c>
      <c r="F127" s="17" t="s">
        <v>2</v>
      </c>
      <c r="G127" s="17" t="s">
        <v>71</v>
      </c>
      <c r="H127" s="17" t="s">
        <v>4025</v>
      </c>
      <c r="I127" s="29">
        <v>628.41</v>
      </c>
      <c r="J127" s="17" t="s">
        <v>525</v>
      </c>
      <c r="K127" s="20">
        <f>IF(FluxoCaixa1013151419182730[[#This Row],[Movimento ]]="Saldo Inicial",FluxoCaixa1013151419182730[[#This Row],[R$ (Valores)]],K126+FluxoCaixa1013151419182730[[#This Row],[Valores Receitas / Despesas]])</f>
        <v>53140.250000000029</v>
      </c>
      <c r="L127" s="20">
        <f>IF(FluxoCaixa1013151419182730[[#This Row],[Entrada / Saída]]="Saída",FluxoCaixa1013151419182730[[#This Row],[R$ (Valores)]]*-1,FluxoCaixa1013151419182730[[#This Row],[R$ (Valores)]])</f>
        <v>-628.41</v>
      </c>
    </row>
    <row r="128" spans="2:12">
      <c r="B128" s="48" t="s">
        <v>2478</v>
      </c>
      <c r="C128" s="48" t="s">
        <v>3977</v>
      </c>
      <c r="D128" s="16">
        <v>46240</v>
      </c>
      <c r="E128" s="48" t="s">
        <v>2413</v>
      </c>
      <c r="F128" s="17" t="s">
        <v>2</v>
      </c>
      <c r="G128" s="17" t="s">
        <v>28</v>
      </c>
      <c r="H128" s="17" t="s">
        <v>4026</v>
      </c>
      <c r="I128" s="29">
        <v>36954.769999999997</v>
      </c>
      <c r="J128" s="17" t="s">
        <v>525</v>
      </c>
      <c r="K128" s="20">
        <f>IF(FluxoCaixa1013151419182730[[#This Row],[Movimento ]]="Saldo Inicial",FluxoCaixa1013151419182730[[#This Row],[R$ (Valores)]],K127+FluxoCaixa1013151419182730[[#This Row],[Valores Receitas / Despesas]])</f>
        <v>16185.480000000032</v>
      </c>
      <c r="L128" s="20">
        <f>IF(FluxoCaixa1013151419182730[[#This Row],[Entrada / Saída]]="Saída",FluxoCaixa1013151419182730[[#This Row],[R$ (Valores)]]*-1,FluxoCaixa1013151419182730[[#This Row],[R$ (Valores)]])</f>
        <v>-36954.769999999997</v>
      </c>
    </row>
    <row r="129" spans="2:12">
      <c r="B129" s="48" t="s">
        <v>2478</v>
      </c>
      <c r="C129" s="48" t="s">
        <v>3977</v>
      </c>
      <c r="D129" s="16">
        <v>46240</v>
      </c>
      <c r="E129" s="48" t="s">
        <v>2413</v>
      </c>
      <c r="F129" s="17" t="s">
        <v>1</v>
      </c>
      <c r="G129" s="17" t="s">
        <v>75</v>
      </c>
      <c r="H129" s="17" t="s">
        <v>75</v>
      </c>
      <c r="I129" s="29">
        <v>750000</v>
      </c>
      <c r="J129" s="17" t="s">
        <v>525</v>
      </c>
      <c r="K129" s="20">
        <f>IF(FluxoCaixa1013151419182730[[#This Row],[Movimento ]]="Saldo Inicial",FluxoCaixa1013151419182730[[#This Row],[R$ (Valores)]],K128+FluxoCaixa1013151419182730[[#This Row],[Valores Receitas / Despesas]])</f>
        <v>766185.48</v>
      </c>
      <c r="L129" s="20">
        <f>IF(FluxoCaixa1013151419182730[[#This Row],[Entrada / Saída]]="Saída",FluxoCaixa1013151419182730[[#This Row],[R$ (Valores)]]*-1,FluxoCaixa1013151419182730[[#This Row],[R$ (Valores)]])</f>
        <v>750000</v>
      </c>
    </row>
    <row r="130" spans="2:12">
      <c r="B130" s="48" t="s">
        <v>2478</v>
      </c>
      <c r="C130" s="48" t="s">
        <v>3977</v>
      </c>
      <c r="D130" s="16">
        <v>46240</v>
      </c>
      <c r="E130" s="48" t="s">
        <v>2496</v>
      </c>
      <c r="F130" s="17" t="s">
        <v>2</v>
      </c>
      <c r="G130" s="17" t="s">
        <v>36</v>
      </c>
      <c r="H130" s="17" t="s">
        <v>3093</v>
      </c>
      <c r="I130" s="29">
        <v>11452.84</v>
      </c>
      <c r="J130" s="17" t="s">
        <v>525</v>
      </c>
      <c r="K130" s="20">
        <f>IF(FluxoCaixa1013151419182730[[#This Row],[Movimento ]]="Saldo Inicial",FluxoCaixa1013151419182730[[#This Row],[R$ (Valores)]],K129+FluxoCaixa1013151419182730[[#This Row],[Valores Receitas / Despesas]])</f>
        <v>754732.64</v>
      </c>
      <c r="L130" s="20">
        <f>IF(FluxoCaixa1013151419182730[[#This Row],[Entrada / Saída]]="Saída",FluxoCaixa1013151419182730[[#This Row],[R$ (Valores)]]*-1,FluxoCaixa1013151419182730[[#This Row],[R$ (Valores)]])</f>
        <v>-11452.84</v>
      </c>
    </row>
    <row r="131" spans="2:12">
      <c r="B131" s="48" t="s">
        <v>2478</v>
      </c>
      <c r="C131" s="48" t="s">
        <v>3977</v>
      </c>
      <c r="D131" s="16">
        <v>46240</v>
      </c>
      <c r="E131" s="48" t="s">
        <v>2417</v>
      </c>
      <c r="F131" s="17" t="s">
        <v>2</v>
      </c>
      <c r="G131" s="17" t="s">
        <v>348</v>
      </c>
      <c r="H131" s="17" t="s">
        <v>4027</v>
      </c>
      <c r="I131" s="29">
        <v>2119</v>
      </c>
      <c r="J131" s="17" t="s">
        <v>525</v>
      </c>
      <c r="K131" s="20">
        <f>IF(FluxoCaixa1013151419182730[[#This Row],[Movimento ]]="Saldo Inicial",FluxoCaixa1013151419182730[[#This Row],[R$ (Valores)]],K130+FluxoCaixa1013151419182730[[#This Row],[Valores Receitas / Despesas]])</f>
        <v>752613.64</v>
      </c>
      <c r="L131" s="20">
        <f>IF(FluxoCaixa1013151419182730[[#This Row],[Entrada / Saída]]="Saída",FluxoCaixa1013151419182730[[#This Row],[R$ (Valores)]]*-1,FluxoCaixa1013151419182730[[#This Row],[R$ (Valores)]])</f>
        <v>-2119</v>
      </c>
    </row>
    <row r="132" spans="2:12">
      <c r="B132" s="48" t="s">
        <v>2478</v>
      </c>
      <c r="C132" s="48" t="s">
        <v>3977</v>
      </c>
      <c r="D132" s="16">
        <v>46240</v>
      </c>
      <c r="E132" s="48" t="s">
        <v>2496</v>
      </c>
      <c r="F132" s="17" t="s">
        <v>2</v>
      </c>
      <c r="G132" s="17" t="s">
        <v>70</v>
      </c>
      <c r="H132" s="17" t="s">
        <v>4028</v>
      </c>
      <c r="I132" s="29">
        <v>4700</v>
      </c>
      <c r="J132" s="17" t="s">
        <v>525</v>
      </c>
      <c r="K132" s="20">
        <f>IF(FluxoCaixa1013151419182730[[#This Row],[Movimento ]]="Saldo Inicial",FluxoCaixa1013151419182730[[#This Row],[R$ (Valores)]],K131+FluxoCaixa1013151419182730[[#This Row],[Valores Receitas / Despesas]])</f>
        <v>747913.64</v>
      </c>
      <c r="L132" s="20">
        <f>IF(FluxoCaixa1013151419182730[[#This Row],[Entrada / Saída]]="Saída",FluxoCaixa1013151419182730[[#This Row],[R$ (Valores)]]*-1,FluxoCaixa1013151419182730[[#This Row],[R$ (Valores)]])</f>
        <v>-4700</v>
      </c>
    </row>
    <row r="133" spans="2:12">
      <c r="B133" s="48" t="s">
        <v>2478</v>
      </c>
      <c r="C133" s="48" t="s">
        <v>3977</v>
      </c>
      <c r="D133" s="16">
        <v>46240</v>
      </c>
      <c r="E133" s="48" t="s">
        <v>2417</v>
      </c>
      <c r="F133" s="17" t="s">
        <v>2</v>
      </c>
      <c r="G133" s="17" t="s">
        <v>61</v>
      </c>
      <c r="H133" s="17" t="s">
        <v>4029</v>
      </c>
      <c r="I133" s="29">
        <v>3469.56</v>
      </c>
      <c r="J133" s="17" t="s">
        <v>525</v>
      </c>
      <c r="K133" s="20">
        <f>IF(FluxoCaixa1013151419182730[[#This Row],[Movimento ]]="Saldo Inicial",FluxoCaixa1013151419182730[[#This Row],[R$ (Valores)]],K132+FluxoCaixa1013151419182730[[#This Row],[Valores Receitas / Despesas]])</f>
        <v>744444.08</v>
      </c>
      <c r="L133" s="20">
        <f>IF(FluxoCaixa1013151419182730[[#This Row],[Entrada / Saída]]="Saída",FluxoCaixa1013151419182730[[#This Row],[R$ (Valores)]]*-1,FluxoCaixa1013151419182730[[#This Row],[R$ (Valores)]])</f>
        <v>-3469.56</v>
      </c>
    </row>
    <row r="134" spans="2:12">
      <c r="B134" s="48" t="s">
        <v>2477</v>
      </c>
      <c r="C134" s="48" t="s">
        <v>3977</v>
      </c>
      <c r="D134" s="16">
        <v>46240</v>
      </c>
      <c r="E134" s="48" t="s">
        <v>2417</v>
      </c>
      <c r="F134" s="17" t="s">
        <v>2</v>
      </c>
      <c r="G134" s="17" t="s">
        <v>18</v>
      </c>
      <c r="H134" s="17" t="s">
        <v>563</v>
      </c>
      <c r="I134" s="29">
        <v>258.48</v>
      </c>
      <c r="J134" s="17" t="s">
        <v>525</v>
      </c>
      <c r="K134" s="20">
        <f>IF(FluxoCaixa1013151419182730[[#This Row],[Movimento ]]="Saldo Inicial",FluxoCaixa1013151419182730[[#This Row],[R$ (Valores)]],K133+FluxoCaixa1013151419182730[[#This Row],[Valores Receitas / Despesas]])</f>
        <v>744185.6</v>
      </c>
      <c r="L134" s="20">
        <f>IF(FluxoCaixa1013151419182730[[#This Row],[Entrada / Saída]]="Saída",FluxoCaixa1013151419182730[[#This Row],[R$ (Valores)]]*-1,FluxoCaixa1013151419182730[[#This Row],[R$ (Valores)]])</f>
        <v>-258.48</v>
      </c>
    </row>
    <row r="135" spans="2:12">
      <c r="B135" s="48" t="s">
        <v>2477</v>
      </c>
      <c r="C135" s="48" t="s">
        <v>3977</v>
      </c>
      <c r="D135" s="16">
        <v>46240</v>
      </c>
      <c r="E135" s="48" t="s">
        <v>2417</v>
      </c>
      <c r="F135" s="17" t="s">
        <v>2</v>
      </c>
      <c r="G135" s="17" t="s">
        <v>18</v>
      </c>
      <c r="H135" s="17" t="s">
        <v>563</v>
      </c>
      <c r="I135" s="29">
        <v>176.75</v>
      </c>
      <c r="J135" s="17" t="s">
        <v>525</v>
      </c>
      <c r="K135" s="20">
        <f>IF(FluxoCaixa1013151419182730[[#This Row],[Movimento ]]="Saldo Inicial",FluxoCaixa1013151419182730[[#This Row],[R$ (Valores)]],K134+FluxoCaixa1013151419182730[[#This Row],[Valores Receitas / Despesas]])</f>
        <v>744008.85</v>
      </c>
      <c r="L135" s="20">
        <f>IF(FluxoCaixa1013151419182730[[#This Row],[Entrada / Saída]]="Saída",FluxoCaixa1013151419182730[[#This Row],[R$ (Valores)]]*-1,FluxoCaixa1013151419182730[[#This Row],[R$ (Valores)]])</f>
        <v>-176.75</v>
      </c>
    </row>
    <row r="136" spans="2:12">
      <c r="B136" s="48" t="s">
        <v>2477</v>
      </c>
      <c r="C136" s="48" t="s">
        <v>3977</v>
      </c>
      <c r="D136" s="16">
        <v>46240</v>
      </c>
      <c r="E136" s="48" t="s">
        <v>2417</v>
      </c>
      <c r="F136" s="17" t="s">
        <v>2</v>
      </c>
      <c r="G136" s="17" t="s">
        <v>18</v>
      </c>
      <c r="H136" s="17" t="s">
        <v>563</v>
      </c>
      <c r="I136" s="29">
        <v>156.97</v>
      </c>
      <c r="J136" s="17" t="s">
        <v>525</v>
      </c>
      <c r="K136" s="20">
        <f>IF(FluxoCaixa1013151419182730[[#This Row],[Movimento ]]="Saldo Inicial",FluxoCaixa1013151419182730[[#This Row],[R$ (Valores)]],K135+FluxoCaixa1013151419182730[[#This Row],[Valores Receitas / Despesas]])</f>
        <v>743851.88</v>
      </c>
      <c r="L136" s="20">
        <f>IF(FluxoCaixa1013151419182730[[#This Row],[Entrada / Saída]]="Saída",FluxoCaixa1013151419182730[[#This Row],[R$ (Valores)]]*-1,FluxoCaixa1013151419182730[[#This Row],[R$ (Valores)]])</f>
        <v>-156.97</v>
      </c>
    </row>
    <row r="137" spans="2:12">
      <c r="B137" s="48" t="s">
        <v>2477</v>
      </c>
      <c r="C137" s="48" t="s">
        <v>3977</v>
      </c>
      <c r="D137" s="16">
        <v>46240</v>
      </c>
      <c r="E137" s="48" t="s">
        <v>2417</v>
      </c>
      <c r="F137" s="17" t="s">
        <v>2</v>
      </c>
      <c r="G137" s="17" t="s">
        <v>25</v>
      </c>
      <c r="H137" s="17" t="s">
        <v>1443</v>
      </c>
      <c r="I137" s="29">
        <v>502</v>
      </c>
      <c r="J137" s="17" t="s">
        <v>525</v>
      </c>
      <c r="K137" s="20">
        <f>IF(FluxoCaixa1013151419182730[[#This Row],[Movimento ]]="Saldo Inicial",FluxoCaixa1013151419182730[[#This Row],[R$ (Valores)]],K136+FluxoCaixa1013151419182730[[#This Row],[Valores Receitas / Despesas]])</f>
        <v>743349.88</v>
      </c>
      <c r="L137" s="20">
        <f>IF(FluxoCaixa1013151419182730[[#This Row],[Entrada / Saída]]="Saída",FluxoCaixa1013151419182730[[#This Row],[R$ (Valores)]]*-1,FluxoCaixa1013151419182730[[#This Row],[R$ (Valores)]])</f>
        <v>-502</v>
      </c>
    </row>
    <row r="138" spans="2:12">
      <c r="B138" s="48" t="s">
        <v>2477</v>
      </c>
      <c r="C138" s="48" t="s">
        <v>3977</v>
      </c>
      <c r="D138" s="16">
        <v>46240</v>
      </c>
      <c r="E138" s="48" t="s">
        <v>2496</v>
      </c>
      <c r="F138" s="17" t="s">
        <v>2</v>
      </c>
      <c r="G138" s="17" t="s">
        <v>70</v>
      </c>
      <c r="H138" s="17" t="s">
        <v>3708</v>
      </c>
      <c r="I138" s="29">
        <v>7771</v>
      </c>
      <c r="J138" s="17" t="s">
        <v>525</v>
      </c>
      <c r="K138" s="20">
        <f>IF(FluxoCaixa1013151419182730[[#This Row],[Movimento ]]="Saldo Inicial",FluxoCaixa1013151419182730[[#This Row],[R$ (Valores)]],K137+FluxoCaixa1013151419182730[[#This Row],[Valores Receitas / Despesas]])</f>
        <v>735578.88</v>
      </c>
      <c r="L138" s="20">
        <f>IF(FluxoCaixa1013151419182730[[#This Row],[Entrada / Saída]]="Saída",FluxoCaixa1013151419182730[[#This Row],[R$ (Valores)]]*-1,FluxoCaixa1013151419182730[[#This Row],[R$ (Valores)]])</f>
        <v>-7771</v>
      </c>
    </row>
    <row r="139" spans="2:12">
      <c r="B139" s="48" t="s">
        <v>2477</v>
      </c>
      <c r="C139" s="48" t="s">
        <v>3977</v>
      </c>
      <c r="D139" s="16">
        <v>46240</v>
      </c>
      <c r="E139" s="48" t="s">
        <v>2496</v>
      </c>
      <c r="F139" s="17" t="s">
        <v>2</v>
      </c>
      <c r="G139" s="17" t="s">
        <v>70</v>
      </c>
      <c r="H139" s="17" t="s">
        <v>1075</v>
      </c>
      <c r="I139" s="29">
        <v>6000</v>
      </c>
      <c r="J139" s="17" t="s">
        <v>525</v>
      </c>
      <c r="K139" s="20">
        <f>IF(FluxoCaixa1013151419182730[[#This Row],[Movimento ]]="Saldo Inicial",FluxoCaixa1013151419182730[[#This Row],[R$ (Valores)]],K138+FluxoCaixa1013151419182730[[#This Row],[Valores Receitas / Despesas]])</f>
        <v>729578.88</v>
      </c>
      <c r="L139" s="20">
        <f>IF(FluxoCaixa1013151419182730[[#This Row],[Entrada / Saída]]="Saída",FluxoCaixa1013151419182730[[#This Row],[R$ (Valores)]]*-1,FluxoCaixa1013151419182730[[#This Row],[R$ (Valores)]])</f>
        <v>-6000</v>
      </c>
    </row>
    <row r="140" spans="2:12">
      <c r="B140" s="48" t="s">
        <v>2477</v>
      </c>
      <c r="C140" s="48" t="s">
        <v>3977</v>
      </c>
      <c r="D140" s="16">
        <v>46240</v>
      </c>
      <c r="E140" s="48" t="s">
        <v>2496</v>
      </c>
      <c r="F140" s="17" t="s">
        <v>2</v>
      </c>
      <c r="G140" s="17" t="s">
        <v>70</v>
      </c>
      <c r="H140" s="17" t="s">
        <v>396</v>
      </c>
      <c r="I140" s="29">
        <v>5222.68</v>
      </c>
      <c r="J140" s="17" t="s">
        <v>525</v>
      </c>
      <c r="K140" s="20">
        <f>IF(FluxoCaixa1013151419182730[[#This Row],[Movimento ]]="Saldo Inicial",FluxoCaixa1013151419182730[[#This Row],[R$ (Valores)]],K139+FluxoCaixa1013151419182730[[#This Row],[Valores Receitas / Despesas]])</f>
        <v>724356.2</v>
      </c>
      <c r="L140" s="20">
        <f>IF(FluxoCaixa1013151419182730[[#This Row],[Entrada / Saída]]="Saída",FluxoCaixa1013151419182730[[#This Row],[R$ (Valores)]]*-1,FluxoCaixa1013151419182730[[#This Row],[R$ (Valores)]])</f>
        <v>-5222.68</v>
      </c>
    </row>
    <row r="141" spans="2:12">
      <c r="B141" s="48" t="s">
        <v>2477</v>
      </c>
      <c r="C141" s="48" t="s">
        <v>3977</v>
      </c>
      <c r="D141" s="16">
        <v>46240</v>
      </c>
      <c r="E141" s="48" t="s">
        <v>2496</v>
      </c>
      <c r="F141" s="17" t="s">
        <v>2</v>
      </c>
      <c r="G141" s="17" t="s">
        <v>70</v>
      </c>
      <c r="H141" s="17" t="s">
        <v>1072</v>
      </c>
      <c r="I141" s="29">
        <v>6000</v>
      </c>
      <c r="J141" s="17" t="s">
        <v>525</v>
      </c>
      <c r="K141" s="20">
        <f>IF(FluxoCaixa1013151419182730[[#This Row],[Movimento ]]="Saldo Inicial",FluxoCaixa1013151419182730[[#This Row],[R$ (Valores)]],K140+FluxoCaixa1013151419182730[[#This Row],[Valores Receitas / Despesas]])</f>
        <v>718356.2</v>
      </c>
      <c r="L141" s="20">
        <f>IF(FluxoCaixa1013151419182730[[#This Row],[Entrada / Saída]]="Saída",FluxoCaixa1013151419182730[[#This Row],[R$ (Valores)]]*-1,FluxoCaixa1013151419182730[[#This Row],[R$ (Valores)]])</f>
        <v>-6000</v>
      </c>
    </row>
    <row r="142" spans="2:12">
      <c r="B142" s="48" t="s">
        <v>2477</v>
      </c>
      <c r="C142" s="48" t="s">
        <v>3977</v>
      </c>
      <c r="D142" s="16">
        <v>46240</v>
      </c>
      <c r="E142" s="48" t="s">
        <v>2496</v>
      </c>
      <c r="F142" s="17" t="s">
        <v>2</v>
      </c>
      <c r="G142" s="17" t="s">
        <v>70</v>
      </c>
      <c r="H142" s="17" t="s">
        <v>1069</v>
      </c>
      <c r="I142" s="29">
        <v>6000</v>
      </c>
      <c r="J142" s="17" t="s">
        <v>525</v>
      </c>
      <c r="K142" s="20">
        <f>IF(FluxoCaixa1013151419182730[[#This Row],[Movimento ]]="Saldo Inicial",FluxoCaixa1013151419182730[[#This Row],[R$ (Valores)]],K141+FluxoCaixa1013151419182730[[#This Row],[Valores Receitas / Despesas]])</f>
        <v>712356.2</v>
      </c>
      <c r="L142" s="20">
        <f>IF(FluxoCaixa1013151419182730[[#This Row],[Entrada / Saída]]="Saída",FluxoCaixa1013151419182730[[#This Row],[R$ (Valores)]]*-1,FluxoCaixa1013151419182730[[#This Row],[R$ (Valores)]])</f>
        <v>-6000</v>
      </c>
    </row>
    <row r="143" spans="2:12">
      <c r="B143" s="48" t="s">
        <v>2477</v>
      </c>
      <c r="C143" s="48" t="s">
        <v>3977</v>
      </c>
      <c r="D143" s="16">
        <v>46240</v>
      </c>
      <c r="E143" s="48" t="s">
        <v>2496</v>
      </c>
      <c r="F143" s="17" t="s">
        <v>2</v>
      </c>
      <c r="G143" s="17" t="s">
        <v>70</v>
      </c>
      <c r="H143" s="17" t="s">
        <v>3510</v>
      </c>
      <c r="I143" s="29">
        <v>21771.02</v>
      </c>
      <c r="J143" s="17" t="s">
        <v>525</v>
      </c>
      <c r="K143" s="20">
        <f>IF(FluxoCaixa1013151419182730[[#This Row],[Movimento ]]="Saldo Inicial",FluxoCaixa1013151419182730[[#This Row],[R$ (Valores)]],K142+FluxoCaixa1013151419182730[[#This Row],[Valores Receitas / Despesas]])</f>
        <v>690585.17999999993</v>
      </c>
      <c r="L143" s="20">
        <f>IF(FluxoCaixa1013151419182730[[#This Row],[Entrada / Saída]]="Saída",FluxoCaixa1013151419182730[[#This Row],[R$ (Valores)]]*-1,FluxoCaixa1013151419182730[[#This Row],[R$ (Valores)]])</f>
        <v>-21771.02</v>
      </c>
    </row>
    <row r="144" spans="2:12">
      <c r="B144" s="48" t="s">
        <v>2477</v>
      </c>
      <c r="C144" s="48" t="s">
        <v>3977</v>
      </c>
      <c r="D144" s="16">
        <v>46240</v>
      </c>
      <c r="E144" s="48" t="s">
        <v>2496</v>
      </c>
      <c r="F144" s="17" t="s">
        <v>2</v>
      </c>
      <c r="G144" s="17" t="s">
        <v>70</v>
      </c>
      <c r="H144" s="17" t="s">
        <v>3405</v>
      </c>
      <c r="I144" s="29">
        <v>15333.95</v>
      </c>
      <c r="J144" s="17" t="s">
        <v>525</v>
      </c>
      <c r="K144" s="20">
        <f>IF(FluxoCaixa1013151419182730[[#This Row],[Movimento ]]="Saldo Inicial",FluxoCaixa1013151419182730[[#This Row],[R$ (Valores)]],K143+FluxoCaixa1013151419182730[[#This Row],[Valores Receitas / Despesas]])</f>
        <v>675251.23</v>
      </c>
      <c r="L144" s="20">
        <f>IF(FluxoCaixa1013151419182730[[#This Row],[Entrada / Saída]]="Saída",FluxoCaixa1013151419182730[[#This Row],[R$ (Valores)]]*-1,FluxoCaixa1013151419182730[[#This Row],[R$ (Valores)]])</f>
        <v>-15333.95</v>
      </c>
    </row>
    <row r="145" spans="2:12">
      <c r="B145" s="48" t="s">
        <v>2477</v>
      </c>
      <c r="C145" s="48" t="s">
        <v>3977</v>
      </c>
      <c r="D145" s="16">
        <v>46240</v>
      </c>
      <c r="E145" s="48" t="s">
        <v>2496</v>
      </c>
      <c r="F145" s="17" t="s">
        <v>2</v>
      </c>
      <c r="G145" s="17" t="s">
        <v>70</v>
      </c>
      <c r="H145" s="17" t="s">
        <v>3276</v>
      </c>
      <c r="I145" s="29">
        <v>35941.49</v>
      </c>
      <c r="J145" s="17" t="s">
        <v>525</v>
      </c>
      <c r="K145" s="20">
        <f>IF(FluxoCaixa1013151419182730[[#This Row],[Movimento ]]="Saldo Inicial",FluxoCaixa1013151419182730[[#This Row],[R$ (Valores)]],K144+FluxoCaixa1013151419182730[[#This Row],[Valores Receitas / Despesas]])</f>
        <v>639309.74</v>
      </c>
      <c r="L145" s="20">
        <f>IF(FluxoCaixa1013151419182730[[#This Row],[Entrada / Saída]]="Saída",FluxoCaixa1013151419182730[[#This Row],[R$ (Valores)]]*-1,FluxoCaixa1013151419182730[[#This Row],[R$ (Valores)]])</f>
        <v>-35941.49</v>
      </c>
    </row>
    <row r="146" spans="2:12">
      <c r="B146" s="48" t="s">
        <v>2477</v>
      </c>
      <c r="C146" s="48" t="s">
        <v>3977</v>
      </c>
      <c r="D146" s="16">
        <v>46240</v>
      </c>
      <c r="E146" s="48" t="s">
        <v>2496</v>
      </c>
      <c r="F146" s="17" t="s">
        <v>2</v>
      </c>
      <c r="G146" s="17" t="s">
        <v>70</v>
      </c>
      <c r="H146" s="17" t="s">
        <v>2348</v>
      </c>
      <c r="I146" s="29">
        <v>500</v>
      </c>
      <c r="J146" s="17" t="s">
        <v>525</v>
      </c>
      <c r="K146" s="20">
        <f>IF(FluxoCaixa1013151419182730[[#This Row],[Movimento ]]="Saldo Inicial",FluxoCaixa1013151419182730[[#This Row],[R$ (Valores)]],K145+FluxoCaixa1013151419182730[[#This Row],[Valores Receitas / Despesas]])</f>
        <v>638809.74</v>
      </c>
      <c r="L146" s="20">
        <f>IF(FluxoCaixa1013151419182730[[#This Row],[Entrada / Saída]]="Saída",FluxoCaixa1013151419182730[[#This Row],[R$ (Valores)]]*-1,FluxoCaixa1013151419182730[[#This Row],[R$ (Valores)]])</f>
        <v>-500</v>
      </c>
    </row>
    <row r="147" spans="2:12">
      <c r="B147" s="48" t="s">
        <v>2477</v>
      </c>
      <c r="C147" s="48" t="s">
        <v>3977</v>
      </c>
      <c r="D147" s="16">
        <v>46240</v>
      </c>
      <c r="E147" s="48" t="s">
        <v>2496</v>
      </c>
      <c r="F147" s="17" t="s">
        <v>2</v>
      </c>
      <c r="G147" s="17" t="s">
        <v>70</v>
      </c>
      <c r="H147" s="17" t="s">
        <v>2570</v>
      </c>
      <c r="I147" s="29">
        <v>261</v>
      </c>
      <c r="J147" s="17" t="s">
        <v>525</v>
      </c>
      <c r="K147" s="20">
        <f>IF(FluxoCaixa1013151419182730[[#This Row],[Movimento ]]="Saldo Inicial",FluxoCaixa1013151419182730[[#This Row],[R$ (Valores)]],K146+FluxoCaixa1013151419182730[[#This Row],[Valores Receitas / Despesas]])</f>
        <v>638548.74</v>
      </c>
      <c r="L147" s="20">
        <f>IF(FluxoCaixa1013151419182730[[#This Row],[Entrada / Saída]]="Saída",FluxoCaixa1013151419182730[[#This Row],[R$ (Valores)]]*-1,FluxoCaixa1013151419182730[[#This Row],[R$ (Valores)]])</f>
        <v>-261</v>
      </c>
    </row>
    <row r="148" spans="2:12">
      <c r="B148" s="48" t="s">
        <v>2477</v>
      </c>
      <c r="C148" s="48" t="s">
        <v>3977</v>
      </c>
      <c r="D148" s="16">
        <v>46240</v>
      </c>
      <c r="E148" s="48" t="s">
        <v>2496</v>
      </c>
      <c r="F148" s="17" t="s">
        <v>2</v>
      </c>
      <c r="G148" s="17" t="s">
        <v>70</v>
      </c>
      <c r="H148" s="17" t="s">
        <v>3402</v>
      </c>
      <c r="I148" s="21">
        <v>936</v>
      </c>
      <c r="J148" s="17" t="s">
        <v>525</v>
      </c>
      <c r="K148" s="20">
        <f>IF(FluxoCaixa1013151419182730[[#This Row],[Movimento ]]="Saldo Inicial",FluxoCaixa1013151419182730[[#This Row],[R$ (Valores)]],K147+FluxoCaixa1013151419182730[[#This Row],[Valores Receitas / Despesas]])</f>
        <v>637612.74</v>
      </c>
      <c r="L148" s="20">
        <f>IF(FluxoCaixa1013151419182730[[#This Row],[Entrada / Saída]]="Saída",FluxoCaixa1013151419182730[[#This Row],[R$ (Valores)]]*-1,FluxoCaixa1013151419182730[[#This Row],[R$ (Valores)]])</f>
        <v>-936</v>
      </c>
    </row>
    <row r="149" spans="2:12">
      <c r="B149" s="48" t="s">
        <v>2477</v>
      </c>
      <c r="C149" s="48" t="s">
        <v>3977</v>
      </c>
      <c r="D149" s="16">
        <v>46240</v>
      </c>
      <c r="E149" s="48" t="s">
        <v>2496</v>
      </c>
      <c r="F149" s="17" t="s">
        <v>2</v>
      </c>
      <c r="G149" s="17" t="s">
        <v>70</v>
      </c>
      <c r="H149" s="17" t="s">
        <v>2348</v>
      </c>
      <c r="I149" s="29">
        <v>5000</v>
      </c>
      <c r="J149" s="17" t="s">
        <v>525</v>
      </c>
      <c r="K149" s="20">
        <f>IF(FluxoCaixa1013151419182730[[#This Row],[Movimento ]]="Saldo Inicial",FluxoCaixa1013151419182730[[#This Row],[R$ (Valores)]],K148+FluxoCaixa1013151419182730[[#This Row],[Valores Receitas / Despesas]])</f>
        <v>632612.74</v>
      </c>
      <c r="L149" s="20">
        <f>IF(FluxoCaixa1013151419182730[[#This Row],[Entrada / Saída]]="Saída",FluxoCaixa1013151419182730[[#This Row],[R$ (Valores)]]*-1,FluxoCaixa1013151419182730[[#This Row],[R$ (Valores)]])</f>
        <v>-5000</v>
      </c>
    </row>
    <row r="150" spans="2:12">
      <c r="B150" s="48" t="s">
        <v>2477</v>
      </c>
      <c r="C150" s="48" t="s">
        <v>3977</v>
      </c>
      <c r="D150" s="16">
        <v>46240</v>
      </c>
      <c r="E150" s="48" t="s">
        <v>2496</v>
      </c>
      <c r="F150" s="17" t="s">
        <v>2</v>
      </c>
      <c r="G150" s="17" t="s">
        <v>70</v>
      </c>
      <c r="H150" s="17" t="s">
        <v>1187</v>
      </c>
      <c r="I150" s="21">
        <v>2500</v>
      </c>
      <c r="J150" s="17" t="s">
        <v>525</v>
      </c>
      <c r="K150" s="20">
        <f>IF(FluxoCaixa1013151419182730[[#This Row],[Movimento ]]="Saldo Inicial",FluxoCaixa1013151419182730[[#This Row],[R$ (Valores)]],K149+FluxoCaixa1013151419182730[[#This Row],[Valores Receitas / Despesas]])</f>
        <v>630112.74</v>
      </c>
      <c r="L150" s="20">
        <f>IF(FluxoCaixa1013151419182730[[#This Row],[Entrada / Saída]]="Saída",FluxoCaixa1013151419182730[[#This Row],[R$ (Valores)]]*-1,FluxoCaixa1013151419182730[[#This Row],[R$ (Valores)]])</f>
        <v>-2500</v>
      </c>
    </row>
    <row r="151" spans="2:12">
      <c r="B151" s="48" t="s">
        <v>2477</v>
      </c>
      <c r="C151" s="48" t="s">
        <v>3977</v>
      </c>
      <c r="D151" s="16">
        <v>46240</v>
      </c>
      <c r="E151" s="48" t="s">
        <v>2496</v>
      </c>
      <c r="F151" s="17" t="s">
        <v>2</v>
      </c>
      <c r="G151" s="17" t="s">
        <v>70</v>
      </c>
      <c r="H151" s="17" t="s">
        <v>2574</v>
      </c>
      <c r="I151" s="21">
        <v>5000</v>
      </c>
      <c r="J151" s="17" t="s">
        <v>525</v>
      </c>
      <c r="K151" s="20">
        <f>IF(FluxoCaixa1013151419182730[[#This Row],[Movimento ]]="Saldo Inicial",FluxoCaixa1013151419182730[[#This Row],[R$ (Valores)]],K150+FluxoCaixa1013151419182730[[#This Row],[Valores Receitas / Despesas]])</f>
        <v>625112.74</v>
      </c>
      <c r="L151" s="20">
        <f>IF(FluxoCaixa1013151419182730[[#This Row],[Entrada / Saída]]="Saída",FluxoCaixa1013151419182730[[#This Row],[R$ (Valores)]]*-1,FluxoCaixa1013151419182730[[#This Row],[R$ (Valores)]])</f>
        <v>-5000</v>
      </c>
    </row>
    <row r="152" spans="2:12">
      <c r="B152" s="48" t="s">
        <v>2477</v>
      </c>
      <c r="C152" s="48" t="s">
        <v>3977</v>
      </c>
      <c r="D152" s="16">
        <v>46240</v>
      </c>
      <c r="E152" s="48" t="s">
        <v>2496</v>
      </c>
      <c r="F152" s="17" t="s">
        <v>2</v>
      </c>
      <c r="G152" s="17" t="s">
        <v>70</v>
      </c>
      <c r="H152" s="17" t="s">
        <v>2552</v>
      </c>
      <c r="I152" s="21">
        <v>12225.32</v>
      </c>
      <c r="J152" s="17" t="s">
        <v>525</v>
      </c>
      <c r="K152" s="20">
        <f>IF(FluxoCaixa1013151419182730[[#This Row],[Movimento ]]="Saldo Inicial",FluxoCaixa1013151419182730[[#This Row],[R$ (Valores)]],K151+FluxoCaixa1013151419182730[[#This Row],[Valores Receitas / Despesas]])</f>
        <v>612887.42000000004</v>
      </c>
      <c r="L152" s="20">
        <f>IF(FluxoCaixa1013151419182730[[#This Row],[Entrada / Saída]]="Saída",FluxoCaixa1013151419182730[[#This Row],[R$ (Valores)]]*-1,FluxoCaixa1013151419182730[[#This Row],[R$ (Valores)]])</f>
        <v>-12225.32</v>
      </c>
    </row>
    <row r="153" spans="2:12">
      <c r="B153" s="48" t="s">
        <v>2477</v>
      </c>
      <c r="C153" s="48" t="s">
        <v>3977</v>
      </c>
      <c r="D153" s="16">
        <v>46240</v>
      </c>
      <c r="E153" s="48" t="s">
        <v>2496</v>
      </c>
      <c r="F153" s="17" t="s">
        <v>2</v>
      </c>
      <c r="G153" s="17" t="s">
        <v>70</v>
      </c>
      <c r="H153" s="17" t="s">
        <v>2440</v>
      </c>
      <c r="I153" s="21">
        <v>4779.2</v>
      </c>
      <c r="J153" s="17" t="s">
        <v>525</v>
      </c>
      <c r="K153" s="20">
        <f>IF(FluxoCaixa1013151419182730[[#This Row],[Movimento ]]="Saldo Inicial",FluxoCaixa1013151419182730[[#This Row],[R$ (Valores)]],K152+FluxoCaixa1013151419182730[[#This Row],[Valores Receitas / Despesas]])</f>
        <v>608108.22000000009</v>
      </c>
      <c r="L153" s="20">
        <f>IF(FluxoCaixa1013151419182730[[#This Row],[Entrada / Saída]]="Saída",FluxoCaixa1013151419182730[[#This Row],[R$ (Valores)]]*-1,FluxoCaixa1013151419182730[[#This Row],[R$ (Valores)]])</f>
        <v>-4779.2</v>
      </c>
    </row>
    <row r="154" spans="2:12">
      <c r="B154" s="48" t="s">
        <v>2477</v>
      </c>
      <c r="C154" s="48" t="s">
        <v>3977</v>
      </c>
      <c r="D154" s="16">
        <v>46240</v>
      </c>
      <c r="E154" s="48" t="s">
        <v>2496</v>
      </c>
      <c r="F154" s="17" t="s">
        <v>2</v>
      </c>
      <c r="G154" s="17" t="s">
        <v>70</v>
      </c>
      <c r="H154" s="17" t="s">
        <v>2351</v>
      </c>
      <c r="I154" s="21">
        <v>2500</v>
      </c>
      <c r="J154" s="17" t="s">
        <v>525</v>
      </c>
      <c r="K154" s="20">
        <f>IF(FluxoCaixa1013151419182730[[#This Row],[Movimento ]]="Saldo Inicial",FluxoCaixa1013151419182730[[#This Row],[R$ (Valores)]],K153+FluxoCaixa1013151419182730[[#This Row],[Valores Receitas / Despesas]])</f>
        <v>605608.22000000009</v>
      </c>
      <c r="L154" s="20">
        <f>IF(FluxoCaixa1013151419182730[[#This Row],[Entrada / Saída]]="Saída",FluxoCaixa1013151419182730[[#This Row],[R$ (Valores)]]*-1,FluxoCaixa1013151419182730[[#This Row],[R$ (Valores)]])</f>
        <v>-2500</v>
      </c>
    </row>
    <row r="155" spans="2:12">
      <c r="B155" s="48" t="s">
        <v>2477</v>
      </c>
      <c r="C155" s="48" t="s">
        <v>3977</v>
      </c>
      <c r="D155" s="16">
        <v>46240</v>
      </c>
      <c r="E155" s="48" t="s">
        <v>2496</v>
      </c>
      <c r="F155" s="17" t="s">
        <v>2</v>
      </c>
      <c r="G155" s="17" t="s">
        <v>70</v>
      </c>
      <c r="H155" s="17" t="s">
        <v>2353</v>
      </c>
      <c r="I155" s="21">
        <v>30793.51</v>
      </c>
      <c r="J155" s="17" t="s">
        <v>525</v>
      </c>
      <c r="K155" s="20">
        <f>IF(FluxoCaixa1013151419182730[[#This Row],[Movimento ]]="Saldo Inicial",FluxoCaixa1013151419182730[[#This Row],[R$ (Valores)]],K154+FluxoCaixa1013151419182730[[#This Row],[Valores Receitas / Despesas]])</f>
        <v>574814.71000000008</v>
      </c>
      <c r="L155" s="20">
        <f>IF(FluxoCaixa1013151419182730[[#This Row],[Entrada / Saída]]="Saída",FluxoCaixa1013151419182730[[#This Row],[R$ (Valores)]]*-1,FluxoCaixa1013151419182730[[#This Row],[R$ (Valores)]])</f>
        <v>-30793.51</v>
      </c>
    </row>
    <row r="156" spans="2:12">
      <c r="B156" s="48" t="s">
        <v>2478</v>
      </c>
      <c r="C156" s="48" t="s">
        <v>3977</v>
      </c>
      <c r="D156" s="16">
        <v>46240</v>
      </c>
      <c r="E156" s="48" t="s">
        <v>2413</v>
      </c>
      <c r="F156" s="17" t="s">
        <v>1</v>
      </c>
      <c r="G156" s="17" t="s">
        <v>75</v>
      </c>
      <c r="H156" s="17" t="s">
        <v>75</v>
      </c>
      <c r="I156" s="21">
        <v>200000</v>
      </c>
      <c r="J156" s="17" t="s">
        <v>525</v>
      </c>
      <c r="K156" s="20">
        <f>IF(FluxoCaixa1013151419182730[[#This Row],[Movimento ]]="Saldo Inicial",FluxoCaixa1013151419182730[[#This Row],[R$ (Valores)]],K155+FluxoCaixa1013151419182730[[#This Row],[Valores Receitas / Despesas]])</f>
        <v>774814.71000000008</v>
      </c>
      <c r="L156" s="20">
        <f>IF(FluxoCaixa1013151419182730[[#This Row],[Entrada / Saída]]="Saída",FluxoCaixa1013151419182730[[#This Row],[R$ (Valores)]]*-1,FluxoCaixa1013151419182730[[#This Row],[R$ (Valores)]])</f>
        <v>200000</v>
      </c>
    </row>
    <row r="157" spans="2:12">
      <c r="B157" s="48" t="s">
        <v>2478</v>
      </c>
      <c r="C157" s="48" t="s">
        <v>3977</v>
      </c>
      <c r="D157" s="16">
        <v>46241</v>
      </c>
      <c r="E157" s="48" t="s">
        <v>2413</v>
      </c>
      <c r="F157" s="17" t="s">
        <v>2</v>
      </c>
      <c r="G157" s="17" t="s">
        <v>71</v>
      </c>
      <c r="H157" s="17" t="s">
        <v>4030</v>
      </c>
      <c r="I157" s="21">
        <v>1024.9000000000001</v>
      </c>
      <c r="J157" s="17" t="s">
        <v>525</v>
      </c>
      <c r="K157" s="20">
        <f>IF(FluxoCaixa1013151419182730[[#This Row],[Movimento ]]="Saldo Inicial",FluxoCaixa1013151419182730[[#This Row],[R$ (Valores)]],K156+FluxoCaixa1013151419182730[[#This Row],[Valores Receitas / Despesas]])</f>
        <v>773789.81</v>
      </c>
      <c r="L157" s="20">
        <f>IF(FluxoCaixa1013151419182730[[#This Row],[Entrada / Saída]]="Saída",FluxoCaixa1013151419182730[[#This Row],[R$ (Valores)]]*-1,FluxoCaixa1013151419182730[[#This Row],[R$ (Valores)]])</f>
        <v>-1024.9000000000001</v>
      </c>
    </row>
    <row r="158" spans="2:12">
      <c r="B158" s="48" t="s">
        <v>2477</v>
      </c>
      <c r="C158" s="48" t="s">
        <v>3977</v>
      </c>
      <c r="D158" s="16">
        <v>46241</v>
      </c>
      <c r="E158" s="48" t="s">
        <v>2413</v>
      </c>
      <c r="F158" s="17" t="s">
        <v>2</v>
      </c>
      <c r="G158" s="17" t="s">
        <v>34</v>
      </c>
      <c r="H158" s="17" t="s">
        <v>4031</v>
      </c>
      <c r="I158" s="21">
        <v>1546.82</v>
      </c>
      <c r="J158" s="17" t="s">
        <v>525</v>
      </c>
      <c r="K158" s="20">
        <f>IF(FluxoCaixa1013151419182730[[#This Row],[Movimento ]]="Saldo Inicial",FluxoCaixa1013151419182730[[#This Row],[R$ (Valores)]],K157+FluxoCaixa1013151419182730[[#This Row],[Valores Receitas / Despesas]])</f>
        <v>772242.99000000011</v>
      </c>
      <c r="L158" s="20">
        <f>IF(FluxoCaixa1013151419182730[[#This Row],[Entrada / Saída]]="Saída",FluxoCaixa1013151419182730[[#This Row],[R$ (Valores)]]*-1,FluxoCaixa1013151419182730[[#This Row],[R$ (Valores)]])</f>
        <v>-1546.82</v>
      </c>
    </row>
    <row r="159" spans="2:12">
      <c r="B159" s="48" t="s">
        <v>2477</v>
      </c>
      <c r="C159" s="48" t="s">
        <v>3977</v>
      </c>
      <c r="D159" s="16">
        <v>46241</v>
      </c>
      <c r="E159" s="48" t="s">
        <v>2413</v>
      </c>
      <c r="F159" s="17" t="s">
        <v>2</v>
      </c>
      <c r="G159" s="17" t="s">
        <v>34</v>
      </c>
      <c r="H159" s="17" t="s">
        <v>1050</v>
      </c>
      <c r="I159" s="21">
        <v>4316.6899999999996</v>
      </c>
      <c r="J159" s="17" t="s">
        <v>525</v>
      </c>
      <c r="K159" s="20">
        <f>IF(FluxoCaixa1013151419182730[[#This Row],[Movimento ]]="Saldo Inicial",FluxoCaixa1013151419182730[[#This Row],[R$ (Valores)]],K158+FluxoCaixa1013151419182730[[#This Row],[Valores Receitas / Despesas]])</f>
        <v>767926.30000000016</v>
      </c>
      <c r="L159" s="20">
        <f>IF(FluxoCaixa1013151419182730[[#This Row],[Entrada / Saída]]="Saída",FluxoCaixa1013151419182730[[#This Row],[R$ (Valores)]]*-1,FluxoCaixa1013151419182730[[#This Row],[R$ (Valores)]])</f>
        <v>-4316.6899999999996</v>
      </c>
    </row>
    <row r="160" spans="2:12">
      <c r="B160" s="48" t="s">
        <v>2477</v>
      </c>
      <c r="C160" s="48" t="s">
        <v>3977</v>
      </c>
      <c r="D160" s="16">
        <v>46241</v>
      </c>
      <c r="E160" s="48" t="s">
        <v>2413</v>
      </c>
      <c r="F160" s="17" t="s">
        <v>2</v>
      </c>
      <c r="G160" s="17" t="s">
        <v>25</v>
      </c>
      <c r="H160" s="17" t="s">
        <v>1963</v>
      </c>
      <c r="I160" s="21">
        <v>100</v>
      </c>
      <c r="J160" s="17" t="s">
        <v>525</v>
      </c>
      <c r="K160" s="20">
        <f>IF(FluxoCaixa1013151419182730[[#This Row],[Movimento ]]="Saldo Inicial",FluxoCaixa1013151419182730[[#This Row],[R$ (Valores)]],K159+FluxoCaixa1013151419182730[[#This Row],[Valores Receitas / Despesas]])</f>
        <v>767826.30000000016</v>
      </c>
      <c r="L160" s="20">
        <f>IF(FluxoCaixa1013151419182730[[#This Row],[Entrada / Saída]]="Saída",FluxoCaixa1013151419182730[[#This Row],[R$ (Valores)]]*-1,FluxoCaixa1013151419182730[[#This Row],[R$ (Valores)]])</f>
        <v>-100</v>
      </c>
    </row>
    <row r="161" spans="2:12">
      <c r="B161" s="48" t="s">
        <v>2477</v>
      </c>
      <c r="C161" s="48" t="s">
        <v>3977</v>
      </c>
      <c r="D161" s="16">
        <v>46241</v>
      </c>
      <c r="E161" s="48" t="s">
        <v>2413</v>
      </c>
      <c r="F161" s="17" t="s">
        <v>2</v>
      </c>
      <c r="G161" s="17" t="s">
        <v>25</v>
      </c>
      <c r="H161" s="17" t="s">
        <v>2532</v>
      </c>
      <c r="I161" s="21">
        <v>1045</v>
      </c>
      <c r="J161" s="17" t="s">
        <v>525</v>
      </c>
      <c r="K161" s="20">
        <f>IF(FluxoCaixa1013151419182730[[#This Row],[Movimento ]]="Saldo Inicial",FluxoCaixa1013151419182730[[#This Row],[R$ (Valores)]],K160+FluxoCaixa1013151419182730[[#This Row],[Valores Receitas / Despesas]])</f>
        <v>766781.30000000016</v>
      </c>
      <c r="L161" s="20">
        <f>IF(FluxoCaixa1013151419182730[[#This Row],[Entrada / Saída]]="Saída",FluxoCaixa1013151419182730[[#This Row],[R$ (Valores)]]*-1,FluxoCaixa1013151419182730[[#This Row],[R$ (Valores)]])</f>
        <v>-1045</v>
      </c>
    </row>
    <row r="162" spans="2:12">
      <c r="B162" s="48" t="s">
        <v>2477</v>
      </c>
      <c r="C162" s="48" t="s">
        <v>3977</v>
      </c>
      <c r="D162" s="16">
        <v>46241</v>
      </c>
      <c r="E162" s="48" t="s">
        <v>2413</v>
      </c>
      <c r="F162" s="17" t="s">
        <v>2</v>
      </c>
      <c r="G162" s="17" t="s">
        <v>25</v>
      </c>
      <c r="H162" s="17" t="s">
        <v>1751</v>
      </c>
      <c r="I162" s="21">
        <v>1375</v>
      </c>
      <c r="J162" s="17" t="s">
        <v>525</v>
      </c>
      <c r="K162" s="20">
        <f>IF(FluxoCaixa1013151419182730[[#This Row],[Movimento ]]="Saldo Inicial",FluxoCaixa1013151419182730[[#This Row],[R$ (Valores)]],K161+FluxoCaixa1013151419182730[[#This Row],[Valores Receitas / Despesas]])</f>
        <v>765406.30000000016</v>
      </c>
      <c r="L162" s="20">
        <f>IF(FluxoCaixa1013151419182730[[#This Row],[Entrada / Saída]]="Saída",FluxoCaixa1013151419182730[[#This Row],[R$ (Valores)]]*-1,FluxoCaixa1013151419182730[[#This Row],[R$ (Valores)]])</f>
        <v>-1375</v>
      </c>
    </row>
    <row r="163" spans="2:12">
      <c r="B163" s="48" t="s">
        <v>2477</v>
      </c>
      <c r="C163" s="48" t="s">
        <v>3977</v>
      </c>
      <c r="D163" s="16">
        <v>46241</v>
      </c>
      <c r="E163" s="48" t="s">
        <v>2413</v>
      </c>
      <c r="F163" s="17" t="s">
        <v>2</v>
      </c>
      <c r="G163" s="17" t="s">
        <v>70</v>
      </c>
      <c r="H163" s="17" t="s">
        <v>4032</v>
      </c>
      <c r="I163" s="21">
        <v>8000</v>
      </c>
      <c r="J163" s="17" t="s">
        <v>525</v>
      </c>
      <c r="K163" s="20">
        <f>IF(FluxoCaixa1013151419182730[[#This Row],[Movimento ]]="Saldo Inicial",FluxoCaixa1013151419182730[[#This Row],[R$ (Valores)]],K162+FluxoCaixa1013151419182730[[#This Row],[Valores Receitas / Despesas]])</f>
        <v>757406.30000000016</v>
      </c>
      <c r="L163" s="20">
        <f>IF(FluxoCaixa1013151419182730[[#This Row],[Entrada / Saída]]="Saída",FluxoCaixa1013151419182730[[#This Row],[R$ (Valores)]]*-1,FluxoCaixa1013151419182730[[#This Row],[R$ (Valores)]])</f>
        <v>-8000</v>
      </c>
    </row>
    <row r="164" spans="2:12">
      <c r="B164" s="48" t="s">
        <v>2477</v>
      </c>
      <c r="C164" s="48" t="s">
        <v>3977</v>
      </c>
      <c r="D164" s="16">
        <v>46241</v>
      </c>
      <c r="E164" s="48" t="s">
        <v>2413</v>
      </c>
      <c r="F164" s="17" t="s">
        <v>2</v>
      </c>
      <c r="G164" s="17" t="s">
        <v>70</v>
      </c>
      <c r="H164" s="17" t="s">
        <v>3455</v>
      </c>
      <c r="I164" s="21">
        <v>9600</v>
      </c>
      <c r="J164" s="17" t="s">
        <v>525</v>
      </c>
      <c r="K164" s="20">
        <f>IF(FluxoCaixa1013151419182730[[#This Row],[Movimento ]]="Saldo Inicial",FluxoCaixa1013151419182730[[#This Row],[R$ (Valores)]],K163+FluxoCaixa1013151419182730[[#This Row],[Valores Receitas / Despesas]])</f>
        <v>747806.30000000016</v>
      </c>
      <c r="L164" s="20">
        <f>IF(FluxoCaixa1013151419182730[[#This Row],[Entrada / Saída]]="Saída",FluxoCaixa1013151419182730[[#This Row],[R$ (Valores)]]*-1,FluxoCaixa1013151419182730[[#This Row],[R$ (Valores)]])</f>
        <v>-9600</v>
      </c>
    </row>
    <row r="165" spans="2:12">
      <c r="B165" s="48" t="s">
        <v>2477</v>
      </c>
      <c r="C165" s="48" t="s">
        <v>3977</v>
      </c>
      <c r="D165" s="16">
        <v>46241</v>
      </c>
      <c r="E165" s="48" t="s">
        <v>2413</v>
      </c>
      <c r="F165" s="17" t="s">
        <v>2</v>
      </c>
      <c r="G165" s="17" t="s">
        <v>70</v>
      </c>
      <c r="H165" s="17" t="s">
        <v>3042</v>
      </c>
      <c r="I165" s="21">
        <v>5400</v>
      </c>
      <c r="J165" s="17" t="s">
        <v>525</v>
      </c>
      <c r="K165" s="20">
        <f>IF(FluxoCaixa1013151419182730[[#This Row],[Movimento ]]="Saldo Inicial",FluxoCaixa1013151419182730[[#This Row],[R$ (Valores)]],K164+FluxoCaixa1013151419182730[[#This Row],[Valores Receitas / Despesas]])</f>
        <v>742406.30000000016</v>
      </c>
      <c r="L165" s="20">
        <f>IF(FluxoCaixa1013151419182730[[#This Row],[Entrada / Saída]]="Saída",FluxoCaixa1013151419182730[[#This Row],[R$ (Valores)]]*-1,FluxoCaixa1013151419182730[[#This Row],[R$ (Valores)]])</f>
        <v>-5400</v>
      </c>
    </row>
    <row r="166" spans="2:12">
      <c r="B166" s="48" t="s">
        <v>2477</v>
      </c>
      <c r="C166" s="48" t="s">
        <v>3977</v>
      </c>
      <c r="D166" s="16">
        <v>46241</v>
      </c>
      <c r="E166" s="48" t="s">
        <v>2413</v>
      </c>
      <c r="F166" s="17" t="s">
        <v>2</v>
      </c>
      <c r="G166" s="17" t="s">
        <v>70</v>
      </c>
      <c r="H166" s="17" t="s">
        <v>2095</v>
      </c>
      <c r="I166" s="21">
        <v>8000</v>
      </c>
      <c r="J166" s="17" t="s">
        <v>525</v>
      </c>
      <c r="K166" s="20">
        <f>IF(FluxoCaixa1013151419182730[[#This Row],[Movimento ]]="Saldo Inicial",FluxoCaixa1013151419182730[[#This Row],[R$ (Valores)]],K165+FluxoCaixa1013151419182730[[#This Row],[Valores Receitas / Despesas]])</f>
        <v>734406.30000000016</v>
      </c>
      <c r="L166" s="20">
        <f>IF(FluxoCaixa1013151419182730[[#This Row],[Entrada / Saída]]="Saída",FluxoCaixa1013151419182730[[#This Row],[R$ (Valores)]]*-1,FluxoCaixa1013151419182730[[#This Row],[R$ (Valores)]])</f>
        <v>-8000</v>
      </c>
    </row>
    <row r="167" spans="2:12">
      <c r="B167" s="48" t="s">
        <v>2477</v>
      </c>
      <c r="C167" s="48" t="s">
        <v>3977</v>
      </c>
      <c r="D167" s="16">
        <v>46241</v>
      </c>
      <c r="E167" s="48" t="s">
        <v>2413</v>
      </c>
      <c r="F167" s="17" t="s">
        <v>2</v>
      </c>
      <c r="G167" s="17" t="s">
        <v>70</v>
      </c>
      <c r="H167" s="17" t="s">
        <v>2128</v>
      </c>
      <c r="I167" s="21">
        <v>3750</v>
      </c>
      <c r="J167" s="17" t="s">
        <v>525</v>
      </c>
      <c r="K167" s="20">
        <f>IF(FluxoCaixa1013151419182730[[#This Row],[Movimento ]]="Saldo Inicial",FluxoCaixa1013151419182730[[#This Row],[R$ (Valores)]],K166+FluxoCaixa1013151419182730[[#This Row],[Valores Receitas / Despesas]])</f>
        <v>730656.30000000016</v>
      </c>
      <c r="L167" s="20">
        <f>IF(FluxoCaixa1013151419182730[[#This Row],[Entrada / Saída]]="Saída",FluxoCaixa1013151419182730[[#This Row],[R$ (Valores)]]*-1,FluxoCaixa1013151419182730[[#This Row],[R$ (Valores)]])</f>
        <v>-3750</v>
      </c>
    </row>
    <row r="168" spans="2:12">
      <c r="B168" s="48" t="s">
        <v>2477</v>
      </c>
      <c r="C168" s="48" t="s">
        <v>3977</v>
      </c>
      <c r="D168" s="16">
        <v>46241</v>
      </c>
      <c r="E168" s="48" t="s">
        <v>2413</v>
      </c>
      <c r="F168" s="17" t="s">
        <v>2</v>
      </c>
      <c r="G168" s="17" t="s">
        <v>70</v>
      </c>
      <c r="H168" s="17" t="s">
        <v>1402</v>
      </c>
      <c r="I168" s="21">
        <v>4000</v>
      </c>
      <c r="J168" s="17" t="s">
        <v>525</v>
      </c>
      <c r="K168" s="20">
        <f>IF(FluxoCaixa1013151419182730[[#This Row],[Movimento ]]="Saldo Inicial",FluxoCaixa1013151419182730[[#This Row],[R$ (Valores)]],K167+FluxoCaixa1013151419182730[[#This Row],[Valores Receitas / Despesas]])</f>
        <v>726656.30000000016</v>
      </c>
      <c r="L168" s="20">
        <f>IF(FluxoCaixa1013151419182730[[#This Row],[Entrada / Saída]]="Saída",FluxoCaixa1013151419182730[[#This Row],[R$ (Valores)]]*-1,FluxoCaixa1013151419182730[[#This Row],[R$ (Valores)]])</f>
        <v>-4000</v>
      </c>
    </row>
    <row r="169" spans="2:12">
      <c r="B169" s="48" t="s">
        <v>2477</v>
      </c>
      <c r="C169" s="48" t="s">
        <v>3977</v>
      </c>
      <c r="D169" s="16">
        <v>46241</v>
      </c>
      <c r="E169" s="48" t="s">
        <v>2413</v>
      </c>
      <c r="F169" s="17" t="s">
        <v>2</v>
      </c>
      <c r="G169" s="17" t="s">
        <v>70</v>
      </c>
      <c r="H169" s="17" t="s">
        <v>2129</v>
      </c>
      <c r="I169" s="21">
        <v>3079</v>
      </c>
      <c r="J169" s="17" t="s">
        <v>525</v>
      </c>
      <c r="K169" s="20">
        <f>IF(FluxoCaixa1013151419182730[[#This Row],[Movimento ]]="Saldo Inicial",FluxoCaixa1013151419182730[[#This Row],[R$ (Valores)]],K168+FluxoCaixa1013151419182730[[#This Row],[Valores Receitas / Despesas]])</f>
        <v>723577.30000000016</v>
      </c>
      <c r="L169" s="20">
        <f>IF(FluxoCaixa1013151419182730[[#This Row],[Entrada / Saída]]="Saída",FluxoCaixa1013151419182730[[#This Row],[R$ (Valores)]]*-1,FluxoCaixa1013151419182730[[#This Row],[R$ (Valores)]])</f>
        <v>-3079</v>
      </c>
    </row>
    <row r="170" spans="2:12">
      <c r="B170" s="48" t="s">
        <v>2477</v>
      </c>
      <c r="C170" s="48" t="s">
        <v>3977</v>
      </c>
      <c r="D170" s="16">
        <v>46241</v>
      </c>
      <c r="E170" s="48" t="s">
        <v>2413</v>
      </c>
      <c r="F170" s="17" t="s">
        <v>2</v>
      </c>
      <c r="G170" s="17" t="s">
        <v>70</v>
      </c>
      <c r="H170" s="17" t="s">
        <v>3472</v>
      </c>
      <c r="I170" s="21">
        <v>10599.1</v>
      </c>
      <c r="J170" s="17" t="s">
        <v>525</v>
      </c>
      <c r="K170" s="20">
        <f>IF(FluxoCaixa1013151419182730[[#This Row],[Movimento ]]="Saldo Inicial",FluxoCaixa1013151419182730[[#This Row],[R$ (Valores)]],K169+FluxoCaixa1013151419182730[[#This Row],[Valores Receitas / Despesas]])</f>
        <v>712978.20000000019</v>
      </c>
      <c r="L170" s="20">
        <f>IF(FluxoCaixa1013151419182730[[#This Row],[Entrada / Saída]]="Saída",FluxoCaixa1013151419182730[[#This Row],[R$ (Valores)]]*-1,FluxoCaixa1013151419182730[[#This Row],[R$ (Valores)]])</f>
        <v>-10599.1</v>
      </c>
    </row>
    <row r="171" spans="2:12">
      <c r="B171" s="48" t="s">
        <v>2477</v>
      </c>
      <c r="C171" s="48" t="s">
        <v>3977</v>
      </c>
      <c r="D171" s="16">
        <v>46241</v>
      </c>
      <c r="E171" s="48" t="s">
        <v>2413</v>
      </c>
      <c r="F171" s="17" t="s">
        <v>2</v>
      </c>
      <c r="G171" s="17" t="s">
        <v>70</v>
      </c>
      <c r="H171" s="17" t="s">
        <v>4033</v>
      </c>
      <c r="I171" s="21">
        <v>1970</v>
      </c>
      <c r="J171" s="17" t="s">
        <v>525</v>
      </c>
      <c r="K171" s="20">
        <f>IF(FluxoCaixa1013151419182730[[#This Row],[Movimento ]]="Saldo Inicial",FluxoCaixa1013151419182730[[#This Row],[R$ (Valores)]],K170+FluxoCaixa1013151419182730[[#This Row],[Valores Receitas / Despesas]])</f>
        <v>711008.20000000019</v>
      </c>
      <c r="L171" s="20">
        <f>IF(FluxoCaixa1013151419182730[[#This Row],[Entrada / Saída]]="Saída",FluxoCaixa1013151419182730[[#This Row],[R$ (Valores)]]*-1,FluxoCaixa1013151419182730[[#This Row],[R$ (Valores)]])</f>
        <v>-1970</v>
      </c>
    </row>
    <row r="172" spans="2:12">
      <c r="B172" s="48" t="s">
        <v>2477</v>
      </c>
      <c r="C172" s="48" t="s">
        <v>3977</v>
      </c>
      <c r="D172" s="16">
        <v>46241</v>
      </c>
      <c r="E172" s="48" t="s">
        <v>2413</v>
      </c>
      <c r="F172" s="17" t="s">
        <v>2</v>
      </c>
      <c r="G172" s="17" t="s">
        <v>70</v>
      </c>
      <c r="H172" s="17" t="s">
        <v>4034</v>
      </c>
      <c r="I172" s="21">
        <v>6249.25</v>
      </c>
      <c r="J172" s="17" t="s">
        <v>525</v>
      </c>
      <c r="K172" s="20">
        <f>IF(FluxoCaixa1013151419182730[[#This Row],[Movimento ]]="Saldo Inicial",FluxoCaixa1013151419182730[[#This Row],[R$ (Valores)]],K171+FluxoCaixa1013151419182730[[#This Row],[Valores Receitas / Despesas]])</f>
        <v>704758.95000000019</v>
      </c>
      <c r="L172" s="20">
        <f>IF(FluxoCaixa1013151419182730[[#This Row],[Entrada / Saída]]="Saída",FluxoCaixa1013151419182730[[#This Row],[R$ (Valores)]]*-1,FluxoCaixa1013151419182730[[#This Row],[R$ (Valores)]])</f>
        <v>-6249.25</v>
      </c>
    </row>
    <row r="173" spans="2:12">
      <c r="B173" s="48" t="s">
        <v>2477</v>
      </c>
      <c r="C173" s="48" t="s">
        <v>3977</v>
      </c>
      <c r="D173" s="16">
        <v>46241</v>
      </c>
      <c r="E173" s="48" t="s">
        <v>2413</v>
      </c>
      <c r="F173" s="17" t="s">
        <v>2</v>
      </c>
      <c r="G173" s="17" t="s">
        <v>70</v>
      </c>
      <c r="H173" s="17" t="s">
        <v>4035</v>
      </c>
      <c r="I173" s="21">
        <v>16700</v>
      </c>
      <c r="J173" s="17" t="s">
        <v>525</v>
      </c>
      <c r="K173" s="20">
        <f>IF(FluxoCaixa1013151419182730[[#This Row],[Movimento ]]="Saldo Inicial",FluxoCaixa1013151419182730[[#This Row],[R$ (Valores)]],K172+FluxoCaixa1013151419182730[[#This Row],[Valores Receitas / Despesas]])</f>
        <v>688058.95000000019</v>
      </c>
      <c r="L173" s="20">
        <f>IF(FluxoCaixa1013151419182730[[#This Row],[Entrada / Saída]]="Saída",FluxoCaixa1013151419182730[[#This Row],[R$ (Valores)]]*-1,FluxoCaixa1013151419182730[[#This Row],[R$ (Valores)]])</f>
        <v>-16700</v>
      </c>
    </row>
    <row r="174" spans="2:12">
      <c r="B174" s="48" t="s">
        <v>2477</v>
      </c>
      <c r="C174" s="48" t="s">
        <v>3977</v>
      </c>
      <c r="D174" s="16">
        <v>46241</v>
      </c>
      <c r="E174" s="48" t="s">
        <v>2413</v>
      </c>
      <c r="F174" s="17" t="s">
        <v>2</v>
      </c>
      <c r="G174" s="17" t="s">
        <v>70</v>
      </c>
      <c r="H174" s="17" t="s">
        <v>1660</v>
      </c>
      <c r="I174" s="21">
        <v>3542</v>
      </c>
      <c r="J174" s="17" t="s">
        <v>525</v>
      </c>
      <c r="K174" s="20">
        <f>IF(FluxoCaixa1013151419182730[[#This Row],[Movimento ]]="Saldo Inicial",FluxoCaixa1013151419182730[[#This Row],[R$ (Valores)]],K173+FluxoCaixa1013151419182730[[#This Row],[Valores Receitas / Despesas]])</f>
        <v>684516.95000000019</v>
      </c>
      <c r="L174" s="20">
        <f>IF(FluxoCaixa1013151419182730[[#This Row],[Entrada / Saída]]="Saída",FluxoCaixa1013151419182730[[#This Row],[R$ (Valores)]]*-1,FluxoCaixa1013151419182730[[#This Row],[R$ (Valores)]])</f>
        <v>-3542</v>
      </c>
    </row>
    <row r="175" spans="2:12">
      <c r="B175" s="48" t="s">
        <v>2477</v>
      </c>
      <c r="C175" s="48" t="s">
        <v>3977</v>
      </c>
      <c r="D175" s="16">
        <v>46241</v>
      </c>
      <c r="E175" s="48" t="s">
        <v>2413</v>
      </c>
      <c r="F175" s="17" t="s">
        <v>2</v>
      </c>
      <c r="G175" s="17" t="s">
        <v>70</v>
      </c>
      <c r="H175" s="17" t="s">
        <v>2248</v>
      </c>
      <c r="I175" s="21">
        <v>6450</v>
      </c>
      <c r="J175" s="17" t="s">
        <v>525</v>
      </c>
      <c r="K175" s="20">
        <f>IF(FluxoCaixa1013151419182730[[#This Row],[Movimento ]]="Saldo Inicial",FluxoCaixa1013151419182730[[#This Row],[R$ (Valores)]],K174+FluxoCaixa1013151419182730[[#This Row],[Valores Receitas / Despesas]])</f>
        <v>678066.95000000019</v>
      </c>
      <c r="L175" s="20">
        <f>IF(FluxoCaixa1013151419182730[[#This Row],[Entrada / Saída]]="Saída",FluxoCaixa1013151419182730[[#This Row],[R$ (Valores)]]*-1,FluxoCaixa1013151419182730[[#This Row],[R$ (Valores)]])</f>
        <v>-6450</v>
      </c>
    </row>
    <row r="176" spans="2:12">
      <c r="B176" s="48" t="s">
        <v>2477</v>
      </c>
      <c r="C176" s="48" t="s">
        <v>3977</v>
      </c>
      <c r="D176" s="16">
        <v>46241</v>
      </c>
      <c r="E176" s="48" t="s">
        <v>2413</v>
      </c>
      <c r="F176" s="17" t="s">
        <v>2</v>
      </c>
      <c r="G176" s="17" t="s">
        <v>70</v>
      </c>
      <c r="H176" s="17" t="s">
        <v>3760</v>
      </c>
      <c r="I176" s="21">
        <v>13379.25</v>
      </c>
      <c r="J176" s="17" t="s">
        <v>525</v>
      </c>
      <c r="K176" s="20">
        <f>IF(FluxoCaixa1013151419182730[[#This Row],[Movimento ]]="Saldo Inicial",FluxoCaixa1013151419182730[[#This Row],[R$ (Valores)]],K175+FluxoCaixa1013151419182730[[#This Row],[Valores Receitas / Despesas]])</f>
        <v>664687.70000000019</v>
      </c>
      <c r="L176" s="20">
        <f>IF(FluxoCaixa1013151419182730[[#This Row],[Entrada / Saída]]="Saída",FluxoCaixa1013151419182730[[#This Row],[R$ (Valores)]]*-1,FluxoCaixa1013151419182730[[#This Row],[R$ (Valores)]])</f>
        <v>-13379.25</v>
      </c>
    </row>
    <row r="177" spans="2:12">
      <c r="B177" s="48" t="s">
        <v>2477</v>
      </c>
      <c r="C177" s="48" t="s">
        <v>3977</v>
      </c>
      <c r="D177" s="16">
        <v>46241</v>
      </c>
      <c r="E177" s="48" t="s">
        <v>2413</v>
      </c>
      <c r="F177" s="17" t="s">
        <v>2</v>
      </c>
      <c r="G177" s="17" t="s">
        <v>70</v>
      </c>
      <c r="H177" s="17" t="s">
        <v>3456</v>
      </c>
      <c r="I177" s="21">
        <v>29375.85</v>
      </c>
      <c r="J177" s="17" t="s">
        <v>525</v>
      </c>
      <c r="K177" s="20">
        <f>IF(FluxoCaixa1013151419182730[[#This Row],[Movimento ]]="Saldo Inicial",FluxoCaixa1013151419182730[[#This Row],[R$ (Valores)]],K176+FluxoCaixa1013151419182730[[#This Row],[Valores Receitas / Despesas]])</f>
        <v>635311.85000000021</v>
      </c>
      <c r="L177" s="20">
        <f>IF(FluxoCaixa1013151419182730[[#This Row],[Entrada / Saída]]="Saída",FluxoCaixa1013151419182730[[#This Row],[R$ (Valores)]]*-1,FluxoCaixa1013151419182730[[#This Row],[R$ (Valores)]])</f>
        <v>-29375.85</v>
      </c>
    </row>
    <row r="178" spans="2:12">
      <c r="B178" s="48" t="s">
        <v>2477</v>
      </c>
      <c r="C178" s="48" t="s">
        <v>3977</v>
      </c>
      <c r="D178" s="16">
        <v>46241</v>
      </c>
      <c r="E178" s="48" t="s">
        <v>2413</v>
      </c>
      <c r="F178" s="17" t="s">
        <v>2</v>
      </c>
      <c r="G178" s="17" t="s">
        <v>70</v>
      </c>
      <c r="H178" s="17" t="s">
        <v>3457</v>
      </c>
      <c r="I178" s="21">
        <v>15600</v>
      </c>
      <c r="J178" s="17" t="s">
        <v>525</v>
      </c>
      <c r="K178" s="20">
        <f>IF(FluxoCaixa1013151419182730[[#This Row],[Movimento ]]="Saldo Inicial",FluxoCaixa1013151419182730[[#This Row],[R$ (Valores)]],K177+FluxoCaixa1013151419182730[[#This Row],[Valores Receitas / Despesas]])</f>
        <v>619711.85000000021</v>
      </c>
      <c r="L178" s="20">
        <f>IF(FluxoCaixa1013151419182730[[#This Row],[Entrada / Saída]]="Saída",FluxoCaixa1013151419182730[[#This Row],[R$ (Valores)]]*-1,FluxoCaixa1013151419182730[[#This Row],[R$ (Valores)]])</f>
        <v>-15600</v>
      </c>
    </row>
    <row r="179" spans="2:12">
      <c r="B179" s="48" t="s">
        <v>2477</v>
      </c>
      <c r="C179" s="48" t="s">
        <v>3977</v>
      </c>
      <c r="D179" s="16">
        <v>46241</v>
      </c>
      <c r="E179" s="48" t="s">
        <v>2413</v>
      </c>
      <c r="F179" s="17" t="s">
        <v>2</v>
      </c>
      <c r="G179" s="17" t="s">
        <v>70</v>
      </c>
      <c r="H179" s="17" t="s">
        <v>3458</v>
      </c>
      <c r="I179" s="21">
        <v>15330</v>
      </c>
      <c r="J179" s="17" t="s">
        <v>525</v>
      </c>
      <c r="K179" s="20">
        <f>IF(FluxoCaixa1013151419182730[[#This Row],[Movimento ]]="Saldo Inicial",FluxoCaixa1013151419182730[[#This Row],[R$ (Valores)]],K178+FluxoCaixa1013151419182730[[#This Row],[Valores Receitas / Despesas]])</f>
        <v>604381.85000000021</v>
      </c>
      <c r="L179" s="20">
        <f>IF(FluxoCaixa1013151419182730[[#This Row],[Entrada / Saída]]="Saída",FluxoCaixa1013151419182730[[#This Row],[R$ (Valores)]]*-1,FluxoCaixa1013151419182730[[#This Row],[R$ (Valores)]])</f>
        <v>-15330</v>
      </c>
    </row>
    <row r="180" spans="2:12">
      <c r="B180" s="48" t="s">
        <v>2477</v>
      </c>
      <c r="C180" s="48" t="s">
        <v>3977</v>
      </c>
      <c r="D180" s="16">
        <v>46241</v>
      </c>
      <c r="E180" s="48" t="s">
        <v>2413</v>
      </c>
      <c r="F180" s="17" t="s">
        <v>2</v>
      </c>
      <c r="G180" s="17" t="s">
        <v>70</v>
      </c>
      <c r="H180" s="17" t="s">
        <v>3263</v>
      </c>
      <c r="I180" s="21">
        <v>8700</v>
      </c>
      <c r="J180" s="17" t="s">
        <v>525</v>
      </c>
      <c r="K180" s="20">
        <f>IF(FluxoCaixa1013151419182730[[#This Row],[Movimento ]]="Saldo Inicial",FluxoCaixa1013151419182730[[#This Row],[R$ (Valores)]],K179+FluxoCaixa1013151419182730[[#This Row],[Valores Receitas / Despesas]])</f>
        <v>595681.85000000021</v>
      </c>
      <c r="L180" s="20">
        <f>IF(FluxoCaixa1013151419182730[[#This Row],[Entrada / Saída]]="Saída",FluxoCaixa1013151419182730[[#This Row],[R$ (Valores)]]*-1,FluxoCaixa1013151419182730[[#This Row],[R$ (Valores)]])</f>
        <v>-8700</v>
      </c>
    </row>
    <row r="181" spans="2:12">
      <c r="B181" s="48" t="s">
        <v>2477</v>
      </c>
      <c r="C181" s="48" t="s">
        <v>3977</v>
      </c>
      <c r="D181" s="16">
        <v>46241</v>
      </c>
      <c r="E181" s="48" t="s">
        <v>2413</v>
      </c>
      <c r="F181" s="17" t="s">
        <v>2</v>
      </c>
      <c r="G181" s="17" t="s">
        <v>70</v>
      </c>
      <c r="H181" s="17" t="s">
        <v>2789</v>
      </c>
      <c r="I181" s="21">
        <v>2330</v>
      </c>
      <c r="J181" s="17" t="s">
        <v>525</v>
      </c>
      <c r="K181" s="20">
        <f>IF(FluxoCaixa1013151419182730[[#This Row],[Movimento ]]="Saldo Inicial",FluxoCaixa1013151419182730[[#This Row],[R$ (Valores)]],K180+FluxoCaixa1013151419182730[[#This Row],[Valores Receitas / Despesas]])</f>
        <v>593351.85000000021</v>
      </c>
      <c r="L181" s="20">
        <f>IF(FluxoCaixa1013151419182730[[#This Row],[Entrada / Saída]]="Saída",FluxoCaixa1013151419182730[[#This Row],[R$ (Valores)]]*-1,FluxoCaixa1013151419182730[[#This Row],[R$ (Valores)]])</f>
        <v>-2330</v>
      </c>
    </row>
    <row r="182" spans="2:12">
      <c r="B182" s="48" t="s">
        <v>2477</v>
      </c>
      <c r="C182" s="48" t="s">
        <v>3977</v>
      </c>
      <c r="D182" s="16">
        <v>46241</v>
      </c>
      <c r="E182" s="48" t="s">
        <v>2413</v>
      </c>
      <c r="F182" s="17" t="s">
        <v>2</v>
      </c>
      <c r="G182" s="17" t="s">
        <v>70</v>
      </c>
      <c r="H182" s="17" t="s">
        <v>2526</v>
      </c>
      <c r="I182" s="21">
        <v>14350</v>
      </c>
      <c r="J182" s="17" t="s">
        <v>525</v>
      </c>
      <c r="K182" s="20">
        <f>IF(FluxoCaixa1013151419182730[[#This Row],[Movimento ]]="Saldo Inicial",FluxoCaixa1013151419182730[[#This Row],[R$ (Valores)]],K181+FluxoCaixa1013151419182730[[#This Row],[Valores Receitas / Despesas]])</f>
        <v>579001.85000000021</v>
      </c>
      <c r="L182" s="20">
        <f>IF(FluxoCaixa1013151419182730[[#This Row],[Entrada / Saída]]="Saída",FluxoCaixa1013151419182730[[#This Row],[R$ (Valores)]]*-1,FluxoCaixa1013151419182730[[#This Row],[R$ (Valores)]])</f>
        <v>-14350</v>
      </c>
    </row>
    <row r="183" spans="2:12">
      <c r="B183" s="48" t="s">
        <v>2477</v>
      </c>
      <c r="C183" s="48" t="s">
        <v>3977</v>
      </c>
      <c r="D183" s="16">
        <v>46241</v>
      </c>
      <c r="E183" s="48" t="s">
        <v>2413</v>
      </c>
      <c r="F183" s="17" t="s">
        <v>2</v>
      </c>
      <c r="G183" s="17" t="s">
        <v>70</v>
      </c>
      <c r="H183" s="17" t="s">
        <v>2082</v>
      </c>
      <c r="I183" s="21">
        <v>892.5</v>
      </c>
      <c r="J183" s="17" t="s">
        <v>525</v>
      </c>
      <c r="K183" s="20">
        <f>IF(FluxoCaixa1013151419182730[[#This Row],[Movimento ]]="Saldo Inicial",FluxoCaixa1013151419182730[[#This Row],[R$ (Valores)]],K182+FluxoCaixa1013151419182730[[#This Row],[Valores Receitas / Despesas]])</f>
        <v>578109.35000000021</v>
      </c>
      <c r="L183" s="20">
        <f>IF(FluxoCaixa1013151419182730[[#This Row],[Entrada / Saída]]="Saída",FluxoCaixa1013151419182730[[#This Row],[R$ (Valores)]]*-1,FluxoCaixa1013151419182730[[#This Row],[R$ (Valores)]])</f>
        <v>-892.5</v>
      </c>
    </row>
    <row r="184" spans="2:12">
      <c r="B184" s="48" t="s">
        <v>2477</v>
      </c>
      <c r="C184" s="48" t="s">
        <v>3977</v>
      </c>
      <c r="D184" s="16">
        <v>46241</v>
      </c>
      <c r="E184" s="48" t="s">
        <v>2413</v>
      </c>
      <c r="F184" s="17" t="s">
        <v>2</v>
      </c>
      <c r="G184" s="17" t="s">
        <v>70</v>
      </c>
      <c r="H184" s="17" t="s">
        <v>1574</v>
      </c>
      <c r="I184" s="21">
        <v>7884</v>
      </c>
      <c r="J184" s="17" t="s">
        <v>525</v>
      </c>
      <c r="K184" s="20">
        <f>IF(FluxoCaixa1013151419182730[[#This Row],[Movimento ]]="Saldo Inicial",FluxoCaixa1013151419182730[[#This Row],[R$ (Valores)]],K183+FluxoCaixa1013151419182730[[#This Row],[Valores Receitas / Despesas]])</f>
        <v>570225.35000000021</v>
      </c>
      <c r="L184" s="20">
        <f>IF(FluxoCaixa1013151419182730[[#This Row],[Entrada / Saída]]="Saída",FluxoCaixa1013151419182730[[#This Row],[R$ (Valores)]]*-1,FluxoCaixa1013151419182730[[#This Row],[R$ (Valores)]])</f>
        <v>-7884</v>
      </c>
    </row>
    <row r="185" spans="2:12">
      <c r="B185" s="48" t="s">
        <v>2477</v>
      </c>
      <c r="C185" s="48" t="s">
        <v>3977</v>
      </c>
      <c r="D185" s="16">
        <v>46241</v>
      </c>
      <c r="E185" s="48" t="s">
        <v>2413</v>
      </c>
      <c r="F185" s="17" t="s">
        <v>2</v>
      </c>
      <c r="G185" s="17" t="s">
        <v>70</v>
      </c>
      <c r="H185" s="17" t="s">
        <v>1569</v>
      </c>
      <c r="I185" s="21">
        <v>15000</v>
      </c>
      <c r="J185" s="17" t="s">
        <v>525</v>
      </c>
      <c r="K185" s="20">
        <f>IF(FluxoCaixa1013151419182730[[#This Row],[Movimento ]]="Saldo Inicial",FluxoCaixa1013151419182730[[#This Row],[R$ (Valores)]],K184+FluxoCaixa1013151419182730[[#This Row],[Valores Receitas / Despesas]])</f>
        <v>555225.35000000021</v>
      </c>
      <c r="L185" s="20">
        <f>IF(FluxoCaixa1013151419182730[[#This Row],[Entrada / Saída]]="Saída",FluxoCaixa1013151419182730[[#This Row],[R$ (Valores)]]*-1,FluxoCaixa1013151419182730[[#This Row],[R$ (Valores)]])</f>
        <v>-15000</v>
      </c>
    </row>
    <row r="186" spans="2:12">
      <c r="B186" s="48" t="s">
        <v>2477</v>
      </c>
      <c r="C186" s="48" t="s">
        <v>3977</v>
      </c>
      <c r="D186" s="16">
        <v>46241</v>
      </c>
      <c r="E186" s="48" t="s">
        <v>2413</v>
      </c>
      <c r="F186" s="17" t="s">
        <v>2</v>
      </c>
      <c r="G186" s="17" t="s">
        <v>70</v>
      </c>
      <c r="H186" s="17" t="s">
        <v>1661</v>
      </c>
      <c r="I186" s="21">
        <v>6091.2</v>
      </c>
      <c r="J186" s="17" t="s">
        <v>525</v>
      </c>
      <c r="K186" s="20">
        <f>IF(FluxoCaixa1013151419182730[[#This Row],[Movimento ]]="Saldo Inicial",FluxoCaixa1013151419182730[[#This Row],[R$ (Valores)]],K185+FluxoCaixa1013151419182730[[#This Row],[Valores Receitas / Despesas]])</f>
        <v>549134.15000000026</v>
      </c>
      <c r="L186" s="20">
        <f>IF(FluxoCaixa1013151419182730[[#This Row],[Entrada / Saída]]="Saída",FluxoCaixa1013151419182730[[#This Row],[R$ (Valores)]]*-1,FluxoCaixa1013151419182730[[#This Row],[R$ (Valores)]])</f>
        <v>-6091.2</v>
      </c>
    </row>
    <row r="187" spans="2:12">
      <c r="B187" s="48" t="s">
        <v>2477</v>
      </c>
      <c r="C187" s="48" t="s">
        <v>3977</v>
      </c>
      <c r="D187" s="16">
        <v>46241</v>
      </c>
      <c r="E187" s="48" t="s">
        <v>2413</v>
      </c>
      <c r="F187" s="17" t="s">
        <v>2</v>
      </c>
      <c r="G187" s="17" t="s">
        <v>70</v>
      </c>
      <c r="H187" s="17" t="s">
        <v>3084</v>
      </c>
      <c r="I187" s="21">
        <v>41713</v>
      </c>
      <c r="J187" s="17" t="s">
        <v>525</v>
      </c>
      <c r="K187" s="20">
        <f>IF(FluxoCaixa1013151419182730[[#This Row],[Movimento ]]="Saldo Inicial",FluxoCaixa1013151419182730[[#This Row],[R$ (Valores)]],K186+FluxoCaixa1013151419182730[[#This Row],[Valores Receitas / Despesas]])</f>
        <v>507421.15000000026</v>
      </c>
      <c r="L187" s="20">
        <f>IF(FluxoCaixa1013151419182730[[#This Row],[Entrada / Saída]]="Saída",FluxoCaixa1013151419182730[[#This Row],[R$ (Valores)]]*-1,FluxoCaixa1013151419182730[[#This Row],[R$ (Valores)]])</f>
        <v>-41713</v>
      </c>
    </row>
    <row r="188" spans="2:12">
      <c r="B188" s="48" t="s">
        <v>2477</v>
      </c>
      <c r="C188" s="48" t="s">
        <v>3977</v>
      </c>
      <c r="D188" s="16">
        <v>46241</v>
      </c>
      <c r="E188" s="48" t="s">
        <v>2413</v>
      </c>
      <c r="F188" s="17" t="s">
        <v>2</v>
      </c>
      <c r="G188" s="17" t="s">
        <v>70</v>
      </c>
      <c r="H188" s="17" t="s">
        <v>1663</v>
      </c>
      <c r="I188" s="21">
        <v>15600</v>
      </c>
      <c r="J188" s="17" t="s">
        <v>525</v>
      </c>
      <c r="K188" s="20">
        <f>IF(FluxoCaixa1013151419182730[[#This Row],[Movimento ]]="Saldo Inicial",FluxoCaixa1013151419182730[[#This Row],[R$ (Valores)]],K187+FluxoCaixa1013151419182730[[#This Row],[Valores Receitas / Despesas]])</f>
        <v>491821.15000000026</v>
      </c>
      <c r="L188" s="20">
        <f>IF(FluxoCaixa1013151419182730[[#This Row],[Entrada / Saída]]="Saída",FluxoCaixa1013151419182730[[#This Row],[R$ (Valores)]]*-1,FluxoCaixa1013151419182730[[#This Row],[R$ (Valores)]])</f>
        <v>-15600</v>
      </c>
    </row>
    <row r="189" spans="2:12">
      <c r="B189" s="48" t="s">
        <v>2477</v>
      </c>
      <c r="C189" s="48" t="s">
        <v>3977</v>
      </c>
      <c r="D189" s="16">
        <v>46241</v>
      </c>
      <c r="E189" s="48" t="s">
        <v>2413</v>
      </c>
      <c r="F189" s="17" t="s">
        <v>2</v>
      </c>
      <c r="G189" s="17" t="s">
        <v>70</v>
      </c>
      <c r="H189" s="17" t="s">
        <v>1572</v>
      </c>
      <c r="I189" s="21">
        <v>15600</v>
      </c>
      <c r="J189" s="17" t="s">
        <v>525</v>
      </c>
      <c r="K189" s="20">
        <f>IF(FluxoCaixa1013151419182730[[#This Row],[Movimento ]]="Saldo Inicial",FluxoCaixa1013151419182730[[#This Row],[R$ (Valores)]],K188+FluxoCaixa1013151419182730[[#This Row],[Valores Receitas / Despesas]])</f>
        <v>476221.15000000026</v>
      </c>
      <c r="L189" s="20">
        <f>IF(FluxoCaixa1013151419182730[[#This Row],[Entrada / Saída]]="Saída",FluxoCaixa1013151419182730[[#This Row],[R$ (Valores)]]*-1,FluxoCaixa1013151419182730[[#This Row],[R$ (Valores)]])</f>
        <v>-15600</v>
      </c>
    </row>
    <row r="190" spans="2:12">
      <c r="B190" s="48" t="s">
        <v>2477</v>
      </c>
      <c r="C190" s="48" t="s">
        <v>3977</v>
      </c>
      <c r="D190" s="16">
        <v>46241</v>
      </c>
      <c r="E190" s="48" t="s">
        <v>2413</v>
      </c>
      <c r="F190" s="17" t="s">
        <v>2</v>
      </c>
      <c r="G190" s="17" t="s">
        <v>70</v>
      </c>
      <c r="H190" s="17" t="s">
        <v>823</v>
      </c>
      <c r="I190" s="21">
        <v>15000</v>
      </c>
      <c r="J190" s="17" t="s">
        <v>525</v>
      </c>
      <c r="K190" s="20">
        <f>IF(FluxoCaixa1013151419182730[[#This Row],[Movimento ]]="Saldo Inicial",FluxoCaixa1013151419182730[[#This Row],[R$ (Valores)]],K189+FluxoCaixa1013151419182730[[#This Row],[Valores Receitas / Despesas]])</f>
        <v>461221.15000000026</v>
      </c>
      <c r="L190" s="20">
        <f>IF(FluxoCaixa1013151419182730[[#This Row],[Entrada / Saída]]="Saída",FluxoCaixa1013151419182730[[#This Row],[R$ (Valores)]]*-1,FluxoCaixa1013151419182730[[#This Row],[R$ (Valores)]])</f>
        <v>-15000</v>
      </c>
    </row>
    <row r="191" spans="2:12">
      <c r="B191" s="48" t="s">
        <v>2477</v>
      </c>
      <c r="C191" s="48" t="s">
        <v>3977</v>
      </c>
      <c r="D191" s="16">
        <v>46241</v>
      </c>
      <c r="E191" s="48" t="s">
        <v>2413</v>
      </c>
      <c r="F191" s="17" t="s">
        <v>2</v>
      </c>
      <c r="G191" s="17" t="s">
        <v>70</v>
      </c>
      <c r="H191" s="17" t="s">
        <v>1575</v>
      </c>
      <c r="I191" s="21">
        <v>20246</v>
      </c>
      <c r="J191" s="17" t="s">
        <v>525</v>
      </c>
      <c r="K191" s="20">
        <f>IF(FluxoCaixa1013151419182730[[#This Row],[Movimento ]]="Saldo Inicial",FluxoCaixa1013151419182730[[#This Row],[R$ (Valores)]],K190+FluxoCaixa1013151419182730[[#This Row],[Valores Receitas / Despesas]])</f>
        <v>440975.15000000026</v>
      </c>
      <c r="L191" s="20">
        <f>IF(FluxoCaixa1013151419182730[[#This Row],[Entrada / Saída]]="Saída",FluxoCaixa1013151419182730[[#This Row],[R$ (Valores)]]*-1,FluxoCaixa1013151419182730[[#This Row],[R$ (Valores)]])</f>
        <v>-20246</v>
      </c>
    </row>
    <row r="192" spans="2:12">
      <c r="B192" s="48" t="s">
        <v>2477</v>
      </c>
      <c r="C192" s="48" t="s">
        <v>3977</v>
      </c>
      <c r="D192" s="16">
        <v>46241</v>
      </c>
      <c r="E192" s="48" t="s">
        <v>2413</v>
      </c>
      <c r="F192" s="17" t="s">
        <v>2</v>
      </c>
      <c r="G192" s="17" t="s">
        <v>70</v>
      </c>
      <c r="H192" s="17" t="s">
        <v>1577</v>
      </c>
      <c r="I192" s="21">
        <v>31200</v>
      </c>
      <c r="J192" s="17" t="s">
        <v>525</v>
      </c>
      <c r="K192" s="20">
        <f>IF(FluxoCaixa1013151419182730[[#This Row],[Movimento ]]="Saldo Inicial",FluxoCaixa1013151419182730[[#This Row],[R$ (Valores)]],K191+FluxoCaixa1013151419182730[[#This Row],[Valores Receitas / Despesas]])</f>
        <v>409775.15000000026</v>
      </c>
      <c r="L192" s="20">
        <f>IF(FluxoCaixa1013151419182730[[#This Row],[Entrada / Saída]]="Saída",FluxoCaixa1013151419182730[[#This Row],[R$ (Valores)]]*-1,FluxoCaixa1013151419182730[[#This Row],[R$ (Valores)]])</f>
        <v>-31200</v>
      </c>
    </row>
    <row r="193" spans="2:12">
      <c r="B193" s="48" t="s">
        <v>2477</v>
      </c>
      <c r="C193" s="48" t="s">
        <v>3977</v>
      </c>
      <c r="D193" s="16">
        <v>46241</v>
      </c>
      <c r="E193" s="48" t="s">
        <v>2413</v>
      </c>
      <c r="F193" s="17" t="s">
        <v>2</v>
      </c>
      <c r="G193" s="17" t="s">
        <v>70</v>
      </c>
      <c r="H193" s="17" t="s">
        <v>3460</v>
      </c>
      <c r="I193" s="21">
        <v>11660</v>
      </c>
      <c r="J193" s="17" t="s">
        <v>525</v>
      </c>
      <c r="K193" s="20">
        <f>IF(FluxoCaixa1013151419182730[[#This Row],[Movimento ]]="Saldo Inicial",FluxoCaixa1013151419182730[[#This Row],[R$ (Valores)]],K192+FluxoCaixa1013151419182730[[#This Row],[Valores Receitas / Despesas]])</f>
        <v>398115.15000000026</v>
      </c>
      <c r="L193" s="20">
        <f>IF(FluxoCaixa1013151419182730[[#This Row],[Entrada / Saída]]="Saída",FluxoCaixa1013151419182730[[#This Row],[R$ (Valores)]]*-1,FluxoCaixa1013151419182730[[#This Row],[R$ (Valores)]])</f>
        <v>-11660</v>
      </c>
    </row>
    <row r="194" spans="2:12">
      <c r="B194" s="48" t="s">
        <v>2477</v>
      </c>
      <c r="C194" s="48" t="s">
        <v>3977</v>
      </c>
      <c r="D194" s="16">
        <v>46241</v>
      </c>
      <c r="E194" s="48" t="s">
        <v>2413</v>
      </c>
      <c r="F194" s="17" t="s">
        <v>2</v>
      </c>
      <c r="G194" s="17" t="s">
        <v>70</v>
      </c>
      <c r="H194" s="17" t="s">
        <v>1848</v>
      </c>
      <c r="I194" s="21">
        <v>10930</v>
      </c>
      <c r="J194" s="17" t="s">
        <v>525</v>
      </c>
      <c r="K194" s="20">
        <f>IF(FluxoCaixa1013151419182730[[#This Row],[Movimento ]]="Saldo Inicial",FluxoCaixa1013151419182730[[#This Row],[R$ (Valores)]],K193+FluxoCaixa1013151419182730[[#This Row],[Valores Receitas / Despesas]])</f>
        <v>387185.15000000026</v>
      </c>
      <c r="L194" s="20">
        <f>IF(FluxoCaixa1013151419182730[[#This Row],[Entrada / Saída]]="Saída",FluxoCaixa1013151419182730[[#This Row],[R$ (Valores)]]*-1,FluxoCaixa1013151419182730[[#This Row],[R$ (Valores)]])</f>
        <v>-10930</v>
      </c>
    </row>
    <row r="195" spans="2:12">
      <c r="B195" s="48" t="s">
        <v>2477</v>
      </c>
      <c r="C195" s="48" t="s">
        <v>3977</v>
      </c>
      <c r="D195" s="16">
        <v>46241</v>
      </c>
      <c r="E195" s="48" t="s">
        <v>2413</v>
      </c>
      <c r="F195" s="17" t="s">
        <v>2</v>
      </c>
      <c r="G195" s="17" t="s">
        <v>70</v>
      </c>
      <c r="H195" s="17" t="s">
        <v>813</v>
      </c>
      <c r="I195" s="21">
        <v>15202.55</v>
      </c>
      <c r="J195" s="17" t="s">
        <v>525</v>
      </c>
      <c r="K195" s="20">
        <f>IF(FluxoCaixa1013151419182730[[#This Row],[Movimento ]]="Saldo Inicial",FluxoCaixa1013151419182730[[#This Row],[R$ (Valores)]],K194+FluxoCaixa1013151419182730[[#This Row],[Valores Receitas / Despesas]])</f>
        <v>371982.60000000027</v>
      </c>
      <c r="L195" s="20">
        <f>IF(FluxoCaixa1013151419182730[[#This Row],[Entrada / Saída]]="Saída",FluxoCaixa1013151419182730[[#This Row],[R$ (Valores)]]*-1,FluxoCaixa1013151419182730[[#This Row],[R$ (Valores)]])</f>
        <v>-15202.55</v>
      </c>
    </row>
    <row r="196" spans="2:12">
      <c r="B196" s="48" t="s">
        <v>2477</v>
      </c>
      <c r="C196" s="48" t="s">
        <v>3977</v>
      </c>
      <c r="D196" s="16">
        <v>46241</v>
      </c>
      <c r="E196" s="48" t="s">
        <v>2413</v>
      </c>
      <c r="F196" s="17" t="s">
        <v>2</v>
      </c>
      <c r="G196" s="17" t="s">
        <v>70</v>
      </c>
      <c r="H196" s="17" t="s">
        <v>2093</v>
      </c>
      <c r="I196" s="21">
        <v>9162.9500000000007</v>
      </c>
      <c r="J196" s="17" t="s">
        <v>525</v>
      </c>
      <c r="K196" s="20">
        <f>IF(FluxoCaixa1013151419182730[[#This Row],[Movimento ]]="Saldo Inicial",FluxoCaixa1013151419182730[[#This Row],[R$ (Valores)]],K195+FluxoCaixa1013151419182730[[#This Row],[Valores Receitas / Despesas]])</f>
        <v>362819.65000000026</v>
      </c>
      <c r="L196" s="20">
        <f>IF(FluxoCaixa1013151419182730[[#This Row],[Entrada / Saída]]="Saída",FluxoCaixa1013151419182730[[#This Row],[R$ (Valores)]]*-1,FluxoCaixa1013151419182730[[#This Row],[R$ (Valores)]])</f>
        <v>-9162.9500000000007</v>
      </c>
    </row>
    <row r="197" spans="2:12">
      <c r="B197" s="48" t="s">
        <v>2477</v>
      </c>
      <c r="C197" s="48" t="s">
        <v>3977</v>
      </c>
      <c r="D197" s="16">
        <v>46241</v>
      </c>
      <c r="E197" s="48" t="s">
        <v>2413</v>
      </c>
      <c r="F197" s="17" t="s">
        <v>2</v>
      </c>
      <c r="G197" s="17" t="s">
        <v>70</v>
      </c>
      <c r="H197" s="17" t="s">
        <v>1579</v>
      </c>
      <c r="I197" s="21">
        <v>19070.5</v>
      </c>
      <c r="J197" s="17" t="s">
        <v>525</v>
      </c>
      <c r="K197" s="20">
        <f>IF(FluxoCaixa1013151419182730[[#This Row],[Movimento ]]="Saldo Inicial",FluxoCaixa1013151419182730[[#This Row],[R$ (Valores)]],K196+FluxoCaixa1013151419182730[[#This Row],[Valores Receitas / Despesas]])</f>
        <v>343749.15000000026</v>
      </c>
      <c r="L197" s="20">
        <f>IF(FluxoCaixa1013151419182730[[#This Row],[Entrada / Saída]]="Saída",FluxoCaixa1013151419182730[[#This Row],[R$ (Valores)]]*-1,FluxoCaixa1013151419182730[[#This Row],[R$ (Valores)]])</f>
        <v>-19070.5</v>
      </c>
    </row>
    <row r="198" spans="2:12">
      <c r="B198" s="48" t="s">
        <v>2477</v>
      </c>
      <c r="C198" s="48" t="s">
        <v>3977</v>
      </c>
      <c r="D198" s="16">
        <v>46241</v>
      </c>
      <c r="E198" s="48" t="s">
        <v>2413</v>
      </c>
      <c r="F198" s="17" t="s">
        <v>2</v>
      </c>
      <c r="G198" s="17" t="s">
        <v>70</v>
      </c>
      <c r="H198" s="17" t="s">
        <v>3461</v>
      </c>
      <c r="I198" s="21">
        <v>15000</v>
      </c>
      <c r="J198" s="17" t="s">
        <v>525</v>
      </c>
      <c r="K198" s="20">
        <f>IF(FluxoCaixa1013151419182730[[#This Row],[Movimento ]]="Saldo Inicial",FluxoCaixa1013151419182730[[#This Row],[R$ (Valores)]],K197+FluxoCaixa1013151419182730[[#This Row],[Valores Receitas / Despesas]])</f>
        <v>328749.15000000026</v>
      </c>
      <c r="L198" s="20">
        <f>IF(FluxoCaixa1013151419182730[[#This Row],[Entrada / Saída]]="Saída",FluxoCaixa1013151419182730[[#This Row],[R$ (Valores)]]*-1,FluxoCaixa1013151419182730[[#This Row],[R$ (Valores)]])</f>
        <v>-15000</v>
      </c>
    </row>
    <row r="199" spans="2:12">
      <c r="B199" s="48" t="s">
        <v>2477</v>
      </c>
      <c r="C199" s="48" t="s">
        <v>3977</v>
      </c>
      <c r="D199" s="16">
        <v>46241</v>
      </c>
      <c r="E199" s="48" t="s">
        <v>2413</v>
      </c>
      <c r="F199" s="17" t="s">
        <v>2</v>
      </c>
      <c r="G199" s="17" t="s">
        <v>70</v>
      </c>
      <c r="H199" s="17" t="s">
        <v>2615</v>
      </c>
      <c r="I199" s="21">
        <v>8500</v>
      </c>
      <c r="J199" s="17" t="s">
        <v>525</v>
      </c>
      <c r="K199" s="20">
        <f>IF(FluxoCaixa1013151419182730[[#This Row],[Movimento ]]="Saldo Inicial",FluxoCaixa1013151419182730[[#This Row],[R$ (Valores)]],K198+FluxoCaixa1013151419182730[[#This Row],[Valores Receitas / Despesas]])</f>
        <v>320249.15000000026</v>
      </c>
      <c r="L199" s="20">
        <f>IF(FluxoCaixa1013151419182730[[#This Row],[Entrada / Saída]]="Saída",FluxoCaixa1013151419182730[[#This Row],[R$ (Valores)]]*-1,FluxoCaixa1013151419182730[[#This Row],[R$ (Valores)]])</f>
        <v>-8500</v>
      </c>
    </row>
    <row r="200" spans="2:12">
      <c r="B200" s="48" t="s">
        <v>2477</v>
      </c>
      <c r="C200" s="48" t="s">
        <v>3977</v>
      </c>
      <c r="D200" s="16">
        <v>46241</v>
      </c>
      <c r="E200" s="48" t="s">
        <v>2413</v>
      </c>
      <c r="F200" s="17" t="s">
        <v>2</v>
      </c>
      <c r="G200" s="17" t="s">
        <v>70</v>
      </c>
      <c r="H200" s="17" t="s">
        <v>2097</v>
      </c>
      <c r="I200" s="21">
        <v>15000</v>
      </c>
      <c r="J200" s="17" t="s">
        <v>525</v>
      </c>
      <c r="K200" s="20">
        <f>IF(FluxoCaixa1013151419182730[[#This Row],[Movimento ]]="Saldo Inicial",FluxoCaixa1013151419182730[[#This Row],[R$ (Valores)]],K199+FluxoCaixa1013151419182730[[#This Row],[Valores Receitas / Despesas]])</f>
        <v>305249.15000000026</v>
      </c>
      <c r="L200" s="20">
        <f>IF(FluxoCaixa1013151419182730[[#This Row],[Entrada / Saída]]="Saída",FluxoCaixa1013151419182730[[#This Row],[R$ (Valores)]]*-1,FluxoCaixa1013151419182730[[#This Row],[R$ (Valores)]])</f>
        <v>-15000</v>
      </c>
    </row>
    <row r="201" spans="2:12">
      <c r="B201" s="48" t="s">
        <v>2477</v>
      </c>
      <c r="C201" s="48" t="s">
        <v>3977</v>
      </c>
      <c r="D201" s="16">
        <v>46241</v>
      </c>
      <c r="E201" s="48" t="s">
        <v>2413</v>
      </c>
      <c r="F201" s="17" t="s">
        <v>2</v>
      </c>
      <c r="G201" s="17" t="s">
        <v>70</v>
      </c>
      <c r="H201" s="17" t="s">
        <v>2096</v>
      </c>
      <c r="I201" s="21">
        <v>3995</v>
      </c>
      <c r="J201" s="17" t="s">
        <v>525</v>
      </c>
      <c r="K201" s="20">
        <f>IF(FluxoCaixa1013151419182730[[#This Row],[Movimento ]]="Saldo Inicial",FluxoCaixa1013151419182730[[#This Row],[R$ (Valores)]],K200+FluxoCaixa1013151419182730[[#This Row],[Valores Receitas / Despesas]])</f>
        <v>301254.15000000026</v>
      </c>
      <c r="L201" s="20">
        <f>IF(FluxoCaixa1013151419182730[[#This Row],[Entrada / Saída]]="Saída",FluxoCaixa1013151419182730[[#This Row],[R$ (Valores)]]*-1,FluxoCaixa1013151419182730[[#This Row],[R$ (Valores)]])</f>
        <v>-3995</v>
      </c>
    </row>
    <row r="202" spans="2:12">
      <c r="B202" s="48" t="s">
        <v>2477</v>
      </c>
      <c r="C202" s="48" t="s">
        <v>3977</v>
      </c>
      <c r="D202" s="16">
        <v>46241</v>
      </c>
      <c r="E202" s="48" t="s">
        <v>2413</v>
      </c>
      <c r="F202" s="17" t="s">
        <v>2</v>
      </c>
      <c r="G202" s="17" t="s">
        <v>70</v>
      </c>
      <c r="H202" s="17" t="s">
        <v>2098</v>
      </c>
      <c r="I202" s="21">
        <v>15000</v>
      </c>
      <c r="J202" s="17" t="s">
        <v>525</v>
      </c>
      <c r="K202" s="20">
        <f>IF(FluxoCaixa1013151419182730[[#This Row],[Movimento ]]="Saldo Inicial",FluxoCaixa1013151419182730[[#This Row],[R$ (Valores)]],K201+FluxoCaixa1013151419182730[[#This Row],[Valores Receitas / Despesas]])</f>
        <v>286254.15000000026</v>
      </c>
      <c r="L202" s="20">
        <f>IF(FluxoCaixa1013151419182730[[#This Row],[Entrada / Saída]]="Saída",FluxoCaixa1013151419182730[[#This Row],[R$ (Valores)]]*-1,FluxoCaixa1013151419182730[[#This Row],[R$ (Valores)]])</f>
        <v>-15000</v>
      </c>
    </row>
    <row r="203" spans="2:12">
      <c r="B203" s="48" t="s">
        <v>2477</v>
      </c>
      <c r="C203" s="48" t="s">
        <v>3977</v>
      </c>
      <c r="D203" s="16">
        <v>46241</v>
      </c>
      <c r="E203" s="48" t="s">
        <v>2413</v>
      </c>
      <c r="F203" s="17" t="s">
        <v>2</v>
      </c>
      <c r="G203" s="17" t="s">
        <v>70</v>
      </c>
      <c r="H203" s="17" t="s">
        <v>1588</v>
      </c>
      <c r="I203" s="21">
        <v>13900</v>
      </c>
      <c r="J203" s="17" t="s">
        <v>525</v>
      </c>
      <c r="K203" s="20">
        <f>IF(FluxoCaixa1013151419182730[[#This Row],[Movimento ]]="Saldo Inicial",FluxoCaixa1013151419182730[[#This Row],[R$ (Valores)]],K202+FluxoCaixa1013151419182730[[#This Row],[Valores Receitas / Despesas]])</f>
        <v>272354.15000000026</v>
      </c>
      <c r="L203" s="20">
        <f>IF(FluxoCaixa1013151419182730[[#This Row],[Entrada / Saída]]="Saída",FluxoCaixa1013151419182730[[#This Row],[R$ (Valores)]]*-1,FluxoCaixa1013151419182730[[#This Row],[R$ (Valores)]])</f>
        <v>-13900</v>
      </c>
    </row>
    <row r="204" spans="2:12">
      <c r="B204" s="48" t="s">
        <v>2477</v>
      </c>
      <c r="C204" s="48" t="s">
        <v>3977</v>
      </c>
      <c r="D204" s="16">
        <v>46241</v>
      </c>
      <c r="E204" s="48" t="s">
        <v>2413</v>
      </c>
      <c r="F204" s="17" t="s">
        <v>2</v>
      </c>
      <c r="G204" s="17" t="s">
        <v>70</v>
      </c>
      <c r="H204" s="17" t="s">
        <v>1849</v>
      </c>
      <c r="I204" s="21">
        <v>10150</v>
      </c>
      <c r="J204" s="17" t="s">
        <v>525</v>
      </c>
      <c r="K204" s="20">
        <f>IF(FluxoCaixa1013151419182730[[#This Row],[Movimento ]]="Saldo Inicial",FluxoCaixa1013151419182730[[#This Row],[R$ (Valores)]],K203+FluxoCaixa1013151419182730[[#This Row],[Valores Receitas / Despesas]])</f>
        <v>262204.15000000026</v>
      </c>
      <c r="L204" s="20">
        <f>IF(FluxoCaixa1013151419182730[[#This Row],[Entrada / Saída]]="Saída",FluxoCaixa1013151419182730[[#This Row],[R$ (Valores)]]*-1,FluxoCaixa1013151419182730[[#This Row],[R$ (Valores)]])</f>
        <v>-10150</v>
      </c>
    </row>
    <row r="205" spans="2:12">
      <c r="B205" s="48" t="s">
        <v>2477</v>
      </c>
      <c r="C205" s="48" t="s">
        <v>3977</v>
      </c>
      <c r="D205" s="16">
        <v>46241</v>
      </c>
      <c r="E205" s="48" t="s">
        <v>2413</v>
      </c>
      <c r="F205" s="17" t="s">
        <v>2</v>
      </c>
      <c r="G205" s="17" t="s">
        <v>70</v>
      </c>
      <c r="H205" s="17" t="s">
        <v>1589</v>
      </c>
      <c r="I205" s="21">
        <v>15000</v>
      </c>
      <c r="J205" s="17" t="s">
        <v>525</v>
      </c>
      <c r="K205" s="20">
        <f>IF(FluxoCaixa1013151419182730[[#This Row],[Movimento ]]="Saldo Inicial",FluxoCaixa1013151419182730[[#This Row],[R$ (Valores)]],K204+FluxoCaixa1013151419182730[[#This Row],[Valores Receitas / Despesas]])</f>
        <v>247204.15000000026</v>
      </c>
      <c r="L205" s="20">
        <f>IF(FluxoCaixa1013151419182730[[#This Row],[Entrada / Saída]]="Saída",FluxoCaixa1013151419182730[[#This Row],[R$ (Valores)]]*-1,FluxoCaixa1013151419182730[[#This Row],[R$ (Valores)]])</f>
        <v>-15000</v>
      </c>
    </row>
    <row r="206" spans="2:12">
      <c r="B206" s="48" t="s">
        <v>2477</v>
      </c>
      <c r="C206" s="48" t="s">
        <v>3977</v>
      </c>
      <c r="D206" s="16">
        <v>46241</v>
      </c>
      <c r="E206" s="48" t="s">
        <v>2413</v>
      </c>
      <c r="F206" s="17" t="s">
        <v>2</v>
      </c>
      <c r="G206" s="17" t="s">
        <v>70</v>
      </c>
      <c r="H206" s="17" t="s">
        <v>798</v>
      </c>
      <c r="I206" s="21">
        <v>13650</v>
      </c>
      <c r="J206" s="17" t="s">
        <v>525</v>
      </c>
      <c r="K206" s="20">
        <f>IF(FluxoCaixa1013151419182730[[#This Row],[Movimento ]]="Saldo Inicial",FluxoCaixa1013151419182730[[#This Row],[R$ (Valores)]],K205+FluxoCaixa1013151419182730[[#This Row],[Valores Receitas / Despesas]])</f>
        <v>233554.15000000026</v>
      </c>
      <c r="L206" s="20">
        <f>IF(FluxoCaixa1013151419182730[[#This Row],[Entrada / Saída]]="Saída",FluxoCaixa1013151419182730[[#This Row],[R$ (Valores)]]*-1,FluxoCaixa1013151419182730[[#This Row],[R$ (Valores)]])</f>
        <v>-13650</v>
      </c>
    </row>
    <row r="207" spans="2:12">
      <c r="B207" s="48" t="s">
        <v>2477</v>
      </c>
      <c r="C207" s="48" t="s">
        <v>3977</v>
      </c>
      <c r="D207" s="16">
        <v>46241</v>
      </c>
      <c r="E207" s="48" t="s">
        <v>2413</v>
      </c>
      <c r="F207" s="17" t="s">
        <v>2</v>
      </c>
      <c r="G207" s="17" t="s">
        <v>70</v>
      </c>
      <c r="H207" s="17" t="s">
        <v>1593</v>
      </c>
      <c r="I207" s="21">
        <v>4560.25</v>
      </c>
      <c r="J207" s="17" t="s">
        <v>525</v>
      </c>
      <c r="K207" s="20">
        <f>IF(FluxoCaixa1013151419182730[[#This Row],[Movimento ]]="Saldo Inicial",FluxoCaixa1013151419182730[[#This Row],[R$ (Valores)]],K206+FluxoCaixa1013151419182730[[#This Row],[Valores Receitas / Despesas]])</f>
        <v>228993.90000000026</v>
      </c>
      <c r="L207" s="20">
        <f>IF(FluxoCaixa1013151419182730[[#This Row],[Entrada / Saída]]="Saída",FluxoCaixa1013151419182730[[#This Row],[R$ (Valores)]]*-1,FluxoCaixa1013151419182730[[#This Row],[R$ (Valores)]])</f>
        <v>-4560.25</v>
      </c>
    </row>
    <row r="208" spans="2:12">
      <c r="B208" s="48" t="s">
        <v>2477</v>
      </c>
      <c r="C208" s="48" t="s">
        <v>3977</v>
      </c>
      <c r="D208" s="16">
        <v>46241</v>
      </c>
      <c r="E208" s="48" t="s">
        <v>2413</v>
      </c>
      <c r="F208" s="17" t="s">
        <v>2</v>
      </c>
      <c r="G208" s="17" t="s">
        <v>70</v>
      </c>
      <c r="H208" s="17" t="s">
        <v>2104</v>
      </c>
      <c r="I208" s="21">
        <v>6221.15</v>
      </c>
      <c r="J208" s="17" t="s">
        <v>525</v>
      </c>
      <c r="K208" s="20">
        <f>IF(FluxoCaixa1013151419182730[[#This Row],[Movimento ]]="Saldo Inicial",FluxoCaixa1013151419182730[[#This Row],[R$ (Valores)]],K207+FluxoCaixa1013151419182730[[#This Row],[Valores Receitas / Despesas]])</f>
        <v>222772.75000000026</v>
      </c>
      <c r="L208" s="20">
        <f>IF(FluxoCaixa1013151419182730[[#This Row],[Entrada / Saída]]="Saída",FluxoCaixa1013151419182730[[#This Row],[R$ (Valores)]]*-1,FluxoCaixa1013151419182730[[#This Row],[R$ (Valores)]])</f>
        <v>-6221.15</v>
      </c>
    </row>
    <row r="209" spans="2:12">
      <c r="B209" s="48" t="s">
        <v>2477</v>
      </c>
      <c r="C209" s="48" t="s">
        <v>3977</v>
      </c>
      <c r="D209" s="16">
        <v>46241</v>
      </c>
      <c r="E209" s="48" t="s">
        <v>2413</v>
      </c>
      <c r="F209" s="17" t="s">
        <v>2</v>
      </c>
      <c r="G209" s="17" t="s">
        <v>70</v>
      </c>
      <c r="H209" s="17" t="s">
        <v>2616</v>
      </c>
      <c r="I209" s="21">
        <v>22624.15</v>
      </c>
      <c r="J209" s="17" t="s">
        <v>525</v>
      </c>
      <c r="K209" s="20">
        <f>IF(FluxoCaixa1013151419182730[[#This Row],[Movimento ]]="Saldo Inicial",FluxoCaixa1013151419182730[[#This Row],[R$ (Valores)]],K208+FluxoCaixa1013151419182730[[#This Row],[Valores Receitas / Despesas]])</f>
        <v>200148.60000000027</v>
      </c>
      <c r="L209" s="20">
        <f>IF(FluxoCaixa1013151419182730[[#This Row],[Entrada / Saída]]="Saída",FluxoCaixa1013151419182730[[#This Row],[R$ (Valores)]]*-1,FluxoCaixa1013151419182730[[#This Row],[R$ (Valores)]])</f>
        <v>-22624.15</v>
      </c>
    </row>
    <row r="210" spans="2:12">
      <c r="B210" s="48" t="s">
        <v>2477</v>
      </c>
      <c r="C210" s="48" t="s">
        <v>3977</v>
      </c>
      <c r="D210" s="16">
        <v>46241</v>
      </c>
      <c r="E210" s="48" t="s">
        <v>2413</v>
      </c>
      <c r="F210" s="17" t="s">
        <v>2</v>
      </c>
      <c r="G210" s="17" t="s">
        <v>70</v>
      </c>
      <c r="H210" s="17" t="s">
        <v>2106</v>
      </c>
      <c r="I210" s="21">
        <v>15000</v>
      </c>
      <c r="J210" s="17" t="s">
        <v>525</v>
      </c>
      <c r="K210" s="20">
        <f>IF(FluxoCaixa1013151419182730[[#This Row],[Movimento ]]="Saldo Inicial",FluxoCaixa1013151419182730[[#This Row],[R$ (Valores)]],K209+FluxoCaixa1013151419182730[[#This Row],[Valores Receitas / Despesas]])</f>
        <v>185148.60000000027</v>
      </c>
      <c r="L210" s="20">
        <f>IF(FluxoCaixa1013151419182730[[#This Row],[Entrada / Saída]]="Saída",FluxoCaixa1013151419182730[[#This Row],[R$ (Valores)]]*-1,FluxoCaixa1013151419182730[[#This Row],[R$ (Valores)]])</f>
        <v>-15000</v>
      </c>
    </row>
    <row r="211" spans="2:12">
      <c r="B211" s="48" t="s">
        <v>2477</v>
      </c>
      <c r="C211" s="48" t="s">
        <v>3977</v>
      </c>
      <c r="D211" s="16">
        <v>46241</v>
      </c>
      <c r="E211" s="48" t="s">
        <v>2413</v>
      </c>
      <c r="F211" s="17" t="s">
        <v>2</v>
      </c>
      <c r="G211" s="17" t="s">
        <v>70</v>
      </c>
      <c r="H211" s="17" t="s">
        <v>1597</v>
      </c>
      <c r="I211" s="21">
        <v>2204.8000000000002</v>
      </c>
      <c r="J211" s="17" t="s">
        <v>525</v>
      </c>
      <c r="K211" s="20">
        <f>IF(FluxoCaixa1013151419182730[[#This Row],[Movimento ]]="Saldo Inicial",FluxoCaixa1013151419182730[[#This Row],[R$ (Valores)]],K210+FluxoCaixa1013151419182730[[#This Row],[Valores Receitas / Despesas]])</f>
        <v>182943.80000000028</v>
      </c>
      <c r="L211" s="20">
        <f>IF(FluxoCaixa1013151419182730[[#This Row],[Entrada / Saída]]="Saída",FluxoCaixa1013151419182730[[#This Row],[R$ (Valores)]]*-1,FluxoCaixa1013151419182730[[#This Row],[R$ (Valores)]])</f>
        <v>-2204.8000000000002</v>
      </c>
    </row>
    <row r="212" spans="2:12">
      <c r="B212" s="48" t="s">
        <v>2477</v>
      </c>
      <c r="C212" s="48" t="s">
        <v>3977</v>
      </c>
      <c r="D212" s="16">
        <v>46241</v>
      </c>
      <c r="E212" s="48" t="s">
        <v>2413</v>
      </c>
      <c r="F212" s="17" t="s">
        <v>2</v>
      </c>
      <c r="G212" s="17" t="s">
        <v>70</v>
      </c>
      <c r="H212" s="17" t="s">
        <v>789</v>
      </c>
      <c r="I212" s="21">
        <v>2874.75</v>
      </c>
      <c r="J212" s="17" t="s">
        <v>525</v>
      </c>
      <c r="K212" s="20">
        <f>IF(FluxoCaixa1013151419182730[[#This Row],[Movimento ]]="Saldo Inicial",FluxoCaixa1013151419182730[[#This Row],[R$ (Valores)]],K211+FluxoCaixa1013151419182730[[#This Row],[Valores Receitas / Despesas]])</f>
        <v>180069.05000000028</v>
      </c>
      <c r="L212" s="20">
        <f>IF(FluxoCaixa1013151419182730[[#This Row],[Entrada / Saída]]="Saída",FluxoCaixa1013151419182730[[#This Row],[R$ (Valores)]]*-1,FluxoCaixa1013151419182730[[#This Row],[R$ (Valores)]])</f>
        <v>-2874.75</v>
      </c>
    </row>
    <row r="213" spans="2:12">
      <c r="B213" s="48" t="s">
        <v>2477</v>
      </c>
      <c r="C213" s="48" t="s">
        <v>3977</v>
      </c>
      <c r="D213" s="16">
        <v>46241</v>
      </c>
      <c r="E213" s="48" t="s">
        <v>2413</v>
      </c>
      <c r="F213" s="17" t="s">
        <v>2</v>
      </c>
      <c r="G213" s="17" t="s">
        <v>70</v>
      </c>
      <c r="H213" s="17" t="s">
        <v>787</v>
      </c>
      <c r="I213" s="21">
        <v>6400</v>
      </c>
      <c r="J213" s="17" t="s">
        <v>525</v>
      </c>
      <c r="K213" s="20">
        <f>IF(FluxoCaixa1013151419182730[[#This Row],[Movimento ]]="Saldo Inicial",FluxoCaixa1013151419182730[[#This Row],[R$ (Valores)]],K212+FluxoCaixa1013151419182730[[#This Row],[Valores Receitas / Despesas]])</f>
        <v>173669.05000000028</v>
      </c>
      <c r="L213" s="20">
        <f>IF(FluxoCaixa1013151419182730[[#This Row],[Entrada / Saída]]="Saída",FluxoCaixa1013151419182730[[#This Row],[R$ (Valores)]]*-1,FluxoCaixa1013151419182730[[#This Row],[R$ (Valores)]])</f>
        <v>-6400</v>
      </c>
    </row>
    <row r="214" spans="2:12">
      <c r="B214" s="48" t="s">
        <v>2477</v>
      </c>
      <c r="C214" s="48" t="s">
        <v>3977</v>
      </c>
      <c r="D214" s="16">
        <v>46241</v>
      </c>
      <c r="E214" s="48" t="s">
        <v>2413</v>
      </c>
      <c r="F214" s="17" t="s">
        <v>2</v>
      </c>
      <c r="G214" s="17" t="s">
        <v>70</v>
      </c>
      <c r="H214" s="17" t="s">
        <v>1601</v>
      </c>
      <c r="I214" s="21">
        <v>1193</v>
      </c>
      <c r="J214" s="17" t="s">
        <v>525</v>
      </c>
      <c r="K214" s="20">
        <f>IF(FluxoCaixa1013151419182730[[#This Row],[Movimento ]]="Saldo Inicial",FluxoCaixa1013151419182730[[#This Row],[R$ (Valores)]],K213+FluxoCaixa1013151419182730[[#This Row],[Valores Receitas / Despesas]])</f>
        <v>172476.05000000028</v>
      </c>
      <c r="L214" s="20">
        <f>IF(FluxoCaixa1013151419182730[[#This Row],[Entrada / Saída]]="Saída",FluxoCaixa1013151419182730[[#This Row],[R$ (Valores)]]*-1,FluxoCaixa1013151419182730[[#This Row],[R$ (Valores)]])</f>
        <v>-1193</v>
      </c>
    </row>
    <row r="215" spans="2:12">
      <c r="B215" s="48" t="s">
        <v>2477</v>
      </c>
      <c r="C215" s="48" t="s">
        <v>3977</v>
      </c>
      <c r="D215" s="16">
        <v>46241</v>
      </c>
      <c r="E215" s="48" t="s">
        <v>2413</v>
      </c>
      <c r="F215" s="17" t="s">
        <v>2</v>
      </c>
      <c r="G215" s="17" t="s">
        <v>70</v>
      </c>
      <c r="H215" s="17" t="s">
        <v>983</v>
      </c>
      <c r="I215" s="21">
        <v>29500</v>
      </c>
      <c r="J215" s="17" t="s">
        <v>525</v>
      </c>
      <c r="K215" s="20">
        <f>IF(FluxoCaixa1013151419182730[[#This Row],[Movimento ]]="Saldo Inicial",FluxoCaixa1013151419182730[[#This Row],[R$ (Valores)]],K214+FluxoCaixa1013151419182730[[#This Row],[Valores Receitas / Despesas]])</f>
        <v>142976.05000000028</v>
      </c>
      <c r="L215" s="20">
        <f>IF(FluxoCaixa1013151419182730[[#This Row],[Entrada / Saída]]="Saída",FluxoCaixa1013151419182730[[#This Row],[R$ (Valores)]]*-1,FluxoCaixa1013151419182730[[#This Row],[R$ (Valores)]])</f>
        <v>-29500</v>
      </c>
    </row>
    <row r="216" spans="2:12">
      <c r="B216" s="48" t="s">
        <v>2477</v>
      </c>
      <c r="C216" s="48" t="s">
        <v>3977</v>
      </c>
      <c r="D216" s="16">
        <v>46241</v>
      </c>
      <c r="E216" s="48" t="s">
        <v>2413</v>
      </c>
      <c r="F216" s="17" t="s">
        <v>2</v>
      </c>
      <c r="G216" s="17" t="s">
        <v>70</v>
      </c>
      <c r="H216" s="17" t="s">
        <v>774</v>
      </c>
      <c r="I216" s="21">
        <v>15200</v>
      </c>
      <c r="J216" s="17" t="s">
        <v>525</v>
      </c>
      <c r="K216" s="20">
        <f>IF(FluxoCaixa1013151419182730[[#This Row],[Movimento ]]="Saldo Inicial",FluxoCaixa1013151419182730[[#This Row],[R$ (Valores)]],K215+FluxoCaixa1013151419182730[[#This Row],[Valores Receitas / Despesas]])</f>
        <v>127776.05000000028</v>
      </c>
      <c r="L216" s="20">
        <f>IF(FluxoCaixa1013151419182730[[#This Row],[Entrada / Saída]]="Saída",FluxoCaixa1013151419182730[[#This Row],[R$ (Valores)]]*-1,FluxoCaixa1013151419182730[[#This Row],[R$ (Valores)]])</f>
        <v>-15200</v>
      </c>
    </row>
    <row r="217" spans="2:12">
      <c r="B217" s="48" t="s">
        <v>2477</v>
      </c>
      <c r="C217" s="48" t="s">
        <v>3977</v>
      </c>
      <c r="D217" s="16">
        <v>46241</v>
      </c>
      <c r="E217" s="48" t="s">
        <v>2413</v>
      </c>
      <c r="F217" s="17" t="s">
        <v>2</v>
      </c>
      <c r="G217" s="17" t="s">
        <v>70</v>
      </c>
      <c r="H217" s="17" t="s">
        <v>779</v>
      </c>
      <c r="I217" s="29">
        <v>28600</v>
      </c>
      <c r="J217" s="17" t="s">
        <v>525</v>
      </c>
      <c r="K217" s="20">
        <f>IF(FluxoCaixa1013151419182730[[#This Row],[Movimento ]]="Saldo Inicial",FluxoCaixa1013151419182730[[#This Row],[R$ (Valores)]],K216+FluxoCaixa1013151419182730[[#This Row],[Valores Receitas / Despesas]])</f>
        <v>99176.050000000279</v>
      </c>
      <c r="L217" s="20">
        <f>IF(FluxoCaixa1013151419182730[[#This Row],[Entrada / Saída]]="Saída",FluxoCaixa1013151419182730[[#This Row],[R$ (Valores)]]*-1,FluxoCaixa1013151419182730[[#This Row],[R$ (Valores)]])</f>
        <v>-28600</v>
      </c>
    </row>
    <row r="218" spans="2:12">
      <c r="B218" s="48" t="s">
        <v>2477</v>
      </c>
      <c r="C218" s="48" t="s">
        <v>3977</v>
      </c>
      <c r="D218" s="16">
        <v>46241</v>
      </c>
      <c r="E218" s="48" t="s">
        <v>2413</v>
      </c>
      <c r="F218" s="17" t="s">
        <v>2</v>
      </c>
      <c r="G218" s="17" t="s">
        <v>70</v>
      </c>
      <c r="H218" s="17" t="s">
        <v>1603</v>
      </c>
      <c r="I218" s="21">
        <v>12600</v>
      </c>
      <c r="J218" s="17" t="s">
        <v>525</v>
      </c>
      <c r="K218" s="20">
        <f>IF(FluxoCaixa1013151419182730[[#This Row],[Movimento ]]="Saldo Inicial",FluxoCaixa1013151419182730[[#This Row],[R$ (Valores)]],K217+FluxoCaixa1013151419182730[[#This Row],[Valores Receitas / Despesas]])</f>
        <v>86576.050000000279</v>
      </c>
      <c r="L218" s="20">
        <f>IF(FluxoCaixa1013151419182730[[#This Row],[Entrada / Saída]]="Saída",FluxoCaixa1013151419182730[[#This Row],[R$ (Valores)]]*-1,FluxoCaixa1013151419182730[[#This Row],[R$ (Valores)]])</f>
        <v>-12600</v>
      </c>
    </row>
    <row r="219" spans="2:12">
      <c r="B219" s="48" t="s">
        <v>2477</v>
      </c>
      <c r="C219" s="48" t="s">
        <v>3977</v>
      </c>
      <c r="D219" s="16">
        <v>46241</v>
      </c>
      <c r="E219" s="48" t="s">
        <v>2413</v>
      </c>
      <c r="F219" s="17" t="s">
        <v>2</v>
      </c>
      <c r="G219" s="17" t="s">
        <v>70</v>
      </c>
      <c r="H219" s="17" t="s">
        <v>1604</v>
      </c>
      <c r="I219" s="21">
        <v>38450.5</v>
      </c>
      <c r="J219" s="17" t="s">
        <v>525</v>
      </c>
      <c r="K219" s="20">
        <f>IF(FluxoCaixa1013151419182730[[#This Row],[Movimento ]]="Saldo Inicial",FluxoCaixa1013151419182730[[#This Row],[R$ (Valores)]],K218+FluxoCaixa1013151419182730[[#This Row],[Valores Receitas / Despesas]])</f>
        <v>48125.550000000279</v>
      </c>
      <c r="L219" s="20">
        <f>IF(FluxoCaixa1013151419182730[[#This Row],[Entrada / Saída]]="Saída",FluxoCaixa1013151419182730[[#This Row],[R$ (Valores)]]*-1,FluxoCaixa1013151419182730[[#This Row],[R$ (Valores)]])</f>
        <v>-38450.5</v>
      </c>
    </row>
    <row r="220" spans="2:12">
      <c r="B220" s="48" t="s">
        <v>2478</v>
      </c>
      <c r="C220" s="48" t="s">
        <v>3977</v>
      </c>
      <c r="D220" s="16">
        <v>46241</v>
      </c>
      <c r="E220" s="48" t="s">
        <v>2413</v>
      </c>
      <c r="F220" s="17" t="s">
        <v>1</v>
      </c>
      <c r="G220" s="17" t="s">
        <v>75</v>
      </c>
      <c r="H220" s="17" t="s">
        <v>75</v>
      </c>
      <c r="I220" s="21">
        <v>500000</v>
      </c>
      <c r="J220" s="17" t="s">
        <v>525</v>
      </c>
      <c r="K220" s="20">
        <f>IF(FluxoCaixa1013151419182730[[#This Row],[Movimento ]]="Saldo Inicial",FluxoCaixa1013151419182730[[#This Row],[R$ (Valores)]],K219+FluxoCaixa1013151419182730[[#This Row],[Valores Receitas / Despesas]])</f>
        <v>548125.55000000028</v>
      </c>
      <c r="L220" s="20">
        <f>IF(FluxoCaixa1013151419182730[[#This Row],[Entrada / Saída]]="Saída",FluxoCaixa1013151419182730[[#This Row],[R$ (Valores)]]*-1,FluxoCaixa1013151419182730[[#This Row],[R$ (Valores)]])</f>
        <v>500000</v>
      </c>
    </row>
    <row r="221" spans="2:12">
      <c r="B221" s="48" t="s">
        <v>2478</v>
      </c>
      <c r="C221" s="48" t="s">
        <v>3977</v>
      </c>
      <c r="D221" s="16">
        <v>46241</v>
      </c>
      <c r="E221" s="48" t="s">
        <v>2496</v>
      </c>
      <c r="F221" s="17" t="s">
        <v>2</v>
      </c>
      <c r="G221" s="17" t="s">
        <v>70</v>
      </c>
      <c r="H221" s="17" t="s">
        <v>4036</v>
      </c>
      <c r="I221" s="21">
        <v>5318</v>
      </c>
      <c r="J221" s="17" t="s">
        <v>525</v>
      </c>
      <c r="K221" s="20">
        <f>IF(FluxoCaixa1013151419182730[[#This Row],[Movimento ]]="Saldo Inicial",FluxoCaixa1013151419182730[[#This Row],[R$ (Valores)]],K220+FluxoCaixa1013151419182730[[#This Row],[Valores Receitas / Despesas]])</f>
        <v>542807.55000000028</v>
      </c>
      <c r="L221" s="20">
        <f>IF(FluxoCaixa1013151419182730[[#This Row],[Entrada / Saída]]="Saída",FluxoCaixa1013151419182730[[#This Row],[R$ (Valores)]]*-1,FluxoCaixa1013151419182730[[#This Row],[R$ (Valores)]])</f>
        <v>-5318</v>
      </c>
    </row>
    <row r="222" spans="2:12">
      <c r="B222" s="48" t="s">
        <v>2477</v>
      </c>
      <c r="C222" s="48" t="s">
        <v>3977</v>
      </c>
      <c r="D222" s="16">
        <v>46241</v>
      </c>
      <c r="E222" s="48" t="s">
        <v>2417</v>
      </c>
      <c r="F222" s="17" t="s">
        <v>2</v>
      </c>
      <c r="G222" s="17" t="s">
        <v>70</v>
      </c>
      <c r="H222" s="17" t="s">
        <v>4037</v>
      </c>
      <c r="I222" s="21">
        <v>12765.96</v>
      </c>
      <c r="J222" s="17" t="s">
        <v>525</v>
      </c>
      <c r="K222" s="20">
        <f>IF(FluxoCaixa1013151419182730[[#This Row],[Movimento ]]="Saldo Inicial",FluxoCaixa1013151419182730[[#This Row],[R$ (Valores)]],K221+FluxoCaixa1013151419182730[[#This Row],[Valores Receitas / Despesas]])</f>
        <v>530041.59000000032</v>
      </c>
      <c r="L222" s="20">
        <f>IF(FluxoCaixa1013151419182730[[#This Row],[Entrada / Saída]]="Saída",FluxoCaixa1013151419182730[[#This Row],[R$ (Valores)]]*-1,FluxoCaixa1013151419182730[[#This Row],[R$ (Valores)]])</f>
        <v>-12765.96</v>
      </c>
    </row>
    <row r="223" spans="2:12">
      <c r="B223" s="48" t="s">
        <v>2477</v>
      </c>
      <c r="C223" s="48" t="s">
        <v>3977</v>
      </c>
      <c r="D223" s="16">
        <v>46241</v>
      </c>
      <c r="E223" s="48" t="s">
        <v>2417</v>
      </c>
      <c r="F223" s="17" t="s">
        <v>2</v>
      </c>
      <c r="G223" s="17" t="s">
        <v>70</v>
      </c>
      <c r="H223" s="17" t="s">
        <v>3623</v>
      </c>
      <c r="I223" s="21">
        <v>11000</v>
      </c>
      <c r="J223" s="17" t="s">
        <v>525</v>
      </c>
      <c r="K223" s="20">
        <f>IF(FluxoCaixa1013151419182730[[#This Row],[Movimento ]]="Saldo Inicial",FluxoCaixa1013151419182730[[#This Row],[R$ (Valores)]],K222+FluxoCaixa1013151419182730[[#This Row],[Valores Receitas / Despesas]])</f>
        <v>519041.59000000032</v>
      </c>
      <c r="L223" s="20">
        <f>IF(FluxoCaixa1013151419182730[[#This Row],[Entrada / Saída]]="Saída",FluxoCaixa1013151419182730[[#This Row],[R$ (Valores)]]*-1,FluxoCaixa1013151419182730[[#This Row],[R$ (Valores)]])</f>
        <v>-11000</v>
      </c>
    </row>
    <row r="224" spans="2:12">
      <c r="B224" s="48" t="s">
        <v>2478</v>
      </c>
      <c r="C224" s="48" t="s">
        <v>3977</v>
      </c>
      <c r="D224" s="16">
        <v>46241</v>
      </c>
      <c r="E224" s="48" t="s">
        <v>2496</v>
      </c>
      <c r="F224" s="17" t="s">
        <v>2</v>
      </c>
      <c r="G224" s="17" t="s">
        <v>519</v>
      </c>
      <c r="H224" s="17" t="s">
        <v>4038</v>
      </c>
      <c r="I224" s="21">
        <v>6665</v>
      </c>
      <c r="J224" s="17" t="s">
        <v>525</v>
      </c>
      <c r="K224" s="20">
        <f>IF(FluxoCaixa1013151419182730[[#This Row],[Movimento ]]="Saldo Inicial",FluxoCaixa1013151419182730[[#This Row],[R$ (Valores)]],K223+FluxoCaixa1013151419182730[[#This Row],[Valores Receitas / Despesas]])</f>
        <v>512376.59000000032</v>
      </c>
      <c r="L224" s="20">
        <f>IF(FluxoCaixa1013151419182730[[#This Row],[Entrada / Saída]]="Saída",FluxoCaixa1013151419182730[[#This Row],[R$ (Valores)]]*-1,FluxoCaixa1013151419182730[[#This Row],[R$ (Valores)]])</f>
        <v>-6665</v>
      </c>
    </row>
    <row r="225" spans="2:12">
      <c r="B225" s="48" t="s">
        <v>2478</v>
      </c>
      <c r="C225" s="48" t="s">
        <v>3977</v>
      </c>
      <c r="D225" s="16">
        <v>46241</v>
      </c>
      <c r="E225" s="48" t="s">
        <v>2413</v>
      </c>
      <c r="F225" s="17" t="s">
        <v>2</v>
      </c>
      <c r="G225" s="17" t="s">
        <v>507</v>
      </c>
      <c r="H225" s="17" t="s">
        <v>4039</v>
      </c>
      <c r="I225" s="21">
        <v>68.17</v>
      </c>
      <c r="J225" s="17" t="s">
        <v>525</v>
      </c>
      <c r="K225" s="20">
        <f>IF(FluxoCaixa1013151419182730[[#This Row],[Movimento ]]="Saldo Inicial",FluxoCaixa1013151419182730[[#This Row],[R$ (Valores)]],K224+FluxoCaixa1013151419182730[[#This Row],[Valores Receitas / Despesas]])</f>
        <v>512308.42000000033</v>
      </c>
      <c r="L225" s="20">
        <f>IF(FluxoCaixa1013151419182730[[#This Row],[Entrada / Saída]]="Saída",FluxoCaixa1013151419182730[[#This Row],[R$ (Valores)]]*-1,FluxoCaixa1013151419182730[[#This Row],[R$ (Valores)]])</f>
        <v>-68.17</v>
      </c>
    </row>
    <row r="226" spans="2:12">
      <c r="B226" s="48" t="s">
        <v>2478</v>
      </c>
      <c r="C226" s="48" t="s">
        <v>3977</v>
      </c>
      <c r="D226" s="16">
        <v>46241</v>
      </c>
      <c r="E226" s="48" t="s">
        <v>2413</v>
      </c>
      <c r="F226" s="17" t="s">
        <v>2</v>
      </c>
      <c r="G226" s="17" t="s">
        <v>507</v>
      </c>
      <c r="H226" s="17" t="s">
        <v>1116</v>
      </c>
      <c r="I226" s="21">
        <v>108.39</v>
      </c>
      <c r="J226" s="17" t="s">
        <v>525</v>
      </c>
      <c r="K226" s="20">
        <f>IF(FluxoCaixa1013151419182730[[#This Row],[Movimento ]]="Saldo Inicial",FluxoCaixa1013151419182730[[#This Row],[R$ (Valores)]],K225+FluxoCaixa1013151419182730[[#This Row],[Valores Receitas / Despesas]])</f>
        <v>512200.03000000032</v>
      </c>
      <c r="L226" s="20">
        <f>IF(FluxoCaixa1013151419182730[[#This Row],[Entrada / Saída]]="Saída",FluxoCaixa1013151419182730[[#This Row],[R$ (Valores)]]*-1,FluxoCaixa1013151419182730[[#This Row],[R$ (Valores)]])</f>
        <v>-108.39</v>
      </c>
    </row>
    <row r="227" spans="2:12">
      <c r="B227" s="48" t="s">
        <v>2478</v>
      </c>
      <c r="C227" s="48" t="s">
        <v>3977</v>
      </c>
      <c r="D227" s="16">
        <v>46241</v>
      </c>
      <c r="E227" s="48" t="s">
        <v>2413</v>
      </c>
      <c r="F227" s="17" t="s">
        <v>2</v>
      </c>
      <c r="G227" s="17" t="s">
        <v>507</v>
      </c>
      <c r="H227" s="17" t="s">
        <v>4040</v>
      </c>
      <c r="I227" s="21">
        <v>68.17</v>
      </c>
      <c r="J227" s="17" t="s">
        <v>525</v>
      </c>
      <c r="K227" s="20">
        <f>IF(FluxoCaixa1013151419182730[[#This Row],[Movimento ]]="Saldo Inicial",FluxoCaixa1013151419182730[[#This Row],[R$ (Valores)]],K226+FluxoCaixa1013151419182730[[#This Row],[Valores Receitas / Despesas]])</f>
        <v>512131.86000000034</v>
      </c>
      <c r="L227" s="20">
        <f>IF(FluxoCaixa1013151419182730[[#This Row],[Entrada / Saída]]="Saída",FluxoCaixa1013151419182730[[#This Row],[R$ (Valores)]]*-1,FluxoCaixa1013151419182730[[#This Row],[R$ (Valores)]])</f>
        <v>-68.17</v>
      </c>
    </row>
    <row r="228" spans="2:12">
      <c r="B228" s="48" t="s">
        <v>2478</v>
      </c>
      <c r="C228" s="48" t="s">
        <v>3977</v>
      </c>
      <c r="D228" s="16">
        <v>46241</v>
      </c>
      <c r="E228" s="48" t="s">
        <v>2413</v>
      </c>
      <c r="F228" s="17" t="s">
        <v>2</v>
      </c>
      <c r="G228" s="17" t="s">
        <v>73</v>
      </c>
      <c r="H228" s="17" t="s">
        <v>4041</v>
      </c>
      <c r="I228" s="21">
        <v>399</v>
      </c>
      <c r="J228" s="17" t="s">
        <v>525</v>
      </c>
      <c r="K228" s="20">
        <f>IF(FluxoCaixa1013151419182730[[#This Row],[Movimento ]]="Saldo Inicial",FluxoCaixa1013151419182730[[#This Row],[R$ (Valores)]],K227+FluxoCaixa1013151419182730[[#This Row],[Valores Receitas / Despesas]])</f>
        <v>511732.86000000034</v>
      </c>
      <c r="L228" s="20">
        <f>IF(FluxoCaixa1013151419182730[[#This Row],[Entrada / Saída]]="Saída",FluxoCaixa1013151419182730[[#This Row],[R$ (Valores)]]*-1,FluxoCaixa1013151419182730[[#This Row],[R$ (Valores)]])</f>
        <v>-399</v>
      </c>
    </row>
    <row r="229" spans="2:12">
      <c r="B229" s="48" t="s">
        <v>2477</v>
      </c>
      <c r="C229" s="48" t="s">
        <v>3977</v>
      </c>
      <c r="D229" s="16">
        <v>46241</v>
      </c>
      <c r="E229" s="48" t="s">
        <v>2417</v>
      </c>
      <c r="F229" s="17" t="s">
        <v>2</v>
      </c>
      <c r="G229" s="17" t="s">
        <v>70</v>
      </c>
      <c r="H229" s="17" t="s">
        <v>4042</v>
      </c>
      <c r="I229" s="21">
        <v>15000</v>
      </c>
      <c r="J229" s="17" t="s">
        <v>525</v>
      </c>
      <c r="K229" s="20">
        <f>IF(FluxoCaixa1013151419182730[[#This Row],[Movimento ]]="Saldo Inicial",FluxoCaixa1013151419182730[[#This Row],[R$ (Valores)]],K228+FluxoCaixa1013151419182730[[#This Row],[Valores Receitas / Despesas]])</f>
        <v>496732.86000000034</v>
      </c>
      <c r="L229" s="20">
        <f>IF(FluxoCaixa1013151419182730[[#This Row],[Entrada / Saída]]="Saída",FluxoCaixa1013151419182730[[#This Row],[R$ (Valores)]]*-1,FluxoCaixa1013151419182730[[#This Row],[R$ (Valores)]])</f>
        <v>-15000</v>
      </c>
    </row>
    <row r="230" spans="2:12">
      <c r="B230" s="48" t="s">
        <v>2477</v>
      </c>
      <c r="C230" s="48" t="s">
        <v>3977</v>
      </c>
      <c r="D230" s="16">
        <v>46241</v>
      </c>
      <c r="E230" s="48" t="s">
        <v>2417</v>
      </c>
      <c r="F230" s="17" t="s">
        <v>2</v>
      </c>
      <c r="G230" s="17" t="s">
        <v>70</v>
      </c>
      <c r="H230" s="17" t="s">
        <v>4043</v>
      </c>
      <c r="I230" s="21">
        <v>8460.27</v>
      </c>
      <c r="J230" s="17" t="s">
        <v>525</v>
      </c>
      <c r="K230" s="20">
        <f>IF(FluxoCaixa1013151419182730[[#This Row],[Movimento ]]="Saldo Inicial",FluxoCaixa1013151419182730[[#This Row],[R$ (Valores)]],K229+FluxoCaixa1013151419182730[[#This Row],[Valores Receitas / Despesas]])</f>
        <v>488272.59000000032</v>
      </c>
      <c r="L230" s="20">
        <f>IF(FluxoCaixa1013151419182730[[#This Row],[Entrada / Saída]]="Saída",FluxoCaixa1013151419182730[[#This Row],[R$ (Valores)]]*-1,FluxoCaixa1013151419182730[[#This Row],[R$ (Valores)]])</f>
        <v>-8460.27</v>
      </c>
    </row>
    <row r="231" spans="2:12">
      <c r="B231" s="48" t="s">
        <v>2477</v>
      </c>
      <c r="C231" s="48" t="s">
        <v>3977</v>
      </c>
      <c r="D231" s="16">
        <v>46241</v>
      </c>
      <c r="E231" s="48" t="s">
        <v>2417</v>
      </c>
      <c r="F231" s="17" t="s">
        <v>2</v>
      </c>
      <c r="G231" s="17" t="s">
        <v>76</v>
      </c>
      <c r="H231" s="17" t="s">
        <v>2545</v>
      </c>
      <c r="I231" s="21">
        <v>363</v>
      </c>
      <c r="J231" s="17" t="s">
        <v>525</v>
      </c>
      <c r="K231" s="20">
        <f>IF(FluxoCaixa1013151419182730[[#This Row],[Movimento ]]="Saldo Inicial",FluxoCaixa1013151419182730[[#This Row],[R$ (Valores)]],K230+FluxoCaixa1013151419182730[[#This Row],[Valores Receitas / Despesas]])</f>
        <v>487909.59000000032</v>
      </c>
      <c r="L231" s="20">
        <f>IF(FluxoCaixa1013151419182730[[#This Row],[Entrada / Saída]]="Saída",FluxoCaixa1013151419182730[[#This Row],[R$ (Valores)]]*-1,FluxoCaixa1013151419182730[[#This Row],[R$ (Valores)]])</f>
        <v>-363</v>
      </c>
    </row>
    <row r="232" spans="2:12">
      <c r="B232" s="48" t="s">
        <v>2477</v>
      </c>
      <c r="C232" s="48" t="s">
        <v>3977</v>
      </c>
      <c r="D232" s="16">
        <v>46241</v>
      </c>
      <c r="E232" s="48" t="s">
        <v>2417</v>
      </c>
      <c r="F232" s="17" t="s">
        <v>2</v>
      </c>
      <c r="G232" s="17" t="s">
        <v>70</v>
      </c>
      <c r="H232" s="17" t="s">
        <v>4044</v>
      </c>
      <c r="I232" s="21">
        <v>3500</v>
      </c>
      <c r="J232" s="17" t="s">
        <v>525</v>
      </c>
      <c r="K232" s="20">
        <f>IF(FluxoCaixa1013151419182730[[#This Row],[Movimento ]]="Saldo Inicial",FluxoCaixa1013151419182730[[#This Row],[R$ (Valores)]],K231+FluxoCaixa1013151419182730[[#This Row],[Valores Receitas / Despesas]])</f>
        <v>484409.59000000032</v>
      </c>
      <c r="L232" s="20">
        <f>IF(FluxoCaixa1013151419182730[[#This Row],[Entrada / Saída]]="Saída",FluxoCaixa1013151419182730[[#This Row],[R$ (Valores)]]*-1,FluxoCaixa1013151419182730[[#This Row],[R$ (Valores)]])</f>
        <v>-3500</v>
      </c>
    </row>
    <row r="233" spans="2:12">
      <c r="B233" s="48" t="s">
        <v>2477</v>
      </c>
      <c r="C233" s="48" t="s">
        <v>3977</v>
      </c>
      <c r="D233" s="16">
        <v>46241</v>
      </c>
      <c r="E233" s="48" t="s">
        <v>2417</v>
      </c>
      <c r="F233" s="17" t="s">
        <v>2</v>
      </c>
      <c r="G233" s="17" t="s">
        <v>70</v>
      </c>
      <c r="H233" s="17" t="s">
        <v>4045</v>
      </c>
      <c r="I233" s="21">
        <v>3000</v>
      </c>
      <c r="J233" s="17" t="s">
        <v>525</v>
      </c>
      <c r="K233" s="20">
        <f>IF(FluxoCaixa1013151419182730[[#This Row],[Movimento ]]="Saldo Inicial",FluxoCaixa1013151419182730[[#This Row],[R$ (Valores)]],K232+FluxoCaixa1013151419182730[[#This Row],[Valores Receitas / Despesas]])</f>
        <v>481409.59000000032</v>
      </c>
      <c r="L233" s="20">
        <f>IF(FluxoCaixa1013151419182730[[#This Row],[Entrada / Saída]]="Saída",FluxoCaixa1013151419182730[[#This Row],[R$ (Valores)]]*-1,FluxoCaixa1013151419182730[[#This Row],[R$ (Valores)]])</f>
        <v>-3000</v>
      </c>
    </row>
    <row r="234" spans="2:12">
      <c r="B234" s="48" t="s">
        <v>2477</v>
      </c>
      <c r="C234" s="48" t="s">
        <v>3977</v>
      </c>
      <c r="D234" s="16">
        <v>46241</v>
      </c>
      <c r="E234" s="48" t="s">
        <v>2417</v>
      </c>
      <c r="F234" s="17" t="s">
        <v>2</v>
      </c>
      <c r="G234" s="17" t="s">
        <v>70</v>
      </c>
      <c r="H234" s="17" t="s">
        <v>3432</v>
      </c>
      <c r="I234" s="21">
        <v>16880</v>
      </c>
      <c r="J234" s="17" t="s">
        <v>525</v>
      </c>
      <c r="K234" s="20">
        <f>IF(FluxoCaixa1013151419182730[[#This Row],[Movimento ]]="Saldo Inicial",FluxoCaixa1013151419182730[[#This Row],[R$ (Valores)]],K233+FluxoCaixa1013151419182730[[#This Row],[Valores Receitas / Despesas]])</f>
        <v>464529.59000000032</v>
      </c>
      <c r="L234" s="20">
        <f>IF(FluxoCaixa1013151419182730[[#This Row],[Entrada / Saída]]="Saída",FluxoCaixa1013151419182730[[#This Row],[R$ (Valores)]]*-1,FluxoCaixa1013151419182730[[#This Row],[R$ (Valores)]])</f>
        <v>-16880</v>
      </c>
    </row>
    <row r="235" spans="2:12">
      <c r="B235" s="48" t="s">
        <v>2477</v>
      </c>
      <c r="C235" s="48" t="s">
        <v>3977</v>
      </c>
      <c r="D235" s="16">
        <v>46241</v>
      </c>
      <c r="E235" s="48" t="s">
        <v>2417</v>
      </c>
      <c r="F235" s="17" t="s">
        <v>2</v>
      </c>
      <c r="G235" s="17" t="s">
        <v>70</v>
      </c>
      <c r="H235" s="17" t="s">
        <v>3433</v>
      </c>
      <c r="I235" s="21">
        <v>8250</v>
      </c>
      <c r="J235" s="17" t="s">
        <v>525</v>
      </c>
      <c r="K235" s="20">
        <f>IF(FluxoCaixa1013151419182730[[#This Row],[Movimento ]]="Saldo Inicial",FluxoCaixa1013151419182730[[#This Row],[R$ (Valores)]],K234+FluxoCaixa1013151419182730[[#This Row],[Valores Receitas / Despesas]])</f>
        <v>456279.59000000032</v>
      </c>
      <c r="L235" s="20">
        <f>IF(FluxoCaixa1013151419182730[[#This Row],[Entrada / Saída]]="Saída",FluxoCaixa1013151419182730[[#This Row],[R$ (Valores)]]*-1,FluxoCaixa1013151419182730[[#This Row],[R$ (Valores)]])</f>
        <v>-8250</v>
      </c>
    </row>
    <row r="236" spans="2:12">
      <c r="B236" s="48" t="s">
        <v>2477</v>
      </c>
      <c r="C236" s="48" t="s">
        <v>3977</v>
      </c>
      <c r="D236" s="16">
        <v>46241</v>
      </c>
      <c r="E236" s="48" t="s">
        <v>2417</v>
      </c>
      <c r="F236" s="17" t="s">
        <v>2</v>
      </c>
      <c r="G236" s="17" t="s">
        <v>70</v>
      </c>
      <c r="H236" s="17" t="s">
        <v>3060</v>
      </c>
      <c r="I236" s="21">
        <v>8510.64</v>
      </c>
      <c r="J236" s="17" t="s">
        <v>525</v>
      </c>
      <c r="K236" s="20">
        <f>IF(FluxoCaixa1013151419182730[[#This Row],[Movimento ]]="Saldo Inicial",FluxoCaixa1013151419182730[[#This Row],[R$ (Valores)]],K235+FluxoCaixa1013151419182730[[#This Row],[Valores Receitas / Despesas]])</f>
        <v>447768.9500000003</v>
      </c>
      <c r="L236" s="20">
        <f>IF(FluxoCaixa1013151419182730[[#This Row],[Entrada / Saída]]="Saída",FluxoCaixa1013151419182730[[#This Row],[R$ (Valores)]]*-1,FluxoCaixa1013151419182730[[#This Row],[R$ (Valores)]])</f>
        <v>-8510.64</v>
      </c>
    </row>
    <row r="237" spans="2:12">
      <c r="B237" s="48" t="s">
        <v>2477</v>
      </c>
      <c r="C237" s="48" t="s">
        <v>3977</v>
      </c>
      <c r="D237" s="16">
        <v>46241</v>
      </c>
      <c r="E237" s="48" t="s">
        <v>2417</v>
      </c>
      <c r="F237" s="17" t="s">
        <v>2</v>
      </c>
      <c r="G237" s="17" t="s">
        <v>70</v>
      </c>
      <c r="H237" s="17" t="s">
        <v>3228</v>
      </c>
      <c r="I237" s="21">
        <v>5000</v>
      </c>
      <c r="J237" s="17" t="s">
        <v>525</v>
      </c>
      <c r="K237" s="20">
        <f>IF(FluxoCaixa1013151419182730[[#This Row],[Movimento ]]="Saldo Inicial",FluxoCaixa1013151419182730[[#This Row],[R$ (Valores)]],K236+FluxoCaixa1013151419182730[[#This Row],[Valores Receitas / Despesas]])</f>
        <v>442768.9500000003</v>
      </c>
      <c r="L237" s="20">
        <f>IF(FluxoCaixa1013151419182730[[#This Row],[Entrada / Saída]]="Saída",FluxoCaixa1013151419182730[[#This Row],[R$ (Valores)]]*-1,FluxoCaixa1013151419182730[[#This Row],[R$ (Valores)]])</f>
        <v>-5000</v>
      </c>
    </row>
    <row r="238" spans="2:12">
      <c r="B238" s="48" t="s">
        <v>2477</v>
      </c>
      <c r="C238" s="48" t="s">
        <v>3977</v>
      </c>
      <c r="D238" s="16">
        <v>46241</v>
      </c>
      <c r="E238" s="48" t="s">
        <v>2417</v>
      </c>
      <c r="F238" s="17" t="s">
        <v>2</v>
      </c>
      <c r="G238" s="17" t="s">
        <v>70</v>
      </c>
      <c r="H238" s="17" t="s">
        <v>3061</v>
      </c>
      <c r="I238" s="21">
        <v>5300</v>
      </c>
      <c r="J238" s="17" t="s">
        <v>525</v>
      </c>
      <c r="K238" s="20">
        <f>IF(FluxoCaixa1013151419182730[[#This Row],[Movimento ]]="Saldo Inicial",FluxoCaixa1013151419182730[[#This Row],[R$ (Valores)]],K237+FluxoCaixa1013151419182730[[#This Row],[Valores Receitas / Despesas]])</f>
        <v>437468.9500000003</v>
      </c>
      <c r="L238" s="20">
        <f>IF(FluxoCaixa1013151419182730[[#This Row],[Entrada / Saída]]="Saída",FluxoCaixa1013151419182730[[#This Row],[R$ (Valores)]]*-1,FluxoCaixa1013151419182730[[#This Row],[R$ (Valores)]])</f>
        <v>-5300</v>
      </c>
    </row>
    <row r="239" spans="2:12">
      <c r="B239" s="48" t="s">
        <v>2477</v>
      </c>
      <c r="C239" s="48" t="s">
        <v>3977</v>
      </c>
      <c r="D239" s="16">
        <v>46241</v>
      </c>
      <c r="E239" s="48" t="s">
        <v>2417</v>
      </c>
      <c r="F239" s="17" t="s">
        <v>2</v>
      </c>
      <c r="G239" s="17" t="s">
        <v>70</v>
      </c>
      <c r="H239" s="17" t="s">
        <v>2136</v>
      </c>
      <c r="I239" s="21">
        <v>11000</v>
      </c>
      <c r="J239" s="17" t="s">
        <v>525</v>
      </c>
      <c r="K239" s="20">
        <f>IF(FluxoCaixa1013151419182730[[#This Row],[Movimento ]]="Saldo Inicial",FluxoCaixa1013151419182730[[#This Row],[R$ (Valores)]],K238+FluxoCaixa1013151419182730[[#This Row],[Valores Receitas / Despesas]])</f>
        <v>426468.9500000003</v>
      </c>
      <c r="L239" s="20">
        <f>IF(FluxoCaixa1013151419182730[[#This Row],[Entrada / Saída]]="Saída",FluxoCaixa1013151419182730[[#This Row],[R$ (Valores)]]*-1,FluxoCaixa1013151419182730[[#This Row],[R$ (Valores)]])</f>
        <v>-11000</v>
      </c>
    </row>
    <row r="240" spans="2:12">
      <c r="B240" s="48" t="s">
        <v>2477</v>
      </c>
      <c r="C240" s="48" t="s">
        <v>3977</v>
      </c>
      <c r="D240" s="16">
        <v>46241</v>
      </c>
      <c r="E240" s="48" t="s">
        <v>2417</v>
      </c>
      <c r="F240" s="17" t="s">
        <v>2</v>
      </c>
      <c r="G240" s="17" t="s">
        <v>70</v>
      </c>
      <c r="H240" s="17" t="s">
        <v>3229</v>
      </c>
      <c r="I240" s="21">
        <v>9500</v>
      </c>
      <c r="J240" s="17" t="s">
        <v>525</v>
      </c>
      <c r="K240" s="20">
        <f>IF(FluxoCaixa1013151419182730[[#This Row],[Movimento ]]="Saldo Inicial",FluxoCaixa1013151419182730[[#This Row],[R$ (Valores)]],K239+FluxoCaixa1013151419182730[[#This Row],[Valores Receitas / Despesas]])</f>
        <v>416968.9500000003</v>
      </c>
      <c r="L240" s="20">
        <f>IF(FluxoCaixa1013151419182730[[#This Row],[Entrada / Saída]]="Saída",FluxoCaixa1013151419182730[[#This Row],[R$ (Valores)]]*-1,FluxoCaixa1013151419182730[[#This Row],[R$ (Valores)]])</f>
        <v>-9500</v>
      </c>
    </row>
    <row r="241" spans="2:12">
      <c r="B241" s="48" t="s">
        <v>2477</v>
      </c>
      <c r="C241" s="48" t="s">
        <v>3977</v>
      </c>
      <c r="D241" s="16">
        <v>46241</v>
      </c>
      <c r="E241" s="48" t="s">
        <v>2417</v>
      </c>
      <c r="F241" s="17" t="s">
        <v>2</v>
      </c>
      <c r="G241" s="17" t="s">
        <v>70</v>
      </c>
      <c r="H241" s="17" t="s">
        <v>2147</v>
      </c>
      <c r="I241" s="21">
        <v>5610</v>
      </c>
      <c r="J241" s="17" t="s">
        <v>525</v>
      </c>
      <c r="K241" s="20">
        <f>IF(FluxoCaixa1013151419182730[[#This Row],[Movimento ]]="Saldo Inicial",FluxoCaixa1013151419182730[[#This Row],[R$ (Valores)]],K240+FluxoCaixa1013151419182730[[#This Row],[Valores Receitas / Despesas]])</f>
        <v>411358.9500000003</v>
      </c>
      <c r="L241" s="20">
        <f>IF(FluxoCaixa1013151419182730[[#This Row],[Entrada / Saída]]="Saída",FluxoCaixa1013151419182730[[#This Row],[R$ (Valores)]]*-1,FluxoCaixa1013151419182730[[#This Row],[R$ (Valores)]])</f>
        <v>-5610</v>
      </c>
    </row>
    <row r="242" spans="2:12">
      <c r="B242" s="48" t="s">
        <v>2477</v>
      </c>
      <c r="C242" s="48" t="s">
        <v>3977</v>
      </c>
      <c r="D242" s="16">
        <v>46241</v>
      </c>
      <c r="E242" s="48" t="s">
        <v>2417</v>
      </c>
      <c r="F242" s="17" t="s">
        <v>2</v>
      </c>
      <c r="G242" s="17" t="s">
        <v>70</v>
      </c>
      <c r="H242" s="17" t="s">
        <v>2151</v>
      </c>
      <c r="I242" s="21">
        <v>7180</v>
      </c>
      <c r="J242" s="17" t="s">
        <v>525</v>
      </c>
      <c r="K242" s="20">
        <f>IF(FluxoCaixa1013151419182730[[#This Row],[Movimento ]]="Saldo Inicial",FluxoCaixa1013151419182730[[#This Row],[R$ (Valores)]],K241+FluxoCaixa1013151419182730[[#This Row],[Valores Receitas / Despesas]])</f>
        <v>404178.9500000003</v>
      </c>
      <c r="L242" s="20">
        <f>IF(FluxoCaixa1013151419182730[[#This Row],[Entrada / Saída]]="Saída",FluxoCaixa1013151419182730[[#This Row],[R$ (Valores)]]*-1,FluxoCaixa1013151419182730[[#This Row],[R$ (Valores)]])</f>
        <v>-7180</v>
      </c>
    </row>
    <row r="243" spans="2:12">
      <c r="B243" s="48" t="s">
        <v>2477</v>
      </c>
      <c r="C243" s="48" t="s">
        <v>3977</v>
      </c>
      <c r="D243" s="16">
        <v>46241</v>
      </c>
      <c r="E243" s="48" t="s">
        <v>2417</v>
      </c>
      <c r="F243" s="17" t="s">
        <v>2</v>
      </c>
      <c r="G243" s="17" t="s">
        <v>70</v>
      </c>
      <c r="H243" s="17" t="s">
        <v>1661</v>
      </c>
      <c r="I243" s="21">
        <v>4500</v>
      </c>
      <c r="J243" s="17" t="s">
        <v>525</v>
      </c>
      <c r="K243" s="20">
        <f>IF(FluxoCaixa1013151419182730[[#This Row],[Movimento ]]="Saldo Inicial",FluxoCaixa1013151419182730[[#This Row],[R$ (Valores)]],K242+FluxoCaixa1013151419182730[[#This Row],[Valores Receitas / Despesas]])</f>
        <v>399678.9500000003</v>
      </c>
      <c r="L243" s="20">
        <f>IF(FluxoCaixa1013151419182730[[#This Row],[Entrada / Saída]]="Saída",FluxoCaixa1013151419182730[[#This Row],[R$ (Valores)]]*-1,FluxoCaixa1013151419182730[[#This Row],[R$ (Valores)]])</f>
        <v>-4500</v>
      </c>
    </row>
    <row r="244" spans="2:12">
      <c r="B244" s="48" t="s">
        <v>2477</v>
      </c>
      <c r="C244" s="48" t="s">
        <v>3977</v>
      </c>
      <c r="D244" s="16">
        <v>46241</v>
      </c>
      <c r="E244" s="48" t="s">
        <v>2417</v>
      </c>
      <c r="F244" s="17" t="s">
        <v>2</v>
      </c>
      <c r="G244" s="17" t="s">
        <v>70</v>
      </c>
      <c r="H244" s="17" t="s">
        <v>2441</v>
      </c>
      <c r="I244" s="21">
        <v>18286.5</v>
      </c>
      <c r="J244" s="17" t="s">
        <v>525</v>
      </c>
      <c r="K244" s="20">
        <f>IF(FluxoCaixa1013151419182730[[#This Row],[Movimento ]]="Saldo Inicial",FluxoCaixa1013151419182730[[#This Row],[R$ (Valores)]],K243+FluxoCaixa1013151419182730[[#This Row],[Valores Receitas / Despesas]])</f>
        <v>381392.4500000003</v>
      </c>
      <c r="L244" s="20">
        <f>IF(FluxoCaixa1013151419182730[[#This Row],[Entrada / Saída]]="Saída",FluxoCaixa1013151419182730[[#This Row],[R$ (Valores)]]*-1,FluxoCaixa1013151419182730[[#This Row],[R$ (Valores)]])</f>
        <v>-18286.5</v>
      </c>
    </row>
    <row r="245" spans="2:12">
      <c r="B245" s="48" t="s">
        <v>2477</v>
      </c>
      <c r="C245" s="48" t="s">
        <v>3977</v>
      </c>
      <c r="D245" s="16">
        <v>46241</v>
      </c>
      <c r="E245" s="48" t="s">
        <v>2417</v>
      </c>
      <c r="F245" s="17" t="s">
        <v>2</v>
      </c>
      <c r="G245" s="17" t="s">
        <v>70</v>
      </c>
      <c r="H245" s="17" t="s">
        <v>2153</v>
      </c>
      <c r="I245" s="21">
        <v>2860</v>
      </c>
      <c r="J245" s="17" t="s">
        <v>525</v>
      </c>
      <c r="K245" s="20">
        <f>IF(FluxoCaixa1013151419182730[[#This Row],[Movimento ]]="Saldo Inicial",FluxoCaixa1013151419182730[[#This Row],[R$ (Valores)]],K244+FluxoCaixa1013151419182730[[#This Row],[Valores Receitas / Despesas]])</f>
        <v>378532.4500000003</v>
      </c>
      <c r="L245" s="20">
        <f>IF(FluxoCaixa1013151419182730[[#This Row],[Entrada / Saída]]="Saída",FluxoCaixa1013151419182730[[#This Row],[R$ (Valores)]]*-1,FluxoCaixa1013151419182730[[#This Row],[R$ (Valores)]])</f>
        <v>-2860</v>
      </c>
    </row>
    <row r="246" spans="2:12">
      <c r="B246" s="48" t="s">
        <v>2477</v>
      </c>
      <c r="C246" s="48" t="s">
        <v>3977</v>
      </c>
      <c r="D246" s="16">
        <v>46241</v>
      </c>
      <c r="E246" s="48" t="s">
        <v>2417</v>
      </c>
      <c r="F246" s="17" t="s">
        <v>2</v>
      </c>
      <c r="G246" s="17" t="s">
        <v>70</v>
      </c>
      <c r="H246" s="17" t="s">
        <v>1178</v>
      </c>
      <c r="I246" s="21">
        <v>7000</v>
      </c>
      <c r="J246" s="17" t="s">
        <v>525</v>
      </c>
      <c r="K246" s="20">
        <f>IF(FluxoCaixa1013151419182730[[#This Row],[Movimento ]]="Saldo Inicial",FluxoCaixa1013151419182730[[#This Row],[R$ (Valores)]],K245+FluxoCaixa1013151419182730[[#This Row],[Valores Receitas / Despesas]])</f>
        <v>371532.4500000003</v>
      </c>
      <c r="L246" s="20">
        <f>IF(FluxoCaixa1013151419182730[[#This Row],[Entrada / Saída]]="Saída",FluxoCaixa1013151419182730[[#This Row],[R$ (Valores)]]*-1,FluxoCaixa1013151419182730[[#This Row],[R$ (Valores)]])</f>
        <v>-7000</v>
      </c>
    </row>
    <row r="247" spans="2:12">
      <c r="B247" s="48" t="s">
        <v>2477</v>
      </c>
      <c r="C247" s="48" t="s">
        <v>3977</v>
      </c>
      <c r="D247" s="16">
        <v>46241</v>
      </c>
      <c r="E247" s="48" t="s">
        <v>2417</v>
      </c>
      <c r="F247" s="17" t="s">
        <v>2</v>
      </c>
      <c r="G247" s="17" t="s">
        <v>70</v>
      </c>
      <c r="H247" s="17" t="s">
        <v>4046</v>
      </c>
      <c r="I247" s="21">
        <v>9574.4699999999993</v>
      </c>
      <c r="J247" s="17" t="s">
        <v>525</v>
      </c>
      <c r="K247" s="20">
        <f>IF(FluxoCaixa1013151419182730[[#This Row],[Movimento ]]="Saldo Inicial",FluxoCaixa1013151419182730[[#This Row],[R$ (Valores)]],K246+FluxoCaixa1013151419182730[[#This Row],[Valores Receitas / Despesas]])</f>
        <v>361957.98000000033</v>
      </c>
      <c r="L247" s="20">
        <f>IF(FluxoCaixa1013151419182730[[#This Row],[Entrada / Saída]]="Saída",FluxoCaixa1013151419182730[[#This Row],[R$ (Valores)]]*-1,FluxoCaixa1013151419182730[[#This Row],[R$ (Valores)]])</f>
        <v>-9574.4699999999993</v>
      </c>
    </row>
    <row r="248" spans="2:12">
      <c r="B248" s="48" t="s">
        <v>2477</v>
      </c>
      <c r="C248" s="48" t="s">
        <v>3977</v>
      </c>
      <c r="D248" s="16">
        <v>46241</v>
      </c>
      <c r="E248" s="48" t="s">
        <v>2417</v>
      </c>
      <c r="F248" s="17" t="s">
        <v>2</v>
      </c>
      <c r="G248" s="17" t="s">
        <v>70</v>
      </c>
      <c r="H248" s="17" t="s">
        <v>2138</v>
      </c>
      <c r="I248" s="21">
        <v>18000</v>
      </c>
      <c r="J248" s="17" t="s">
        <v>525</v>
      </c>
      <c r="K248" s="20">
        <f>IF(FluxoCaixa1013151419182730[[#This Row],[Movimento ]]="Saldo Inicial",FluxoCaixa1013151419182730[[#This Row],[R$ (Valores)]],K247+FluxoCaixa1013151419182730[[#This Row],[Valores Receitas / Despesas]])</f>
        <v>343957.98000000033</v>
      </c>
      <c r="L248" s="20">
        <f>IF(FluxoCaixa1013151419182730[[#This Row],[Entrada / Saída]]="Saída",FluxoCaixa1013151419182730[[#This Row],[R$ (Valores)]]*-1,FluxoCaixa1013151419182730[[#This Row],[R$ (Valores)]])</f>
        <v>-18000</v>
      </c>
    </row>
    <row r="249" spans="2:12">
      <c r="B249" s="48" t="s">
        <v>2477</v>
      </c>
      <c r="C249" s="48" t="s">
        <v>3977</v>
      </c>
      <c r="D249" s="16">
        <v>46241</v>
      </c>
      <c r="E249" s="48" t="s">
        <v>2417</v>
      </c>
      <c r="F249" s="17" t="s">
        <v>2</v>
      </c>
      <c r="G249" s="17" t="s">
        <v>70</v>
      </c>
      <c r="H249" s="17" t="s">
        <v>3064</v>
      </c>
      <c r="I249" s="21">
        <v>9320</v>
      </c>
      <c r="J249" s="17" t="s">
        <v>525</v>
      </c>
      <c r="K249" s="20">
        <f>IF(FluxoCaixa1013151419182730[[#This Row],[Movimento ]]="Saldo Inicial",FluxoCaixa1013151419182730[[#This Row],[R$ (Valores)]],K248+FluxoCaixa1013151419182730[[#This Row],[Valores Receitas / Despesas]])</f>
        <v>334637.98000000033</v>
      </c>
      <c r="L249" s="20">
        <f>IF(FluxoCaixa1013151419182730[[#This Row],[Entrada / Saída]]="Saída",FluxoCaixa1013151419182730[[#This Row],[R$ (Valores)]]*-1,FluxoCaixa1013151419182730[[#This Row],[R$ (Valores)]])</f>
        <v>-9320</v>
      </c>
    </row>
    <row r="250" spans="2:12">
      <c r="B250" s="48" t="s">
        <v>2477</v>
      </c>
      <c r="C250" s="48" t="s">
        <v>3977</v>
      </c>
      <c r="D250" s="16">
        <v>46241</v>
      </c>
      <c r="E250" s="48" t="s">
        <v>2417</v>
      </c>
      <c r="F250" s="17" t="s">
        <v>2</v>
      </c>
      <c r="G250" s="17" t="s">
        <v>70</v>
      </c>
      <c r="H250" s="17" t="s">
        <v>1580</v>
      </c>
      <c r="I250" s="21">
        <v>12447.44</v>
      </c>
      <c r="J250" s="17" t="s">
        <v>525</v>
      </c>
      <c r="K250" s="20">
        <f>IF(FluxoCaixa1013151419182730[[#This Row],[Movimento ]]="Saldo Inicial",FluxoCaixa1013151419182730[[#This Row],[R$ (Valores)]],K249+FluxoCaixa1013151419182730[[#This Row],[Valores Receitas / Despesas]])</f>
        <v>322190.54000000033</v>
      </c>
      <c r="L250" s="20">
        <f>IF(FluxoCaixa1013151419182730[[#This Row],[Entrada / Saída]]="Saída",FluxoCaixa1013151419182730[[#This Row],[R$ (Valores)]]*-1,FluxoCaixa1013151419182730[[#This Row],[R$ (Valores)]])</f>
        <v>-12447.44</v>
      </c>
    </row>
    <row r="251" spans="2:12">
      <c r="B251" s="48" t="s">
        <v>2477</v>
      </c>
      <c r="C251" s="48" t="s">
        <v>3977</v>
      </c>
      <c r="D251" s="16">
        <v>46241</v>
      </c>
      <c r="E251" s="48" t="s">
        <v>2417</v>
      </c>
      <c r="F251" s="17" t="s">
        <v>2</v>
      </c>
      <c r="G251" s="17" t="s">
        <v>70</v>
      </c>
      <c r="H251" s="17" t="s">
        <v>2350</v>
      </c>
      <c r="I251" s="21">
        <v>9400</v>
      </c>
      <c r="J251" s="17" t="s">
        <v>525</v>
      </c>
      <c r="K251" s="20">
        <f>IF(FluxoCaixa1013151419182730[[#This Row],[Movimento ]]="Saldo Inicial",FluxoCaixa1013151419182730[[#This Row],[R$ (Valores)]],K250+FluxoCaixa1013151419182730[[#This Row],[Valores Receitas / Despesas]])</f>
        <v>312790.54000000033</v>
      </c>
      <c r="L251" s="20">
        <f>IF(FluxoCaixa1013151419182730[[#This Row],[Entrada / Saída]]="Saída",FluxoCaixa1013151419182730[[#This Row],[R$ (Valores)]]*-1,FluxoCaixa1013151419182730[[#This Row],[R$ (Valores)]])</f>
        <v>-9400</v>
      </c>
    </row>
    <row r="252" spans="2:12">
      <c r="B252" s="48" t="s">
        <v>2477</v>
      </c>
      <c r="C252" s="48" t="s">
        <v>3977</v>
      </c>
      <c r="D252" s="16">
        <v>46241</v>
      </c>
      <c r="E252" s="48" t="s">
        <v>2417</v>
      </c>
      <c r="F252" s="17" t="s">
        <v>2</v>
      </c>
      <c r="G252" s="17" t="s">
        <v>70</v>
      </c>
      <c r="H252" s="17" t="s">
        <v>2141</v>
      </c>
      <c r="I252" s="21">
        <v>10000</v>
      </c>
      <c r="J252" s="17" t="s">
        <v>525</v>
      </c>
      <c r="K252" s="20">
        <f>IF(FluxoCaixa1013151419182730[[#This Row],[Movimento ]]="Saldo Inicial",FluxoCaixa1013151419182730[[#This Row],[R$ (Valores)]],K251+FluxoCaixa1013151419182730[[#This Row],[Valores Receitas / Despesas]])</f>
        <v>302790.54000000033</v>
      </c>
      <c r="L252" s="20">
        <f>IF(FluxoCaixa1013151419182730[[#This Row],[Entrada / Saída]]="Saída",FluxoCaixa1013151419182730[[#This Row],[R$ (Valores)]]*-1,FluxoCaixa1013151419182730[[#This Row],[R$ (Valores)]])</f>
        <v>-10000</v>
      </c>
    </row>
    <row r="253" spans="2:12">
      <c r="B253" s="48" t="s">
        <v>2477</v>
      </c>
      <c r="C253" s="48" t="s">
        <v>3977</v>
      </c>
      <c r="D253" s="16">
        <v>46241</v>
      </c>
      <c r="E253" s="48" t="s">
        <v>2417</v>
      </c>
      <c r="F253" s="17" t="s">
        <v>2</v>
      </c>
      <c r="G253" s="17" t="s">
        <v>70</v>
      </c>
      <c r="H253" s="17" t="s">
        <v>2148</v>
      </c>
      <c r="I253" s="21">
        <v>40269.5</v>
      </c>
      <c r="J253" s="17" t="s">
        <v>525</v>
      </c>
      <c r="K253" s="20">
        <f>IF(FluxoCaixa1013151419182730[[#This Row],[Movimento ]]="Saldo Inicial",FluxoCaixa1013151419182730[[#This Row],[R$ (Valores)]],K252+FluxoCaixa1013151419182730[[#This Row],[Valores Receitas / Despesas]])</f>
        <v>262521.04000000033</v>
      </c>
      <c r="L253" s="20">
        <f>IF(FluxoCaixa1013151419182730[[#This Row],[Entrada / Saída]]="Saída",FluxoCaixa1013151419182730[[#This Row],[R$ (Valores)]]*-1,FluxoCaixa1013151419182730[[#This Row],[R$ (Valores)]])</f>
        <v>-40269.5</v>
      </c>
    </row>
    <row r="254" spans="2:12">
      <c r="B254" s="48" t="s">
        <v>2477</v>
      </c>
      <c r="C254" s="48" t="s">
        <v>3977</v>
      </c>
      <c r="D254" s="16">
        <v>46241</v>
      </c>
      <c r="E254" s="48" t="s">
        <v>2417</v>
      </c>
      <c r="F254" s="17" t="s">
        <v>2</v>
      </c>
      <c r="G254" s="17" t="s">
        <v>70</v>
      </c>
      <c r="H254" s="17" t="s">
        <v>2099</v>
      </c>
      <c r="I254" s="21">
        <v>14500</v>
      </c>
      <c r="J254" s="17" t="s">
        <v>525</v>
      </c>
      <c r="K254" s="20">
        <f>IF(FluxoCaixa1013151419182730[[#This Row],[Movimento ]]="Saldo Inicial",FluxoCaixa1013151419182730[[#This Row],[R$ (Valores)]],K253+FluxoCaixa1013151419182730[[#This Row],[Valores Receitas / Despesas]])</f>
        <v>248021.04000000033</v>
      </c>
      <c r="L254" s="20">
        <f>IF(FluxoCaixa1013151419182730[[#This Row],[Entrada / Saída]]="Saída",FluxoCaixa1013151419182730[[#This Row],[R$ (Valores)]]*-1,FluxoCaixa1013151419182730[[#This Row],[R$ (Valores)]])</f>
        <v>-14500</v>
      </c>
    </row>
    <row r="255" spans="2:12">
      <c r="B255" s="48" t="s">
        <v>2477</v>
      </c>
      <c r="C255" s="48" t="s">
        <v>3977</v>
      </c>
      <c r="D255" s="16">
        <v>46241</v>
      </c>
      <c r="E255" s="48" t="s">
        <v>2417</v>
      </c>
      <c r="F255" s="17" t="s">
        <v>2</v>
      </c>
      <c r="G255" s="17" t="s">
        <v>70</v>
      </c>
      <c r="H255" s="17" t="s">
        <v>4047</v>
      </c>
      <c r="I255" s="21">
        <v>10500</v>
      </c>
      <c r="J255" s="17" t="s">
        <v>525</v>
      </c>
      <c r="K255" s="20">
        <f>IF(FluxoCaixa1013151419182730[[#This Row],[Movimento ]]="Saldo Inicial",FluxoCaixa1013151419182730[[#This Row],[R$ (Valores)]],K254+FluxoCaixa1013151419182730[[#This Row],[Valores Receitas / Despesas]])</f>
        <v>237521.04000000033</v>
      </c>
      <c r="L255" s="20">
        <f>IF(FluxoCaixa1013151419182730[[#This Row],[Entrada / Saída]]="Saída",FluxoCaixa1013151419182730[[#This Row],[R$ (Valores)]]*-1,FluxoCaixa1013151419182730[[#This Row],[R$ (Valores)]])</f>
        <v>-10500</v>
      </c>
    </row>
    <row r="256" spans="2:12">
      <c r="B256" s="48" t="s">
        <v>2477</v>
      </c>
      <c r="C256" s="48" t="s">
        <v>3977</v>
      </c>
      <c r="D256" s="16">
        <v>46241</v>
      </c>
      <c r="E256" s="48" t="s">
        <v>2417</v>
      </c>
      <c r="F256" s="17" t="s">
        <v>2</v>
      </c>
      <c r="G256" s="17" t="s">
        <v>70</v>
      </c>
      <c r="H256" s="17" t="s">
        <v>4048</v>
      </c>
      <c r="I256" s="21">
        <v>25160</v>
      </c>
      <c r="J256" s="17" t="s">
        <v>525</v>
      </c>
      <c r="K256" s="20">
        <f>IF(FluxoCaixa1013151419182730[[#This Row],[Movimento ]]="Saldo Inicial",FluxoCaixa1013151419182730[[#This Row],[R$ (Valores)]],K255+FluxoCaixa1013151419182730[[#This Row],[Valores Receitas / Despesas]])</f>
        <v>212361.04000000033</v>
      </c>
      <c r="L256" s="20">
        <f>IF(FluxoCaixa1013151419182730[[#This Row],[Entrada / Saída]]="Saída",FluxoCaixa1013151419182730[[#This Row],[R$ (Valores)]]*-1,FluxoCaixa1013151419182730[[#This Row],[R$ (Valores)]])</f>
        <v>-25160</v>
      </c>
    </row>
    <row r="257" spans="2:12">
      <c r="B257" s="48" t="s">
        <v>2477</v>
      </c>
      <c r="C257" s="48" t="s">
        <v>3977</v>
      </c>
      <c r="D257" s="16">
        <v>46241</v>
      </c>
      <c r="E257" s="48" t="s">
        <v>2417</v>
      </c>
      <c r="F257" s="17" t="s">
        <v>2</v>
      </c>
      <c r="G257" s="17" t="s">
        <v>70</v>
      </c>
      <c r="H257" s="17" t="s">
        <v>2143</v>
      </c>
      <c r="I257" s="21">
        <v>4500</v>
      </c>
      <c r="J257" s="17" t="s">
        <v>525</v>
      </c>
      <c r="K257" s="20">
        <f>IF(FluxoCaixa1013151419182730[[#This Row],[Movimento ]]="Saldo Inicial",FluxoCaixa1013151419182730[[#This Row],[R$ (Valores)]],K256+FluxoCaixa1013151419182730[[#This Row],[Valores Receitas / Despesas]])</f>
        <v>207861.04000000033</v>
      </c>
      <c r="L257" s="20">
        <f>IF(FluxoCaixa1013151419182730[[#This Row],[Entrada / Saída]]="Saída",FluxoCaixa1013151419182730[[#This Row],[R$ (Valores)]]*-1,FluxoCaixa1013151419182730[[#This Row],[R$ (Valores)]])</f>
        <v>-4500</v>
      </c>
    </row>
    <row r="258" spans="2:12">
      <c r="B258" s="48" t="s">
        <v>2477</v>
      </c>
      <c r="C258" s="48" t="s">
        <v>3977</v>
      </c>
      <c r="D258" s="16">
        <v>46241</v>
      </c>
      <c r="E258" s="48" t="s">
        <v>2417</v>
      </c>
      <c r="F258" s="17" t="s">
        <v>2</v>
      </c>
      <c r="G258" s="17" t="s">
        <v>70</v>
      </c>
      <c r="H258" s="17" t="s">
        <v>2589</v>
      </c>
      <c r="I258" s="21">
        <v>7500</v>
      </c>
      <c r="J258" s="17" t="s">
        <v>525</v>
      </c>
      <c r="K258" s="20">
        <f>IF(FluxoCaixa1013151419182730[[#This Row],[Movimento ]]="Saldo Inicial",FluxoCaixa1013151419182730[[#This Row],[R$ (Valores)]],K257+FluxoCaixa1013151419182730[[#This Row],[Valores Receitas / Despesas]])</f>
        <v>200361.04000000033</v>
      </c>
      <c r="L258" s="20">
        <f>IF(FluxoCaixa1013151419182730[[#This Row],[Entrada / Saída]]="Saída",FluxoCaixa1013151419182730[[#This Row],[R$ (Valores)]]*-1,FluxoCaixa1013151419182730[[#This Row],[R$ (Valores)]])</f>
        <v>-7500</v>
      </c>
    </row>
    <row r="259" spans="2:12">
      <c r="B259" s="48" t="s">
        <v>2477</v>
      </c>
      <c r="C259" s="48" t="s">
        <v>3977</v>
      </c>
      <c r="D259" s="16">
        <v>46241</v>
      </c>
      <c r="E259" s="48" t="s">
        <v>2417</v>
      </c>
      <c r="F259" s="17" t="s">
        <v>2</v>
      </c>
      <c r="G259" s="17" t="s">
        <v>70</v>
      </c>
      <c r="H259" s="17" t="s">
        <v>2146</v>
      </c>
      <c r="I259" s="21">
        <v>11000</v>
      </c>
      <c r="J259" s="17" t="s">
        <v>525</v>
      </c>
      <c r="K259" s="20">
        <f>IF(FluxoCaixa1013151419182730[[#This Row],[Movimento ]]="Saldo Inicial",FluxoCaixa1013151419182730[[#This Row],[R$ (Valores)]],K258+FluxoCaixa1013151419182730[[#This Row],[Valores Receitas / Despesas]])</f>
        <v>189361.04000000033</v>
      </c>
      <c r="L259" s="20">
        <f>IF(FluxoCaixa1013151419182730[[#This Row],[Entrada / Saída]]="Saída",FluxoCaixa1013151419182730[[#This Row],[R$ (Valores)]]*-1,FluxoCaixa1013151419182730[[#This Row],[R$ (Valores)]])</f>
        <v>-11000</v>
      </c>
    </row>
    <row r="260" spans="2:12">
      <c r="B260" s="48" t="s">
        <v>2477</v>
      </c>
      <c r="C260" s="48" t="s">
        <v>3977</v>
      </c>
      <c r="D260" s="16">
        <v>46241</v>
      </c>
      <c r="E260" s="48" t="s">
        <v>2417</v>
      </c>
      <c r="F260" s="17" t="s">
        <v>2</v>
      </c>
      <c r="G260" s="17" t="s">
        <v>70</v>
      </c>
      <c r="H260" s="17" t="s">
        <v>2149</v>
      </c>
      <c r="I260" s="21">
        <v>20000</v>
      </c>
      <c r="J260" s="17" t="s">
        <v>525</v>
      </c>
      <c r="K260" s="20">
        <f>IF(FluxoCaixa1013151419182730[[#This Row],[Movimento ]]="Saldo Inicial",FluxoCaixa1013151419182730[[#This Row],[R$ (Valores)]],K259+FluxoCaixa1013151419182730[[#This Row],[Valores Receitas / Despesas]])</f>
        <v>169361.04000000033</v>
      </c>
      <c r="L260" s="20">
        <f>IF(FluxoCaixa1013151419182730[[#This Row],[Entrada / Saída]]="Saída",FluxoCaixa1013151419182730[[#This Row],[R$ (Valores)]]*-1,FluxoCaixa1013151419182730[[#This Row],[R$ (Valores)]])</f>
        <v>-20000</v>
      </c>
    </row>
    <row r="261" spans="2:12">
      <c r="B261" s="48" t="s">
        <v>2477</v>
      </c>
      <c r="C261" s="48" t="s">
        <v>3977</v>
      </c>
      <c r="D261" s="16">
        <v>46241</v>
      </c>
      <c r="E261" s="48" t="s">
        <v>2417</v>
      </c>
      <c r="F261" s="17" t="s">
        <v>2</v>
      </c>
      <c r="G261" s="17" t="s">
        <v>70</v>
      </c>
      <c r="H261" s="17" t="s">
        <v>1177</v>
      </c>
      <c r="I261" s="21">
        <v>10000</v>
      </c>
      <c r="J261" s="17" t="s">
        <v>525</v>
      </c>
      <c r="K261" s="20">
        <f>IF(FluxoCaixa1013151419182730[[#This Row],[Movimento ]]="Saldo Inicial",FluxoCaixa1013151419182730[[#This Row],[R$ (Valores)]],K260+FluxoCaixa1013151419182730[[#This Row],[Valores Receitas / Despesas]])</f>
        <v>159361.04000000033</v>
      </c>
      <c r="L261" s="20">
        <f>IF(FluxoCaixa1013151419182730[[#This Row],[Entrada / Saída]]="Saída",FluxoCaixa1013151419182730[[#This Row],[R$ (Valores)]]*-1,FluxoCaixa1013151419182730[[#This Row],[R$ (Valores)]])</f>
        <v>-10000</v>
      </c>
    </row>
    <row r="262" spans="2:12">
      <c r="B262" s="48" t="s">
        <v>2478</v>
      </c>
      <c r="C262" s="48" t="s">
        <v>3977</v>
      </c>
      <c r="D262" s="16">
        <v>46241</v>
      </c>
      <c r="E262" s="48" t="s">
        <v>2417</v>
      </c>
      <c r="F262" s="17" t="s">
        <v>2</v>
      </c>
      <c r="G262" s="17" t="s">
        <v>70</v>
      </c>
      <c r="H262" s="17" t="s">
        <v>3442</v>
      </c>
      <c r="I262" s="21">
        <v>7090</v>
      </c>
      <c r="J262" s="17" t="s">
        <v>525</v>
      </c>
      <c r="K262" s="20">
        <f>IF(FluxoCaixa1013151419182730[[#This Row],[Movimento ]]="Saldo Inicial",FluxoCaixa1013151419182730[[#This Row],[R$ (Valores)]],K261+FluxoCaixa1013151419182730[[#This Row],[Valores Receitas / Despesas]])</f>
        <v>152271.04000000033</v>
      </c>
      <c r="L262" s="20">
        <f>IF(FluxoCaixa1013151419182730[[#This Row],[Entrada / Saída]]="Saída",FluxoCaixa1013151419182730[[#This Row],[R$ (Valores)]]*-1,FluxoCaixa1013151419182730[[#This Row],[R$ (Valores)]])</f>
        <v>-7090</v>
      </c>
    </row>
    <row r="263" spans="2:12">
      <c r="B263" s="48" t="s">
        <v>2478</v>
      </c>
      <c r="C263" s="48" t="s">
        <v>3977</v>
      </c>
      <c r="D263" s="16">
        <v>46241</v>
      </c>
      <c r="E263" s="48" t="s">
        <v>2417</v>
      </c>
      <c r="F263" s="17" t="s">
        <v>2</v>
      </c>
      <c r="G263" s="17" t="s">
        <v>70</v>
      </c>
      <c r="H263" s="17" t="s">
        <v>3592</v>
      </c>
      <c r="I263" s="21">
        <v>3250</v>
      </c>
      <c r="J263" s="17" t="s">
        <v>525</v>
      </c>
      <c r="K263" s="20">
        <f>IF(FluxoCaixa1013151419182730[[#This Row],[Movimento ]]="Saldo Inicial",FluxoCaixa1013151419182730[[#This Row],[R$ (Valores)]],K262+FluxoCaixa1013151419182730[[#This Row],[Valores Receitas / Despesas]])</f>
        <v>149021.04000000033</v>
      </c>
      <c r="L263" s="20">
        <f>IF(FluxoCaixa1013151419182730[[#This Row],[Entrada / Saída]]="Saída",FluxoCaixa1013151419182730[[#This Row],[R$ (Valores)]]*-1,FluxoCaixa1013151419182730[[#This Row],[R$ (Valores)]])</f>
        <v>-3250</v>
      </c>
    </row>
    <row r="264" spans="2:12">
      <c r="B264" s="48" t="s">
        <v>2478</v>
      </c>
      <c r="C264" s="48" t="s">
        <v>3977</v>
      </c>
      <c r="D264" s="16">
        <v>46241</v>
      </c>
      <c r="E264" s="48" t="s">
        <v>2417</v>
      </c>
      <c r="F264" s="17" t="s">
        <v>2</v>
      </c>
      <c r="G264" s="17" t="s">
        <v>70</v>
      </c>
      <c r="H264" s="17" t="s">
        <v>3202</v>
      </c>
      <c r="I264" s="21">
        <v>7000</v>
      </c>
      <c r="J264" s="17" t="s">
        <v>525</v>
      </c>
      <c r="K264" s="20">
        <f>IF(FluxoCaixa1013151419182730[[#This Row],[Movimento ]]="Saldo Inicial",FluxoCaixa1013151419182730[[#This Row],[R$ (Valores)]],K263+FluxoCaixa1013151419182730[[#This Row],[Valores Receitas / Despesas]])</f>
        <v>142021.04000000033</v>
      </c>
      <c r="L264" s="20">
        <f>IF(FluxoCaixa1013151419182730[[#This Row],[Entrada / Saída]]="Saída",FluxoCaixa1013151419182730[[#This Row],[R$ (Valores)]]*-1,FluxoCaixa1013151419182730[[#This Row],[R$ (Valores)]])</f>
        <v>-7000</v>
      </c>
    </row>
    <row r="265" spans="2:12">
      <c r="B265" s="48" t="s">
        <v>2478</v>
      </c>
      <c r="C265" s="48" t="s">
        <v>3977</v>
      </c>
      <c r="D265" s="16">
        <v>46241</v>
      </c>
      <c r="E265" s="48" t="s">
        <v>2417</v>
      </c>
      <c r="F265" s="17" t="s">
        <v>2</v>
      </c>
      <c r="G265" s="17" t="s">
        <v>25</v>
      </c>
      <c r="H265" s="17" t="s">
        <v>4049</v>
      </c>
      <c r="I265" s="21">
        <v>1025</v>
      </c>
      <c r="J265" s="17" t="s">
        <v>525</v>
      </c>
      <c r="K265" s="20">
        <f>IF(FluxoCaixa1013151419182730[[#This Row],[Movimento ]]="Saldo Inicial",FluxoCaixa1013151419182730[[#This Row],[R$ (Valores)]],K264+FluxoCaixa1013151419182730[[#This Row],[Valores Receitas / Despesas]])</f>
        <v>140996.04000000033</v>
      </c>
      <c r="L265" s="20">
        <f>IF(FluxoCaixa1013151419182730[[#This Row],[Entrada / Saída]]="Saída",FluxoCaixa1013151419182730[[#This Row],[R$ (Valores)]]*-1,FluxoCaixa1013151419182730[[#This Row],[R$ (Valores)]])</f>
        <v>-1025</v>
      </c>
    </row>
    <row r="266" spans="2:12">
      <c r="B266" s="48" t="s">
        <v>2478</v>
      </c>
      <c r="C266" s="48" t="s">
        <v>3977</v>
      </c>
      <c r="D266" s="16">
        <v>46241</v>
      </c>
      <c r="E266" s="48" t="s">
        <v>2417</v>
      </c>
      <c r="F266" s="17" t="s">
        <v>2</v>
      </c>
      <c r="G266" s="17" t="s">
        <v>19</v>
      </c>
      <c r="H266" s="17" t="s">
        <v>4050</v>
      </c>
      <c r="I266" s="21">
        <v>20735.05</v>
      </c>
      <c r="J266" s="17" t="s">
        <v>525</v>
      </c>
      <c r="K266" s="20">
        <f>IF(FluxoCaixa1013151419182730[[#This Row],[Movimento ]]="Saldo Inicial",FluxoCaixa1013151419182730[[#This Row],[R$ (Valores)]],K265+FluxoCaixa1013151419182730[[#This Row],[Valores Receitas / Despesas]])</f>
        <v>120260.99000000033</v>
      </c>
      <c r="L266" s="20">
        <f>IF(FluxoCaixa1013151419182730[[#This Row],[Entrada / Saída]]="Saída",FluxoCaixa1013151419182730[[#This Row],[R$ (Valores)]]*-1,FluxoCaixa1013151419182730[[#This Row],[R$ (Valores)]])</f>
        <v>-20735.05</v>
      </c>
    </row>
    <row r="267" spans="2:12">
      <c r="B267" s="48" t="s">
        <v>2478</v>
      </c>
      <c r="C267" s="48" t="s">
        <v>3977</v>
      </c>
      <c r="D267" s="16">
        <v>46244</v>
      </c>
      <c r="E267" s="48" t="s">
        <v>2413</v>
      </c>
      <c r="F267" s="17" t="s">
        <v>2</v>
      </c>
      <c r="G267" s="17" t="s">
        <v>28</v>
      </c>
      <c r="H267" s="17" t="s">
        <v>4051</v>
      </c>
      <c r="I267" s="21">
        <v>355.8</v>
      </c>
      <c r="J267" s="17" t="s">
        <v>525</v>
      </c>
      <c r="K267" s="20">
        <f>IF(FluxoCaixa1013151419182730[[#This Row],[Movimento ]]="Saldo Inicial",FluxoCaixa1013151419182730[[#This Row],[R$ (Valores)]],K266+FluxoCaixa1013151419182730[[#This Row],[Valores Receitas / Despesas]])</f>
        <v>119905.19000000032</v>
      </c>
      <c r="L267" s="20">
        <f>IF(FluxoCaixa1013151419182730[[#This Row],[Entrada / Saída]]="Saída",FluxoCaixa1013151419182730[[#This Row],[R$ (Valores)]]*-1,FluxoCaixa1013151419182730[[#This Row],[R$ (Valores)]])</f>
        <v>-355.8</v>
      </c>
    </row>
    <row r="268" spans="2:12">
      <c r="B268" s="48" t="s">
        <v>2478</v>
      </c>
      <c r="C268" s="48" t="s">
        <v>3977</v>
      </c>
      <c r="D268" s="16">
        <v>46244</v>
      </c>
      <c r="E268" s="48" t="s">
        <v>2413</v>
      </c>
      <c r="F268" s="17" t="s">
        <v>2</v>
      </c>
      <c r="G268" s="17" t="s">
        <v>77</v>
      </c>
      <c r="H268" s="17" t="s">
        <v>4052</v>
      </c>
      <c r="I268" s="21">
        <v>114.29</v>
      </c>
      <c r="J268" s="17" t="s">
        <v>525</v>
      </c>
      <c r="K268" s="20">
        <f>IF(FluxoCaixa1013151419182730[[#This Row],[Movimento ]]="Saldo Inicial",FluxoCaixa1013151419182730[[#This Row],[R$ (Valores)]],K267+FluxoCaixa1013151419182730[[#This Row],[Valores Receitas / Despesas]])</f>
        <v>119790.90000000033</v>
      </c>
      <c r="L268" s="20">
        <f>IF(FluxoCaixa1013151419182730[[#This Row],[Entrada / Saída]]="Saída",FluxoCaixa1013151419182730[[#This Row],[R$ (Valores)]]*-1,FluxoCaixa1013151419182730[[#This Row],[R$ (Valores)]])</f>
        <v>-114.29</v>
      </c>
    </row>
    <row r="269" spans="2:12">
      <c r="B269" s="48" t="s">
        <v>2478</v>
      </c>
      <c r="C269" s="48" t="s">
        <v>3977</v>
      </c>
      <c r="D269" s="16">
        <v>46244</v>
      </c>
      <c r="E269" s="48" t="s">
        <v>2413</v>
      </c>
      <c r="F269" s="17" t="s">
        <v>2</v>
      </c>
      <c r="G269" s="17" t="s">
        <v>77</v>
      </c>
      <c r="H269" s="17" t="s">
        <v>4053</v>
      </c>
      <c r="I269" s="21">
        <v>470.4</v>
      </c>
      <c r="J269" s="17" t="s">
        <v>525</v>
      </c>
      <c r="K269" s="20">
        <f>IF(FluxoCaixa1013151419182730[[#This Row],[Movimento ]]="Saldo Inicial",FluxoCaixa1013151419182730[[#This Row],[R$ (Valores)]],K268+FluxoCaixa1013151419182730[[#This Row],[Valores Receitas / Despesas]])</f>
        <v>119320.50000000033</v>
      </c>
      <c r="L269" s="20">
        <f>IF(FluxoCaixa1013151419182730[[#This Row],[Entrada / Saída]]="Saída",FluxoCaixa1013151419182730[[#This Row],[R$ (Valores)]]*-1,FluxoCaixa1013151419182730[[#This Row],[R$ (Valores)]])</f>
        <v>-470.4</v>
      </c>
    </row>
    <row r="270" spans="2:12">
      <c r="B270" s="48" t="s">
        <v>2478</v>
      </c>
      <c r="C270" s="48" t="s">
        <v>3977</v>
      </c>
      <c r="D270" s="16">
        <v>46244</v>
      </c>
      <c r="E270" s="48" t="s">
        <v>2413</v>
      </c>
      <c r="F270" s="17" t="s">
        <v>2</v>
      </c>
      <c r="G270" s="17" t="s">
        <v>511</v>
      </c>
      <c r="H270" s="17" t="s">
        <v>4054</v>
      </c>
      <c r="I270" s="21">
        <v>7000</v>
      </c>
      <c r="J270" s="17" t="s">
        <v>525</v>
      </c>
      <c r="K270" s="20">
        <f>IF(FluxoCaixa1013151419182730[[#This Row],[Movimento ]]="Saldo Inicial",FluxoCaixa1013151419182730[[#This Row],[R$ (Valores)]],K269+FluxoCaixa1013151419182730[[#This Row],[Valores Receitas / Despesas]])</f>
        <v>112320.50000000033</v>
      </c>
      <c r="L270" s="20">
        <f>IF(FluxoCaixa1013151419182730[[#This Row],[Entrada / Saída]]="Saída",FluxoCaixa1013151419182730[[#This Row],[R$ (Valores)]]*-1,FluxoCaixa1013151419182730[[#This Row],[R$ (Valores)]])</f>
        <v>-7000</v>
      </c>
    </row>
    <row r="271" spans="2:12">
      <c r="B271" s="48" t="s">
        <v>2477</v>
      </c>
      <c r="C271" s="48" t="s">
        <v>3977</v>
      </c>
      <c r="D271" s="16">
        <v>46244</v>
      </c>
      <c r="E271" s="48" t="s">
        <v>2413</v>
      </c>
      <c r="F271" s="17" t="s">
        <v>2</v>
      </c>
      <c r="G271" s="17" t="s">
        <v>4176</v>
      </c>
      <c r="H271" s="17" t="s">
        <v>4055</v>
      </c>
      <c r="I271" s="21">
        <v>1954</v>
      </c>
      <c r="J271" s="17" t="s">
        <v>525</v>
      </c>
      <c r="K271" s="20">
        <f>IF(FluxoCaixa1013151419182730[[#This Row],[Movimento ]]="Saldo Inicial",FluxoCaixa1013151419182730[[#This Row],[R$ (Valores)]],K270+FluxoCaixa1013151419182730[[#This Row],[Valores Receitas / Despesas]])</f>
        <v>110366.50000000033</v>
      </c>
      <c r="L271" s="20">
        <f>IF(FluxoCaixa1013151419182730[[#This Row],[Entrada / Saída]]="Saída",FluxoCaixa1013151419182730[[#This Row],[R$ (Valores)]]*-1,FluxoCaixa1013151419182730[[#This Row],[R$ (Valores)]])</f>
        <v>-1954</v>
      </c>
    </row>
    <row r="272" spans="2:12">
      <c r="B272" s="48" t="s">
        <v>2477</v>
      </c>
      <c r="C272" s="48" t="s">
        <v>3977</v>
      </c>
      <c r="D272" s="16">
        <v>46244</v>
      </c>
      <c r="E272" s="48" t="s">
        <v>2413</v>
      </c>
      <c r="F272" s="17" t="s">
        <v>2</v>
      </c>
      <c r="G272" s="17" t="s">
        <v>70</v>
      </c>
      <c r="H272" s="17" t="s">
        <v>3761</v>
      </c>
      <c r="I272" s="21">
        <v>650</v>
      </c>
      <c r="J272" s="17" t="s">
        <v>525</v>
      </c>
      <c r="K272" s="20">
        <f>IF(FluxoCaixa1013151419182730[[#This Row],[Movimento ]]="Saldo Inicial",FluxoCaixa1013151419182730[[#This Row],[R$ (Valores)]],K271+FluxoCaixa1013151419182730[[#This Row],[Valores Receitas / Despesas]])</f>
        <v>109716.50000000033</v>
      </c>
      <c r="L272" s="20">
        <f>IF(FluxoCaixa1013151419182730[[#This Row],[Entrada / Saída]]="Saída",FluxoCaixa1013151419182730[[#This Row],[R$ (Valores)]]*-1,FluxoCaixa1013151419182730[[#This Row],[R$ (Valores)]])</f>
        <v>-650</v>
      </c>
    </row>
    <row r="273" spans="2:18">
      <c r="B273" s="48" t="s">
        <v>2477</v>
      </c>
      <c r="C273" s="48" t="s">
        <v>3977</v>
      </c>
      <c r="D273" s="16">
        <v>46244</v>
      </c>
      <c r="E273" s="48" t="s">
        <v>2413</v>
      </c>
      <c r="F273" s="17" t="s">
        <v>2</v>
      </c>
      <c r="G273" s="17" t="s">
        <v>70</v>
      </c>
      <c r="H273" s="17" t="s">
        <v>4056</v>
      </c>
      <c r="I273" s="21">
        <v>910</v>
      </c>
      <c r="J273" s="17" t="s">
        <v>525</v>
      </c>
      <c r="K273" s="20">
        <f>IF(FluxoCaixa1013151419182730[[#This Row],[Movimento ]]="Saldo Inicial",FluxoCaixa1013151419182730[[#This Row],[R$ (Valores)]],K272+FluxoCaixa1013151419182730[[#This Row],[Valores Receitas / Despesas]])</f>
        <v>108806.50000000033</v>
      </c>
      <c r="L273" s="20">
        <f>IF(FluxoCaixa1013151419182730[[#This Row],[Entrada / Saída]]="Saída",FluxoCaixa1013151419182730[[#This Row],[R$ (Valores)]]*-1,FluxoCaixa1013151419182730[[#This Row],[R$ (Valores)]])</f>
        <v>-910</v>
      </c>
    </row>
    <row r="274" spans="2:18">
      <c r="B274" s="48" t="s">
        <v>2477</v>
      </c>
      <c r="C274" s="48" t="s">
        <v>3977</v>
      </c>
      <c r="D274" s="16">
        <v>46244</v>
      </c>
      <c r="E274" s="48" t="s">
        <v>2413</v>
      </c>
      <c r="F274" s="17" t="s">
        <v>2</v>
      </c>
      <c r="G274" s="17" t="s">
        <v>508</v>
      </c>
      <c r="H274" s="17" t="s">
        <v>4057</v>
      </c>
      <c r="I274" s="21">
        <v>377.25</v>
      </c>
      <c r="J274" s="17" t="s">
        <v>525</v>
      </c>
      <c r="K274" s="20">
        <f>IF(FluxoCaixa1013151419182730[[#This Row],[Movimento ]]="Saldo Inicial",FluxoCaixa1013151419182730[[#This Row],[R$ (Valores)]],K273+FluxoCaixa1013151419182730[[#This Row],[Valores Receitas / Despesas]])</f>
        <v>108429.25000000033</v>
      </c>
      <c r="L274" s="20">
        <f>IF(FluxoCaixa1013151419182730[[#This Row],[Entrada / Saída]]="Saída",FluxoCaixa1013151419182730[[#This Row],[R$ (Valores)]]*-1,FluxoCaixa1013151419182730[[#This Row],[R$ (Valores)]])</f>
        <v>-377.25</v>
      </c>
    </row>
    <row r="275" spans="2:18">
      <c r="B275" s="48" t="s">
        <v>2477</v>
      </c>
      <c r="C275" s="48" t="s">
        <v>3977</v>
      </c>
      <c r="D275" s="16">
        <v>46244</v>
      </c>
      <c r="E275" s="48" t="s">
        <v>2413</v>
      </c>
      <c r="F275" s="17" t="s">
        <v>2</v>
      </c>
      <c r="G275" s="17" t="s">
        <v>15</v>
      </c>
      <c r="H275" s="17" t="s">
        <v>2262</v>
      </c>
      <c r="I275" s="21">
        <v>19.829999999999998</v>
      </c>
      <c r="J275" s="17" t="s">
        <v>525</v>
      </c>
      <c r="K275" s="20">
        <f>IF(FluxoCaixa1013151419182730[[#This Row],[Movimento ]]="Saldo Inicial",FluxoCaixa1013151419182730[[#This Row],[R$ (Valores)]],K274+FluxoCaixa1013151419182730[[#This Row],[Valores Receitas / Despesas]])</f>
        <v>108409.42000000033</v>
      </c>
      <c r="L275" s="20">
        <f>IF(FluxoCaixa1013151419182730[[#This Row],[Entrada / Saída]]="Saída",FluxoCaixa1013151419182730[[#This Row],[R$ (Valores)]]*-1,FluxoCaixa1013151419182730[[#This Row],[R$ (Valores)]])</f>
        <v>-19.829999999999998</v>
      </c>
    </row>
    <row r="276" spans="2:18">
      <c r="B276" s="48" t="s">
        <v>2477</v>
      </c>
      <c r="C276" s="48" t="s">
        <v>3977</v>
      </c>
      <c r="D276" s="16">
        <v>46244</v>
      </c>
      <c r="E276" s="48" t="s">
        <v>2413</v>
      </c>
      <c r="F276" s="17" t="s">
        <v>2</v>
      </c>
      <c r="G276" s="17" t="s">
        <v>15</v>
      </c>
      <c r="H276" s="17" t="s">
        <v>2262</v>
      </c>
      <c r="I276" s="21">
        <v>3.97</v>
      </c>
      <c r="J276" s="17" t="s">
        <v>525</v>
      </c>
      <c r="K276" s="20">
        <f>IF(FluxoCaixa1013151419182730[[#This Row],[Movimento ]]="Saldo Inicial",FluxoCaixa1013151419182730[[#This Row],[R$ (Valores)]],K275+FluxoCaixa1013151419182730[[#This Row],[Valores Receitas / Despesas]])</f>
        <v>108405.45000000033</v>
      </c>
      <c r="L276" s="20">
        <f>IF(FluxoCaixa1013151419182730[[#This Row],[Entrada / Saída]]="Saída",FluxoCaixa1013151419182730[[#This Row],[R$ (Valores)]]*-1,FluxoCaixa1013151419182730[[#This Row],[R$ (Valores)]])</f>
        <v>-3.97</v>
      </c>
    </row>
    <row r="277" spans="2:18">
      <c r="B277" s="48" t="s">
        <v>2477</v>
      </c>
      <c r="C277" s="48" t="s">
        <v>3977</v>
      </c>
      <c r="D277" s="16">
        <v>46244</v>
      </c>
      <c r="E277" s="48" t="s">
        <v>2413</v>
      </c>
      <c r="F277" s="17" t="s">
        <v>2</v>
      </c>
      <c r="G277" s="17" t="s">
        <v>21</v>
      </c>
      <c r="H277" s="17" t="s">
        <v>559</v>
      </c>
      <c r="I277" s="21">
        <v>405</v>
      </c>
      <c r="J277" s="17" t="s">
        <v>525</v>
      </c>
      <c r="K277" s="20">
        <f>IF(FluxoCaixa1013151419182730[[#This Row],[Movimento ]]="Saldo Inicial",FluxoCaixa1013151419182730[[#This Row],[R$ (Valores)]],K276+FluxoCaixa1013151419182730[[#This Row],[Valores Receitas / Despesas]])</f>
        <v>108000.45000000033</v>
      </c>
      <c r="L277" s="20">
        <f>IF(FluxoCaixa1013151419182730[[#This Row],[Entrada / Saída]]="Saída",FluxoCaixa1013151419182730[[#This Row],[R$ (Valores)]]*-1,FluxoCaixa1013151419182730[[#This Row],[R$ (Valores)]])</f>
        <v>-405</v>
      </c>
    </row>
    <row r="278" spans="2:18">
      <c r="B278" s="48" t="s">
        <v>2477</v>
      </c>
      <c r="C278" s="48" t="s">
        <v>3977</v>
      </c>
      <c r="D278" s="16">
        <v>46244</v>
      </c>
      <c r="E278" s="48" t="s">
        <v>2413</v>
      </c>
      <c r="F278" s="17" t="s">
        <v>2</v>
      </c>
      <c r="G278" s="17" t="s">
        <v>61</v>
      </c>
      <c r="H278" s="17" t="s">
        <v>4058</v>
      </c>
      <c r="I278" s="21">
        <v>4911.6899999999996</v>
      </c>
      <c r="J278" s="17" t="s">
        <v>525</v>
      </c>
      <c r="K278" s="20">
        <f>IF(FluxoCaixa1013151419182730[[#This Row],[Movimento ]]="Saldo Inicial",FluxoCaixa1013151419182730[[#This Row],[R$ (Valores)]],K277+FluxoCaixa1013151419182730[[#This Row],[Valores Receitas / Despesas]])</f>
        <v>103088.76000000033</v>
      </c>
      <c r="L278" s="20">
        <f>IF(FluxoCaixa1013151419182730[[#This Row],[Entrada / Saída]]="Saída",FluxoCaixa1013151419182730[[#This Row],[R$ (Valores)]]*-1,FluxoCaixa1013151419182730[[#This Row],[R$ (Valores)]])</f>
        <v>-4911.6899999999996</v>
      </c>
    </row>
    <row r="279" spans="2:18">
      <c r="B279" s="48" t="s">
        <v>2477</v>
      </c>
      <c r="C279" s="48" t="s">
        <v>3977</v>
      </c>
      <c r="D279" s="16">
        <v>46244</v>
      </c>
      <c r="E279" s="48" t="s">
        <v>2413</v>
      </c>
      <c r="F279" s="17" t="s">
        <v>2</v>
      </c>
      <c r="G279" s="17" t="s">
        <v>10</v>
      </c>
      <c r="H279" s="17" t="s">
        <v>1547</v>
      </c>
      <c r="I279" s="29">
        <v>299.89999999999998</v>
      </c>
      <c r="J279" s="17" t="s">
        <v>525</v>
      </c>
      <c r="K279" s="20">
        <f>IF(FluxoCaixa1013151419182730[[#This Row],[Movimento ]]="Saldo Inicial",FluxoCaixa1013151419182730[[#This Row],[R$ (Valores)]],K278+FluxoCaixa1013151419182730[[#This Row],[Valores Receitas / Despesas]])</f>
        <v>102788.86000000034</v>
      </c>
      <c r="L279" s="20">
        <f>IF(FluxoCaixa1013151419182730[[#This Row],[Entrada / Saída]]="Saída",FluxoCaixa1013151419182730[[#This Row],[R$ (Valores)]]*-1,FluxoCaixa1013151419182730[[#This Row],[R$ (Valores)]])</f>
        <v>-299.89999999999998</v>
      </c>
    </row>
    <row r="280" spans="2:18">
      <c r="B280" s="48" t="s">
        <v>2477</v>
      </c>
      <c r="C280" s="48" t="s">
        <v>3977</v>
      </c>
      <c r="D280" s="16">
        <v>46244</v>
      </c>
      <c r="E280" s="48" t="s">
        <v>2413</v>
      </c>
      <c r="F280" s="17" t="s">
        <v>2</v>
      </c>
      <c r="G280" s="17" t="s">
        <v>146</v>
      </c>
      <c r="H280" s="17" t="s">
        <v>862</v>
      </c>
      <c r="I280" s="21">
        <v>290</v>
      </c>
      <c r="J280" s="17" t="s">
        <v>525</v>
      </c>
      <c r="K280" s="20">
        <f>IF(FluxoCaixa1013151419182730[[#This Row],[Movimento ]]="Saldo Inicial",FluxoCaixa1013151419182730[[#This Row],[R$ (Valores)]],K279+FluxoCaixa1013151419182730[[#This Row],[Valores Receitas / Despesas]])</f>
        <v>102498.86000000034</v>
      </c>
      <c r="L280" s="20">
        <f>IF(FluxoCaixa1013151419182730[[#This Row],[Entrada / Saída]]="Saída",FluxoCaixa1013151419182730[[#This Row],[R$ (Valores)]]*-1,FluxoCaixa1013151419182730[[#This Row],[R$ (Valores)]])</f>
        <v>-290</v>
      </c>
    </row>
    <row r="281" spans="2:18">
      <c r="B281" s="48" t="s">
        <v>2477</v>
      </c>
      <c r="C281" s="48" t="s">
        <v>3977</v>
      </c>
      <c r="D281" s="16">
        <v>46244</v>
      </c>
      <c r="E281" s="48" t="s">
        <v>2413</v>
      </c>
      <c r="F281" s="17" t="s">
        <v>2</v>
      </c>
      <c r="G281" s="17" t="s">
        <v>521</v>
      </c>
      <c r="H281" s="17" t="s">
        <v>3449</v>
      </c>
      <c r="I281" s="21">
        <v>1062.6500000000001</v>
      </c>
      <c r="J281" s="17" t="s">
        <v>525</v>
      </c>
      <c r="K281" s="20">
        <f>IF(FluxoCaixa1013151419182730[[#This Row],[Movimento ]]="Saldo Inicial",FluxoCaixa1013151419182730[[#This Row],[R$ (Valores)]],K280+FluxoCaixa1013151419182730[[#This Row],[Valores Receitas / Despesas]])</f>
        <v>101436.21000000034</v>
      </c>
      <c r="L281" s="20">
        <f>IF(FluxoCaixa1013151419182730[[#This Row],[Entrada / Saída]]="Saída",FluxoCaixa1013151419182730[[#This Row],[R$ (Valores)]]*-1,FluxoCaixa1013151419182730[[#This Row],[R$ (Valores)]])</f>
        <v>-1062.6500000000001</v>
      </c>
    </row>
    <row r="282" spans="2:18">
      <c r="B282" s="48" t="s">
        <v>2477</v>
      </c>
      <c r="C282" s="48" t="s">
        <v>3977</v>
      </c>
      <c r="D282" s="16">
        <v>46244</v>
      </c>
      <c r="E282" s="48" t="s">
        <v>2413</v>
      </c>
      <c r="F282" s="17" t="s">
        <v>2</v>
      </c>
      <c r="G282" s="17" t="s">
        <v>21</v>
      </c>
      <c r="H282" s="17" t="s">
        <v>4059</v>
      </c>
      <c r="I282" s="21">
        <v>126.3</v>
      </c>
      <c r="J282" s="17" t="s">
        <v>525</v>
      </c>
      <c r="K282" s="20">
        <f>IF(FluxoCaixa1013151419182730[[#This Row],[Movimento ]]="Saldo Inicial",FluxoCaixa1013151419182730[[#This Row],[R$ (Valores)]],K281+FluxoCaixa1013151419182730[[#This Row],[Valores Receitas / Despesas]])</f>
        <v>101309.91000000034</v>
      </c>
      <c r="L282" s="20">
        <f>IF(FluxoCaixa1013151419182730[[#This Row],[Entrada / Saída]]="Saída",FluxoCaixa1013151419182730[[#This Row],[R$ (Valores)]]*-1,FluxoCaixa1013151419182730[[#This Row],[R$ (Valores)]])</f>
        <v>-126.3</v>
      </c>
    </row>
    <row r="283" spans="2:18">
      <c r="B283" s="48" t="s">
        <v>2477</v>
      </c>
      <c r="C283" s="48" t="s">
        <v>3977</v>
      </c>
      <c r="D283" s="16">
        <v>46244</v>
      </c>
      <c r="E283" s="48" t="s">
        <v>2417</v>
      </c>
      <c r="F283" s="17" t="s">
        <v>2</v>
      </c>
      <c r="G283" s="17" t="s">
        <v>73</v>
      </c>
      <c r="H283" s="17" t="s">
        <v>3777</v>
      </c>
      <c r="I283" s="21">
        <v>3157.25</v>
      </c>
      <c r="J283" s="17" t="s">
        <v>525</v>
      </c>
      <c r="K283" s="20">
        <f>IF(FluxoCaixa1013151419182730[[#This Row],[Movimento ]]="Saldo Inicial",FluxoCaixa1013151419182730[[#This Row],[R$ (Valores)]],K282+FluxoCaixa1013151419182730[[#This Row],[Valores Receitas / Despesas]])</f>
        <v>98152.660000000338</v>
      </c>
      <c r="L283" s="20">
        <f>IF(FluxoCaixa1013151419182730[[#This Row],[Entrada / Saída]]="Saída",FluxoCaixa1013151419182730[[#This Row],[R$ (Valores)]]*-1,FluxoCaixa1013151419182730[[#This Row],[R$ (Valores)]])</f>
        <v>-3157.25</v>
      </c>
    </row>
    <row r="284" spans="2:18" s="35" customFormat="1" ht="12" customHeight="1">
      <c r="B284" s="48" t="s">
        <v>2477</v>
      </c>
      <c r="C284" s="48" t="s">
        <v>3977</v>
      </c>
      <c r="D284" s="16">
        <v>46244</v>
      </c>
      <c r="E284" s="48" t="s">
        <v>2413</v>
      </c>
      <c r="F284" s="17" t="s">
        <v>2</v>
      </c>
      <c r="G284" s="17" t="s">
        <v>38</v>
      </c>
      <c r="H284" s="17" t="s">
        <v>3451</v>
      </c>
      <c r="I284" s="21">
        <v>5500</v>
      </c>
      <c r="J284" s="37" t="s">
        <v>525</v>
      </c>
      <c r="K284" s="20">
        <f>IF(FluxoCaixa1013151419182730[[#This Row],[Movimento ]]="Saldo Inicial",FluxoCaixa1013151419182730[[#This Row],[R$ (Valores)]],K283+FluxoCaixa1013151419182730[[#This Row],[Valores Receitas / Despesas]])</f>
        <v>92652.660000000338</v>
      </c>
      <c r="L284" s="39">
        <f>IF(FluxoCaixa1013151419182730[[#This Row],[Entrada / Saída]]="Saída",FluxoCaixa1013151419182730[[#This Row],[R$ (Valores)]]*-1,FluxoCaixa1013151419182730[[#This Row],[R$ (Valores)]])</f>
        <v>-5500</v>
      </c>
      <c r="R284" s="40"/>
    </row>
    <row r="285" spans="2:18">
      <c r="B285" s="48" t="s">
        <v>2477</v>
      </c>
      <c r="C285" s="48" t="s">
        <v>3977</v>
      </c>
      <c r="D285" s="16">
        <v>46244</v>
      </c>
      <c r="E285" s="48" t="s">
        <v>2413</v>
      </c>
      <c r="F285" s="17" t="s">
        <v>2</v>
      </c>
      <c r="G285" s="17" t="s">
        <v>80</v>
      </c>
      <c r="H285" s="17" t="s">
        <v>2134</v>
      </c>
      <c r="I285" s="21">
        <v>3230.66</v>
      </c>
      <c r="J285" s="17" t="s">
        <v>525</v>
      </c>
      <c r="K285" s="20">
        <f>IF(FluxoCaixa1013151419182730[[#This Row],[Movimento ]]="Saldo Inicial",FluxoCaixa1013151419182730[[#This Row],[R$ (Valores)]],K284+FluxoCaixa1013151419182730[[#This Row],[Valores Receitas / Despesas]])</f>
        <v>89422.000000000335</v>
      </c>
      <c r="L285" s="20">
        <f>IF(FluxoCaixa1013151419182730[[#This Row],[Entrada / Saída]]="Saída",FluxoCaixa1013151419182730[[#This Row],[R$ (Valores)]]*-1,FluxoCaixa1013151419182730[[#This Row],[R$ (Valores)]])</f>
        <v>-3230.66</v>
      </c>
    </row>
    <row r="286" spans="2:18">
      <c r="B286" s="48" t="s">
        <v>2477</v>
      </c>
      <c r="C286" s="48" t="s">
        <v>3977</v>
      </c>
      <c r="D286" s="16">
        <v>46244</v>
      </c>
      <c r="E286" s="48" t="s">
        <v>2413</v>
      </c>
      <c r="F286" s="17" t="s">
        <v>2</v>
      </c>
      <c r="G286" s="17" t="s">
        <v>105</v>
      </c>
      <c r="H286" s="17" t="s">
        <v>1562</v>
      </c>
      <c r="I286" s="21">
        <v>2935.8</v>
      </c>
      <c r="J286" s="17" t="s">
        <v>525</v>
      </c>
      <c r="K286" s="20">
        <f>IF(FluxoCaixa1013151419182730[[#This Row],[Movimento ]]="Saldo Inicial",FluxoCaixa1013151419182730[[#This Row],[R$ (Valores)]],K285+FluxoCaixa1013151419182730[[#This Row],[Valores Receitas / Despesas]])</f>
        <v>86486.200000000332</v>
      </c>
      <c r="L286" s="20">
        <f>IF(FluxoCaixa1013151419182730[[#This Row],[Entrada / Saída]]="Saída",FluxoCaixa1013151419182730[[#This Row],[R$ (Valores)]]*-1,FluxoCaixa1013151419182730[[#This Row],[R$ (Valores)]])</f>
        <v>-2935.8</v>
      </c>
    </row>
    <row r="287" spans="2:18">
      <c r="B287" s="48" t="s">
        <v>2477</v>
      </c>
      <c r="C287" s="48" t="s">
        <v>3977</v>
      </c>
      <c r="D287" s="16">
        <v>46244</v>
      </c>
      <c r="E287" s="48" t="s">
        <v>2413</v>
      </c>
      <c r="F287" s="17" t="s">
        <v>2</v>
      </c>
      <c r="G287" s="17" t="s">
        <v>83</v>
      </c>
      <c r="H287" s="17" t="s">
        <v>936</v>
      </c>
      <c r="I287" s="21">
        <v>5467.5</v>
      </c>
      <c r="J287" s="17" t="s">
        <v>525</v>
      </c>
      <c r="K287" s="20">
        <f>IF(FluxoCaixa1013151419182730[[#This Row],[Movimento ]]="Saldo Inicial",FluxoCaixa1013151419182730[[#This Row],[R$ (Valores)]],K286+FluxoCaixa1013151419182730[[#This Row],[Valores Receitas / Despesas]])</f>
        <v>81018.700000000332</v>
      </c>
      <c r="L287" s="20">
        <f>IF(FluxoCaixa1013151419182730[[#This Row],[Entrada / Saída]]="Saída",FluxoCaixa1013151419182730[[#This Row],[R$ (Valores)]]*-1,FluxoCaixa1013151419182730[[#This Row],[R$ (Valores)]])</f>
        <v>-5467.5</v>
      </c>
    </row>
    <row r="288" spans="2:18">
      <c r="B288" s="48" t="s">
        <v>2477</v>
      </c>
      <c r="C288" s="48" t="s">
        <v>3977</v>
      </c>
      <c r="D288" s="16">
        <v>46244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273.52999999999997</v>
      </c>
      <c r="J288" s="17" t="s">
        <v>525</v>
      </c>
      <c r="K288" s="20">
        <f>IF(FluxoCaixa1013151419182730[[#This Row],[Movimento ]]="Saldo Inicial",FluxoCaixa1013151419182730[[#This Row],[R$ (Valores)]],K287+FluxoCaixa1013151419182730[[#This Row],[Valores Receitas / Despesas]])</f>
        <v>80745.170000000333</v>
      </c>
      <c r="L288" s="20">
        <f>IF(FluxoCaixa1013151419182730[[#This Row],[Entrada / Saída]]="Saída",FluxoCaixa1013151419182730[[#This Row],[R$ (Valores)]]*-1,FluxoCaixa1013151419182730[[#This Row],[R$ (Valores)]])</f>
        <v>-273.52999999999997</v>
      </c>
    </row>
    <row r="289" spans="2:15">
      <c r="B289" s="48" t="s">
        <v>2477</v>
      </c>
      <c r="C289" s="48" t="s">
        <v>3977</v>
      </c>
      <c r="D289" s="16">
        <v>46244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190.39</v>
      </c>
      <c r="J289" s="17" t="s">
        <v>525</v>
      </c>
      <c r="K289" s="20">
        <f>IF(FluxoCaixa1013151419182730[[#This Row],[Movimento ]]="Saldo Inicial",FluxoCaixa1013151419182730[[#This Row],[R$ (Valores)]],K288+FluxoCaixa1013151419182730[[#This Row],[Valores Receitas / Despesas]])</f>
        <v>80554.780000000334</v>
      </c>
      <c r="L289" s="20">
        <f>IF(FluxoCaixa1013151419182730[[#This Row],[Entrada / Saída]]="Saída",FluxoCaixa1013151419182730[[#This Row],[R$ (Valores)]]*-1,FluxoCaixa1013151419182730[[#This Row],[R$ (Valores)]])</f>
        <v>-190.39</v>
      </c>
    </row>
    <row r="290" spans="2:15">
      <c r="B290" s="48" t="s">
        <v>2477</v>
      </c>
      <c r="C290" s="48" t="s">
        <v>3977</v>
      </c>
      <c r="D290" s="16">
        <v>46244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185.19</v>
      </c>
      <c r="J290" s="17" t="s">
        <v>525</v>
      </c>
      <c r="K290" s="20">
        <f>IF(FluxoCaixa1013151419182730[[#This Row],[Movimento ]]="Saldo Inicial",FluxoCaixa1013151419182730[[#This Row],[R$ (Valores)]],K289+FluxoCaixa1013151419182730[[#This Row],[Valores Receitas / Despesas]])</f>
        <v>80369.590000000331</v>
      </c>
      <c r="L290" s="20">
        <f>IF(FluxoCaixa1013151419182730[[#This Row],[Entrada / Saída]]="Saída",FluxoCaixa1013151419182730[[#This Row],[R$ (Valores)]]*-1,FluxoCaixa1013151419182730[[#This Row],[R$ (Valores)]])</f>
        <v>-185.19</v>
      </c>
    </row>
    <row r="291" spans="2:15">
      <c r="B291" s="48" t="s">
        <v>2477</v>
      </c>
      <c r="C291" s="48" t="s">
        <v>3977</v>
      </c>
      <c r="D291" s="16">
        <v>46244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153.27000000000001</v>
      </c>
      <c r="J291" s="17" t="s">
        <v>525</v>
      </c>
      <c r="K291" s="20">
        <f>IF(FluxoCaixa1013151419182730[[#This Row],[Movimento ]]="Saldo Inicial",FluxoCaixa1013151419182730[[#This Row],[R$ (Valores)]],K290+FluxoCaixa1013151419182730[[#This Row],[Valores Receitas / Despesas]])</f>
        <v>80216.320000000327</v>
      </c>
      <c r="L291" s="20">
        <f>IF(FluxoCaixa1013151419182730[[#This Row],[Entrada / Saída]]="Saída",FluxoCaixa1013151419182730[[#This Row],[R$ (Valores)]]*-1,FluxoCaixa1013151419182730[[#This Row],[R$ (Valores)]])</f>
        <v>-153.27000000000001</v>
      </c>
    </row>
    <row r="292" spans="2:15">
      <c r="B292" s="48" t="s">
        <v>2477</v>
      </c>
      <c r="C292" s="48" t="s">
        <v>3977</v>
      </c>
      <c r="D292" s="16">
        <v>46244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254.86</v>
      </c>
      <c r="J292" s="17" t="s">
        <v>525</v>
      </c>
      <c r="K292" s="20">
        <f>IF(FluxoCaixa1013151419182730[[#This Row],[Movimento ]]="Saldo Inicial",FluxoCaixa1013151419182730[[#This Row],[R$ (Valores)]],K291+FluxoCaixa1013151419182730[[#This Row],[Valores Receitas / Despesas]])</f>
        <v>79961.460000000327</v>
      </c>
      <c r="L292" s="20">
        <f>IF(FluxoCaixa1013151419182730[[#This Row],[Entrada / Saída]]="Saída",FluxoCaixa1013151419182730[[#This Row],[R$ (Valores)]]*-1,FluxoCaixa1013151419182730[[#This Row],[R$ (Valores)]])</f>
        <v>-254.86</v>
      </c>
    </row>
    <row r="293" spans="2:15">
      <c r="B293" s="48" t="s">
        <v>2477</v>
      </c>
      <c r="C293" s="48" t="s">
        <v>3977</v>
      </c>
      <c r="D293" s="16">
        <v>46244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249.07</v>
      </c>
      <c r="J293" s="17" t="s">
        <v>525</v>
      </c>
      <c r="K293" s="20">
        <f>IF(FluxoCaixa1013151419182730[[#This Row],[Movimento ]]="Saldo Inicial",FluxoCaixa1013151419182730[[#This Row],[R$ (Valores)]],K292+FluxoCaixa1013151419182730[[#This Row],[Valores Receitas / Despesas]])</f>
        <v>79712.39000000032</v>
      </c>
      <c r="L293" s="20">
        <f>IF(FluxoCaixa1013151419182730[[#This Row],[Entrada / Saída]]="Saída",FluxoCaixa1013151419182730[[#This Row],[R$ (Valores)]]*-1,FluxoCaixa1013151419182730[[#This Row],[R$ (Valores)]])</f>
        <v>-249.07</v>
      </c>
    </row>
    <row r="294" spans="2:15">
      <c r="B294" s="48" t="s">
        <v>2477</v>
      </c>
      <c r="C294" s="48" t="s">
        <v>3977</v>
      </c>
      <c r="D294" s="16">
        <v>46244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242.03</v>
      </c>
      <c r="J294" s="17" t="s">
        <v>525</v>
      </c>
      <c r="K294" s="20">
        <f>IF(FluxoCaixa1013151419182730[[#This Row],[Movimento ]]="Saldo Inicial",FluxoCaixa1013151419182730[[#This Row],[R$ (Valores)]],K293+FluxoCaixa1013151419182730[[#This Row],[Valores Receitas / Despesas]])</f>
        <v>79470.360000000321</v>
      </c>
      <c r="L294" s="20">
        <f>IF(FluxoCaixa1013151419182730[[#This Row],[Entrada / Saída]]="Saída",FluxoCaixa1013151419182730[[#This Row],[R$ (Valores)]]*-1,FluxoCaixa1013151419182730[[#This Row],[R$ (Valores)]])</f>
        <v>-242.03</v>
      </c>
    </row>
    <row r="295" spans="2:15">
      <c r="B295" s="48" t="s">
        <v>2477</v>
      </c>
      <c r="C295" s="48" t="s">
        <v>3977</v>
      </c>
      <c r="D295" s="16">
        <v>46244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214.99</v>
      </c>
      <c r="J295" s="17" t="s">
        <v>525</v>
      </c>
      <c r="K295" s="20">
        <f>IF(FluxoCaixa1013151419182730[[#This Row],[Movimento ]]="Saldo Inicial",FluxoCaixa1013151419182730[[#This Row],[R$ (Valores)]],K294+FluxoCaixa1013151419182730[[#This Row],[Valores Receitas / Despesas]])</f>
        <v>79255.370000000315</v>
      </c>
      <c r="L295" s="20">
        <f>IF(FluxoCaixa1013151419182730[[#This Row],[Entrada / Saída]]="Saída",FluxoCaixa1013151419182730[[#This Row],[R$ (Valores)]]*-1,FluxoCaixa1013151419182730[[#This Row],[R$ (Valores)]])</f>
        <v>-214.99</v>
      </c>
    </row>
    <row r="296" spans="2:15">
      <c r="B296" s="48" t="s">
        <v>2477</v>
      </c>
      <c r="C296" s="48" t="s">
        <v>3977</v>
      </c>
      <c r="D296" s="16">
        <v>46244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145.97</v>
      </c>
      <c r="J296" s="17" t="s">
        <v>525</v>
      </c>
      <c r="K296" s="20">
        <f>IF(FluxoCaixa1013151419182730[[#This Row],[Movimento ]]="Saldo Inicial",FluxoCaixa1013151419182730[[#This Row],[R$ (Valores)]],K295+FluxoCaixa1013151419182730[[#This Row],[Valores Receitas / Despesas]])</f>
        <v>79109.400000000314</v>
      </c>
      <c r="L296" s="20">
        <f>IF(FluxoCaixa1013151419182730[[#This Row],[Entrada / Saída]]="Saída",FluxoCaixa1013151419182730[[#This Row],[R$ (Valores)]]*-1,FluxoCaixa1013151419182730[[#This Row],[R$ (Valores)]])</f>
        <v>-145.97</v>
      </c>
    </row>
    <row r="297" spans="2:15">
      <c r="B297" s="48" t="s">
        <v>2477</v>
      </c>
      <c r="C297" s="48" t="s">
        <v>3977</v>
      </c>
      <c r="D297" s="16">
        <v>46244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108.66</v>
      </c>
      <c r="J297" s="17" t="s">
        <v>525</v>
      </c>
      <c r="K297" s="20">
        <f>IF(FluxoCaixa1013151419182730[[#This Row],[Movimento ]]="Saldo Inicial",FluxoCaixa1013151419182730[[#This Row],[R$ (Valores)]],K296+FluxoCaixa1013151419182730[[#This Row],[Valores Receitas / Despesas]])</f>
        <v>79000.740000000311</v>
      </c>
      <c r="L297" s="20">
        <f>IF(FluxoCaixa1013151419182730[[#This Row],[Entrada / Saída]]="Saída",FluxoCaixa1013151419182730[[#This Row],[R$ (Valores)]]*-1,FluxoCaixa1013151419182730[[#This Row],[R$ (Valores)]])</f>
        <v>-108.66</v>
      </c>
      <c r="O297" s="31"/>
    </row>
    <row r="298" spans="2:15">
      <c r="B298" s="48" t="s">
        <v>2477</v>
      </c>
      <c r="C298" s="48" t="s">
        <v>3977</v>
      </c>
      <c r="D298" s="16">
        <v>46244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214.99</v>
      </c>
      <c r="J298" s="17" t="s">
        <v>525</v>
      </c>
      <c r="K298" s="20">
        <f>IF(FluxoCaixa1013151419182730[[#This Row],[Movimento ]]="Saldo Inicial",FluxoCaixa1013151419182730[[#This Row],[R$ (Valores)]],K297+FluxoCaixa1013151419182730[[#This Row],[Valores Receitas / Despesas]])</f>
        <v>78785.750000000306</v>
      </c>
      <c r="L298" s="20">
        <f>IF(FluxoCaixa1013151419182730[[#This Row],[Entrada / Saída]]="Saída",FluxoCaixa1013151419182730[[#This Row],[R$ (Valores)]]*-1,FluxoCaixa1013151419182730[[#This Row],[R$ (Valores)]])</f>
        <v>-214.99</v>
      </c>
      <c r="O298" s="26"/>
    </row>
    <row r="299" spans="2:15">
      <c r="B299" s="48" t="s">
        <v>2477</v>
      </c>
      <c r="C299" s="48" t="s">
        <v>3977</v>
      </c>
      <c r="D299" s="16">
        <v>46244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214.99</v>
      </c>
      <c r="J299" s="17" t="s">
        <v>525</v>
      </c>
      <c r="K299" s="20">
        <f>IF(FluxoCaixa1013151419182730[[#This Row],[Movimento ]]="Saldo Inicial",FluxoCaixa1013151419182730[[#This Row],[R$ (Valores)]],K298+FluxoCaixa1013151419182730[[#This Row],[Valores Receitas / Despesas]])</f>
        <v>78570.7600000003</v>
      </c>
      <c r="L299" s="20">
        <f>IF(FluxoCaixa1013151419182730[[#This Row],[Entrada / Saída]]="Saída",FluxoCaixa1013151419182730[[#This Row],[R$ (Valores)]]*-1,FluxoCaixa1013151419182730[[#This Row],[R$ (Valores)]])</f>
        <v>-214.99</v>
      </c>
    </row>
    <row r="300" spans="2:15">
      <c r="B300" s="48" t="s">
        <v>2477</v>
      </c>
      <c r="C300" s="48" t="s">
        <v>3977</v>
      </c>
      <c r="D300" s="16">
        <v>46244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IF(FluxoCaixa1013151419182730[[#This Row],[Movimento ]]="Saldo Inicial",FluxoCaixa1013151419182730[[#This Row],[R$ (Valores)]],K299+FluxoCaixa1013151419182730[[#This Row],[Valores Receitas / Despesas]])</f>
        <v>78428.980000000302</v>
      </c>
      <c r="L300" s="20">
        <f>IF(FluxoCaixa1013151419182730[[#This Row],[Entrada / Saída]]="Saída",FluxoCaixa1013151419182730[[#This Row],[R$ (Valores)]]*-1,FluxoCaixa1013151419182730[[#This Row],[R$ (Valores)]])</f>
        <v>-141.78</v>
      </c>
    </row>
    <row r="301" spans="2:15">
      <c r="B301" s="48" t="s">
        <v>2477</v>
      </c>
      <c r="C301" s="48" t="s">
        <v>3977</v>
      </c>
      <c r="D301" s="16">
        <v>46244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1462.81</v>
      </c>
      <c r="J301" s="17" t="s">
        <v>525</v>
      </c>
      <c r="K301" s="20">
        <f>IF(FluxoCaixa1013151419182730[[#This Row],[Movimento ]]="Saldo Inicial",FluxoCaixa1013151419182730[[#This Row],[R$ (Valores)]],K300+FluxoCaixa1013151419182730[[#This Row],[Valores Receitas / Despesas]])</f>
        <v>76966.170000000304</v>
      </c>
      <c r="L301" s="20">
        <f>IF(FluxoCaixa1013151419182730[[#This Row],[Entrada / Saída]]="Saída",FluxoCaixa1013151419182730[[#This Row],[R$ (Valores)]]*-1,FluxoCaixa1013151419182730[[#This Row],[R$ (Valores)]])</f>
        <v>-1462.81</v>
      </c>
    </row>
    <row r="302" spans="2:15">
      <c r="B302" s="48" t="s">
        <v>2477</v>
      </c>
      <c r="C302" s="48" t="s">
        <v>3977</v>
      </c>
      <c r="D302" s="16">
        <v>46244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130.91</v>
      </c>
      <c r="J302" s="17" t="s">
        <v>525</v>
      </c>
      <c r="K302" s="20">
        <f>IF(FluxoCaixa1013151419182730[[#This Row],[Movimento ]]="Saldo Inicial",FluxoCaixa1013151419182730[[#This Row],[R$ (Valores)]],K301+FluxoCaixa1013151419182730[[#This Row],[Valores Receitas / Despesas]])</f>
        <v>76835.2600000003</v>
      </c>
      <c r="L302" s="20">
        <f>IF(FluxoCaixa1013151419182730[[#This Row],[Entrada / Saída]]="Saída",FluxoCaixa1013151419182730[[#This Row],[R$ (Valores)]]*-1,FluxoCaixa1013151419182730[[#This Row],[R$ (Valores)]])</f>
        <v>-130.91</v>
      </c>
    </row>
    <row r="303" spans="2:15">
      <c r="B303" s="48" t="s">
        <v>2477</v>
      </c>
      <c r="C303" s="48" t="s">
        <v>3977</v>
      </c>
      <c r="D303" s="16">
        <v>46244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216.67</v>
      </c>
      <c r="J303" s="17" t="s">
        <v>525</v>
      </c>
      <c r="K303" s="20">
        <f>IF(FluxoCaixa1013151419182730[[#This Row],[Movimento ]]="Saldo Inicial",FluxoCaixa1013151419182730[[#This Row],[R$ (Valores)]],K302+FluxoCaixa1013151419182730[[#This Row],[Valores Receitas / Despesas]])</f>
        <v>76618.590000000302</v>
      </c>
      <c r="L303" s="20">
        <f>IF(FluxoCaixa1013151419182730[[#This Row],[Entrada / Saída]]="Saída",FluxoCaixa1013151419182730[[#This Row],[R$ (Valores)]]*-1,FluxoCaixa1013151419182730[[#This Row],[R$ (Valores)]])</f>
        <v>-216.67</v>
      </c>
    </row>
    <row r="304" spans="2:15">
      <c r="B304" s="48" t="s">
        <v>2477</v>
      </c>
      <c r="C304" s="48" t="s">
        <v>3977</v>
      </c>
      <c r="D304" s="16">
        <v>46244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IF(FluxoCaixa1013151419182730[[#This Row],[Movimento ]]="Saldo Inicial",FluxoCaixa1013151419182730[[#This Row],[R$ (Valores)]],K303+FluxoCaixa1013151419182730[[#This Row],[Valores Receitas / Despesas]])</f>
        <v>76433.4000000003</v>
      </c>
      <c r="L304" s="20">
        <f>IF(FluxoCaixa1013151419182730[[#This Row],[Entrada / Saída]]="Saída",FluxoCaixa1013151419182730[[#This Row],[R$ (Valores)]]*-1,FluxoCaixa1013151419182730[[#This Row],[R$ (Valores)]])</f>
        <v>-185.19</v>
      </c>
    </row>
    <row r="305" spans="2:12">
      <c r="B305" s="48" t="s">
        <v>2477</v>
      </c>
      <c r="C305" s="48" t="s">
        <v>3977</v>
      </c>
      <c r="D305" s="16">
        <v>46244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IF(FluxoCaixa1013151419182730[[#This Row],[Movimento ]]="Saldo Inicial",FluxoCaixa1013151419182730[[#This Row],[R$ (Valores)]],K304+FluxoCaixa1013151419182730[[#This Row],[Valores Receitas / Despesas]])</f>
        <v>76260.960000000297</v>
      </c>
      <c r="L305" s="20">
        <f>IF(FluxoCaixa1013151419182730[[#This Row],[Entrada / Saída]]="Saída",FluxoCaixa1013151419182730[[#This Row],[R$ (Valores)]]*-1,FluxoCaixa1013151419182730[[#This Row],[R$ (Valores)]])</f>
        <v>-172.44</v>
      </c>
    </row>
    <row r="306" spans="2:12">
      <c r="B306" s="48" t="s">
        <v>2477</v>
      </c>
      <c r="C306" s="48" t="s">
        <v>3977</v>
      </c>
      <c r="D306" s="16">
        <v>46244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148.9</v>
      </c>
      <c r="J306" s="17" t="s">
        <v>525</v>
      </c>
      <c r="K306" s="20">
        <f>IF(FluxoCaixa1013151419182730[[#This Row],[Movimento ]]="Saldo Inicial",FluxoCaixa1013151419182730[[#This Row],[R$ (Valores)]],K305+FluxoCaixa1013151419182730[[#This Row],[Valores Receitas / Despesas]])</f>
        <v>76112.060000000303</v>
      </c>
      <c r="L306" s="20">
        <f>IF(FluxoCaixa1013151419182730[[#This Row],[Entrada / Saída]]="Saída",FluxoCaixa1013151419182730[[#This Row],[R$ (Valores)]]*-1,FluxoCaixa1013151419182730[[#This Row],[R$ (Valores)]])</f>
        <v>-148.9</v>
      </c>
    </row>
    <row r="307" spans="2:12">
      <c r="B307" s="48" t="s">
        <v>2477</v>
      </c>
      <c r="C307" s="48" t="s">
        <v>3977</v>
      </c>
      <c r="D307" s="16">
        <v>46244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266.25</v>
      </c>
      <c r="J307" s="17" t="s">
        <v>525</v>
      </c>
      <c r="K307" s="20">
        <f>IF(FluxoCaixa1013151419182730[[#This Row],[Movimento ]]="Saldo Inicial",FluxoCaixa1013151419182730[[#This Row],[R$ (Valores)]],K306+FluxoCaixa1013151419182730[[#This Row],[Valores Receitas / Despesas]])</f>
        <v>75845.810000000303</v>
      </c>
      <c r="L307" s="20">
        <f>IF(FluxoCaixa1013151419182730[[#This Row],[Entrada / Saída]]="Saída",FluxoCaixa1013151419182730[[#This Row],[R$ (Valores)]]*-1,FluxoCaixa1013151419182730[[#This Row],[R$ (Valores)]])</f>
        <v>-266.25</v>
      </c>
    </row>
    <row r="308" spans="2:12">
      <c r="B308" s="48" t="s">
        <v>2477</v>
      </c>
      <c r="C308" s="48" t="s">
        <v>3977</v>
      </c>
      <c r="D308" s="16">
        <v>46244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185.19</v>
      </c>
      <c r="J308" s="17" t="s">
        <v>525</v>
      </c>
      <c r="K308" s="20">
        <f>IF(FluxoCaixa1013151419182730[[#This Row],[Movimento ]]="Saldo Inicial",FluxoCaixa1013151419182730[[#This Row],[R$ (Valores)]],K307+FluxoCaixa1013151419182730[[#This Row],[Valores Receitas / Despesas]])</f>
        <v>75660.620000000301</v>
      </c>
      <c r="L308" s="20">
        <f>IF(FluxoCaixa1013151419182730[[#This Row],[Entrada / Saída]]="Saída",FluxoCaixa1013151419182730[[#This Row],[R$ (Valores)]]*-1,FluxoCaixa1013151419182730[[#This Row],[R$ (Valores)]])</f>
        <v>-185.19</v>
      </c>
    </row>
    <row r="309" spans="2:12">
      <c r="B309" s="48" t="s">
        <v>2477</v>
      </c>
      <c r="C309" s="48" t="s">
        <v>3977</v>
      </c>
      <c r="D309" s="16">
        <v>46244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148.9</v>
      </c>
      <c r="J309" s="17" t="s">
        <v>525</v>
      </c>
      <c r="K309" s="20">
        <f>IF(FluxoCaixa1013151419182730[[#This Row],[Movimento ]]="Saldo Inicial",FluxoCaixa1013151419182730[[#This Row],[R$ (Valores)]],K308+FluxoCaixa1013151419182730[[#This Row],[Valores Receitas / Despesas]])</f>
        <v>75511.720000000307</v>
      </c>
      <c r="L309" s="20">
        <f>IF(FluxoCaixa1013151419182730[[#This Row],[Entrada / Saída]]="Saída",FluxoCaixa1013151419182730[[#This Row],[R$ (Valores)]]*-1,FluxoCaixa1013151419182730[[#This Row],[R$ (Valores)]])</f>
        <v>-148.9</v>
      </c>
    </row>
    <row r="310" spans="2:12">
      <c r="B310" s="48" t="s">
        <v>2477</v>
      </c>
      <c r="C310" s="48" t="s">
        <v>3977</v>
      </c>
      <c r="D310" s="16">
        <v>46244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143.34</v>
      </c>
      <c r="J310" s="17" t="s">
        <v>525</v>
      </c>
      <c r="K310" s="20">
        <f>IF(FluxoCaixa1013151419182730[[#This Row],[Movimento ]]="Saldo Inicial",FluxoCaixa1013151419182730[[#This Row],[R$ (Valores)]],K309+FluxoCaixa1013151419182730[[#This Row],[Valores Receitas / Despesas]])</f>
        <v>75368.38000000031</v>
      </c>
      <c r="L310" s="20">
        <f>IF(FluxoCaixa1013151419182730[[#This Row],[Entrada / Saída]]="Saída",FluxoCaixa1013151419182730[[#This Row],[R$ (Valores)]]*-1,FluxoCaixa1013151419182730[[#This Row],[R$ (Valores)]])</f>
        <v>-143.34</v>
      </c>
    </row>
    <row r="311" spans="2:12">
      <c r="B311" s="48" t="s">
        <v>2477</v>
      </c>
      <c r="C311" s="48" t="s">
        <v>3977</v>
      </c>
      <c r="D311" s="16">
        <v>46244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138.72</v>
      </c>
      <c r="J311" s="17" t="s">
        <v>525</v>
      </c>
      <c r="K311" s="20">
        <f>IF(FluxoCaixa1013151419182730[[#This Row],[Movimento ]]="Saldo Inicial",FluxoCaixa1013151419182730[[#This Row],[R$ (Valores)]],K310+FluxoCaixa1013151419182730[[#This Row],[Valores Receitas / Despesas]])</f>
        <v>75229.660000000309</v>
      </c>
      <c r="L311" s="20">
        <f>IF(FluxoCaixa1013151419182730[[#This Row],[Entrada / Saída]]="Saída",FluxoCaixa1013151419182730[[#This Row],[R$ (Valores)]]*-1,FluxoCaixa1013151419182730[[#This Row],[R$ (Valores)]])</f>
        <v>-138.72</v>
      </c>
    </row>
    <row r="312" spans="2:12">
      <c r="B312" s="48" t="s">
        <v>2477</v>
      </c>
      <c r="C312" s="48" t="s">
        <v>3977</v>
      </c>
      <c r="D312" s="16">
        <v>46244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124.82</v>
      </c>
      <c r="J312" s="17" t="s">
        <v>525</v>
      </c>
      <c r="K312" s="20">
        <f>IF(FluxoCaixa1013151419182730[[#This Row],[Movimento ]]="Saldo Inicial",FluxoCaixa1013151419182730[[#This Row],[R$ (Valores)]],K311+FluxoCaixa1013151419182730[[#This Row],[Valores Receitas / Despesas]])</f>
        <v>75104.840000000302</v>
      </c>
      <c r="L312" s="20">
        <f>IF(FluxoCaixa1013151419182730[[#This Row],[Entrada / Saída]]="Saída",FluxoCaixa1013151419182730[[#This Row],[R$ (Valores)]]*-1,FluxoCaixa1013151419182730[[#This Row],[R$ (Valores)]])</f>
        <v>-124.82</v>
      </c>
    </row>
    <row r="313" spans="2:12">
      <c r="B313" s="48" t="s">
        <v>2477</v>
      </c>
      <c r="C313" s="48" t="s">
        <v>3977</v>
      </c>
      <c r="D313" s="16">
        <v>46244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115.06</v>
      </c>
      <c r="J313" s="17" t="s">
        <v>525</v>
      </c>
      <c r="K313" s="20">
        <f>IF(FluxoCaixa1013151419182730[[#This Row],[Movimento ]]="Saldo Inicial",FluxoCaixa1013151419182730[[#This Row],[R$ (Valores)]],K312+FluxoCaixa1013151419182730[[#This Row],[Valores Receitas / Despesas]])</f>
        <v>74989.780000000304</v>
      </c>
      <c r="L313" s="20">
        <f>IF(FluxoCaixa1013151419182730[[#This Row],[Entrada / Saída]]="Saída",FluxoCaixa1013151419182730[[#This Row],[R$ (Valores)]]*-1,FluxoCaixa1013151419182730[[#This Row],[R$ (Valores)]])</f>
        <v>-115.06</v>
      </c>
    </row>
    <row r="314" spans="2:12">
      <c r="B314" s="48" t="s">
        <v>2477</v>
      </c>
      <c r="C314" s="48" t="s">
        <v>3977</v>
      </c>
      <c r="D314" s="16">
        <v>46244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99.17</v>
      </c>
      <c r="J314" s="17" t="s">
        <v>525</v>
      </c>
      <c r="K314" s="20">
        <f>IF(FluxoCaixa1013151419182730[[#This Row],[Movimento ]]="Saldo Inicial",FluxoCaixa1013151419182730[[#This Row],[R$ (Valores)]],K313+FluxoCaixa1013151419182730[[#This Row],[Valores Receitas / Despesas]])</f>
        <v>74890.610000000306</v>
      </c>
      <c r="L314" s="20">
        <f>IF(FluxoCaixa1013151419182730[[#This Row],[Entrada / Saída]]="Saída",FluxoCaixa1013151419182730[[#This Row],[R$ (Valores)]]*-1,FluxoCaixa1013151419182730[[#This Row],[R$ (Valores)]])</f>
        <v>-99.17</v>
      </c>
    </row>
    <row r="315" spans="2:12">
      <c r="B315" s="48" t="s">
        <v>2477</v>
      </c>
      <c r="C315" s="48" t="s">
        <v>3977</v>
      </c>
      <c r="D315" s="16">
        <v>46244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91.5</v>
      </c>
      <c r="J315" s="17" t="s">
        <v>525</v>
      </c>
      <c r="K315" s="20">
        <f>IF(FluxoCaixa1013151419182730[[#This Row],[Movimento ]]="Saldo Inicial",FluxoCaixa1013151419182730[[#This Row],[R$ (Valores)]],K314+FluxoCaixa1013151419182730[[#This Row],[Valores Receitas / Despesas]])</f>
        <v>74799.110000000306</v>
      </c>
      <c r="L315" s="20">
        <f>IF(FluxoCaixa1013151419182730[[#This Row],[Entrada / Saída]]="Saída",FluxoCaixa1013151419182730[[#This Row],[R$ (Valores)]]*-1,FluxoCaixa1013151419182730[[#This Row],[R$ (Valores)]])</f>
        <v>-91.5</v>
      </c>
    </row>
    <row r="316" spans="2:12">
      <c r="B316" s="48" t="s">
        <v>2477</v>
      </c>
      <c r="C316" s="48" t="s">
        <v>3977</v>
      </c>
      <c r="D316" s="16">
        <v>46244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91.5</v>
      </c>
      <c r="J316" s="17" t="s">
        <v>525</v>
      </c>
      <c r="K316" s="20">
        <f>IF(FluxoCaixa1013151419182730[[#This Row],[Movimento ]]="Saldo Inicial",FluxoCaixa1013151419182730[[#This Row],[R$ (Valores)]],K315+FluxoCaixa1013151419182730[[#This Row],[Valores Receitas / Despesas]])</f>
        <v>74707.610000000306</v>
      </c>
      <c r="L316" s="20">
        <f>IF(FluxoCaixa1013151419182730[[#This Row],[Entrada / Saída]]="Saída",FluxoCaixa1013151419182730[[#This Row],[R$ (Valores)]]*-1,FluxoCaixa1013151419182730[[#This Row],[R$ (Valores)]])</f>
        <v>-91.5</v>
      </c>
    </row>
    <row r="317" spans="2:12">
      <c r="B317" s="48" t="s">
        <v>2478</v>
      </c>
      <c r="C317" s="48" t="s">
        <v>3977</v>
      </c>
      <c r="D317" s="16">
        <v>46244</v>
      </c>
      <c r="E317" s="48" t="s">
        <v>2413</v>
      </c>
      <c r="F317" s="17" t="s">
        <v>1</v>
      </c>
      <c r="G317" s="17" t="s">
        <v>75</v>
      </c>
      <c r="H317" s="17" t="s">
        <v>75</v>
      </c>
      <c r="I317" s="21">
        <v>75000</v>
      </c>
      <c r="J317" s="17" t="s">
        <v>525</v>
      </c>
      <c r="K317" s="20">
        <f>IF(FluxoCaixa1013151419182730[[#This Row],[Movimento ]]="Saldo Inicial",FluxoCaixa1013151419182730[[#This Row],[R$ (Valores)]],K316+FluxoCaixa1013151419182730[[#This Row],[Valores Receitas / Despesas]])</f>
        <v>149707.61000000031</v>
      </c>
      <c r="L317" s="20">
        <f>IF(FluxoCaixa1013151419182730[[#This Row],[Entrada / Saída]]="Saída",FluxoCaixa1013151419182730[[#This Row],[R$ (Valores)]]*-1,FluxoCaixa1013151419182730[[#This Row],[R$ (Valores)]])</f>
        <v>75000</v>
      </c>
    </row>
    <row r="318" spans="2:12">
      <c r="B318" s="48" t="s">
        <v>2477</v>
      </c>
      <c r="C318" s="48" t="s">
        <v>3977</v>
      </c>
      <c r="D318" s="16">
        <v>46244</v>
      </c>
      <c r="E318" s="48" t="s">
        <v>2417</v>
      </c>
      <c r="F318" s="17" t="s">
        <v>2</v>
      </c>
      <c r="G318" s="17" t="s">
        <v>70</v>
      </c>
      <c r="H318" s="17" t="s">
        <v>2139</v>
      </c>
      <c r="I318" s="21">
        <v>14500</v>
      </c>
      <c r="J318" s="17" t="s">
        <v>525</v>
      </c>
      <c r="K318" s="20">
        <f>IF(FluxoCaixa1013151419182730[[#This Row],[Movimento ]]="Saldo Inicial",FluxoCaixa1013151419182730[[#This Row],[R$ (Valores)]],K317+FluxoCaixa1013151419182730[[#This Row],[Valores Receitas / Despesas]])</f>
        <v>135207.61000000031</v>
      </c>
      <c r="L318" s="20">
        <f>IF(FluxoCaixa1013151419182730[[#This Row],[Entrada / Saída]]="Saída",FluxoCaixa1013151419182730[[#This Row],[R$ (Valores)]]*-1,FluxoCaixa1013151419182730[[#This Row],[R$ (Valores)]])</f>
        <v>-14500</v>
      </c>
    </row>
    <row r="319" spans="2:12">
      <c r="B319" s="48" t="s">
        <v>2478</v>
      </c>
      <c r="C319" s="48" t="s">
        <v>3977</v>
      </c>
      <c r="D319" s="16">
        <v>46244</v>
      </c>
      <c r="E319" s="48" t="s">
        <v>2413</v>
      </c>
      <c r="F319" s="17" t="s">
        <v>2</v>
      </c>
      <c r="G319" s="17" t="s">
        <v>511</v>
      </c>
      <c r="H319" s="17" t="s">
        <v>4060</v>
      </c>
      <c r="I319" s="21">
        <v>700</v>
      </c>
      <c r="J319" s="17" t="s">
        <v>525</v>
      </c>
      <c r="K319" s="20">
        <f>IF(FluxoCaixa1013151419182730[[#This Row],[Movimento ]]="Saldo Inicial",FluxoCaixa1013151419182730[[#This Row],[R$ (Valores)]],K318+FluxoCaixa1013151419182730[[#This Row],[Valores Receitas / Despesas]])</f>
        <v>134507.61000000031</v>
      </c>
      <c r="L319" s="20">
        <f>IF(FluxoCaixa1013151419182730[[#This Row],[Entrada / Saída]]="Saída",FluxoCaixa1013151419182730[[#This Row],[R$ (Valores)]]*-1,FluxoCaixa1013151419182730[[#This Row],[R$ (Valores)]])</f>
        <v>-700</v>
      </c>
    </row>
    <row r="320" spans="2:12">
      <c r="B320" s="48" t="s">
        <v>2478</v>
      </c>
      <c r="C320" s="48" t="s">
        <v>3977</v>
      </c>
      <c r="D320" s="16">
        <v>46244</v>
      </c>
      <c r="E320" s="48" t="s">
        <v>2413</v>
      </c>
      <c r="F320" s="17" t="s">
        <v>2</v>
      </c>
      <c r="G320" s="17" t="s">
        <v>70</v>
      </c>
      <c r="H320" s="17" t="s">
        <v>3202</v>
      </c>
      <c r="I320" s="21">
        <v>200</v>
      </c>
      <c r="J320" s="17" t="s">
        <v>525</v>
      </c>
      <c r="K320" s="20">
        <f>IF(FluxoCaixa1013151419182730[[#This Row],[Movimento ]]="Saldo Inicial",FluxoCaixa1013151419182730[[#This Row],[R$ (Valores)]],K319+FluxoCaixa1013151419182730[[#This Row],[Valores Receitas / Despesas]])</f>
        <v>134307.61000000031</v>
      </c>
      <c r="L320" s="20">
        <f>IF(FluxoCaixa1013151419182730[[#This Row],[Entrada / Saída]]="Saída",FluxoCaixa1013151419182730[[#This Row],[R$ (Valores)]]*-1,FluxoCaixa1013151419182730[[#This Row],[R$ (Valores)]])</f>
        <v>-200</v>
      </c>
    </row>
    <row r="321" spans="2:12">
      <c r="B321" s="48" t="s">
        <v>2478</v>
      </c>
      <c r="C321" s="48" t="s">
        <v>3977</v>
      </c>
      <c r="D321" s="16">
        <v>46244</v>
      </c>
      <c r="E321" s="48" t="s">
        <v>2417</v>
      </c>
      <c r="F321" s="17" t="s">
        <v>2</v>
      </c>
      <c r="G321" s="17" t="s">
        <v>61</v>
      </c>
      <c r="H321" s="17" t="s">
        <v>3759</v>
      </c>
      <c r="I321" s="21">
        <v>1987.34</v>
      </c>
      <c r="J321" s="17" t="s">
        <v>525</v>
      </c>
      <c r="K321" s="20">
        <f>IF(FluxoCaixa1013151419182730[[#This Row],[Movimento ]]="Saldo Inicial",FluxoCaixa1013151419182730[[#This Row],[R$ (Valores)]],K320+FluxoCaixa1013151419182730[[#This Row],[Valores Receitas / Despesas]])</f>
        <v>132320.27000000031</v>
      </c>
      <c r="L321" s="20">
        <f>IF(FluxoCaixa1013151419182730[[#This Row],[Entrada / Saída]]="Saída",FluxoCaixa1013151419182730[[#This Row],[R$ (Valores)]]*-1,FluxoCaixa1013151419182730[[#This Row],[R$ (Valores)]])</f>
        <v>-1987.34</v>
      </c>
    </row>
    <row r="322" spans="2:12">
      <c r="B322" s="48" t="s">
        <v>2478</v>
      </c>
      <c r="C322" s="48" t="s">
        <v>3977</v>
      </c>
      <c r="D322" s="16">
        <v>46244</v>
      </c>
      <c r="E322" s="48" t="s">
        <v>2496</v>
      </c>
      <c r="F322" s="17" t="s">
        <v>2</v>
      </c>
      <c r="G322" s="17" t="s">
        <v>70</v>
      </c>
      <c r="H322" s="17" t="s">
        <v>4061</v>
      </c>
      <c r="I322" s="21">
        <v>11360</v>
      </c>
      <c r="J322" s="17" t="s">
        <v>525</v>
      </c>
      <c r="K322" s="20">
        <f>IF(FluxoCaixa1013151419182730[[#This Row],[Movimento ]]="Saldo Inicial",FluxoCaixa1013151419182730[[#This Row],[R$ (Valores)]],K321+FluxoCaixa1013151419182730[[#This Row],[Valores Receitas / Despesas]])</f>
        <v>120960.27000000031</v>
      </c>
      <c r="L322" s="20">
        <f>IF(FluxoCaixa1013151419182730[[#This Row],[Entrada / Saída]]="Saída",FluxoCaixa1013151419182730[[#This Row],[R$ (Valores)]]*-1,FluxoCaixa1013151419182730[[#This Row],[R$ (Valores)]])</f>
        <v>-11360</v>
      </c>
    </row>
    <row r="323" spans="2:12">
      <c r="B323" s="48" t="s">
        <v>2478</v>
      </c>
      <c r="C323" s="48" t="s">
        <v>3977</v>
      </c>
      <c r="D323" s="16">
        <v>46244</v>
      </c>
      <c r="E323" s="48" t="s">
        <v>2496</v>
      </c>
      <c r="F323" s="17" t="s">
        <v>2</v>
      </c>
      <c r="G323" s="17" t="s">
        <v>70</v>
      </c>
      <c r="H323" s="17" t="s">
        <v>4062</v>
      </c>
      <c r="I323" s="21">
        <v>1100</v>
      </c>
      <c r="J323" s="17" t="s">
        <v>525</v>
      </c>
      <c r="K323" s="20">
        <f>IF(FluxoCaixa1013151419182730[[#This Row],[Movimento ]]="Saldo Inicial",FluxoCaixa1013151419182730[[#This Row],[R$ (Valores)]],K322+FluxoCaixa1013151419182730[[#This Row],[Valores Receitas / Despesas]])</f>
        <v>119860.27000000031</v>
      </c>
      <c r="L323" s="20">
        <f>IF(FluxoCaixa1013151419182730[[#This Row],[Entrada / Saída]]="Saída",FluxoCaixa1013151419182730[[#This Row],[R$ (Valores)]]*-1,FluxoCaixa1013151419182730[[#This Row],[R$ (Valores)]])</f>
        <v>-1100</v>
      </c>
    </row>
    <row r="324" spans="2:12">
      <c r="B324" s="48" t="s">
        <v>2477</v>
      </c>
      <c r="C324" s="48" t="s">
        <v>3977</v>
      </c>
      <c r="D324" s="16">
        <v>46244</v>
      </c>
      <c r="E324" s="48" t="s">
        <v>2417</v>
      </c>
      <c r="F324" s="17" t="s">
        <v>2</v>
      </c>
      <c r="G324" s="17" t="s">
        <v>70</v>
      </c>
      <c r="H324" s="17" t="s">
        <v>3061</v>
      </c>
      <c r="I324" s="21">
        <v>1000</v>
      </c>
      <c r="J324" s="17" t="s">
        <v>525</v>
      </c>
      <c r="K324" s="20">
        <f>IF(FluxoCaixa1013151419182730[[#This Row],[Movimento ]]="Saldo Inicial",FluxoCaixa1013151419182730[[#This Row],[R$ (Valores)]],K323+FluxoCaixa1013151419182730[[#This Row],[Valores Receitas / Despesas]])</f>
        <v>118860.27000000031</v>
      </c>
      <c r="L324" s="20">
        <f>IF(FluxoCaixa1013151419182730[[#This Row],[Entrada / Saída]]="Saída",FluxoCaixa1013151419182730[[#This Row],[R$ (Valores)]]*-1,FluxoCaixa1013151419182730[[#This Row],[R$ (Valores)]])</f>
        <v>-1000</v>
      </c>
    </row>
    <row r="325" spans="2:12">
      <c r="B325" s="48" t="s">
        <v>2478</v>
      </c>
      <c r="C325" s="48" t="s">
        <v>3977</v>
      </c>
      <c r="D325" s="16">
        <v>46244</v>
      </c>
      <c r="E325" s="48" t="s">
        <v>2417</v>
      </c>
      <c r="F325" s="17" t="s">
        <v>2</v>
      </c>
      <c r="G325" s="17" t="s">
        <v>511</v>
      </c>
      <c r="H325" s="17" t="s">
        <v>4063</v>
      </c>
      <c r="I325" s="21">
        <v>2250</v>
      </c>
      <c r="J325" s="17" t="s">
        <v>525</v>
      </c>
      <c r="K325" s="20">
        <f>IF(FluxoCaixa1013151419182730[[#This Row],[Movimento ]]="Saldo Inicial",FluxoCaixa1013151419182730[[#This Row],[R$ (Valores)]],K324+FluxoCaixa1013151419182730[[#This Row],[Valores Receitas / Despesas]])</f>
        <v>116610.27000000031</v>
      </c>
      <c r="L325" s="20">
        <f>IF(FluxoCaixa1013151419182730[[#This Row],[Entrada / Saída]]="Saída",FluxoCaixa1013151419182730[[#This Row],[R$ (Valores)]]*-1,FluxoCaixa1013151419182730[[#This Row],[R$ (Valores)]])</f>
        <v>-2250</v>
      </c>
    </row>
    <row r="326" spans="2:12">
      <c r="B326" s="48" t="s">
        <v>2477</v>
      </c>
      <c r="C326" s="48" t="s">
        <v>3977</v>
      </c>
      <c r="D326" s="16">
        <v>46244</v>
      </c>
      <c r="E326" s="48" t="s">
        <v>2413</v>
      </c>
      <c r="F326" s="17" t="s">
        <v>2</v>
      </c>
      <c r="G326" s="17" t="s">
        <v>21</v>
      </c>
      <c r="H326" s="17" t="s">
        <v>3972</v>
      </c>
      <c r="I326" s="21">
        <v>575.97</v>
      </c>
      <c r="J326" s="17" t="s">
        <v>525</v>
      </c>
      <c r="K326" s="20">
        <f>IF(FluxoCaixa1013151419182730[[#This Row],[Movimento ]]="Saldo Inicial",FluxoCaixa1013151419182730[[#This Row],[R$ (Valores)]],K325+FluxoCaixa1013151419182730[[#This Row],[Valores Receitas / Despesas]])</f>
        <v>116034.30000000031</v>
      </c>
      <c r="L326" s="20">
        <f>IF(FluxoCaixa1013151419182730[[#This Row],[Entrada / Saída]]="Saída",FluxoCaixa1013151419182730[[#This Row],[R$ (Valores)]]*-1,FluxoCaixa1013151419182730[[#This Row],[R$ (Valores)]])</f>
        <v>-575.97</v>
      </c>
    </row>
    <row r="327" spans="2:12">
      <c r="B327" s="48" t="s">
        <v>2477</v>
      </c>
      <c r="C327" s="48" t="s">
        <v>3977</v>
      </c>
      <c r="D327" s="16">
        <v>46244</v>
      </c>
      <c r="E327" s="48" t="s">
        <v>2413</v>
      </c>
      <c r="F327" s="17" t="s">
        <v>2</v>
      </c>
      <c r="G327" s="17" t="s">
        <v>21</v>
      </c>
      <c r="H327" s="17" t="s">
        <v>3972</v>
      </c>
      <c r="I327" s="21">
        <v>13.22</v>
      </c>
      <c r="J327" s="17" t="s">
        <v>525</v>
      </c>
      <c r="K327" s="20">
        <f>IF(FluxoCaixa1013151419182730[[#This Row],[Movimento ]]="Saldo Inicial",FluxoCaixa1013151419182730[[#This Row],[R$ (Valores)]],K326+FluxoCaixa1013151419182730[[#This Row],[Valores Receitas / Despesas]])</f>
        <v>116021.08000000031</v>
      </c>
      <c r="L327" s="20">
        <f>IF(FluxoCaixa1013151419182730[[#This Row],[Entrada / Saída]]="Saída",FluxoCaixa1013151419182730[[#This Row],[R$ (Valores)]]*-1,FluxoCaixa1013151419182730[[#This Row],[R$ (Valores)]])</f>
        <v>-13.22</v>
      </c>
    </row>
    <row r="328" spans="2:12">
      <c r="B328" s="48" t="s">
        <v>2477</v>
      </c>
      <c r="C328" s="48" t="s">
        <v>3977</v>
      </c>
      <c r="D328" s="16">
        <v>46244</v>
      </c>
      <c r="E328" s="48" t="s">
        <v>2413</v>
      </c>
      <c r="F328" s="17" t="s">
        <v>2</v>
      </c>
      <c r="G328" s="17" t="s">
        <v>25</v>
      </c>
      <c r="H328" s="17" t="s">
        <v>3427</v>
      </c>
      <c r="I328" s="21">
        <v>730</v>
      </c>
      <c r="J328" s="17" t="s">
        <v>525</v>
      </c>
      <c r="K328" s="20">
        <f>IF(FluxoCaixa1013151419182730[[#This Row],[Movimento ]]="Saldo Inicial",FluxoCaixa1013151419182730[[#This Row],[R$ (Valores)]],K327+FluxoCaixa1013151419182730[[#This Row],[Valores Receitas / Despesas]])</f>
        <v>115291.08000000031</v>
      </c>
      <c r="L328" s="20">
        <f>IF(FluxoCaixa1013151419182730[[#This Row],[Entrada / Saída]]="Saída",FluxoCaixa1013151419182730[[#This Row],[R$ (Valores)]]*-1,FluxoCaixa1013151419182730[[#This Row],[R$ (Valores)]])</f>
        <v>-730</v>
      </c>
    </row>
    <row r="329" spans="2:12">
      <c r="B329" s="48" t="s">
        <v>2477</v>
      </c>
      <c r="C329" s="48" t="s">
        <v>3977</v>
      </c>
      <c r="D329" s="16">
        <v>46244</v>
      </c>
      <c r="E329" s="48" t="s">
        <v>2413</v>
      </c>
      <c r="F329" s="17" t="s">
        <v>2</v>
      </c>
      <c r="G329" s="17" t="s">
        <v>146</v>
      </c>
      <c r="H329" s="17" t="s">
        <v>862</v>
      </c>
      <c r="I329" s="21">
        <v>157</v>
      </c>
      <c r="J329" s="17" t="s">
        <v>525</v>
      </c>
      <c r="K329" s="20">
        <f>IF(FluxoCaixa1013151419182730[[#This Row],[Movimento ]]="Saldo Inicial",FluxoCaixa1013151419182730[[#This Row],[R$ (Valores)]],K328+FluxoCaixa1013151419182730[[#This Row],[Valores Receitas / Despesas]])</f>
        <v>115134.08000000031</v>
      </c>
      <c r="L329" s="20">
        <f>IF(FluxoCaixa1013151419182730[[#This Row],[Entrada / Saída]]="Saída",FluxoCaixa1013151419182730[[#This Row],[R$ (Valores)]]*-1,FluxoCaixa1013151419182730[[#This Row],[R$ (Valores)]])</f>
        <v>-157</v>
      </c>
    </row>
    <row r="330" spans="2:12">
      <c r="B330" s="48" t="s">
        <v>2477</v>
      </c>
      <c r="C330" s="48" t="s">
        <v>3977</v>
      </c>
      <c r="D330" s="16">
        <v>46244</v>
      </c>
      <c r="E330" s="48" t="s">
        <v>2413</v>
      </c>
      <c r="F330" s="17" t="s">
        <v>2</v>
      </c>
      <c r="G330" s="17" t="s">
        <v>146</v>
      </c>
      <c r="H330" s="17" t="s">
        <v>862</v>
      </c>
      <c r="I330" s="21">
        <v>160</v>
      </c>
      <c r="J330" s="17" t="s">
        <v>525</v>
      </c>
      <c r="K330" s="20">
        <f>IF(FluxoCaixa1013151419182730[[#This Row],[Movimento ]]="Saldo Inicial",FluxoCaixa1013151419182730[[#This Row],[R$ (Valores)]],K329+FluxoCaixa1013151419182730[[#This Row],[Valores Receitas / Despesas]])</f>
        <v>114974.08000000031</v>
      </c>
      <c r="L330" s="20">
        <f>IF(FluxoCaixa1013151419182730[[#This Row],[Entrada / Saída]]="Saída",FluxoCaixa1013151419182730[[#This Row],[R$ (Valores)]]*-1,FluxoCaixa1013151419182730[[#This Row],[R$ (Valores)]])</f>
        <v>-160</v>
      </c>
    </row>
    <row r="331" spans="2:12">
      <c r="B331" s="48" t="s">
        <v>2477</v>
      </c>
      <c r="C331" s="48" t="s">
        <v>3977</v>
      </c>
      <c r="D331" s="16">
        <v>46244</v>
      </c>
      <c r="E331" s="48" t="s">
        <v>2413</v>
      </c>
      <c r="F331" s="17" t="s">
        <v>2</v>
      </c>
      <c r="G331" s="17" t="s">
        <v>514</v>
      </c>
      <c r="H331" s="17" t="s">
        <v>3468</v>
      </c>
      <c r="I331" s="21">
        <v>624.54</v>
      </c>
      <c r="J331" s="17" t="s">
        <v>525</v>
      </c>
      <c r="K331" s="20">
        <f>IF(FluxoCaixa1013151419182730[[#This Row],[Movimento ]]="Saldo Inicial",FluxoCaixa1013151419182730[[#This Row],[R$ (Valores)]],K330+FluxoCaixa1013151419182730[[#This Row],[Valores Receitas / Despesas]])</f>
        <v>114349.54000000031</v>
      </c>
      <c r="L331" s="20">
        <f>IF(FluxoCaixa1013151419182730[[#This Row],[Entrada / Saída]]="Saída",FluxoCaixa1013151419182730[[#This Row],[R$ (Valores)]]*-1,FluxoCaixa1013151419182730[[#This Row],[R$ (Valores)]])</f>
        <v>-624.54</v>
      </c>
    </row>
    <row r="332" spans="2:12">
      <c r="B332" s="48" t="s">
        <v>2477</v>
      </c>
      <c r="C332" s="48" t="s">
        <v>3977</v>
      </c>
      <c r="D332" s="16">
        <v>46244</v>
      </c>
      <c r="E332" s="48" t="s">
        <v>2417</v>
      </c>
      <c r="F332" s="17" t="s">
        <v>2</v>
      </c>
      <c r="G332" s="17" t="s">
        <v>17</v>
      </c>
      <c r="H332" s="17" t="s">
        <v>837</v>
      </c>
      <c r="I332" s="21">
        <v>711.68</v>
      </c>
      <c r="J332" s="17" t="s">
        <v>525</v>
      </c>
      <c r="K332" s="20">
        <f>IF(FluxoCaixa1013151419182730[[#This Row],[Movimento ]]="Saldo Inicial",FluxoCaixa1013151419182730[[#This Row],[R$ (Valores)]],K331+FluxoCaixa1013151419182730[[#This Row],[Valores Receitas / Despesas]])</f>
        <v>113637.86000000032</v>
      </c>
      <c r="L332" s="20">
        <f>IF(FluxoCaixa1013151419182730[[#This Row],[Entrada / Saída]]="Saída",FluxoCaixa1013151419182730[[#This Row],[R$ (Valores)]]*-1,FluxoCaixa1013151419182730[[#This Row],[R$ (Valores)]])</f>
        <v>-711.68</v>
      </c>
    </row>
    <row r="333" spans="2:12">
      <c r="B333" s="48" t="s">
        <v>2477</v>
      </c>
      <c r="C333" s="48" t="s">
        <v>3977</v>
      </c>
      <c r="D333" s="16">
        <v>46244</v>
      </c>
      <c r="E333" s="48" t="s">
        <v>2417</v>
      </c>
      <c r="F333" s="17" t="s">
        <v>2</v>
      </c>
      <c r="G333" s="17" t="s">
        <v>17</v>
      </c>
      <c r="H333" s="17" t="s">
        <v>837</v>
      </c>
      <c r="I333" s="21">
        <v>65.010000000000005</v>
      </c>
      <c r="J333" s="17" t="s">
        <v>525</v>
      </c>
      <c r="K333" s="20">
        <f>IF(FluxoCaixa1013151419182730[[#This Row],[Movimento ]]="Saldo Inicial",FluxoCaixa1013151419182730[[#This Row],[R$ (Valores)]],K332+FluxoCaixa1013151419182730[[#This Row],[Valores Receitas / Despesas]])</f>
        <v>113572.85000000033</v>
      </c>
      <c r="L333" s="20">
        <f>IF(FluxoCaixa1013151419182730[[#This Row],[Entrada / Saída]]="Saída",FluxoCaixa1013151419182730[[#This Row],[R$ (Valores)]]*-1,FluxoCaixa1013151419182730[[#This Row],[R$ (Valores)]])</f>
        <v>-65.010000000000005</v>
      </c>
    </row>
    <row r="334" spans="2:12">
      <c r="B334" s="48" t="s">
        <v>2477</v>
      </c>
      <c r="C334" s="48" t="s">
        <v>3977</v>
      </c>
      <c r="D334" s="16">
        <v>46244</v>
      </c>
      <c r="E334" s="48" t="s">
        <v>2496</v>
      </c>
      <c r="F334" s="17" t="s">
        <v>2</v>
      </c>
      <c r="G334" s="17" t="s">
        <v>61</v>
      </c>
      <c r="H334" s="17" t="s">
        <v>4064</v>
      </c>
      <c r="I334" s="29">
        <v>7493.11</v>
      </c>
      <c r="J334" s="17" t="s">
        <v>525</v>
      </c>
      <c r="K334" s="20">
        <f>IF(FluxoCaixa1013151419182730[[#This Row],[Movimento ]]="Saldo Inicial",FluxoCaixa1013151419182730[[#This Row],[R$ (Valores)]],K333+FluxoCaixa1013151419182730[[#This Row],[Valores Receitas / Despesas]])</f>
        <v>106079.74000000033</v>
      </c>
      <c r="L334" s="20">
        <f>IF(FluxoCaixa1013151419182730[[#This Row],[Entrada / Saída]]="Saída",FluxoCaixa1013151419182730[[#This Row],[R$ (Valores)]]*-1,FluxoCaixa1013151419182730[[#This Row],[R$ (Valores)]])</f>
        <v>-7493.11</v>
      </c>
    </row>
    <row r="335" spans="2:12">
      <c r="B335" s="48" t="s">
        <v>2477</v>
      </c>
      <c r="C335" s="48" t="s">
        <v>3977</v>
      </c>
      <c r="D335" s="16">
        <v>46244</v>
      </c>
      <c r="E335" s="48" t="s">
        <v>2496</v>
      </c>
      <c r="F335" s="17" t="s">
        <v>2</v>
      </c>
      <c r="G335" s="17" t="s">
        <v>70</v>
      </c>
      <c r="H335" s="17" t="s">
        <v>3276</v>
      </c>
      <c r="I335" s="21">
        <v>2000</v>
      </c>
      <c r="J335" s="17" t="s">
        <v>525</v>
      </c>
      <c r="K335" s="20">
        <f>IF(FluxoCaixa1013151419182730[[#This Row],[Movimento ]]="Saldo Inicial",FluxoCaixa1013151419182730[[#This Row],[R$ (Valores)]],K334+FluxoCaixa1013151419182730[[#This Row],[Valores Receitas / Despesas]])</f>
        <v>104079.74000000033</v>
      </c>
      <c r="L335" s="20">
        <f>IF(FluxoCaixa1013151419182730[[#This Row],[Entrada / Saída]]="Saída",FluxoCaixa1013151419182730[[#This Row],[R$ (Valores)]]*-1,FluxoCaixa1013151419182730[[#This Row],[R$ (Valores)]])</f>
        <v>-2000</v>
      </c>
    </row>
    <row r="336" spans="2:12">
      <c r="B336" s="48" t="s">
        <v>2477</v>
      </c>
      <c r="C336" s="48" t="s">
        <v>3977</v>
      </c>
      <c r="D336" s="16">
        <v>46244</v>
      </c>
      <c r="E336" s="48" t="s">
        <v>2496</v>
      </c>
      <c r="F336" s="17" t="s">
        <v>2</v>
      </c>
      <c r="G336" s="17" t="s">
        <v>70</v>
      </c>
      <c r="H336" s="17" t="s">
        <v>3510</v>
      </c>
      <c r="I336" s="21">
        <v>2000</v>
      </c>
      <c r="J336" s="17" t="s">
        <v>525</v>
      </c>
      <c r="K336" s="20">
        <f>IF(FluxoCaixa1013151419182730[[#This Row],[Movimento ]]="Saldo Inicial",FluxoCaixa1013151419182730[[#This Row],[R$ (Valores)]],K335+FluxoCaixa1013151419182730[[#This Row],[Valores Receitas / Despesas]])</f>
        <v>102079.74000000033</v>
      </c>
      <c r="L336" s="20">
        <f>IF(FluxoCaixa1013151419182730[[#This Row],[Entrada / Saída]]="Saída",FluxoCaixa1013151419182730[[#This Row],[R$ (Valores)]]*-1,FluxoCaixa1013151419182730[[#This Row],[R$ (Valores)]])</f>
        <v>-2000</v>
      </c>
    </row>
    <row r="337" spans="2:12">
      <c r="B337" s="48" t="s">
        <v>2477</v>
      </c>
      <c r="C337" s="48" t="s">
        <v>3977</v>
      </c>
      <c r="D337" s="16">
        <v>46244</v>
      </c>
      <c r="E337" s="48" t="s">
        <v>2417</v>
      </c>
      <c r="F337" s="17" t="s">
        <v>2</v>
      </c>
      <c r="G337" s="17" t="s">
        <v>25</v>
      </c>
      <c r="H337" s="17" t="s">
        <v>3782</v>
      </c>
      <c r="I337" s="21">
        <v>500</v>
      </c>
      <c r="J337" s="17" t="s">
        <v>525</v>
      </c>
      <c r="K337" s="20">
        <f>IF(FluxoCaixa1013151419182730[[#This Row],[Movimento ]]="Saldo Inicial",FluxoCaixa1013151419182730[[#This Row],[R$ (Valores)]],K336+FluxoCaixa1013151419182730[[#This Row],[Valores Receitas / Despesas]])</f>
        <v>101579.74000000033</v>
      </c>
      <c r="L337" s="20">
        <f>IF(FluxoCaixa1013151419182730[[#This Row],[Entrada / Saída]]="Saída",FluxoCaixa1013151419182730[[#This Row],[R$ (Valores)]]*-1,FluxoCaixa1013151419182730[[#This Row],[R$ (Valores)]])</f>
        <v>-500</v>
      </c>
    </row>
    <row r="338" spans="2:12">
      <c r="B338" s="48" t="s">
        <v>2477</v>
      </c>
      <c r="C338" s="48" t="s">
        <v>3977</v>
      </c>
      <c r="D338" s="16">
        <v>46244</v>
      </c>
      <c r="E338" s="48" t="s">
        <v>2496</v>
      </c>
      <c r="F338" s="17" t="s">
        <v>2</v>
      </c>
      <c r="G338" s="17" t="s">
        <v>70</v>
      </c>
      <c r="H338" s="17" t="s">
        <v>2147</v>
      </c>
      <c r="I338" s="21">
        <v>2000</v>
      </c>
      <c r="J338" s="17" t="s">
        <v>525</v>
      </c>
      <c r="K338" s="20">
        <f>IF(FluxoCaixa1013151419182730[[#This Row],[Movimento ]]="Saldo Inicial",FluxoCaixa1013151419182730[[#This Row],[R$ (Valores)]],K337+FluxoCaixa1013151419182730[[#This Row],[Valores Receitas / Despesas]])</f>
        <v>99579.740000000325</v>
      </c>
      <c r="L338" s="20">
        <f>IF(FluxoCaixa1013151419182730[[#This Row],[Entrada / Saída]]="Saída",FluxoCaixa1013151419182730[[#This Row],[R$ (Valores)]]*-1,FluxoCaixa1013151419182730[[#This Row],[R$ (Valores)]])</f>
        <v>-2000</v>
      </c>
    </row>
    <row r="339" spans="2:12">
      <c r="B339" s="48" t="s">
        <v>2477</v>
      </c>
      <c r="C339" s="48" t="s">
        <v>3977</v>
      </c>
      <c r="D339" s="16">
        <v>46244</v>
      </c>
      <c r="E339" s="48" t="s">
        <v>2496</v>
      </c>
      <c r="F339" s="17" t="s">
        <v>2</v>
      </c>
      <c r="G339" s="17" t="s">
        <v>70</v>
      </c>
      <c r="H339" s="17" t="s">
        <v>1178</v>
      </c>
      <c r="I339" s="21">
        <v>2000</v>
      </c>
      <c r="J339" s="17" t="s">
        <v>525</v>
      </c>
      <c r="K339" s="20">
        <f>IF(FluxoCaixa1013151419182730[[#This Row],[Movimento ]]="Saldo Inicial",FluxoCaixa1013151419182730[[#This Row],[R$ (Valores)]],K338+FluxoCaixa1013151419182730[[#This Row],[Valores Receitas / Despesas]])</f>
        <v>97579.740000000325</v>
      </c>
      <c r="L339" s="20">
        <f>IF(FluxoCaixa1013151419182730[[#This Row],[Entrada / Saída]]="Saída",FluxoCaixa1013151419182730[[#This Row],[R$ (Valores)]]*-1,FluxoCaixa1013151419182730[[#This Row],[R$ (Valores)]])</f>
        <v>-2000</v>
      </c>
    </row>
    <row r="340" spans="2:12">
      <c r="B340" s="48" t="s">
        <v>2477</v>
      </c>
      <c r="C340" s="48" t="s">
        <v>3977</v>
      </c>
      <c r="D340" s="16">
        <v>46244</v>
      </c>
      <c r="E340" s="48" t="s">
        <v>2496</v>
      </c>
      <c r="F340" s="17" t="s">
        <v>2</v>
      </c>
      <c r="G340" s="17" t="s">
        <v>70</v>
      </c>
      <c r="H340" s="17" t="s">
        <v>2351</v>
      </c>
      <c r="I340" s="21">
        <v>260</v>
      </c>
      <c r="J340" s="17" t="s">
        <v>525</v>
      </c>
      <c r="K340" s="20">
        <f>IF(FluxoCaixa1013151419182730[[#This Row],[Movimento ]]="Saldo Inicial",FluxoCaixa1013151419182730[[#This Row],[R$ (Valores)]],K339+FluxoCaixa1013151419182730[[#This Row],[Valores Receitas / Despesas]])</f>
        <v>97319.740000000325</v>
      </c>
      <c r="L340" s="20">
        <f>IF(FluxoCaixa1013151419182730[[#This Row],[Entrada / Saída]]="Saída",FluxoCaixa1013151419182730[[#This Row],[R$ (Valores)]]*-1,FluxoCaixa1013151419182730[[#This Row],[R$ (Valores)]])</f>
        <v>-260</v>
      </c>
    </row>
    <row r="341" spans="2:12">
      <c r="B341" s="48" t="s">
        <v>2477</v>
      </c>
      <c r="C341" s="48" t="s">
        <v>3977</v>
      </c>
      <c r="D341" s="16">
        <v>46244</v>
      </c>
      <c r="E341" s="48" t="s">
        <v>2496</v>
      </c>
      <c r="F341" s="17" t="s">
        <v>2</v>
      </c>
      <c r="G341" s="17" t="s">
        <v>70</v>
      </c>
      <c r="H341" s="17" t="s">
        <v>1177</v>
      </c>
      <c r="I341" s="21">
        <v>2000</v>
      </c>
      <c r="J341" s="17" t="s">
        <v>525</v>
      </c>
      <c r="K341" s="20">
        <f>IF(FluxoCaixa1013151419182730[[#This Row],[Movimento ]]="Saldo Inicial",FluxoCaixa1013151419182730[[#This Row],[R$ (Valores)]],K340+FluxoCaixa1013151419182730[[#This Row],[Valores Receitas / Despesas]])</f>
        <v>95319.740000000325</v>
      </c>
      <c r="L341" s="20">
        <f>IF(FluxoCaixa1013151419182730[[#This Row],[Entrada / Saída]]="Saída",FluxoCaixa1013151419182730[[#This Row],[R$ (Valores)]]*-1,FluxoCaixa1013151419182730[[#This Row],[R$ (Valores)]])</f>
        <v>-2000</v>
      </c>
    </row>
    <row r="342" spans="2:12">
      <c r="B342" s="48" t="s">
        <v>2478</v>
      </c>
      <c r="C342" s="48" t="s">
        <v>3977</v>
      </c>
      <c r="D342" s="16">
        <v>46244</v>
      </c>
      <c r="E342" s="48" t="s">
        <v>2496</v>
      </c>
      <c r="F342" s="17" t="s">
        <v>2</v>
      </c>
      <c r="G342" s="17" t="s">
        <v>61</v>
      </c>
      <c r="H342" s="17" t="s">
        <v>4065</v>
      </c>
      <c r="I342" s="21">
        <v>1500</v>
      </c>
      <c r="J342" s="17" t="s">
        <v>525</v>
      </c>
      <c r="K342" s="20">
        <f>IF(FluxoCaixa1013151419182730[[#This Row],[Movimento ]]="Saldo Inicial",FluxoCaixa1013151419182730[[#This Row],[R$ (Valores)]],K341+FluxoCaixa1013151419182730[[#This Row],[Valores Receitas / Despesas]])</f>
        <v>93819.740000000325</v>
      </c>
      <c r="L342" s="20">
        <f>IF(FluxoCaixa1013151419182730[[#This Row],[Entrada / Saída]]="Saída",FluxoCaixa1013151419182730[[#This Row],[R$ (Valores)]]*-1,FluxoCaixa1013151419182730[[#This Row],[R$ (Valores)]])</f>
        <v>-1500</v>
      </c>
    </row>
    <row r="343" spans="2:12">
      <c r="B343" s="48" t="s">
        <v>2478</v>
      </c>
      <c r="C343" s="48" t="s">
        <v>3977</v>
      </c>
      <c r="D343" s="16">
        <v>46244</v>
      </c>
      <c r="E343" s="48" t="s">
        <v>2417</v>
      </c>
      <c r="F343" s="17" t="s">
        <v>2</v>
      </c>
      <c r="G343" s="17" t="s">
        <v>519</v>
      </c>
      <c r="H343" s="17" t="s">
        <v>4066</v>
      </c>
      <c r="I343" s="21">
        <v>2750</v>
      </c>
      <c r="J343" s="17" t="s">
        <v>525</v>
      </c>
      <c r="K343" s="20">
        <f>IF(FluxoCaixa1013151419182730[[#This Row],[Movimento ]]="Saldo Inicial",FluxoCaixa1013151419182730[[#This Row],[R$ (Valores)]],K342+FluxoCaixa1013151419182730[[#This Row],[Valores Receitas / Despesas]])</f>
        <v>91069.740000000325</v>
      </c>
      <c r="L343" s="20">
        <f>IF(FluxoCaixa1013151419182730[[#This Row],[Entrada / Saída]]="Saída",FluxoCaixa1013151419182730[[#This Row],[R$ (Valores)]]*-1,FluxoCaixa1013151419182730[[#This Row],[R$ (Valores)]])</f>
        <v>-2750</v>
      </c>
    </row>
    <row r="344" spans="2:12">
      <c r="B344" s="48" t="s">
        <v>2478</v>
      </c>
      <c r="C344" s="48" t="s">
        <v>3977</v>
      </c>
      <c r="D344" s="16">
        <v>46244</v>
      </c>
      <c r="E344" s="48" t="s">
        <v>2496</v>
      </c>
      <c r="F344" s="17" t="s">
        <v>2</v>
      </c>
      <c r="G344" s="17" t="s">
        <v>28</v>
      </c>
      <c r="H344" s="17" t="s">
        <v>4067</v>
      </c>
      <c r="I344" s="21">
        <v>2000</v>
      </c>
      <c r="J344" s="17" t="s">
        <v>525</v>
      </c>
      <c r="K344" s="20">
        <f>IF(FluxoCaixa1013151419182730[[#This Row],[Movimento ]]="Saldo Inicial",FluxoCaixa1013151419182730[[#This Row],[R$ (Valores)]],K343+FluxoCaixa1013151419182730[[#This Row],[Valores Receitas / Despesas]])</f>
        <v>89069.740000000325</v>
      </c>
      <c r="L344" s="20">
        <f>IF(FluxoCaixa1013151419182730[[#This Row],[Entrada / Saída]]="Saída",FluxoCaixa1013151419182730[[#This Row],[R$ (Valores)]]*-1,FluxoCaixa1013151419182730[[#This Row],[R$ (Valores)]])</f>
        <v>-2000</v>
      </c>
    </row>
    <row r="345" spans="2:12">
      <c r="B345" s="48" t="s">
        <v>2478</v>
      </c>
      <c r="C345" s="48" t="s">
        <v>3977</v>
      </c>
      <c r="D345" s="16">
        <v>46244</v>
      </c>
      <c r="E345" s="48" t="s">
        <v>2413</v>
      </c>
      <c r="F345" s="17" t="s">
        <v>2</v>
      </c>
      <c r="G345" s="17" t="s">
        <v>222</v>
      </c>
      <c r="H345" s="17" t="s">
        <v>3652</v>
      </c>
      <c r="I345" s="21">
        <v>163.97</v>
      </c>
      <c r="J345" s="17" t="s">
        <v>525</v>
      </c>
      <c r="K345" s="20">
        <f>IF(FluxoCaixa1013151419182730[[#This Row],[Movimento ]]="Saldo Inicial",FluxoCaixa1013151419182730[[#This Row],[R$ (Valores)]],K344+FluxoCaixa1013151419182730[[#This Row],[Valores Receitas / Despesas]])</f>
        <v>88905.770000000324</v>
      </c>
      <c r="L345" s="20">
        <f>IF(FluxoCaixa1013151419182730[[#This Row],[Entrada / Saída]]="Saída",FluxoCaixa1013151419182730[[#This Row],[R$ (Valores)]]*-1,FluxoCaixa1013151419182730[[#This Row],[R$ (Valores)]])</f>
        <v>-163.97</v>
      </c>
    </row>
    <row r="346" spans="2:12">
      <c r="B346" s="48" t="s">
        <v>2478</v>
      </c>
      <c r="C346" s="48" t="s">
        <v>3977</v>
      </c>
      <c r="D346" s="16">
        <v>46245</v>
      </c>
      <c r="E346" s="48" t="s">
        <v>2413</v>
      </c>
      <c r="F346" s="17" t="s">
        <v>2</v>
      </c>
      <c r="G346" s="17" t="s">
        <v>28</v>
      </c>
      <c r="H346" s="17" t="s">
        <v>4068</v>
      </c>
      <c r="I346" s="21">
        <v>2273.39</v>
      </c>
      <c r="J346" s="17" t="s">
        <v>525</v>
      </c>
      <c r="K346" s="20">
        <f>IF(FluxoCaixa1013151419182730[[#This Row],[Movimento ]]="Saldo Inicial",FluxoCaixa1013151419182730[[#This Row],[R$ (Valores)]],K345+FluxoCaixa1013151419182730[[#This Row],[Valores Receitas / Despesas]])</f>
        <v>86632.380000000325</v>
      </c>
      <c r="L346" s="20">
        <f>IF(FluxoCaixa1013151419182730[[#This Row],[Entrada / Saída]]="Saída",FluxoCaixa1013151419182730[[#This Row],[R$ (Valores)]]*-1,FluxoCaixa1013151419182730[[#This Row],[R$ (Valores)]])</f>
        <v>-2273.39</v>
      </c>
    </row>
    <row r="347" spans="2:12">
      <c r="B347" s="48" t="s">
        <v>2478</v>
      </c>
      <c r="C347" s="48" t="s">
        <v>3977</v>
      </c>
      <c r="D347" s="16">
        <v>46245</v>
      </c>
      <c r="E347" s="48" t="s">
        <v>2413</v>
      </c>
      <c r="F347" s="17" t="s">
        <v>2</v>
      </c>
      <c r="G347" s="17" t="s">
        <v>71</v>
      </c>
      <c r="H347" s="17" t="s">
        <v>4069</v>
      </c>
      <c r="I347" s="21">
        <v>1486.1</v>
      </c>
      <c r="J347" s="17" t="s">
        <v>525</v>
      </c>
      <c r="K347" s="20">
        <f>IF(FluxoCaixa1013151419182730[[#This Row],[Movimento ]]="Saldo Inicial",FluxoCaixa1013151419182730[[#This Row],[R$ (Valores)]],K346+FluxoCaixa1013151419182730[[#This Row],[Valores Receitas / Despesas]])</f>
        <v>85146.280000000319</v>
      </c>
      <c r="L347" s="20">
        <f>IF(FluxoCaixa1013151419182730[[#This Row],[Entrada / Saída]]="Saída",FluxoCaixa1013151419182730[[#This Row],[R$ (Valores)]]*-1,FluxoCaixa1013151419182730[[#This Row],[R$ (Valores)]])</f>
        <v>-1486.1</v>
      </c>
    </row>
    <row r="348" spans="2:12">
      <c r="B348" s="48" t="s">
        <v>2477</v>
      </c>
      <c r="C348" s="48" t="s">
        <v>3977</v>
      </c>
      <c r="D348" s="16">
        <v>46245</v>
      </c>
      <c r="E348" s="48" t="s">
        <v>2413</v>
      </c>
      <c r="F348" s="17" t="s">
        <v>2</v>
      </c>
      <c r="G348" s="17" t="s">
        <v>353</v>
      </c>
      <c r="H348" s="17" t="s">
        <v>4070</v>
      </c>
      <c r="I348" s="21">
        <v>717.4</v>
      </c>
      <c r="J348" s="17" t="s">
        <v>525</v>
      </c>
      <c r="K348" s="20">
        <f>IF(FluxoCaixa1013151419182730[[#This Row],[Movimento ]]="Saldo Inicial",FluxoCaixa1013151419182730[[#This Row],[R$ (Valores)]],K347+FluxoCaixa1013151419182730[[#This Row],[Valores Receitas / Despesas]])</f>
        <v>84428.880000000325</v>
      </c>
      <c r="L348" s="20">
        <f>IF(FluxoCaixa1013151419182730[[#This Row],[Entrada / Saída]]="Saída",FluxoCaixa1013151419182730[[#This Row],[R$ (Valores)]]*-1,FluxoCaixa1013151419182730[[#This Row],[R$ (Valores)]])</f>
        <v>-717.4</v>
      </c>
    </row>
    <row r="349" spans="2:12">
      <c r="B349" s="48" t="s">
        <v>2477</v>
      </c>
      <c r="C349" s="48" t="s">
        <v>3977</v>
      </c>
      <c r="D349" s="16">
        <v>46245</v>
      </c>
      <c r="E349" s="48" t="s">
        <v>2413</v>
      </c>
      <c r="F349" s="17" t="s">
        <v>2</v>
      </c>
      <c r="G349" s="17" t="s">
        <v>150</v>
      </c>
      <c r="H349" s="17" t="s">
        <v>2932</v>
      </c>
      <c r="I349" s="21">
        <v>614</v>
      </c>
      <c r="J349" s="17" t="s">
        <v>525</v>
      </c>
      <c r="K349" s="20">
        <f>IF(FluxoCaixa1013151419182730[[#This Row],[Movimento ]]="Saldo Inicial",FluxoCaixa1013151419182730[[#This Row],[R$ (Valores)]],K348+FluxoCaixa1013151419182730[[#This Row],[Valores Receitas / Despesas]])</f>
        <v>83814.880000000325</v>
      </c>
      <c r="L349" s="20">
        <f>IF(FluxoCaixa1013151419182730[[#This Row],[Entrada / Saída]]="Saída",FluxoCaixa1013151419182730[[#This Row],[R$ (Valores)]]*-1,FluxoCaixa1013151419182730[[#This Row],[R$ (Valores)]])</f>
        <v>-614</v>
      </c>
    </row>
    <row r="350" spans="2:12">
      <c r="B350" s="48" t="s">
        <v>2477</v>
      </c>
      <c r="C350" s="48" t="s">
        <v>3977</v>
      </c>
      <c r="D350" s="16">
        <v>46245</v>
      </c>
      <c r="E350" s="48" t="s">
        <v>2413</v>
      </c>
      <c r="F350" s="17" t="s">
        <v>2</v>
      </c>
      <c r="G350" s="17" t="s">
        <v>225</v>
      </c>
      <c r="H350" s="17" t="s">
        <v>4071</v>
      </c>
      <c r="I350" s="21">
        <v>511.38</v>
      </c>
      <c r="J350" s="17" t="s">
        <v>525</v>
      </c>
      <c r="K350" s="20">
        <f>IF(FluxoCaixa1013151419182730[[#This Row],[Movimento ]]="Saldo Inicial",FluxoCaixa1013151419182730[[#This Row],[R$ (Valores)]],K349+FluxoCaixa1013151419182730[[#This Row],[Valores Receitas / Despesas]])</f>
        <v>83303.50000000032</v>
      </c>
      <c r="L350" s="20">
        <f>IF(FluxoCaixa1013151419182730[[#This Row],[Entrada / Saída]]="Saída",FluxoCaixa1013151419182730[[#This Row],[R$ (Valores)]]*-1,FluxoCaixa1013151419182730[[#This Row],[R$ (Valores)]])</f>
        <v>-511.38</v>
      </c>
    </row>
    <row r="351" spans="2:12">
      <c r="B351" s="48" t="s">
        <v>2478</v>
      </c>
      <c r="C351" s="48" t="s">
        <v>3977</v>
      </c>
      <c r="D351" s="16">
        <v>46245</v>
      </c>
      <c r="E351" s="48" t="s">
        <v>2413</v>
      </c>
      <c r="F351" s="17" t="s">
        <v>2</v>
      </c>
      <c r="G351" s="17" t="s">
        <v>28</v>
      </c>
      <c r="H351" s="17" t="s">
        <v>4072</v>
      </c>
      <c r="I351" s="21">
        <v>1200</v>
      </c>
      <c r="J351" s="17" t="s">
        <v>525</v>
      </c>
      <c r="K351" s="20">
        <f>IF(FluxoCaixa1013151419182730[[#This Row],[Movimento ]]="Saldo Inicial",FluxoCaixa1013151419182730[[#This Row],[R$ (Valores)]],K350+FluxoCaixa1013151419182730[[#This Row],[Valores Receitas / Despesas]])</f>
        <v>82103.50000000032</v>
      </c>
      <c r="L351" s="20">
        <f>IF(FluxoCaixa1013151419182730[[#This Row],[Entrada / Saída]]="Saída",FluxoCaixa1013151419182730[[#This Row],[R$ (Valores)]]*-1,FluxoCaixa1013151419182730[[#This Row],[R$ (Valores)]])</f>
        <v>-1200</v>
      </c>
    </row>
    <row r="352" spans="2:12">
      <c r="B352" s="48" t="s">
        <v>2478</v>
      </c>
      <c r="C352" s="48" t="s">
        <v>3977</v>
      </c>
      <c r="D352" s="16">
        <v>46245</v>
      </c>
      <c r="E352" s="48" t="s">
        <v>2413</v>
      </c>
      <c r="F352" s="17" t="s">
        <v>2</v>
      </c>
      <c r="G352" s="17" t="s">
        <v>103</v>
      </c>
      <c r="H352" s="17" t="s">
        <v>4073</v>
      </c>
      <c r="I352" s="21">
        <v>1094.4000000000001</v>
      </c>
      <c r="J352" s="17" t="s">
        <v>525</v>
      </c>
      <c r="K352" s="20">
        <f>IF(FluxoCaixa1013151419182730[[#This Row],[Movimento ]]="Saldo Inicial",FluxoCaixa1013151419182730[[#This Row],[R$ (Valores)]],K351+FluxoCaixa1013151419182730[[#This Row],[Valores Receitas / Despesas]])</f>
        <v>81009.100000000326</v>
      </c>
      <c r="L352" s="20">
        <f>IF(FluxoCaixa1013151419182730[[#This Row],[Entrada / Saída]]="Saída",FluxoCaixa1013151419182730[[#This Row],[R$ (Valores)]]*-1,FluxoCaixa1013151419182730[[#This Row],[R$ (Valores)]])</f>
        <v>-1094.4000000000001</v>
      </c>
    </row>
    <row r="353" spans="2:12">
      <c r="B353" s="48" t="s">
        <v>2478</v>
      </c>
      <c r="C353" s="48" t="s">
        <v>3977</v>
      </c>
      <c r="D353" s="16">
        <v>46245</v>
      </c>
      <c r="E353" s="48" t="s">
        <v>2413</v>
      </c>
      <c r="F353" s="17" t="s">
        <v>2</v>
      </c>
      <c r="G353" s="17" t="s">
        <v>507</v>
      </c>
      <c r="H353" s="17" t="s">
        <v>4074</v>
      </c>
      <c r="I353" s="21">
        <v>68.17</v>
      </c>
      <c r="J353" s="17" t="s">
        <v>525</v>
      </c>
      <c r="K353" s="20">
        <f>IF(FluxoCaixa1013151419182730[[#This Row],[Movimento ]]="Saldo Inicial",FluxoCaixa1013151419182730[[#This Row],[R$ (Valores)]],K352+FluxoCaixa1013151419182730[[#This Row],[Valores Receitas / Despesas]])</f>
        <v>80940.930000000328</v>
      </c>
      <c r="L353" s="20">
        <f>IF(FluxoCaixa1013151419182730[[#This Row],[Entrada / Saída]]="Saída",FluxoCaixa1013151419182730[[#This Row],[R$ (Valores)]]*-1,FluxoCaixa1013151419182730[[#This Row],[R$ (Valores)]])</f>
        <v>-68.17</v>
      </c>
    </row>
    <row r="354" spans="2:12">
      <c r="B354" s="48" t="s">
        <v>2478</v>
      </c>
      <c r="C354" s="48" t="s">
        <v>3977</v>
      </c>
      <c r="D354" s="16">
        <v>46245</v>
      </c>
      <c r="E354" s="48" t="s">
        <v>2413</v>
      </c>
      <c r="F354" s="17" t="s">
        <v>2</v>
      </c>
      <c r="G354" s="17" t="s">
        <v>507</v>
      </c>
      <c r="H354" s="17" t="s">
        <v>4075</v>
      </c>
      <c r="I354" s="21">
        <v>68.17</v>
      </c>
      <c r="J354" s="17" t="s">
        <v>525</v>
      </c>
      <c r="K354" s="20">
        <f>IF(FluxoCaixa1013151419182730[[#This Row],[Movimento ]]="Saldo Inicial",FluxoCaixa1013151419182730[[#This Row],[R$ (Valores)]],K353+FluxoCaixa1013151419182730[[#This Row],[Valores Receitas / Despesas]])</f>
        <v>80872.760000000329</v>
      </c>
      <c r="L354" s="20">
        <f>IF(FluxoCaixa1013151419182730[[#This Row],[Entrada / Saída]]="Saída",FluxoCaixa1013151419182730[[#This Row],[R$ (Valores)]]*-1,FluxoCaixa1013151419182730[[#This Row],[R$ (Valores)]])</f>
        <v>-68.17</v>
      </c>
    </row>
    <row r="355" spans="2:12">
      <c r="B355" s="48" t="s">
        <v>2478</v>
      </c>
      <c r="C355" s="48" t="s">
        <v>3977</v>
      </c>
      <c r="D355" s="16">
        <v>46245</v>
      </c>
      <c r="E355" s="48" t="s">
        <v>2413</v>
      </c>
      <c r="F355" s="17" t="s">
        <v>2</v>
      </c>
      <c r="G355" s="17" t="s">
        <v>507</v>
      </c>
      <c r="H355" s="17" t="s">
        <v>4076</v>
      </c>
      <c r="I355" s="21">
        <v>68.17</v>
      </c>
      <c r="J355" s="17" t="s">
        <v>525</v>
      </c>
      <c r="K355" s="20">
        <f>IF(FluxoCaixa1013151419182730[[#This Row],[Movimento ]]="Saldo Inicial",FluxoCaixa1013151419182730[[#This Row],[R$ (Valores)]],K354+FluxoCaixa1013151419182730[[#This Row],[Valores Receitas / Despesas]])</f>
        <v>80804.590000000331</v>
      </c>
      <c r="L355" s="20">
        <f>IF(FluxoCaixa1013151419182730[[#This Row],[Entrada / Saída]]="Saída",FluxoCaixa1013151419182730[[#This Row],[R$ (Valores)]]*-1,FluxoCaixa1013151419182730[[#This Row],[R$ (Valores)]])</f>
        <v>-68.17</v>
      </c>
    </row>
    <row r="356" spans="2:12">
      <c r="B356" s="48" t="s">
        <v>2477</v>
      </c>
      <c r="C356" s="48" t="s">
        <v>3977</v>
      </c>
      <c r="D356" s="16">
        <v>46245</v>
      </c>
      <c r="E356" s="48" t="s">
        <v>2413</v>
      </c>
      <c r="F356" s="17" t="s">
        <v>2</v>
      </c>
      <c r="G356" s="17" t="s">
        <v>70</v>
      </c>
      <c r="H356" s="17" t="s">
        <v>4077</v>
      </c>
      <c r="I356" s="21">
        <v>20606.400000000001</v>
      </c>
      <c r="J356" s="17" t="s">
        <v>525</v>
      </c>
      <c r="K356" s="20">
        <f>IF(FluxoCaixa1013151419182730[[#This Row],[Movimento ]]="Saldo Inicial",FluxoCaixa1013151419182730[[#This Row],[R$ (Valores)]],K355+FluxoCaixa1013151419182730[[#This Row],[Valores Receitas / Despesas]])</f>
        <v>60198.19000000033</v>
      </c>
      <c r="L356" s="20">
        <f>IF(FluxoCaixa1013151419182730[[#This Row],[Entrada / Saída]]="Saída",FluxoCaixa1013151419182730[[#This Row],[R$ (Valores)]]*-1,FluxoCaixa1013151419182730[[#This Row],[R$ (Valores)]])</f>
        <v>-20606.400000000001</v>
      </c>
    </row>
    <row r="357" spans="2:12">
      <c r="B357" s="48" t="s">
        <v>2477</v>
      </c>
      <c r="C357" s="48" t="s">
        <v>3977</v>
      </c>
      <c r="D357" s="16">
        <v>46245</v>
      </c>
      <c r="E357" s="48" t="s">
        <v>2413</v>
      </c>
      <c r="F357" s="17" t="s">
        <v>2</v>
      </c>
      <c r="G357" s="17" t="s">
        <v>70</v>
      </c>
      <c r="H357" s="17" t="s">
        <v>4078</v>
      </c>
      <c r="I357" s="21">
        <v>16325.85</v>
      </c>
      <c r="J357" s="17" t="s">
        <v>525</v>
      </c>
      <c r="K357" s="20">
        <f>IF(FluxoCaixa1013151419182730[[#This Row],[Movimento ]]="Saldo Inicial",FluxoCaixa1013151419182730[[#This Row],[R$ (Valores)]],K356+FluxoCaixa1013151419182730[[#This Row],[Valores Receitas / Despesas]])</f>
        <v>43872.340000000331</v>
      </c>
      <c r="L357" s="20">
        <f>IF(FluxoCaixa1013151419182730[[#This Row],[Entrada / Saída]]="Saída",FluxoCaixa1013151419182730[[#This Row],[R$ (Valores)]]*-1,FluxoCaixa1013151419182730[[#This Row],[R$ (Valores)]])</f>
        <v>-16325.85</v>
      </c>
    </row>
    <row r="358" spans="2:12">
      <c r="B358" s="48" t="s">
        <v>2477</v>
      </c>
      <c r="C358" s="48" t="s">
        <v>3977</v>
      </c>
      <c r="D358" s="16">
        <v>46245</v>
      </c>
      <c r="E358" s="48" t="s">
        <v>2413</v>
      </c>
      <c r="F358" s="17" t="s">
        <v>2</v>
      </c>
      <c r="G358" s="17" t="s">
        <v>70</v>
      </c>
      <c r="H358" s="17" t="s">
        <v>1039</v>
      </c>
      <c r="I358" s="21">
        <v>15100</v>
      </c>
      <c r="J358" s="17" t="s">
        <v>525</v>
      </c>
      <c r="K358" s="20">
        <f>IF(FluxoCaixa1013151419182730[[#This Row],[Movimento ]]="Saldo Inicial",FluxoCaixa1013151419182730[[#This Row],[R$ (Valores)]],K357+FluxoCaixa1013151419182730[[#This Row],[Valores Receitas / Despesas]])</f>
        <v>28772.340000000331</v>
      </c>
      <c r="L358" s="20">
        <f>IF(FluxoCaixa1013151419182730[[#This Row],[Entrada / Saída]]="Saída",FluxoCaixa1013151419182730[[#This Row],[R$ (Valores)]]*-1,FluxoCaixa1013151419182730[[#This Row],[R$ (Valores)]])</f>
        <v>-15100</v>
      </c>
    </row>
    <row r="359" spans="2:12">
      <c r="B359" s="48" t="s">
        <v>2477</v>
      </c>
      <c r="C359" s="48" t="s">
        <v>3977</v>
      </c>
      <c r="D359" s="16">
        <v>46245</v>
      </c>
      <c r="E359" s="48" t="s">
        <v>2413</v>
      </c>
      <c r="F359" s="17" t="s">
        <v>2</v>
      </c>
      <c r="G359" s="17" t="s">
        <v>70</v>
      </c>
      <c r="H359" s="17" t="s">
        <v>4079</v>
      </c>
      <c r="I359" s="21">
        <v>14204.15</v>
      </c>
      <c r="J359" s="17" t="s">
        <v>525</v>
      </c>
      <c r="K359" s="20">
        <f>IF(FluxoCaixa1013151419182730[[#This Row],[Movimento ]]="Saldo Inicial",FluxoCaixa1013151419182730[[#This Row],[R$ (Valores)]],K358+FluxoCaixa1013151419182730[[#This Row],[Valores Receitas / Despesas]])</f>
        <v>14568.190000000332</v>
      </c>
      <c r="L359" s="20">
        <f>IF(FluxoCaixa1013151419182730[[#This Row],[Entrada / Saída]]="Saída",FluxoCaixa1013151419182730[[#This Row],[R$ (Valores)]]*-1,FluxoCaixa1013151419182730[[#This Row],[R$ (Valores)]])</f>
        <v>-14204.15</v>
      </c>
    </row>
    <row r="360" spans="2:12">
      <c r="B360" s="48" t="s">
        <v>2478</v>
      </c>
      <c r="C360" s="48" t="s">
        <v>3977</v>
      </c>
      <c r="D360" s="16">
        <v>46245</v>
      </c>
      <c r="E360" s="48" t="s">
        <v>2413</v>
      </c>
      <c r="F360" s="17" t="s">
        <v>1</v>
      </c>
      <c r="G360" s="17" t="s">
        <v>75</v>
      </c>
      <c r="H360" s="17" t="s">
        <v>75</v>
      </c>
      <c r="I360" s="21">
        <v>60000</v>
      </c>
      <c r="J360" s="17" t="s">
        <v>525</v>
      </c>
      <c r="K360" s="20">
        <f>IF(FluxoCaixa1013151419182730[[#This Row],[Movimento ]]="Saldo Inicial",FluxoCaixa1013151419182730[[#This Row],[R$ (Valores)]],K359+FluxoCaixa1013151419182730[[#This Row],[Valores Receitas / Despesas]])</f>
        <v>74568.190000000337</v>
      </c>
      <c r="L360" s="20">
        <f>IF(FluxoCaixa1013151419182730[[#This Row],[Entrada / Saída]]="Saída",FluxoCaixa1013151419182730[[#This Row],[R$ (Valores)]]*-1,FluxoCaixa1013151419182730[[#This Row],[R$ (Valores)]])</f>
        <v>60000</v>
      </c>
    </row>
    <row r="361" spans="2:12">
      <c r="B361" s="48" t="s">
        <v>2477</v>
      </c>
      <c r="C361" s="48" t="s">
        <v>3977</v>
      </c>
      <c r="D361" s="16">
        <v>46245</v>
      </c>
      <c r="E361" s="48" t="s">
        <v>2413</v>
      </c>
      <c r="F361" s="17" t="s">
        <v>2</v>
      </c>
      <c r="G361" s="17" t="s">
        <v>70</v>
      </c>
      <c r="H361" s="17" t="s">
        <v>2612</v>
      </c>
      <c r="I361" s="21">
        <v>1323.1</v>
      </c>
      <c r="J361" s="17" t="s">
        <v>525</v>
      </c>
      <c r="K361" s="20">
        <f>IF(FluxoCaixa1013151419182730[[#This Row],[Movimento ]]="Saldo Inicial",FluxoCaixa1013151419182730[[#This Row],[R$ (Valores)]],K360+FluxoCaixa1013151419182730[[#This Row],[Valores Receitas / Despesas]])</f>
        <v>73245.090000000331</v>
      </c>
      <c r="L361" s="20">
        <f>IF(FluxoCaixa1013151419182730[[#This Row],[Entrada / Saída]]="Saída",FluxoCaixa1013151419182730[[#This Row],[R$ (Valores)]]*-1,FluxoCaixa1013151419182730[[#This Row],[R$ (Valores)]])</f>
        <v>-1323.1</v>
      </c>
    </row>
    <row r="362" spans="2:12">
      <c r="B362" s="48" t="s">
        <v>2478</v>
      </c>
      <c r="C362" s="48" t="s">
        <v>3977</v>
      </c>
      <c r="D362" s="16">
        <v>46245</v>
      </c>
      <c r="E362" s="48" t="s">
        <v>2413</v>
      </c>
      <c r="F362" s="17" t="s">
        <v>2</v>
      </c>
      <c r="G362" s="17" t="s">
        <v>32</v>
      </c>
      <c r="H362" s="17" t="s">
        <v>4080</v>
      </c>
      <c r="I362" s="21">
        <v>2902.08</v>
      </c>
      <c r="J362" s="17" t="s">
        <v>525</v>
      </c>
      <c r="K362" s="20">
        <f>IF(FluxoCaixa1013151419182730[[#This Row],[Movimento ]]="Saldo Inicial",FluxoCaixa1013151419182730[[#This Row],[R$ (Valores)]],K361+FluxoCaixa1013151419182730[[#This Row],[Valores Receitas / Despesas]])</f>
        <v>70343.010000000329</v>
      </c>
      <c r="L362" s="20">
        <f>IF(FluxoCaixa1013151419182730[[#This Row],[Entrada / Saída]]="Saída",FluxoCaixa1013151419182730[[#This Row],[R$ (Valores)]]*-1,FluxoCaixa1013151419182730[[#This Row],[R$ (Valores)]])</f>
        <v>-2902.08</v>
      </c>
    </row>
    <row r="363" spans="2:12">
      <c r="B363" s="48" t="s">
        <v>2478</v>
      </c>
      <c r="C363" s="48" t="s">
        <v>3977</v>
      </c>
      <c r="D363" s="16">
        <v>46245</v>
      </c>
      <c r="E363" s="48" t="s">
        <v>2413</v>
      </c>
      <c r="F363" s="17" t="s">
        <v>2</v>
      </c>
      <c r="G363" s="17" t="s">
        <v>32</v>
      </c>
      <c r="H363" s="17" t="s">
        <v>4081</v>
      </c>
      <c r="I363" s="21">
        <v>4896.8</v>
      </c>
      <c r="J363" s="17" t="s">
        <v>525</v>
      </c>
      <c r="K363" s="20">
        <f>IF(FluxoCaixa1013151419182730[[#This Row],[Movimento ]]="Saldo Inicial",FluxoCaixa1013151419182730[[#This Row],[R$ (Valores)]],K362+FluxoCaixa1013151419182730[[#This Row],[Valores Receitas / Despesas]])</f>
        <v>65446.210000000327</v>
      </c>
      <c r="L363" s="20">
        <f>IF(FluxoCaixa1013151419182730[[#This Row],[Entrada / Saída]]="Saída",FluxoCaixa1013151419182730[[#This Row],[R$ (Valores)]]*-1,FluxoCaixa1013151419182730[[#This Row],[R$ (Valores)]])</f>
        <v>-4896.8</v>
      </c>
    </row>
    <row r="364" spans="2:12">
      <c r="B364" s="48" t="s">
        <v>2477</v>
      </c>
      <c r="C364" s="48" t="s">
        <v>3977</v>
      </c>
      <c r="D364" s="16">
        <v>46245</v>
      </c>
      <c r="E364" s="48" t="s">
        <v>2417</v>
      </c>
      <c r="F364" s="17" t="s">
        <v>2</v>
      </c>
      <c r="G364" s="17" t="s">
        <v>70</v>
      </c>
      <c r="H364" s="17" t="s">
        <v>3732</v>
      </c>
      <c r="I364" s="21">
        <v>1800</v>
      </c>
      <c r="J364" s="17" t="s">
        <v>525</v>
      </c>
      <c r="K364" s="20">
        <f>IF(FluxoCaixa1013151419182730[[#This Row],[Movimento ]]="Saldo Inicial",FluxoCaixa1013151419182730[[#This Row],[R$ (Valores)]],K363+FluxoCaixa1013151419182730[[#This Row],[Valores Receitas / Despesas]])</f>
        <v>63646.210000000327</v>
      </c>
      <c r="L364" s="20">
        <f>IF(FluxoCaixa1013151419182730[[#This Row],[Entrada / Saída]]="Saída",FluxoCaixa1013151419182730[[#This Row],[R$ (Valores)]]*-1,FluxoCaixa1013151419182730[[#This Row],[R$ (Valores)]])</f>
        <v>-1800</v>
      </c>
    </row>
    <row r="365" spans="2:12">
      <c r="B365" s="48" t="s">
        <v>2477</v>
      </c>
      <c r="C365" s="48" t="s">
        <v>3977</v>
      </c>
      <c r="D365" s="16">
        <v>46245</v>
      </c>
      <c r="E365" s="48" t="s">
        <v>2496</v>
      </c>
      <c r="F365" s="17" t="s">
        <v>2</v>
      </c>
      <c r="G365" s="17" t="s">
        <v>70</v>
      </c>
      <c r="H365" s="17" t="s">
        <v>3406</v>
      </c>
      <c r="I365" s="21">
        <v>25796</v>
      </c>
      <c r="J365" s="17" t="s">
        <v>525</v>
      </c>
      <c r="K365" s="20">
        <f>IF(FluxoCaixa1013151419182730[[#This Row],[Movimento ]]="Saldo Inicial",FluxoCaixa1013151419182730[[#This Row],[R$ (Valores)]],K364+FluxoCaixa1013151419182730[[#This Row],[Valores Receitas / Despesas]])</f>
        <v>37850.210000000327</v>
      </c>
      <c r="L365" s="20">
        <f>IF(FluxoCaixa1013151419182730[[#This Row],[Entrada / Saída]]="Saída",FluxoCaixa1013151419182730[[#This Row],[R$ (Valores)]]*-1,FluxoCaixa1013151419182730[[#This Row],[R$ (Valores)]])</f>
        <v>-25796</v>
      </c>
    </row>
    <row r="366" spans="2:12">
      <c r="B366" s="48" t="s">
        <v>2477</v>
      </c>
      <c r="C366" s="48" t="s">
        <v>3977</v>
      </c>
      <c r="D366" s="16">
        <v>46245</v>
      </c>
      <c r="E366" s="48" t="s">
        <v>2417</v>
      </c>
      <c r="F366" s="17" t="s">
        <v>2</v>
      </c>
      <c r="G366" s="17" t="s">
        <v>76</v>
      </c>
      <c r="H366" s="17" t="s">
        <v>601</v>
      </c>
      <c r="I366" s="21">
        <v>300</v>
      </c>
      <c r="J366" s="17" t="s">
        <v>525</v>
      </c>
      <c r="K366" s="20">
        <f>IF(FluxoCaixa1013151419182730[[#This Row],[Movimento ]]="Saldo Inicial",FluxoCaixa1013151419182730[[#This Row],[R$ (Valores)]],K365+FluxoCaixa1013151419182730[[#This Row],[Valores Receitas / Despesas]])</f>
        <v>37550.210000000327</v>
      </c>
      <c r="L366" s="20">
        <f>IF(FluxoCaixa1013151419182730[[#This Row],[Entrada / Saída]]="Saída",FluxoCaixa1013151419182730[[#This Row],[R$ (Valores)]]*-1,FluxoCaixa1013151419182730[[#This Row],[R$ (Valores)]])</f>
        <v>-300</v>
      </c>
    </row>
    <row r="367" spans="2:12">
      <c r="B367" s="48" t="s">
        <v>2477</v>
      </c>
      <c r="C367" s="48" t="s">
        <v>3977</v>
      </c>
      <c r="D367" s="16">
        <v>46245</v>
      </c>
      <c r="E367" s="48" t="s">
        <v>2413</v>
      </c>
      <c r="F367" s="17" t="s">
        <v>2</v>
      </c>
      <c r="G367" s="17" t="s">
        <v>103</v>
      </c>
      <c r="H367" s="17" t="s">
        <v>2531</v>
      </c>
      <c r="I367" s="21">
        <v>1352</v>
      </c>
      <c r="J367" s="17" t="s">
        <v>525</v>
      </c>
      <c r="K367" s="20">
        <f>IF(FluxoCaixa1013151419182730[[#This Row],[Movimento ]]="Saldo Inicial",FluxoCaixa1013151419182730[[#This Row],[R$ (Valores)]],K366+FluxoCaixa1013151419182730[[#This Row],[Valores Receitas / Despesas]])</f>
        <v>36198.210000000327</v>
      </c>
      <c r="L367" s="20">
        <f>IF(FluxoCaixa1013151419182730[[#This Row],[Entrada / Saída]]="Saída",FluxoCaixa1013151419182730[[#This Row],[R$ (Valores)]]*-1,FluxoCaixa1013151419182730[[#This Row],[R$ (Valores)]])</f>
        <v>-1352</v>
      </c>
    </row>
    <row r="368" spans="2:12">
      <c r="B368" s="48" t="s">
        <v>2478</v>
      </c>
      <c r="C368" s="48" t="s">
        <v>3977</v>
      </c>
      <c r="D368" s="16">
        <v>46246</v>
      </c>
      <c r="E368" s="48" t="s">
        <v>2413</v>
      </c>
      <c r="F368" s="17" t="s">
        <v>2</v>
      </c>
      <c r="G368" s="17" t="s">
        <v>28</v>
      </c>
      <c r="H368" s="17" t="s">
        <v>4082</v>
      </c>
      <c r="I368" s="21">
        <v>1200</v>
      </c>
      <c r="J368" s="17" t="s">
        <v>525</v>
      </c>
      <c r="K368" s="20">
        <f>IF(FluxoCaixa1013151419182730[[#This Row],[Movimento ]]="Saldo Inicial",FluxoCaixa1013151419182730[[#This Row],[R$ (Valores)]],K367+FluxoCaixa1013151419182730[[#This Row],[Valores Receitas / Despesas]])</f>
        <v>34998.210000000327</v>
      </c>
      <c r="L368" s="20">
        <f>IF(FluxoCaixa1013151419182730[[#This Row],[Entrada / Saída]]="Saída",FluxoCaixa1013151419182730[[#This Row],[R$ (Valores)]]*-1,FluxoCaixa1013151419182730[[#This Row],[R$ (Valores)]])</f>
        <v>-1200</v>
      </c>
    </row>
    <row r="369" spans="2:12">
      <c r="B369" s="48" t="s">
        <v>2478</v>
      </c>
      <c r="C369" s="48" t="s">
        <v>3977</v>
      </c>
      <c r="D369" s="16">
        <v>46246</v>
      </c>
      <c r="E369" s="48" t="s">
        <v>2413</v>
      </c>
      <c r="F369" s="17" t="s">
        <v>2</v>
      </c>
      <c r="G369" s="17" t="s">
        <v>519</v>
      </c>
      <c r="H369" s="17" t="s">
        <v>393</v>
      </c>
      <c r="I369" s="21">
        <v>2750</v>
      </c>
      <c r="J369" s="17" t="s">
        <v>525</v>
      </c>
      <c r="K369" s="20">
        <f>IF(FluxoCaixa1013151419182730[[#This Row],[Movimento ]]="Saldo Inicial",FluxoCaixa1013151419182730[[#This Row],[R$ (Valores)]],K368+FluxoCaixa1013151419182730[[#This Row],[Valores Receitas / Despesas]])</f>
        <v>32248.210000000327</v>
      </c>
      <c r="L369" s="20">
        <f>IF(FluxoCaixa1013151419182730[[#This Row],[Entrada / Saída]]="Saída",FluxoCaixa1013151419182730[[#This Row],[R$ (Valores)]]*-1,FluxoCaixa1013151419182730[[#This Row],[R$ (Valores)]])</f>
        <v>-2750</v>
      </c>
    </row>
    <row r="370" spans="2:12">
      <c r="B370" s="48" t="s">
        <v>2478</v>
      </c>
      <c r="C370" s="48" t="s">
        <v>3977</v>
      </c>
      <c r="D370" s="16">
        <v>46246</v>
      </c>
      <c r="E370" s="48" t="s">
        <v>2413</v>
      </c>
      <c r="F370" s="17" t="s">
        <v>2</v>
      </c>
      <c r="G370" s="17" t="s">
        <v>77</v>
      </c>
      <c r="H370" s="17" t="s">
        <v>4083</v>
      </c>
      <c r="I370" s="21">
        <v>121.43</v>
      </c>
      <c r="J370" s="17" t="s">
        <v>525</v>
      </c>
      <c r="K370" s="20">
        <f>IF(FluxoCaixa1013151419182730[[#This Row],[Movimento ]]="Saldo Inicial",FluxoCaixa1013151419182730[[#This Row],[R$ (Valores)]],K369+FluxoCaixa1013151419182730[[#This Row],[Valores Receitas / Despesas]])</f>
        <v>32126.780000000326</v>
      </c>
      <c r="L370" s="20">
        <f>IF(FluxoCaixa1013151419182730[[#This Row],[Entrada / Saída]]="Saída",FluxoCaixa1013151419182730[[#This Row],[R$ (Valores)]]*-1,FluxoCaixa1013151419182730[[#This Row],[R$ (Valores)]])</f>
        <v>-121.43</v>
      </c>
    </row>
    <row r="371" spans="2:12">
      <c r="B371" s="48" t="s">
        <v>2478</v>
      </c>
      <c r="C371" s="48" t="s">
        <v>3977</v>
      </c>
      <c r="D371" s="16">
        <v>46246</v>
      </c>
      <c r="E371" s="48" t="s">
        <v>2413</v>
      </c>
      <c r="F371" s="17" t="s">
        <v>2</v>
      </c>
      <c r="G371" s="17" t="s">
        <v>71</v>
      </c>
      <c r="H371" s="17" t="s">
        <v>4084</v>
      </c>
      <c r="I371" s="21">
        <v>96.94</v>
      </c>
      <c r="J371" s="17" t="s">
        <v>525</v>
      </c>
      <c r="K371" s="20">
        <f>IF(FluxoCaixa1013151419182730[[#This Row],[Movimento ]]="Saldo Inicial",FluxoCaixa1013151419182730[[#This Row],[R$ (Valores)]],K370+FluxoCaixa1013151419182730[[#This Row],[Valores Receitas / Despesas]])</f>
        <v>32029.840000000328</v>
      </c>
      <c r="L371" s="20">
        <f>IF(FluxoCaixa1013151419182730[[#This Row],[Entrada / Saída]]="Saída",FluxoCaixa1013151419182730[[#This Row],[R$ (Valores)]]*-1,FluxoCaixa1013151419182730[[#This Row],[R$ (Valores)]])</f>
        <v>-96.94</v>
      </c>
    </row>
    <row r="372" spans="2:12">
      <c r="B372" s="48" t="s">
        <v>2478</v>
      </c>
      <c r="C372" s="48" t="s">
        <v>3977</v>
      </c>
      <c r="D372" s="16">
        <v>46246</v>
      </c>
      <c r="E372" s="48" t="s">
        <v>2413</v>
      </c>
      <c r="F372" s="17" t="s">
        <v>2</v>
      </c>
      <c r="G372" s="17" t="s">
        <v>77</v>
      </c>
      <c r="H372" s="17" t="s">
        <v>4085</v>
      </c>
      <c r="I372" s="21">
        <v>499.8</v>
      </c>
      <c r="J372" s="17" t="s">
        <v>525</v>
      </c>
      <c r="K372" s="20">
        <f>IF(FluxoCaixa1013151419182730[[#This Row],[Movimento ]]="Saldo Inicial",FluxoCaixa1013151419182730[[#This Row],[R$ (Valores)]],K371+FluxoCaixa1013151419182730[[#This Row],[Valores Receitas / Despesas]])</f>
        <v>31530.040000000328</v>
      </c>
      <c r="L372" s="20">
        <f>IF(FluxoCaixa1013151419182730[[#This Row],[Entrada / Saída]]="Saída",FluxoCaixa1013151419182730[[#This Row],[R$ (Valores)]]*-1,FluxoCaixa1013151419182730[[#This Row],[R$ (Valores)]])</f>
        <v>-499.8</v>
      </c>
    </row>
    <row r="373" spans="2:12">
      <c r="B373" s="48" t="s">
        <v>2478</v>
      </c>
      <c r="C373" s="48" t="s">
        <v>3977</v>
      </c>
      <c r="D373" s="16">
        <v>46246</v>
      </c>
      <c r="E373" s="48" t="s">
        <v>2413</v>
      </c>
      <c r="F373" s="17" t="s">
        <v>2</v>
      </c>
      <c r="G373" s="17" t="s">
        <v>71</v>
      </c>
      <c r="H373" s="17" t="s">
        <v>4086</v>
      </c>
      <c r="I373" s="21">
        <v>467.53</v>
      </c>
      <c r="J373" s="17" t="s">
        <v>525</v>
      </c>
      <c r="K373" s="20">
        <f>IF(FluxoCaixa1013151419182730[[#This Row],[Movimento ]]="Saldo Inicial",FluxoCaixa1013151419182730[[#This Row],[R$ (Valores)]],K372+FluxoCaixa1013151419182730[[#This Row],[Valores Receitas / Despesas]])</f>
        <v>31062.510000000329</v>
      </c>
      <c r="L373" s="20">
        <f>IF(FluxoCaixa1013151419182730[[#This Row],[Entrada / Saída]]="Saída",FluxoCaixa1013151419182730[[#This Row],[R$ (Valores)]]*-1,FluxoCaixa1013151419182730[[#This Row],[R$ (Valores)]])</f>
        <v>-467.53</v>
      </c>
    </row>
    <row r="374" spans="2:12">
      <c r="B374" s="48" t="s">
        <v>2478</v>
      </c>
      <c r="C374" s="48" t="s">
        <v>3977</v>
      </c>
      <c r="D374" s="16">
        <v>46246</v>
      </c>
      <c r="E374" s="48" t="s">
        <v>2413</v>
      </c>
      <c r="F374" s="17" t="s">
        <v>2</v>
      </c>
      <c r="G374" s="17" t="s">
        <v>519</v>
      </c>
      <c r="H374" s="17" t="s">
        <v>3620</v>
      </c>
      <c r="I374" s="21">
        <v>1268.74</v>
      </c>
      <c r="J374" s="17" t="s">
        <v>525</v>
      </c>
      <c r="K374" s="20">
        <f>IF(FluxoCaixa1013151419182730[[#This Row],[Movimento ]]="Saldo Inicial",FluxoCaixa1013151419182730[[#This Row],[R$ (Valores)]],K373+FluxoCaixa1013151419182730[[#This Row],[Valores Receitas / Despesas]])</f>
        <v>29793.770000000328</v>
      </c>
      <c r="L374" s="20">
        <f>IF(FluxoCaixa1013151419182730[[#This Row],[Entrada / Saída]]="Saída",FluxoCaixa1013151419182730[[#This Row],[R$ (Valores)]]*-1,FluxoCaixa1013151419182730[[#This Row],[R$ (Valores)]])</f>
        <v>-1268.74</v>
      </c>
    </row>
    <row r="375" spans="2:12">
      <c r="B375" s="48" t="s">
        <v>2478</v>
      </c>
      <c r="C375" s="48" t="s">
        <v>3977</v>
      </c>
      <c r="D375" s="16">
        <v>46246</v>
      </c>
      <c r="E375" s="48" t="s">
        <v>2413</v>
      </c>
      <c r="F375" s="17" t="s">
        <v>2</v>
      </c>
      <c r="G375" s="17" t="s">
        <v>511</v>
      </c>
      <c r="H375" s="17" t="s">
        <v>4087</v>
      </c>
      <c r="I375" s="21">
        <v>50</v>
      </c>
      <c r="J375" s="17" t="s">
        <v>525</v>
      </c>
      <c r="K375" s="20">
        <f>IF(FluxoCaixa1013151419182730[[#This Row],[Movimento ]]="Saldo Inicial",FluxoCaixa1013151419182730[[#This Row],[R$ (Valores)]],K374+FluxoCaixa1013151419182730[[#This Row],[Valores Receitas / Despesas]])</f>
        <v>29743.770000000328</v>
      </c>
      <c r="L375" s="20">
        <f>IF(FluxoCaixa1013151419182730[[#This Row],[Entrada / Saída]]="Saída",FluxoCaixa1013151419182730[[#This Row],[R$ (Valores)]]*-1,FluxoCaixa1013151419182730[[#This Row],[R$ (Valores)]])</f>
        <v>-50</v>
      </c>
    </row>
    <row r="376" spans="2:12">
      <c r="B376" s="48" t="s">
        <v>2478</v>
      </c>
      <c r="C376" s="48" t="s">
        <v>3977</v>
      </c>
      <c r="D376" s="16">
        <v>46246</v>
      </c>
      <c r="E376" s="48" t="s">
        <v>2413</v>
      </c>
      <c r="F376" s="17" t="s">
        <v>2</v>
      </c>
      <c r="G376" s="17" t="s">
        <v>103</v>
      </c>
      <c r="H376" s="17" t="s">
        <v>4088</v>
      </c>
      <c r="I376" s="21">
        <v>195.7</v>
      </c>
      <c r="J376" s="17" t="s">
        <v>525</v>
      </c>
      <c r="K376" s="20">
        <f>IF(FluxoCaixa1013151419182730[[#This Row],[Movimento ]]="Saldo Inicial",FluxoCaixa1013151419182730[[#This Row],[R$ (Valores)]],K375+FluxoCaixa1013151419182730[[#This Row],[Valores Receitas / Despesas]])</f>
        <v>29548.070000000327</v>
      </c>
      <c r="L376" s="20">
        <f>IF(FluxoCaixa1013151419182730[[#This Row],[Entrada / Saída]]="Saída",FluxoCaixa1013151419182730[[#This Row],[R$ (Valores)]]*-1,FluxoCaixa1013151419182730[[#This Row],[R$ (Valores)]])</f>
        <v>-195.7</v>
      </c>
    </row>
    <row r="377" spans="2:12">
      <c r="B377" s="48" t="s">
        <v>2477</v>
      </c>
      <c r="C377" s="48" t="s">
        <v>3977</v>
      </c>
      <c r="D377" s="16">
        <v>46246</v>
      </c>
      <c r="E377" s="48" t="s">
        <v>2413</v>
      </c>
      <c r="F377" s="17" t="s">
        <v>2</v>
      </c>
      <c r="G377" s="17" t="s">
        <v>76</v>
      </c>
      <c r="H377" s="17" t="s">
        <v>4089</v>
      </c>
      <c r="I377" s="21">
        <v>260</v>
      </c>
      <c r="J377" s="17" t="s">
        <v>525</v>
      </c>
      <c r="K377" s="20">
        <f>IF(FluxoCaixa1013151419182730[[#This Row],[Movimento ]]="Saldo Inicial",FluxoCaixa1013151419182730[[#This Row],[R$ (Valores)]],K376+FluxoCaixa1013151419182730[[#This Row],[Valores Receitas / Despesas]])</f>
        <v>29288.070000000327</v>
      </c>
      <c r="L377" s="20">
        <f>IF(FluxoCaixa1013151419182730[[#This Row],[Entrada / Saída]]="Saída",FluxoCaixa1013151419182730[[#This Row],[R$ (Valores)]]*-1,FluxoCaixa1013151419182730[[#This Row],[R$ (Valores)]])</f>
        <v>-260</v>
      </c>
    </row>
    <row r="378" spans="2:12">
      <c r="B378" s="48" t="s">
        <v>2477</v>
      </c>
      <c r="C378" s="48" t="s">
        <v>3977</v>
      </c>
      <c r="D378" s="16">
        <v>46246</v>
      </c>
      <c r="E378" s="48" t="s">
        <v>2413</v>
      </c>
      <c r="F378" s="17" t="s">
        <v>2</v>
      </c>
      <c r="G378" s="17" t="s">
        <v>25</v>
      </c>
      <c r="H378" s="17" t="s">
        <v>572</v>
      </c>
      <c r="I378" s="21">
        <v>2400</v>
      </c>
      <c r="J378" s="17" t="s">
        <v>525</v>
      </c>
      <c r="K378" s="20">
        <f>IF(FluxoCaixa1013151419182730[[#This Row],[Movimento ]]="Saldo Inicial",FluxoCaixa1013151419182730[[#This Row],[R$ (Valores)]],K377+FluxoCaixa1013151419182730[[#This Row],[Valores Receitas / Despesas]])</f>
        <v>26888.070000000327</v>
      </c>
      <c r="L378" s="20">
        <f>IF(FluxoCaixa1013151419182730[[#This Row],[Entrada / Saída]]="Saída",FluxoCaixa1013151419182730[[#This Row],[R$ (Valores)]]*-1,FluxoCaixa1013151419182730[[#This Row],[R$ (Valores)]])</f>
        <v>-2400</v>
      </c>
    </row>
    <row r="379" spans="2:12">
      <c r="B379" s="48" t="s">
        <v>2478</v>
      </c>
      <c r="C379" s="48" t="s">
        <v>3977</v>
      </c>
      <c r="D379" s="16">
        <v>46246</v>
      </c>
      <c r="E379" s="48" t="s">
        <v>2413</v>
      </c>
      <c r="F379" s="17" t="s">
        <v>2</v>
      </c>
      <c r="G379" s="17" t="s">
        <v>25</v>
      </c>
      <c r="H379" s="17" t="s">
        <v>4090</v>
      </c>
      <c r="I379" s="21">
        <v>300</v>
      </c>
      <c r="J379" s="17" t="s">
        <v>525</v>
      </c>
      <c r="K379" s="20">
        <f>IF(FluxoCaixa1013151419182730[[#This Row],[Movimento ]]="Saldo Inicial",FluxoCaixa1013151419182730[[#This Row],[R$ (Valores)]],K378+FluxoCaixa1013151419182730[[#This Row],[Valores Receitas / Despesas]])</f>
        <v>26588.070000000327</v>
      </c>
      <c r="L379" s="20">
        <f>IF(FluxoCaixa1013151419182730[[#This Row],[Entrada / Saída]]="Saída",FluxoCaixa1013151419182730[[#This Row],[R$ (Valores)]]*-1,FluxoCaixa1013151419182730[[#This Row],[R$ (Valores)]])</f>
        <v>-300</v>
      </c>
    </row>
    <row r="380" spans="2:12">
      <c r="B380" s="48" t="s">
        <v>2478</v>
      </c>
      <c r="C380" s="48" t="s">
        <v>3977</v>
      </c>
      <c r="D380" s="16">
        <v>46246</v>
      </c>
      <c r="E380" s="48" t="s">
        <v>2417</v>
      </c>
      <c r="F380" s="17" t="s">
        <v>2</v>
      </c>
      <c r="G380" s="17" t="s">
        <v>71</v>
      </c>
      <c r="H380" s="17" t="s">
        <v>4091</v>
      </c>
      <c r="I380" s="21">
        <v>2003.18</v>
      </c>
      <c r="J380" s="17" t="s">
        <v>525</v>
      </c>
      <c r="K380" s="20">
        <f>IF(FluxoCaixa1013151419182730[[#This Row],[Movimento ]]="Saldo Inicial",FluxoCaixa1013151419182730[[#This Row],[R$ (Valores)]],K379+FluxoCaixa1013151419182730[[#This Row],[Valores Receitas / Despesas]])</f>
        <v>24584.890000000327</v>
      </c>
      <c r="L380" s="20">
        <f>IF(FluxoCaixa1013151419182730[[#This Row],[Entrada / Saída]]="Saída",FluxoCaixa1013151419182730[[#This Row],[R$ (Valores)]]*-1,FluxoCaixa1013151419182730[[#This Row],[R$ (Valores)]])</f>
        <v>-2003.18</v>
      </c>
    </row>
    <row r="381" spans="2:12">
      <c r="B381" s="48" t="s">
        <v>2478</v>
      </c>
      <c r="C381" s="48" t="s">
        <v>3977</v>
      </c>
      <c r="D381" s="16">
        <v>46246</v>
      </c>
      <c r="E381" s="48" t="s">
        <v>2413</v>
      </c>
      <c r="F381" s="17" t="s">
        <v>2</v>
      </c>
      <c r="G381" s="17" t="s">
        <v>353</v>
      </c>
      <c r="H381" s="17" t="s">
        <v>4092</v>
      </c>
      <c r="I381" s="21">
        <v>4906.8100000000004</v>
      </c>
      <c r="J381" s="17" t="s">
        <v>525</v>
      </c>
      <c r="K381" s="20">
        <f>IF(FluxoCaixa1013151419182730[[#This Row],[Movimento ]]="Saldo Inicial",FluxoCaixa1013151419182730[[#This Row],[R$ (Valores)]],K380+FluxoCaixa1013151419182730[[#This Row],[Valores Receitas / Despesas]])</f>
        <v>19678.080000000326</v>
      </c>
      <c r="L381" s="20">
        <f>IF(FluxoCaixa1013151419182730[[#This Row],[Entrada / Saída]]="Saída",FluxoCaixa1013151419182730[[#This Row],[R$ (Valores)]]*-1,FluxoCaixa1013151419182730[[#This Row],[R$ (Valores)]])</f>
        <v>-4906.8100000000004</v>
      </c>
    </row>
    <row r="382" spans="2:12">
      <c r="B382" s="48" t="s">
        <v>2478</v>
      </c>
      <c r="C382" s="48" t="s">
        <v>3977</v>
      </c>
      <c r="D382" s="16">
        <v>46246</v>
      </c>
      <c r="E382" s="48" t="s">
        <v>2417</v>
      </c>
      <c r="F382" s="17" t="s">
        <v>2</v>
      </c>
      <c r="G382" s="17" t="s">
        <v>71</v>
      </c>
      <c r="H382" s="17" t="s">
        <v>4093</v>
      </c>
      <c r="I382" s="21">
        <v>679.54</v>
      </c>
      <c r="J382" s="17" t="s">
        <v>525</v>
      </c>
      <c r="K382" s="20">
        <f>IF(FluxoCaixa1013151419182730[[#This Row],[Movimento ]]="Saldo Inicial",FluxoCaixa1013151419182730[[#This Row],[R$ (Valores)]],K381+FluxoCaixa1013151419182730[[#This Row],[Valores Receitas / Despesas]])</f>
        <v>18998.540000000325</v>
      </c>
      <c r="L382" s="20">
        <f>IF(FluxoCaixa1013151419182730[[#This Row],[Entrada / Saída]]="Saída",FluxoCaixa1013151419182730[[#This Row],[R$ (Valores)]]*-1,FluxoCaixa1013151419182730[[#This Row],[R$ (Valores)]])</f>
        <v>-679.54</v>
      </c>
    </row>
    <row r="383" spans="2:12">
      <c r="B383" s="48" t="s">
        <v>2477</v>
      </c>
      <c r="C383" s="48" t="s">
        <v>3977</v>
      </c>
      <c r="D383" s="16">
        <v>46246</v>
      </c>
      <c r="E383" s="48" t="s">
        <v>2417</v>
      </c>
      <c r="F383" s="17" t="s">
        <v>2</v>
      </c>
      <c r="G383" s="17" t="s">
        <v>353</v>
      </c>
      <c r="H383" s="17" t="s">
        <v>3644</v>
      </c>
      <c r="I383" s="21">
        <v>7542.01</v>
      </c>
      <c r="J383" s="17" t="s">
        <v>525</v>
      </c>
      <c r="K383" s="20">
        <f>IF(FluxoCaixa1013151419182730[[#This Row],[Movimento ]]="Saldo Inicial",FluxoCaixa1013151419182730[[#This Row],[R$ (Valores)]],K382+FluxoCaixa1013151419182730[[#This Row],[Valores Receitas / Despesas]])</f>
        <v>11456.530000000324</v>
      </c>
      <c r="L383" s="20">
        <f>IF(FluxoCaixa1013151419182730[[#This Row],[Entrada / Saída]]="Saída",FluxoCaixa1013151419182730[[#This Row],[R$ (Valores)]]*-1,FluxoCaixa1013151419182730[[#This Row],[R$ (Valores)]])</f>
        <v>-7542.01</v>
      </c>
    </row>
    <row r="384" spans="2:12">
      <c r="B384" s="48" t="s">
        <v>2477</v>
      </c>
      <c r="C384" s="48" t="s">
        <v>3977</v>
      </c>
      <c r="D384" s="16">
        <v>46246</v>
      </c>
      <c r="E384" s="48" t="s">
        <v>2417</v>
      </c>
      <c r="F384" s="17" t="s">
        <v>2</v>
      </c>
      <c r="G384" s="17" t="s">
        <v>353</v>
      </c>
      <c r="H384" s="17" t="s">
        <v>1446</v>
      </c>
      <c r="I384" s="21">
        <v>8754.73</v>
      </c>
      <c r="J384" s="17" t="s">
        <v>525</v>
      </c>
      <c r="K384" s="20">
        <f>IF(FluxoCaixa1013151419182730[[#This Row],[Movimento ]]="Saldo Inicial",FluxoCaixa1013151419182730[[#This Row],[R$ (Valores)]],K383+FluxoCaixa1013151419182730[[#This Row],[Valores Receitas / Despesas]])</f>
        <v>2701.8000000003249</v>
      </c>
      <c r="L384" s="20">
        <f>IF(FluxoCaixa1013151419182730[[#This Row],[Entrada / Saída]]="Saída",FluxoCaixa1013151419182730[[#This Row],[R$ (Valores)]]*-1,FluxoCaixa1013151419182730[[#This Row],[R$ (Valores)]])</f>
        <v>-8754.73</v>
      </c>
    </row>
    <row r="385" spans="2:12">
      <c r="B385" s="48" t="s">
        <v>2477</v>
      </c>
      <c r="C385" s="48" t="s">
        <v>3977</v>
      </c>
      <c r="D385" s="16">
        <v>46246</v>
      </c>
      <c r="E385" s="48" t="s">
        <v>2417</v>
      </c>
      <c r="F385" s="17" t="s">
        <v>2</v>
      </c>
      <c r="G385" s="17" t="s">
        <v>28</v>
      </c>
      <c r="H385" s="17" t="s">
        <v>4094</v>
      </c>
      <c r="I385" s="21">
        <v>755.8</v>
      </c>
      <c r="J385" s="17" t="s">
        <v>525</v>
      </c>
      <c r="K385" s="20">
        <f>IF(FluxoCaixa1013151419182730[[#This Row],[Movimento ]]="Saldo Inicial",FluxoCaixa1013151419182730[[#This Row],[R$ (Valores)]],K384+FluxoCaixa1013151419182730[[#This Row],[Valores Receitas / Despesas]])</f>
        <v>1946.0000000003249</v>
      </c>
      <c r="L385" s="20">
        <f>IF(FluxoCaixa1013151419182730[[#This Row],[Entrada / Saída]]="Saída",FluxoCaixa1013151419182730[[#This Row],[R$ (Valores)]]*-1,FluxoCaixa1013151419182730[[#This Row],[R$ (Valores)]])</f>
        <v>-755.8</v>
      </c>
    </row>
    <row r="386" spans="2:12">
      <c r="B386" s="48" t="s">
        <v>2477</v>
      </c>
      <c r="C386" s="48" t="s">
        <v>3977</v>
      </c>
      <c r="D386" s="16">
        <v>46246</v>
      </c>
      <c r="E386" s="48" t="s">
        <v>2417</v>
      </c>
      <c r="F386" s="17" t="s">
        <v>2</v>
      </c>
      <c r="G386" s="17" t="s">
        <v>70</v>
      </c>
      <c r="H386" s="17" t="s">
        <v>4095</v>
      </c>
      <c r="I386" s="21">
        <v>1541</v>
      </c>
      <c r="J386" s="17" t="s">
        <v>525</v>
      </c>
      <c r="K386" s="20">
        <f>IF(FluxoCaixa1013151419182730[[#This Row],[Movimento ]]="Saldo Inicial",FluxoCaixa1013151419182730[[#This Row],[R$ (Valores)]],K385+FluxoCaixa1013151419182730[[#This Row],[Valores Receitas / Despesas]])</f>
        <v>405.00000000032492</v>
      </c>
      <c r="L386" s="20">
        <f>IF(FluxoCaixa1013151419182730[[#This Row],[Entrada / Saída]]="Saída",FluxoCaixa1013151419182730[[#This Row],[R$ (Valores)]]*-1,FluxoCaixa1013151419182730[[#This Row],[R$ (Valores)]])</f>
        <v>-1541</v>
      </c>
    </row>
    <row r="387" spans="2:12">
      <c r="B387" s="48" t="s">
        <v>2477</v>
      </c>
      <c r="C387" s="48" t="s">
        <v>3977</v>
      </c>
      <c r="D387" s="16">
        <v>46246</v>
      </c>
      <c r="E387" s="48" t="s">
        <v>2417</v>
      </c>
      <c r="F387" s="17" t="s">
        <v>2</v>
      </c>
      <c r="G387" s="17" t="s">
        <v>70</v>
      </c>
      <c r="H387" s="17" t="s">
        <v>3229</v>
      </c>
      <c r="I387" s="21">
        <v>117</v>
      </c>
      <c r="J387" s="17" t="s">
        <v>525</v>
      </c>
      <c r="K387" s="20">
        <f>IF(FluxoCaixa1013151419182730[[#This Row],[Movimento ]]="Saldo Inicial",FluxoCaixa1013151419182730[[#This Row],[R$ (Valores)]],K386+FluxoCaixa1013151419182730[[#This Row],[Valores Receitas / Despesas]])</f>
        <v>288.00000000032492</v>
      </c>
      <c r="L387" s="20">
        <f>IF(FluxoCaixa1013151419182730[[#This Row],[Entrada / Saída]]="Saída",FluxoCaixa1013151419182730[[#This Row],[R$ (Valores)]]*-1,FluxoCaixa1013151419182730[[#This Row],[R$ (Valores)]])</f>
        <v>-117</v>
      </c>
    </row>
    <row r="388" spans="2:12">
      <c r="B388" s="48" t="s">
        <v>2477</v>
      </c>
      <c r="C388" s="48" t="s">
        <v>3977</v>
      </c>
      <c r="D388" s="16">
        <v>46246</v>
      </c>
      <c r="E388" s="48" t="s">
        <v>2417</v>
      </c>
      <c r="F388" s="17" t="s">
        <v>2</v>
      </c>
      <c r="G388" s="17" t="s">
        <v>70</v>
      </c>
      <c r="H388" s="17" t="s">
        <v>3060</v>
      </c>
      <c r="I388" s="21">
        <v>608.59</v>
      </c>
      <c r="J388" s="17" t="s">
        <v>525</v>
      </c>
      <c r="K388" s="20">
        <f>IF(FluxoCaixa1013151419182730[[#This Row],[Movimento ]]="Saldo Inicial",FluxoCaixa1013151419182730[[#This Row],[R$ (Valores)]],K387+FluxoCaixa1013151419182730[[#This Row],[Valores Receitas / Despesas]])</f>
        <v>-320.58999999967511</v>
      </c>
      <c r="L388" s="20">
        <f>IF(FluxoCaixa1013151419182730[[#This Row],[Entrada / Saída]]="Saída",FluxoCaixa1013151419182730[[#This Row],[R$ (Valores)]]*-1,FluxoCaixa1013151419182730[[#This Row],[R$ (Valores)]])</f>
        <v>-608.59</v>
      </c>
    </row>
    <row r="389" spans="2:12">
      <c r="B389" s="48" t="s">
        <v>2477</v>
      </c>
      <c r="C389" s="48" t="s">
        <v>3977</v>
      </c>
      <c r="D389" s="16">
        <v>46246</v>
      </c>
      <c r="E389" s="48" t="s">
        <v>2417</v>
      </c>
      <c r="F389" s="17" t="s">
        <v>2</v>
      </c>
      <c r="G389" s="17" t="s">
        <v>70</v>
      </c>
      <c r="H389" s="17" t="s">
        <v>3228</v>
      </c>
      <c r="I389" s="21">
        <v>140</v>
      </c>
      <c r="J389" s="17" t="s">
        <v>525</v>
      </c>
      <c r="K389" s="20">
        <f>IF(FluxoCaixa1013151419182730[[#This Row],[Movimento ]]="Saldo Inicial",FluxoCaixa1013151419182730[[#This Row],[R$ (Valores)]],K388+FluxoCaixa1013151419182730[[#This Row],[Valores Receitas / Despesas]])</f>
        <v>-460.58999999967511</v>
      </c>
      <c r="L389" s="20">
        <f>IF(FluxoCaixa1013151419182730[[#This Row],[Entrada / Saída]]="Saída",FluxoCaixa1013151419182730[[#This Row],[R$ (Valores)]]*-1,FluxoCaixa1013151419182730[[#This Row],[R$ (Valores)]])</f>
        <v>-140</v>
      </c>
    </row>
    <row r="390" spans="2:12">
      <c r="B390" s="48" t="s">
        <v>2477</v>
      </c>
      <c r="C390" s="48" t="s">
        <v>3977</v>
      </c>
      <c r="D390" s="16">
        <v>46246</v>
      </c>
      <c r="E390" s="48" t="s">
        <v>2417</v>
      </c>
      <c r="F390" s="17" t="s">
        <v>2</v>
      </c>
      <c r="G390" s="17" t="s">
        <v>70</v>
      </c>
      <c r="H390" s="17" t="s">
        <v>3061</v>
      </c>
      <c r="I390" s="21">
        <v>60</v>
      </c>
      <c r="J390" s="17" t="s">
        <v>525</v>
      </c>
      <c r="K390" s="20">
        <f>IF(FluxoCaixa1013151419182730[[#This Row],[Movimento ]]="Saldo Inicial",FluxoCaixa1013151419182730[[#This Row],[R$ (Valores)]],K389+FluxoCaixa1013151419182730[[#This Row],[Valores Receitas / Despesas]])</f>
        <v>-520.58999999967511</v>
      </c>
      <c r="L390" s="20">
        <f>IF(FluxoCaixa1013151419182730[[#This Row],[Entrada / Saída]]="Saída",FluxoCaixa1013151419182730[[#This Row],[R$ (Valores)]]*-1,FluxoCaixa1013151419182730[[#This Row],[R$ (Valores)]])</f>
        <v>-60</v>
      </c>
    </row>
    <row r="391" spans="2:12">
      <c r="B391" s="48" t="s">
        <v>2477</v>
      </c>
      <c r="C391" s="48" t="s">
        <v>3977</v>
      </c>
      <c r="D391" s="16">
        <v>46246</v>
      </c>
      <c r="E391" s="48" t="s">
        <v>2417</v>
      </c>
      <c r="F391" s="17" t="s">
        <v>2</v>
      </c>
      <c r="G391" s="17" t="s">
        <v>70</v>
      </c>
      <c r="H391" s="17" t="s">
        <v>1178</v>
      </c>
      <c r="I391" s="21">
        <v>222.5</v>
      </c>
      <c r="J391" s="17" t="s">
        <v>525</v>
      </c>
      <c r="K391" s="20">
        <f>IF(FluxoCaixa1013151419182730[[#This Row],[Movimento ]]="Saldo Inicial",FluxoCaixa1013151419182730[[#This Row],[R$ (Valores)]],K390+FluxoCaixa1013151419182730[[#This Row],[Valores Receitas / Despesas]])</f>
        <v>-743.08999999967511</v>
      </c>
      <c r="L391" s="20">
        <f>IF(FluxoCaixa1013151419182730[[#This Row],[Entrada / Saída]]="Saída",FluxoCaixa1013151419182730[[#This Row],[R$ (Valores)]]*-1,FluxoCaixa1013151419182730[[#This Row],[R$ (Valores)]])</f>
        <v>-222.5</v>
      </c>
    </row>
    <row r="392" spans="2:12">
      <c r="B392" s="48" t="s">
        <v>2478</v>
      </c>
      <c r="C392" s="48" t="s">
        <v>3977</v>
      </c>
      <c r="D392" s="16">
        <v>46246</v>
      </c>
      <c r="E392" s="48" t="s">
        <v>2417</v>
      </c>
      <c r="F392" s="17" t="s">
        <v>2</v>
      </c>
      <c r="G392" s="17" t="s">
        <v>25</v>
      </c>
      <c r="H392" s="17" t="s">
        <v>4096</v>
      </c>
      <c r="I392" s="21">
        <v>300</v>
      </c>
      <c r="J392" s="17" t="s">
        <v>525</v>
      </c>
      <c r="K392" s="20">
        <f>IF(FluxoCaixa1013151419182730[[#This Row],[Movimento ]]="Saldo Inicial",FluxoCaixa1013151419182730[[#This Row],[R$ (Valores)]],K391+FluxoCaixa1013151419182730[[#This Row],[Valores Receitas / Despesas]])</f>
        <v>-1043.089999999675</v>
      </c>
      <c r="L392" s="20">
        <f>IF(FluxoCaixa1013151419182730[[#This Row],[Entrada / Saída]]="Saída",FluxoCaixa1013151419182730[[#This Row],[R$ (Valores)]]*-1,FluxoCaixa1013151419182730[[#This Row],[R$ (Valores)]])</f>
        <v>-300</v>
      </c>
    </row>
    <row r="393" spans="2:12">
      <c r="B393" s="48" t="s">
        <v>2478</v>
      </c>
      <c r="C393" s="48" t="s">
        <v>3977</v>
      </c>
      <c r="D393" s="16">
        <v>46246</v>
      </c>
      <c r="E393" s="48" t="s">
        <v>2413</v>
      </c>
      <c r="F393" s="17" t="s">
        <v>2</v>
      </c>
      <c r="G393" s="17" t="s">
        <v>519</v>
      </c>
      <c r="H393" s="17" t="s">
        <v>4097</v>
      </c>
      <c r="I393" s="21">
        <v>43.5</v>
      </c>
      <c r="J393" s="17" t="s">
        <v>525</v>
      </c>
      <c r="K393" s="20">
        <f>IF(FluxoCaixa1013151419182730[[#This Row],[Movimento ]]="Saldo Inicial",FluxoCaixa1013151419182730[[#This Row],[R$ (Valores)]],K392+FluxoCaixa1013151419182730[[#This Row],[Valores Receitas / Despesas]])</f>
        <v>-1086.589999999675</v>
      </c>
      <c r="L393" s="20">
        <f>IF(FluxoCaixa1013151419182730[[#This Row],[Entrada / Saída]]="Saída",FluxoCaixa1013151419182730[[#This Row],[R$ (Valores)]]*-1,FluxoCaixa1013151419182730[[#This Row],[R$ (Valores)]])</f>
        <v>-43.5</v>
      </c>
    </row>
    <row r="394" spans="2:12">
      <c r="B394" s="48" t="s">
        <v>2478</v>
      </c>
      <c r="C394" s="48" t="s">
        <v>3977</v>
      </c>
      <c r="D394" s="16">
        <v>46247</v>
      </c>
      <c r="E394" s="48" t="s">
        <v>2413</v>
      </c>
      <c r="F394" s="17" t="s">
        <v>2</v>
      </c>
      <c r="G394" s="17" t="s">
        <v>36</v>
      </c>
      <c r="H394" s="17" t="s">
        <v>2015</v>
      </c>
      <c r="I394" s="21">
        <v>5500</v>
      </c>
      <c r="J394" s="17" t="s">
        <v>525</v>
      </c>
      <c r="K394" s="20">
        <f>IF(FluxoCaixa1013151419182730[[#This Row],[Movimento ]]="Saldo Inicial",FluxoCaixa1013151419182730[[#This Row],[R$ (Valores)]],K393+FluxoCaixa1013151419182730[[#This Row],[Valores Receitas / Despesas]])</f>
        <v>-6586.5899999996745</v>
      </c>
      <c r="L394" s="20">
        <f>IF(FluxoCaixa1013151419182730[[#This Row],[Entrada / Saída]]="Saída",FluxoCaixa1013151419182730[[#This Row],[R$ (Valores)]]*-1,FluxoCaixa1013151419182730[[#This Row],[R$ (Valores)]])</f>
        <v>-5500</v>
      </c>
    </row>
    <row r="395" spans="2:12">
      <c r="B395" s="48" t="s">
        <v>2478</v>
      </c>
      <c r="C395" s="48" t="s">
        <v>3977</v>
      </c>
      <c r="D395" s="16">
        <v>46247</v>
      </c>
      <c r="E395" s="48" t="s">
        <v>2413</v>
      </c>
      <c r="F395" s="17" t="s">
        <v>2</v>
      </c>
      <c r="G395" s="17" t="s">
        <v>71</v>
      </c>
      <c r="H395" s="17" t="s">
        <v>4108</v>
      </c>
      <c r="I395" s="21">
        <v>160.82</v>
      </c>
      <c r="J395" s="17" t="s">
        <v>525</v>
      </c>
      <c r="K395" s="20">
        <f>IF(FluxoCaixa1013151419182730[[#This Row],[Movimento ]]="Saldo Inicial",FluxoCaixa1013151419182730[[#This Row],[R$ (Valores)]],K394+FluxoCaixa1013151419182730[[#This Row],[Valores Receitas / Despesas]])</f>
        <v>-6747.4099999996743</v>
      </c>
      <c r="L395" s="20">
        <f>IF(FluxoCaixa1013151419182730[[#This Row],[Entrada / Saída]]="Saída",FluxoCaixa1013151419182730[[#This Row],[R$ (Valores)]]*-1,FluxoCaixa1013151419182730[[#This Row],[R$ (Valores)]])</f>
        <v>-160.82</v>
      </c>
    </row>
    <row r="396" spans="2:12">
      <c r="B396" s="48" t="s">
        <v>2477</v>
      </c>
      <c r="C396" s="48" t="s">
        <v>3977</v>
      </c>
      <c r="D396" s="16">
        <v>46247</v>
      </c>
      <c r="E396" s="48" t="s">
        <v>2413</v>
      </c>
      <c r="F396" s="17" t="s">
        <v>2</v>
      </c>
      <c r="G396" s="17" t="s">
        <v>519</v>
      </c>
      <c r="H396" s="17" t="s">
        <v>2239</v>
      </c>
      <c r="I396" s="21">
        <v>4848.78</v>
      </c>
      <c r="J396" s="17" t="s">
        <v>525</v>
      </c>
      <c r="K396" s="20">
        <f>IF(FluxoCaixa1013151419182730[[#This Row],[Movimento ]]="Saldo Inicial",FluxoCaixa1013151419182730[[#This Row],[R$ (Valores)]],K395+FluxoCaixa1013151419182730[[#This Row],[Valores Receitas / Despesas]])</f>
        <v>-11596.189999999675</v>
      </c>
      <c r="L396" s="20">
        <f>IF(FluxoCaixa1013151419182730[[#This Row],[Entrada / Saída]]="Saída",FluxoCaixa1013151419182730[[#This Row],[R$ (Valores)]]*-1,FluxoCaixa1013151419182730[[#This Row],[R$ (Valores)]])</f>
        <v>-4848.78</v>
      </c>
    </row>
    <row r="397" spans="2:12">
      <c r="B397" s="48" t="s">
        <v>2477</v>
      </c>
      <c r="C397" s="48" t="s">
        <v>3977</v>
      </c>
      <c r="D397" s="16">
        <v>46247</v>
      </c>
      <c r="E397" s="48" t="s">
        <v>2413</v>
      </c>
      <c r="F397" s="17" t="s">
        <v>2</v>
      </c>
      <c r="G397" s="17" t="s">
        <v>27</v>
      </c>
      <c r="H397" s="17" t="s">
        <v>4109</v>
      </c>
      <c r="I397" s="21">
        <v>390.13</v>
      </c>
      <c r="J397" s="17" t="s">
        <v>525</v>
      </c>
      <c r="K397" s="20">
        <f>IF(FluxoCaixa1013151419182730[[#This Row],[Movimento ]]="Saldo Inicial",FluxoCaixa1013151419182730[[#This Row],[R$ (Valores)]],K396+FluxoCaixa1013151419182730[[#This Row],[Valores Receitas / Despesas]])</f>
        <v>-11986.319999999674</v>
      </c>
      <c r="L397" s="20">
        <f>IF(FluxoCaixa1013151419182730[[#This Row],[Entrada / Saída]]="Saída",FluxoCaixa1013151419182730[[#This Row],[R$ (Valores)]]*-1,FluxoCaixa1013151419182730[[#This Row],[R$ (Valores)]])</f>
        <v>-390.13</v>
      </c>
    </row>
    <row r="398" spans="2:12">
      <c r="B398" s="48" t="s">
        <v>2477</v>
      </c>
      <c r="C398" s="48" t="s">
        <v>3977</v>
      </c>
      <c r="D398" s="16">
        <v>46247</v>
      </c>
      <c r="E398" s="48" t="s">
        <v>2413</v>
      </c>
      <c r="F398" s="17" t="s">
        <v>2</v>
      </c>
      <c r="G398" s="17" t="s">
        <v>27</v>
      </c>
      <c r="H398" s="17" t="s">
        <v>4109</v>
      </c>
      <c r="I398" s="21">
        <v>1410</v>
      </c>
      <c r="J398" s="17" t="s">
        <v>525</v>
      </c>
      <c r="K398" s="20">
        <f>IF(FluxoCaixa1013151419182730[[#This Row],[Movimento ]]="Saldo Inicial",FluxoCaixa1013151419182730[[#This Row],[R$ (Valores)]],K397+FluxoCaixa1013151419182730[[#This Row],[Valores Receitas / Despesas]])</f>
        <v>-13396.319999999674</v>
      </c>
      <c r="L398" s="20">
        <f>IF(FluxoCaixa1013151419182730[[#This Row],[Entrada / Saída]]="Saída",FluxoCaixa1013151419182730[[#This Row],[R$ (Valores)]]*-1,FluxoCaixa1013151419182730[[#This Row],[R$ (Valores)]])</f>
        <v>-1410</v>
      </c>
    </row>
    <row r="399" spans="2:12">
      <c r="B399" s="48" t="s">
        <v>2478</v>
      </c>
      <c r="C399" s="48" t="s">
        <v>3977</v>
      </c>
      <c r="D399" s="16">
        <v>46247</v>
      </c>
      <c r="E399" s="48" t="s">
        <v>2413</v>
      </c>
      <c r="F399" s="17" t="s">
        <v>1</v>
      </c>
      <c r="G399" s="17" t="s">
        <v>75</v>
      </c>
      <c r="H399" s="17" t="s">
        <v>4110</v>
      </c>
      <c r="I399" s="21">
        <v>30000</v>
      </c>
      <c r="J399" s="17" t="s">
        <v>525</v>
      </c>
      <c r="K399" s="20">
        <f>IF(FluxoCaixa1013151419182730[[#This Row],[Movimento ]]="Saldo Inicial",FluxoCaixa1013151419182730[[#This Row],[R$ (Valores)]],K398+FluxoCaixa1013151419182730[[#This Row],[Valores Receitas / Despesas]])</f>
        <v>16603.680000000328</v>
      </c>
      <c r="L399" s="20">
        <f>IF(FluxoCaixa1013151419182730[[#This Row],[Entrada / Saída]]="Saída",FluxoCaixa1013151419182730[[#This Row],[R$ (Valores)]]*-1,FluxoCaixa1013151419182730[[#This Row],[R$ (Valores)]])</f>
        <v>30000</v>
      </c>
    </row>
    <row r="400" spans="2:12">
      <c r="B400" s="48" t="s">
        <v>2478</v>
      </c>
      <c r="C400" s="48" t="s">
        <v>3977</v>
      </c>
      <c r="D400" s="16">
        <v>46247</v>
      </c>
      <c r="E400" s="48" t="s">
        <v>2413</v>
      </c>
      <c r="F400" s="17" t="s">
        <v>2</v>
      </c>
      <c r="G400" s="17" t="s">
        <v>28</v>
      </c>
      <c r="H400" s="17" t="s">
        <v>4111</v>
      </c>
      <c r="I400" s="21">
        <v>900</v>
      </c>
      <c r="J400" s="17" t="s">
        <v>525</v>
      </c>
      <c r="K400" s="20">
        <f>IF(FluxoCaixa1013151419182730[[#This Row],[Movimento ]]="Saldo Inicial",FluxoCaixa1013151419182730[[#This Row],[R$ (Valores)]],K399+FluxoCaixa1013151419182730[[#This Row],[Valores Receitas / Despesas]])</f>
        <v>15703.680000000328</v>
      </c>
      <c r="L400" s="20">
        <f>IF(FluxoCaixa1013151419182730[[#This Row],[Entrada / Saída]]="Saída",FluxoCaixa1013151419182730[[#This Row],[R$ (Valores)]]*-1,FluxoCaixa1013151419182730[[#This Row],[R$ (Valores)]])</f>
        <v>-900</v>
      </c>
    </row>
    <row r="401" spans="2:12">
      <c r="B401" s="48" t="s">
        <v>2478</v>
      </c>
      <c r="C401" s="48" t="s">
        <v>3977</v>
      </c>
      <c r="D401" s="16">
        <v>46247</v>
      </c>
      <c r="E401" s="48" t="s">
        <v>2413</v>
      </c>
      <c r="F401" s="17" t="s">
        <v>2</v>
      </c>
      <c r="G401" s="17" t="s">
        <v>79</v>
      </c>
      <c r="H401" s="17" t="s">
        <v>2195</v>
      </c>
      <c r="I401" s="21">
        <v>98</v>
      </c>
      <c r="J401" s="17" t="s">
        <v>525</v>
      </c>
      <c r="K401" s="20">
        <f>IF(FluxoCaixa1013151419182730[[#This Row],[Movimento ]]="Saldo Inicial",FluxoCaixa1013151419182730[[#This Row],[R$ (Valores)]],K400+FluxoCaixa1013151419182730[[#This Row],[Valores Receitas / Despesas]])</f>
        <v>15605.680000000328</v>
      </c>
      <c r="L401" s="20">
        <f>IF(FluxoCaixa1013151419182730[[#This Row],[Entrada / Saída]]="Saída",FluxoCaixa1013151419182730[[#This Row],[R$ (Valores)]]*-1,FluxoCaixa1013151419182730[[#This Row],[R$ (Valores)]])</f>
        <v>-98</v>
      </c>
    </row>
    <row r="402" spans="2:12">
      <c r="B402" s="48" t="s">
        <v>2478</v>
      </c>
      <c r="C402" s="48" t="s">
        <v>3977</v>
      </c>
      <c r="D402" s="16">
        <v>46247</v>
      </c>
      <c r="E402" s="48" t="s">
        <v>2413</v>
      </c>
      <c r="F402" s="17" t="s">
        <v>2</v>
      </c>
      <c r="G402" s="17" t="s">
        <v>103</v>
      </c>
      <c r="H402" s="17" t="s">
        <v>4112</v>
      </c>
      <c r="I402" s="21">
        <v>202.75</v>
      </c>
      <c r="J402" s="17" t="s">
        <v>525</v>
      </c>
      <c r="K402" s="20">
        <f>IF(FluxoCaixa1013151419182730[[#This Row],[Movimento ]]="Saldo Inicial",FluxoCaixa1013151419182730[[#This Row],[R$ (Valores)]],K401+FluxoCaixa1013151419182730[[#This Row],[Valores Receitas / Despesas]])</f>
        <v>15402.930000000328</v>
      </c>
      <c r="L402" s="20">
        <f>IF(FluxoCaixa1013151419182730[[#This Row],[Entrada / Saída]]="Saída",FluxoCaixa1013151419182730[[#This Row],[R$ (Valores)]]*-1,FluxoCaixa1013151419182730[[#This Row],[R$ (Valores)]])</f>
        <v>-202.75</v>
      </c>
    </row>
    <row r="403" spans="2:12">
      <c r="B403" s="48" t="s">
        <v>2478</v>
      </c>
      <c r="C403" s="48" t="s">
        <v>3977</v>
      </c>
      <c r="D403" s="16">
        <v>46248</v>
      </c>
      <c r="E403" s="48" t="s">
        <v>2413</v>
      </c>
      <c r="F403" s="17" t="s">
        <v>2</v>
      </c>
      <c r="G403" s="17" t="s">
        <v>70</v>
      </c>
      <c r="H403" s="17" t="s">
        <v>899</v>
      </c>
      <c r="I403" s="21">
        <v>400</v>
      </c>
      <c r="J403" s="17" t="s">
        <v>525</v>
      </c>
      <c r="K403" s="20">
        <f>IF(FluxoCaixa1013151419182730[[#This Row],[Movimento ]]="Saldo Inicial",FluxoCaixa1013151419182730[[#This Row],[R$ (Valores)]],K402+FluxoCaixa1013151419182730[[#This Row],[Valores Receitas / Despesas]])</f>
        <v>15002.930000000328</v>
      </c>
      <c r="L403" s="20">
        <f>IF(FluxoCaixa1013151419182730[[#This Row],[Entrada / Saída]]="Saída",FluxoCaixa1013151419182730[[#This Row],[R$ (Valores)]]*-1,FluxoCaixa1013151419182730[[#This Row],[R$ (Valores)]])</f>
        <v>-400</v>
      </c>
    </row>
    <row r="404" spans="2:12">
      <c r="B404" s="48" t="s">
        <v>2478</v>
      </c>
      <c r="C404" s="48" t="s">
        <v>3977</v>
      </c>
      <c r="D404" s="16">
        <v>46248</v>
      </c>
      <c r="E404" s="48" t="s">
        <v>2413</v>
      </c>
      <c r="F404" s="17" t="s">
        <v>2</v>
      </c>
      <c r="G404" s="17" t="s">
        <v>348</v>
      </c>
      <c r="H404" s="17" t="s">
        <v>4113</v>
      </c>
      <c r="I404" s="21">
        <v>1280</v>
      </c>
      <c r="J404" s="17" t="s">
        <v>525</v>
      </c>
      <c r="K404" s="20">
        <f>IF(FluxoCaixa1013151419182730[[#This Row],[Movimento ]]="Saldo Inicial",FluxoCaixa1013151419182730[[#This Row],[R$ (Valores)]],K403+FluxoCaixa1013151419182730[[#This Row],[Valores Receitas / Despesas]])</f>
        <v>13722.930000000328</v>
      </c>
      <c r="L404" s="20">
        <f>IF(FluxoCaixa1013151419182730[[#This Row],[Entrada / Saída]]="Saída",FluxoCaixa1013151419182730[[#This Row],[R$ (Valores)]]*-1,FluxoCaixa1013151419182730[[#This Row],[R$ (Valores)]])</f>
        <v>-1280</v>
      </c>
    </row>
    <row r="405" spans="2:12">
      <c r="B405" s="48" t="s">
        <v>2478</v>
      </c>
      <c r="C405" s="48" t="s">
        <v>3977</v>
      </c>
      <c r="D405" s="16">
        <v>46248</v>
      </c>
      <c r="E405" s="48" t="s">
        <v>2413</v>
      </c>
      <c r="F405" s="17" t="s">
        <v>2</v>
      </c>
      <c r="G405" s="17" t="s">
        <v>25</v>
      </c>
      <c r="H405" s="17" t="s">
        <v>4114</v>
      </c>
      <c r="I405" s="21">
        <v>606.33000000000004</v>
      </c>
      <c r="J405" s="17" t="s">
        <v>525</v>
      </c>
      <c r="K405" s="20">
        <f>IF(FluxoCaixa1013151419182730[[#This Row],[Movimento ]]="Saldo Inicial",FluxoCaixa1013151419182730[[#This Row],[R$ (Valores)]],K404+FluxoCaixa1013151419182730[[#This Row],[Valores Receitas / Despesas]])</f>
        <v>13116.600000000328</v>
      </c>
      <c r="L405" s="20">
        <f>IF(FluxoCaixa1013151419182730[[#This Row],[Entrada / Saída]]="Saída",FluxoCaixa1013151419182730[[#This Row],[R$ (Valores)]]*-1,FluxoCaixa1013151419182730[[#This Row],[R$ (Valores)]])</f>
        <v>-606.33000000000004</v>
      </c>
    </row>
    <row r="406" spans="2:12">
      <c r="B406" s="48" t="s">
        <v>2478</v>
      </c>
      <c r="C406" s="48" t="s">
        <v>3977</v>
      </c>
      <c r="D406" s="16">
        <v>46248</v>
      </c>
      <c r="E406" s="48" t="s">
        <v>2413</v>
      </c>
      <c r="F406" s="17" t="s">
        <v>2</v>
      </c>
      <c r="G406" s="17" t="s">
        <v>71</v>
      </c>
      <c r="H406" s="17" t="s">
        <v>4115</v>
      </c>
      <c r="I406" s="21">
        <v>558.26</v>
      </c>
      <c r="J406" s="17" t="s">
        <v>525</v>
      </c>
      <c r="K406" s="20">
        <f>IF(FluxoCaixa1013151419182730[[#This Row],[Movimento ]]="Saldo Inicial",FluxoCaixa1013151419182730[[#This Row],[R$ (Valores)]],K405+FluxoCaixa1013151419182730[[#This Row],[Valores Receitas / Despesas]])</f>
        <v>12558.340000000328</v>
      </c>
      <c r="L406" s="20">
        <f>IF(FluxoCaixa1013151419182730[[#This Row],[Entrada / Saída]]="Saída",FluxoCaixa1013151419182730[[#This Row],[R$ (Valores)]]*-1,FluxoCaixa1013151419182730[[#This Row],[R$ (Valores)]])</f>
        <v>-558.26</v>
      </c>
    </row>
    <row r="407" spans="2:12">
      <c r="B407" s="48" t="s">
        <v>2478</v>
      </c>
      <c r="C407" s="48" t="s">
        <v>3977</v>
      </c>
      <c r="D407" s="16">
        <v>46248</v>
      </c>
      <c r="E407" s="48" t="s">
        <v>2413</v>
      </c>
      <c r="F407" s="17" t="s">
        <v>2</v>
      </c>
      <c r="G407" s="17" t="s">
        <v>71</v>
      </c>
      <c r="H407" s="17" t="s">
        <v>4116</v>
      </c>
      <c r="I407" s="21">
        <v>144.97</v>
      </c>
      <c r="J407" s="17" t="s">
        <v>525</v>
      </c>
      <c r="K407" s="20">
        <f>IF(FluxoCaixa1013151419182730[[#This Row],[Movimento ]]="Saldo Inicial",FluxoCaixa1013151419182730[[#This Row],[R$ (Valores)]],K406+FluxoCaixa1013151419182730[[#This Row],[Valores Receitas / Despesas]])</f>
        <v>12413.370000000328</v>
      </c>
      <c r="L407" s="20">
        <f>IF(FluxoCaixa1013151419182730[[#This Row],[Entrada / Saída]]="Saída",FluxoCaixa1013151419182730[[#This Row],[R$ (Valores)]]*-1,FluxoCaixa1013151419182730[[#This Row],[R$ (Valores)]])</f>
        <v>-144.97</v>
      </c>
    </row>
    <row r="408" spans="2:12">
      <c r="B408" s="48" t="s">
        <v>2478</v>
      </c>
      <c r="C408" s="48" t="s">
        <v>3977</v>
      </c>
      <c r="D408" s="16">
        <v>46248</v>
      </c>
      <c r="E408" s="48" t="s">
        <v>2413</v>
      </c>
      <c r="F408" s="17" t="s">
        <v>1</v>
      </c>
      <c r="G408" s="17" t="s">
        <v>75</v>
      </c>
      <c r="H408" s="17" t="s">
        <v>75</v>
      </c>
      <c r="I408" s="21">
        <v>50000</v>
      </c>
      <c r="J408" s="17" t="s">
        <v>525</v>
      </c>
      <c r="K408" s="20">
        <f>IF(FluxoCaixa1013151419182730[[#This Row],[Movimento ]]="Saldo Inicial",FluxoCaixa1013151419182730[[#This Row],[R$ (Valores)]],K407+FluxoCaixa1013151419182730[[#This Row],[Valores Receitas / Despesas]])</f>
        <v>62413.37000000033</v>
      </c>
      <c r="L408" s="20">
        <f>IF(FluxoCaixa1013151419182730[[#This Row],[Entrada / Saída]]="Saída",FluxoCaixa1013151419182730[[#This Row],[R$ (Valores)]]*-1,FluxoCaixa1013151419182730[[#This Row],[R$ (Valores)]])</f>
        <v>50000</v>
      </c>
    </row>
    <row r="409" spans="2:12">
      <c r="B409" s="48" t="s">
        <v>2477</v>
      </c>
      <c r="C409" s="48" t="s">
        <v>3977</v>
      </c>
      <c r="D409" s="16">
        <v>46248</v>
      </c>
      <c r="E409" s="48" t="s">
        <v>2413</v>
      </c>
      <c r="F409" s="17" t="s">
        <v>2</v>
      </c>
      <c r="G409" s="17" t="s">
        <v>510</v>
      </c>
      <c r="H409" s="17" t="s">
        <v>4117</v>
      </c>
      <c r="I409" s="21">
        <v>16666.66</v>
      </c>
      <c r="J409" s="17" t="s">
        <v>525</v>
      </c>
      <c r="K409" s="20">
        <f>IF(FluxoCaixa1013151419182730[[#This Row],[Movimento ]]="Saldo Inicial",FluxoCaixa1013151419182730[[#This Row],[R$ (Valores)]],K408+FluxoCaixa1013151419182730[[#This Row],[Valores Receitas / Despesas]])</f>
        <v>45746.710000000327</v>
      </c>
      <c r="L409" s="20">
        <f>IF(FluxoCaixa1013151419182730[[#This Row],[Entrada / Saída]]="Saída",FluxoCaixa1013151419182730[[#This Row],[R$ (Valores)]]*-1,FluxoCaixa1013151419182730[[#This Row],[R$ (Valores)]])</f>
        <v>-16666.66</v>
      </c>
    </row>
    <row r="410" spans="2:12">
      <c r="B410" s="48" t="s">
        <v>2477</v>
      </c>
      <c r="C410" s="48" t="s">
        <v>3977</v>
      </c>
      <c r="D410" s="16">
        <v>46248</v>
      </c>
      <c r="E410" s="48" t="s">
        <v>2413</v>
      </c>
      <c r="F410" s="17" t="s">
        <v>2</v>
      </c>
      <c r="G410" s="17" t="s">
        <v>25</v>
      </c>
      <c r="H410" s="17" t="s">
        <v>4118</v>
      </c>
      <c r="I410" s="21">
        <v>140</v>
      </c>
      <c r="J410" s="17" t="s">
        <v>525</v>
      </c>
      <c r="K410" s="20">
        <f>IF(FluxoCaixa1013151419182730[[#This Row],[Movimento ]]="Saldo Inicial",FluxoCaixa1013151419182730[[#This Row],[R$ (Valores)]],K409+FluxoCaixa1013151419182730[[#This Row],[Valores Receitas / Despesas]])</f>
        <v>45606.710000000327</v>
      </c>
      <c r="L410" s="20">
        <f>IF(FluxoCaixa1013151419182730[[#This Row],[Entrada / Saída]]="Saída",FluxoCaixa1013151419182730[[#This Row],[R$ (Valores)]]*-1,FluxoCaixa1013151419182730[[#This Row],[R$ (Valores)]])</f>
        <v>-140</v>
      </c>
    </row>
    <row r="411" spans="2:12">
      <c r="B411" s="48" t="s">
        <v>2477</v>
      </c>
      <c r="C411" s="48" t="s">
        <v>3977</v>
      </c>
      <c r="D411" s="16">
        <v>46248</v>
      </c>
      <c r="E411" s="48" t="s">
        <v>2413</v>
      </c>
      <c r="F411" s="17" t="s">
        <v>2</v>
      </c>
      <c r="G411" s="17" t="s">
        <v>37</v>
      </c>
      <c r="H411" s="17" t="s">
        <v>1726</v>
      </c>
      <c r="I411" s="21">
        <v>2100</v>
      </c>
      <c r="J411" s="17" t="s">
        <v>525</v>
      </c>
      <c r="K411" s="20">
        <f>IF(FluxoCaixa1013151419182730[[#This Row],[Movimento ]]="Saldo Inicial",FluxoCaixa1013151419182730[[#This Row],[R$ (Valores)]],K410+FluxoCaixa1013151419182730[[#This Row],[Valores Receitas / Despesas]])</f>
        <v>43506.710000000327</v>
      </c>
      <c r="L411" s="20">
        <f>IF(FluxoCaixa1013151419182730[[#This Row],[Entrada / Saída]]="Saída",FluxoCaixa1013151419182730[[#This Row],[R$ (Valores)]]*-1,FluxoCaixa1013151419182730[[#This Row],[R$ (Valores)]])</f>
        <v>-2100</v>
      </c>
    </row>
    <row r="412" spans="2:12">
      <c r="B412" s="48" t="s">
        <v>2477</v>
      </c>
      <c r="C412" s="48" t="s">
        <v>3977</v>
      </c>
      <c r="D412" s="16">
        <v>46248</v>
      </c>
      <c r="E412" s="48" t="s">
        <v>2417</v>
      </c>
      <c r="F412" s="17" t="s">
        <v>2</v>
      </c>
      <c r="G412" s="17" t="s">
        <v>28</v>
      </c>
      <c r="H412" s="17" t="s">
        <v>4119</v>
      </c>
      <c r="I412" s="21">
        <v>2070</v>
      </c>
      <c r="J412" s="17" t="s">
        <v>525</v>
      </c>
      <c r="K412" s="20">
        <f>IF(FluxoCaixa1013151419182730[[#This Row],[Movimento ]]="Saldo Inicial",FluxoCaixa1013151419182730[[#This Row],[R$ (Valores)]],K411+FluxoCaixa1013151419182730[[#This Row],[Valores Receitas / Despesas]])</f>
        <v>41436.710000000327</v>
      </c>
      <c r="L412" s="20">
        <f>IF(FluxoCaixa1013151419182730[[#This Row],[Entrada / Saída]]="Saída",FluxoCaixa1013151419182730[[#This Row],[R$ (Valores)]]*-1,FluxoCaixa1013151419182730[[#This Row],[R$ (Valores)]])</f>
        <v>-2070</v>
      </c>
    </row>
    <row r="413" spans="2:12">
      <c r="B413" s="48" t="s">
        <v>2477</v>
      </c>
      <c r="C413" s="48" t="s">
        <v>3977</v>
      </c>
      <c r="D413" s="16">
        <v>46248</v>
      </c>
      <c r="E413" s="48" t="s">
        <v>2496</v>
      </c>
      <c r="F413" s="17" t="s">
        <v>2</v>
      </c>
      <c r="G413" s="17" t="s">
        <v>516</v>
      </c>
      <c r="H413" s="17" t="s">
        <v>4120</v>
      </c>
      <c r="I413" s="21">
        <v>2500</v>
      </c>
      <c r="J413" s="17" t="s">
        <v>525</v>
      </c>
      <c r="K413" s="20">
        <f>IF(FluxoCaixa1013151419182730[[#This Row],[Movimento ]]="Saldo Inicial",FluxoCaixa1013151419182730[[#This Row],[R$ (Valores)]],K412+FluxoCaixa1013151419182730[[#This Row],[Valores Receitas / Despesas]])</f>
        <v>38936.710000000327</v>
      </c>
      <c r="L413" s="20">
        <f>IF(FluxoCaixa1013151419182730[[#This Row],[Entrada / Saída]]="Saída",FluxoCaixa1013151419182730[[#This Row],[R$ (Valores)]]*-1,FluxoCaixa1013151419182730[[#This Row],[R$ (Valores)]])</f>
        <v>-2500</v>
      </c>
    </row>
    <row r="414" spans="2:12">
      <c r="B414" s="48" t="s">
        <v>2477</v>
      </c>
      <c r="C414" s="48" t="s">
        <v>3977</v>
      </c>
      <c r="D414" s="16">
        <v>46248</v>
      </c>
      <c r="E414" s="48" t="s">
        <v>2417</v>
      </c>
      <c r="F414" s="17" t="s">
        <v>2</v>
      </c>
      <c r="G414" s="17" t="s">
        <v>353</v>
      </c>
      <c r="H414" s="17" t="s">
        <v>3232</v>
      </c>
      <c r="I414" s="21">
        <v>171.37</v>
      </c>
      <c r="J414" s="17" t="s">
        <v>525</v>
      </c>
      <c r="K414" s="20">
        <f>IF(FluxoCaixa1013151419182730[[#This Row],[Movimento ]]="Saldo Inicial",FluxoCaixa1013151419182730[[#This Row],[R$ (Valores)]],K413+FluxoCaixa1013151419182730[[#This Row],[Valores Receitas / Despesas]])</f>
        <v>38765.340000000324</v>
      </c>
      <c r="L414" s="20">
        <f>IF(FluxoCaixa1013151419182730[[#This Row],[Entrada / Saída]]="Saída",FluxoCaixa1013151419182730[[#This Row],[R$ (Valores)]]*-1,FluxoCaixa1013151419182730[[#This Row],[R$ (Valores)]])</f>
        <v>-171.37</v>
      </c>
    </row>
    <row r="415" spans="2:12">
      <c r="B415" s="48" t="s">
        <v>2478</v>
      </c>
      <c r="C415" s="48" t="s">
        <v>3977</v>
      </c>
      <c r="D415" s="16">
        <v>46248</v>
      </c>
      <c r="E415" s="48" t="s">
        <v>2413</v>
      </c>
      <c r="F415" s="17" t="s">
        <v>2</v>
      </c>
      <c r="G415" s="17" t="s">
        <v>14</v>
      </c>
      <c r="H415" s="17" t="s">
        <v>3652</v>
      </c>
      <c r="I415" s="21">
        <v>67.760000000000005</v>
      </c>
      <c r="J415" s="17" t="s">
        <v>525</v>
      </c>
      <c r="K415" s="20">
        <f>IF(FluxoCaixa1013151419182730[[#This Row],[Movimento ]]="Saldo Inicial",FluxoCaixa1013151419182730[[#This Row],[R$ (Valores)]],K414+FluxoCaixa1013151419182730[[#This Row],[Valores Receitas / Despesas]])</f>
        <v>38697.580000000322</v>
      </c>
      <c r="L415" s="20">
        <f>IF(FluxoCaixa1013151419182730[[#This Row],[Entrada / Saída]]="Saída",FluxoCaixa1013151419182730[[#This Row],[R$ (Valores)]]*-1,FluxoCaixa1013151419182730[[#This Row],[R$ (Valores)]])</f>
        <v>-67.760000000000005</v>
      </c>
    </row>
    <row r="416" spans="2:12">
      <c r="B416" s="48" t="s">
        <v>2478</v>
      </c>
      <c r="C416" s="48" t="s">
        <v>3977</v>
      </c>
      <c r="D416" s="16">
        <v>46248</v>
      </c>
      <c r="E416" s="48" t="s">
        <v>2413</v>
      </c>
      <c r="F416" s="17" t="s">
        <v>2</v>
      </c>
      <c r="G416" s="17" t="s">
        <v>14</v>
      </c>
      <c r="H416" s="17" t="s">
        <v>3652</v>
      </c>
      <c r="I416" s="21">
        <v>187.35</v>
      </c>
      <c r="J416" s="17" t="s">
        <v>525</v>
      </c>
      <c r="K416" s="20">
        <f>IF(FluxoCaixa1013151419182730[[#This Row],[Movimento ]]="Saldo Inicial",FluxoCaixa1013151419182730[[#This Row],[R$ (Valores)]],K415+FluxoCaixa1013151419182730[[#This Row],[Valores Receitas / Despesas]])</f>
        <v>38510.230000000323</v>
      </c>
      <c r="L416" s="20">
        <f>IF(FluxoCaixa1013151419182730[[#This Row],[Entrada / Saída]]="Saída",FluxoCaixa1013151419182730[[#This Row],[R$ (Valores)]]*-1,FluxoCaixa1013151419182730[[#This Row],[R$ (Valores)]])</f>
        <v>-187.35</v>
      </c>
    </row>
    <row r="417" spans="2:12">
      <c r="B417" s="48" t="s">
        <v>2478</v>
      </c>
      <c r="C417" s="48" t="s">
        <v>3977</v>
      </c>
      <c r="D417" s="16">
        <v>46248</v>
      </c>
      <c r="E417" s="48" t="s">
        <v>2413</v>
      </c>
      <c r="F417" s="17" t="s">
        <v>2</v>
      </c>
      <c r="G417" s="17" t="s">
        <v>14</v>
      </c>
      <c r="H417" s="17" t="s">
        <v>3652</v>
      </c>
      <c r="I417" s="21">
        <v>24.52</v>
      </c>
      <c r="J417" s="17" t="s">
        <v>525</v>
      </c>
      <c r="K417" s="20">
        <f>IF(FluxoCaixa1013151419182730[[#This Row],[Movimento ]]="Saldo Inicial",FluxoCaixa1013151419182730[[#This Row],[R$ (Valores)]],K416+FluxoCaixa1013151419182730[[#This Row],[Valores Receitas / Despesas]])</f>
        <v>38485.710000000327</v>
      </c>
      <c r="L417" s="20">
        <f>IF(FluxoCaixa1013151419182730[[#This Row],[Entrada / Saída]]="Saída",FluxoCaixa1013151419182730[[#This Row],[R$ (Valores)]]*-1,FluxoCaixa1013151419182730[[#This Row],[R$ (Valores)]])</f>
        <v>-24.52</v>
      </c>
    </row>
    <row r="418" spans="2:12">
      <c r="B418" s="48" t="s">
        <v>3305</v>
      </c>
      <c r="C418" s="48" t="s">
        <v>3977</v>
      </c>
      <c r="D418" s="16">
        <v>46251</v>
      </c>
      <c r="E418" s="48" t="s">
        <v>2496</v>
      </c>
      <c r="F418" s="17" t="s">
        <v>2</v>
      </c>
      <c r="G418" s="17" t="s">
        <v>70</v>
      </c>
      <c r="H418" s="17" t="s">
        <v>4121</v>
      </c>
      <c r="I418" s="21">
        <v>600</v>
      </c>
      <c r="J418" s="17" t="s">
        <v>525</v>
      </c>
      <c r="K418" s="20">
        <f>IF(FluxoCaixa1013151419182730[[#This Row],[Movimento ]]="Saldo Inicial",FluxoCaixa1013151419182730[[#This Row],[R$ (Valores)]],K417+FluxoCaixa1013151419182730[[#This Row],[Valores Receitas / Despesas]])</f>
        <v>37885.710000000327</v>
      </c>
      <c r="L418" s="20">
        <f>IF(FluxoCaixa1013151419182730[[#This Row],[Entrada / Saída]]="Saída",FluxoCaixa1013151419182730[[#This Row],[R$ (Valores)]]*-1,FluxoCaixa1013151419182730[[#This Row],[R$ (Valores)]])</f>
        <v>-600</v>
      </c>
    </row>
    <row r="419" spans="2:12">
      <c r="B419" s="48" t="s">
        <v>2478</v>
      </c>
      <c r="C419" s="48" t="s">
        <v>3977</v>
      </c>
      <c r="D419" s="16">
        <v>46251</v>
      </c>
      <c r="E419" s="48" t="s">
        <v>2413</v>
      </c>
      <c r="F419" s="17" t="s">
        <v>2</v>
      </c>
      <c r="G419" s="17" t="s">
        <v>27</v>
      </c>
      <c r="H419" s="17" t="s">
        <v>4124</v>
      </c>
      <c r="I419" s="21">
        <v>255.45</v>
      </c>
      <c r="J419" s="17" t="s">
        <v>525</v>
      </c>
      <c r="K419" s="20">
        <f>IF(FluxoCaixa1013151419182730[[#This Row],[Movimento ]]="Saldo Inicial",FluxoCaixa1013151419182730[[#This Row],[R$ (Valores)]],K418+FluxoCaixa1013151419182730[[#This Row],[Valores Receitas / Despesas]])</f>
        <v>37630.260000000329</v>
      </c>
      <c r="L419" s="20">
        <f>IF(FluxoCaixa1013151419182730[[#This Row],[Entrada / Saída]]="Saída",FluxoCaixa1013151419182730[[#This Row],[R$ (Valores)]]*-1,FluxoCaixa1013151419182730[[#This Row],[R$ (Valores)]])</f>
        <v>-255.45</v>
      </c>
    </row>
    <row r="420" spans="2:12">
      <c r="B420" s="48" t="s">
        <v>2478</v>
      </c>
      <c r="C420" s="48" t="s">
        <v>3977</v>
      </c>
      <c r="D420" s="16">
        <v>46251</v>
      </c>
      <c r="E420" s="48" t="s">
        <v>2413</v>
      </c>
      <c r="F420" s="17" t="s">
        <v>2</v>
      </c>
      <c r="G420" s="17" t="s">
        <v>27</v>
      </c>
      <c r="H420" s="17" t="s">
        <v>4123</v>
      </c>
      <c r="I420" s="21">
        <v>2554.46</v>
      </c>
      <c r="J420" s="17" t="s">
        <v>525</v>
      </c>
      <c r="K420" s="20">
        <f>IF(FluxoCaixa1013151419182730[[#This Row],[Movimento ]]="Saldo Inicial",FluxoCaixa1013151419182730[[#This Row],[R$ (Valores)]],K419+FluxoCaixa1013151419182730[[#This Row],[Valores Receitas / Despesas]])</f>
        <v>35075.80000000033</v>
      </c>
      <c r="L420" s="20">
        <f>IF(FluxoCaixa1013151419182730[[#This Row],[Entrada / Saída]]="Saída",FluxoCaixa1013151419182730[[#This Row],[R$ (Valores)]]*-1,FluxoCaixa1013151419182730[[#This Row],[R$ (Valores)]])</f>
        <v>-2554.46</v>
      </c>
    </row>
    <row r="421" spans="2:12">
      <c r="B421" s="48" t="s">
        <v>2478</v>
      </c>
      <c r="C421" s="48" t="s">
        <v>3977</v>
      </c>
      <c r="D421" s="16">
        <v>46251</v>
      </c>
      <c r="E421" s="48" t="s">
        <v>2413</v>
      </c>
      <c r="F421" s="17" t="s">
        <v>2</v>
      </c>
      <c r="G421" s="17" t="s">
        <v>32</v>
      </c>
      <c r="H421" s="17" t="s">
        <v>4122</v>
      </c>
      <c r="I421" s="21">
        <v>13122.58</v>
      </c>
      <c r="J421" s="17" t="s">
        <v>525</v>
      </c>
      <c r="K421" s="20">
        <f>IF(FluxoCaixa1013151419182730[[#This Row],[Movimento ]]="Saldo Inicial",FluxoCaixa1013151419182730[[#This Row],[R$ (Valores)]],K420+FluxoCaixa1013151419182730[[#This Row],[Valores Receitas / Despesas]])</f>
        <v>21953.220000000329</v>
      </c>
      <c r="L421" s="20">
        <f>IF(FluxoCaixa1013151419182730[[#This Row],[Entrada / Saída]]="Saída",FluxoCaixa1013151419182730[[#This Row],[R$ (Valores)]]*-1,FluxoCaixa1013151419182730[[#This Row],[R$ (Valores)]])</f>
        <v>-13122.58</v>
      </c>
    </row>
    <row r="422" spans="2:12">
      <c r="B422" s="48" t="s">
        <v>2478</v>
      </c>
      <c r="C422" s="48" t="s">
        <v>3977</v>
      </c>
      <c r="D422" s="16">
        <v>46251</v>
      </c>
      <c r="E422" s="48" t="s">
        <v>2413</v>
      </c>
      <c r="F422" s="17" t="s">
        <v>2</v>
      </c>
      <c r="G422" s="17" t="s">
        <v>32</v>
      </c>
      <c r="H422" s="17" t="s">
        <v>3583</v>
      </c>
      <c r="I422" s="21">
        <v>11925.72</v>
      </c>
      <c r="J422" s="17" t="s">
        <v>525</v>
      </c>
      <c r="K422" s="20">
        <f>IF(FluxoCaixa1013151419182730[[#This Row],[Movimento ]]="Saldo Inicial",FluxoCaixa1013151419182730[[#This Row],[R$ (Valores)]],K421+FluxoCaixa1013151419182730[[#This Row],[Valores Receitas / Despesas]])</f>
        <v>10027.500000000329</v>
      </c>
      <c r="L422" s="20">
        <f>IF(FluxoCaixa1013151419182730[[#This Row],[Entrada / Saída]]="Saída",FluxoCaixa1013151419182730[[#This Row],[R$ (Valores)]]*-1,FluxoCaixa1013151419182730[[#This Row],[R$ (Valores)]])</f>
        <v>-11925.72</v>
      </c>
    </row>
    <row r="423" spans="2:12">
      <c r="B423" s="48" t="s">
        <v>2477</v>
      </c>
      <c r="C423" s="48" t="s">
        <v>3977</v>
      </c>
      <c r="D423" s="16">
        <v>46251</v>
      </c>
      <c r="E423" s="48" t="s">
        <v>2413</v>
      </c>
      <c r="F423" s="17" t="s">
        <v>2</v>
      </c>
      <c r="G423" s="17" t="s">
        <v>70</v>
      </c>
      <c r="H423" s="17" t="s">
        <v>2248</v>
      </c>
      <c r="I423" s="21">
        <v>650</v>
      </c>
      <c r="J423" s="17" t="s">
        <v>525</v>
      </c>
      <c r="K423" s="20">
        <f>IF(FluxoCaixa1013151419182730[[#This Row],[Movimento ]]="Saldo Inicial",FluxoCaixa1013151419182730[[#This Row],[R$ (Valores)]],K422+FluxoCaixa1013151419182730[[#This Row],[Valores Receitas / Despesas]])</f>
        <v>9377.5000000003292</v>
      </c>
      <c r="L423" s="20">
        <f>IF(FluxoCaixa1013151419182730[[#This Row],[Entrada / Saída]]="Saída",FluxoCaixa1013151419182730[[#This Row],[R$ (Valores)]]*-1,FluxoCaixa1013151419182730[[#This Row],[R$ (Valores)]])</f>
        <v>-650</v>
      </c>
    </row>
    <row r="424" spans="2:12">
      <c r="B424" s="48" t="s">
        <v>2477</v>
      </c>
      <c r="C424" s="48" t="s">
        <v>3977</v>
      </c>
      <c r="D424" s="16">
        <v>46251</v>
      </c>
      <c r="E424" s="48" t="s">
        <v>2413</v>
      </c>
      <c r="F424" s="17" t="s">
        <v>2</v>
      </c>
      <c r="G424" s="17" t="s">
        <v>70</v>
      </c>
      <c r="H424" s="17" t="s">
        <v>3456</v>
      </c>
      <c r="I424" s="21">
        <v>1500</v>
      </c>
      <c r="J424" s="17" t="s">
        <v>525</v>
      </c>
      <c r="K424" s="20">
        <f>IF(FluxoCaixa1013151419182730[[#This Row],[Movimento ]]="Saldo Inicial",FluxoCaixa1013151419182730[[#This Row],[R$ (Valores)]],K423+FluxoCaixa1013151419182730[[#This Row],[Valores Receitas / Despesas]])</f>
        <v>7877.5000000003292</v>
      </c>
      <c r="L424" s="20">
        <f>IF(FluxoCaixa1013151419182730[[#This Row],[Entrada / Saída]]="Saída",FluxoCaixa1013151419182730[[#This Row],[R$ (Valores)]]*-1,FluxoCaixa1013151419182730[[#This Row],[R$ (Valores)]])</f>
        <v>-1500</v>
      </c>
    </row>
    <row r="425" spans="2:12">
      <c r="B425" s="48" t="s">
        <v>2477</v>
      </c>
      <c r="C425" s="48" t="s">
        <v>3977</v>
      </c>
      <c r="D425" s="16">
        <v>46251</v>
      </c>
      <c r="E425" s="48" t="s">
        <v>2413</v>
      </c>
      <c r="F425" s="17" t="s">
        <v>2</v>
      </c>
      <c r="G425" s="17" t="s">
        <v>70</v>
      </c>
      <c r="H425" s="17" t="s">
        <v>3761</v>
      </c>
      <c r="I425" s="21">
        <v>650</v>
      </c>
      <c r="J425" s="17" t="s">
        <v>525</v>
      </c>
      <c r="K425" s="20">
        <f>IF(FluxoCaixa1013151419182730[[#This Row],[Movimento ]]="Saldo Inicial",FluxoCaixa1013151419182730[[#This Row],[R$ (Valores)]],K424+FluxoCaixa1013151419182730[[#This Row],[Valores Receitas / Despesas]])</f>
        <v>7227.5000000003292</v>
      </c>
      <c r="L425" s="20">
        <f>IF(FluxoCaixa1013151419182730[[#This Row],[Entrada / Saída]]="Saída",FluxoCaixa1013151419182730[[#This Row],[R$ (Valores)]]*-1,FluxoCaixa1013151419182730[[#This Row],[R$ (Valores)]])</f>
        <v>-650</v>
      </c>
    </row>
    <row r="426" spans="2:12">
      <c r="B426" s="48" t="s">
        <v>2477</v>
      </c>
      <c r="C426" s="48" t="s">
        <v>3977</v>
      </c>
      <c r="D426" s="16">
        <v>46251</v>
      </c>
      <c r="E426" s="48" t="s">
        <v>2413</v>
      </c>
      <c r="F426" s="17" t="s">
        <v>2</v>
      </c>
      <c r="G426" s="17" t="s">
        <v>70</v>
      </c>
      <c r="H426" s="17" t="s">
        <v>2093</v>
      </c>
      <c r="I426" s="21">
        <v>650</v>
      </c>
      <c r="J426" s="17" t="s">
        <v>525</v>
      </c>
      <c r="K426" s="20">
        <f>IF(FluxoCaixa1013151419182730[[#This Row],[Movimento ]]="Saldo Inicial",FluxoCaixa1013151419182730[[#This Row],[R$ (Valores)]],K425+FluxoCaixa1013151419182730[[#This Row],[Valores Receitas / Despesas]])</f>
        <v>6577.5000000003292</v>
      </c>
      <c r="L426" s="20">
        <f>IF(FluxoCaixa1013151419182730[[#This Row],[Entrada / Saída]]="Saída",FluxoCaixa1013151419182730[[#This Row],[R$ (Valores)]]*-1,FluxoCaixa1013151419182730[[#This Row],[R$ (Valores)]])</f>
        <v>-650</v>
      </c>
    </row>
    <row r="427" spans="2:12">
      <c r="B427" s="48" t="s">
        <v>2477</v>
      </c>
      <c r="C427" s="48" t="s">
        <v>3977</v>
      </c>
      <c r="D427" s="16">
        <v>46251</v>
      </c>
      <c r="E427" s="48" t="s">
        <v>2413</v>
      </c>
      <c r="F427" s="17" t="s">
        <v>2</v>
      </c>
      <c r="G427" s="17" t="s">
        <v>70</v>
      </c>
      <c r="H427" s="17" t="s">
        <v>798</v>
      </c>
      <c r="I427" s="21">
        <v>650</v>
      </c>
      <c r="J427" s="17" t="s">
        <v>525</v>
      </c>
      <c r="K427" s="20">
        <f>IF(FluxoCaixa1013151419182730[[#This Row],[Movimento ]]="Saldo Inicial",FluxoCaixa1013151419182730[[#This Row],[R$ (Valores)]],K426+FluxoCaixa1013151419182730[[#This Row],[Valores Receitas / Despesas]])</f>
        <v>5927.5000000003292</v>
      </c>
      <c r="L427" s="20">
        <f>IF(FluxoCaixa1013151419182730[[#This Row],[Entrada / Saída]]="Saída",FluxoCaixa1013151419182730[[#This Row],[R$ (Valores)]]*-1,FluxoCaixa1013151419182730[[#This Row],[R$ (Valores)]])</f>
        <v>-650</v>
      </c>
    </row>
    <row r="428" spans="2:12">
      <c r="B428" s="48" t="s">
        <v>2477</v>
      </c>
      <c r="C428" s="48" t="s">
        <v>3977</v>
      </c>
      <c r="D428" s="16">
        <v>46251</v>
      </c>
      <c r="E428" s="48" t="s">
        <v>2413</v>
      </c>
      <c r="F428" s="17" t="s">
        <v>2</v>
      </c>
      <c r="G428" s="17" t="s">
        <v>70</v>
      </c>
      <c r="H428" s="17" t="s">
        <v>2616</v>
      </c>
      <c r="I428" s="21">
        <v>650</v>
      </c>
      <c r="J428" s="17" t="s">
        <v>525</v>
      </c>
      <c r="K428" s="20">
        <f>IF(FluxoCaixa1013151419182730[[#This Row],[Movimento ]]="Saldo Inicial",FluxoCaixa1013151419182730[[#This Row],[R$ (Valores)]],K427+FluxoCaixa1013151419182730[[#This Row],[Valores Receitas / Despesas]])</f>
        <v>5277.5000000003292</v>
      </c>
      <c r="L428" s="20">
        <f>IF(FluxoCaixa1013151419182730[[#This Row],[Entrada / Saída]]="Saída",FluxoCaixa1013151419182730[[#This Row],[R$ (Valores)]]*-1,FluxoCaixa1013151419182730[[#This Row],[R$ (Valores)]])</f>
        <v>-650</v>
      </c>
    </row>
    <row r="429" spans="2:12">
      <c r="B429" s="48" t="s">
        <v>2477</v>
      </c>
      <c r="C429" s="48" t="s">
        <v>3977</v>
      </c>
      <c r="D429" s="16">
        <v>46251</v>
      </c>
      <c r="E429" s="48" t="s">
        <v>2413</v>
      </c>
      <c r="F429" s="17" t="s">
        <v>2</v>
      </c>
      <c r="G429" s="17" t="s">
        <v>21</v>
      </c>
      <c r="H429" s="17" t="s">
        <v>3618</v>
      </c>
      <c r="I429" s="21">
        <v>1189.03</v>
      </c>
      <c r="J429" s="17" t="s">
        <v>525</v>
      </c>
      <c r="K429" s="20">
        <f>IF(FluxoCaixa1013151419182730[[#This Row],[Movimento ]]="Saldo Inicial",FluxoCaixa1013151419182730[[#This Row],[R$ (Valores)]],K428+FluxoCaixa1013151419182730[[#This Row],[Valores Receitas / Despesas]])</f>
        <v>4088.4700000003295</v>
      </c>
      <c r="L429" s="20">
        <f>IF(FluxoCaixa1013151419182730[[#This Row],[Entrada / Saída]]="Saída",FluxoCaixa1013151419182730[[#This Row],[R$ (Valores)]]*-1,FluxoCaixa1013151419182730[[#This Row],[R$ (Valores)]])</f>
        <v>-1189.03</v>
      </c>
    </row>
    <row r="430" spans="2:12">
      <c r="B430" s="48" t="s">
        <v>2477</v>
      </c>
      <c r="C430" s="48" t="s">
        <v>3977</v>
      </c>
      <c r="D430" s="16">
        <v>46251</v>
      </c>
      <c r="E430" s="48" t="s">
        <v>2413</v>
      </c>
      <c r="F430" s="17" t="s">
        <v>2</v>
      </c>
      <c r="G430" s="17" t="s">
        <v>15</v>
      </c>
      <c r="H430" s="17" t="s">
        <v>1042</v>
      </c>
      <c r="I430" s="21">
        <v>993.06</v>
      </c>
      <c r="J430" s="17" t="s">
        <v>525</v>
      </c>
      <c r="K430" s="20">
        <f>IF(FluxoCaixa1013151419182730[[#This Row],[Movimento ]]="Saldo Inicial",FluxoCaixa1013151419182730[[#This Row],[R$ (Valores)]],K429+FluxoCaixa1013151419182730[[#This Row],[Valores Receitas / Despesas]])</f>
        <v>3095.4100000003295</v>
      </c>
      <c r="L430" s="20">
        <f>IF(FluxoCaixa1013151419182730[[#This Row],[Entrada / Saída]]="Saída",FluxoCaixa1013151419182730[[#This Row],[R$ (Valores)]]*-1,FluxoCaixa1013151419182730[[#This Row],[R$ (Valores)]])</f>
        <v>-993.06</v>
      </c>
    </row>
    <row r="431" spans="2:12">
      <c r="B431" s="48" t="s">
        <v>2477</v>
      </c>
      <c r="C431" s="48" t="s">
        <v>3977</v>
      </c>
      <c r="D431" s="16">
        <v>46251</v>
      </c>
      <c r="E431" s="48" t="s">
        <v>2413</v>
      </c>
      <c r="F431" s="17" t="s">
        <v>2</v>
      </c>
      <c r="G431" s="17" t="s">
        <v>15</v>
      </c>
      <c r="H431" s="17" t="s">
        <v>1042</v>
      </c>
      <c r="I431" s="21">
        <v>269.94</v>
      </c>
      <c r="J431" s="17" t="s">
        <v>525</v>
      </c>
      <c r="K431" s="20">
        <f>IF(FluxoCaixa1013151419182730[[#This Row],[Movimento ]]="Saldo Inicial",FluxoCaixa1013151419182730[[#This Row],[R$ (Valores)]],K430+FluxoCaixa1013151419182730[[#This Row],[Valores Receitas / Despesas]])</f>
        <v>2825.4700000003295</v>
      </c>
      <c r="L431" s="20">
        <f>IF(FluxoCaixa1013151419182730[[#This Row],[Entrada / Saída]]="Saída",FluxoCaixa1013151419182730[[#This Row],[R$ (Valores)]]*-1,FluxoCaixa1013151419182730[[#This Row],[R$ (Valores)]])</f>
        <v>-269.94</v>
      </c>
    </row>
    <row r="432" spans="2:12">
      <c r="B432" s="48" t="s">
        <v>2477</v>
      </c>
      <c r="C432" s="48" t="s">
        <v>3977</v>
      </c>
      <c r="D432" s="16">
        <v>46251</v>
      </c>
      <c r="E432" s="48" t="s">
        <v>2413</v>
      </c>
      <c r="F432" s="17" t="s">
        <v>2</v>
      </c>
      <c r="G432" s="17" t="s">
        <v>15</v>
      </c>
      <c r="H432" s="17" t="s">
        <v>1042</v>
      </c>
      <c r="I432" s="21">
        <v>362</v>
      </c>
      <c r="J432" s="17" t="s">
        <v>525</v>
      </c>
      <c r="K432" s="20">
        <f>IF(FluxoCaixa1013151419182730[[#This Row],[Movimento ]]="Saldo Inicial",FluxoCaixa1013151419182730[[#This Row],[R$ (Valores)]],K431+FluxoCaixa1013151419182730[[#This Row],[Valores Receitas / Despesas]])</f>
        <v>2463.4700000003295</v>
      </c>
      <c r="L432" s="20">
        <f>IF(FluxoCaixa1013151419182730[[#This Row],[Entrada / Saída]]="Saída",FluxoCaixa1013151419182730[[#This Row],[R$ (Valores)]]*-1,FluxoCaixa1013151419182730[[#This Row],[R$ (Valores)]])</f>
        <v>-362</v>
      </c>
    </row>
    <row r="433" spans="2:12">
      <c r="B433" s="48" t="s">
        <v>2477</v>
      </c>
      <c r="C433" s="48" t="s">
        <v>3977</v>
      </c>
      <c r="D433" s="16">
        <v>46251</v>
      </c>
      <c r="E433" s="48" t="s">
        <v>2413</v>
      </c>
      <c r="F433" s="17" t="s">
        <v>2</v>
      </c>
      <c r="G433" s="17" t="s">
        <v>15</v>
      </c>
      <c r="H433" s="17" t="s">
        <v>1042</v>
      </c>
      <c r="I433" s="21">
        <v>45.87</v>
      </c>
      <c r="J433" s="17" t="s">
        <v>525</v>
      </c>
      <c r="K433" s="20">
        <f>IF(FluxoCaixa1013151419182730[[#This Row],[Movimento ]]="Saldo Inicial",FluxoCaixa1013151419182730[[#This Row],[R$ (Valores)]],K432+FluxoCaixa1013151419182730[[#This Row],[Valores Receitas / Despesas]])</f>
        <v>2417.6000000003296</v>
      </c>
      <c r="L433" s="20">
        <f>IF(FluxoCaixa1013151419182730[[#This Row],[Entrada / Saída]]="Saída",FluxoCaixa1013151419182730[[#This Row],[R$ (Valores)]]*-1,FluxoCaixa1013151419182730[[#This Row],[R$ (Valores)]])</f>
        <v>-45.87</v>
      </c>
    </row>
    <row r="434" spans="2:12">
      <c r="B434" s="48" t="s">
        <v>2477</v>
      </c>
      <c r="C434" s="48" t="s">
        <v>3977</v>
      </c>
      <c r="D434" s="16">
        <v>46251</v>
      </c>
      <c r="E434" s="48" t="s">
        <v>2413</v>
      </c>
      <c r="F434" s="17" t="s">
        <v>2</v>
      </c>
      <c r="G434" s="17" t="s">
        <v>24</v>
      </c>
      <c r="H434" s="17" t="s">
        <v>1281</v>
      </c>
      <c r="I434" s="21">
        <v>63984.67</v>
      </c>
      <c r="J434" s="17" t="s">
        <v>525</v>
      </c>
      <c r="K434" s="20">
        <f>IF(FluxoCaixa1013151419182730[[#This Row],[Movimento ]]="Saldo Inicial",FluxoCaixa1013151419182730[[#This Row],[R$ (Valores)]],K433+FluxoCaixa1013151419182730[[#This Row],[Valores Receitas / Despesas]])</f>
        <v>-61567.069999999672</v>
      </c>
      <c r="L434" s="20">
        <f>IF(FluxoCaixa1013151419182730[[#This Row],[Entrada / Saída]]="Saída",FluxoCaixa1013151419182730[[#This Row],[R$ (Valores)]]*-1,FluxoCaixa1013151419182730[[#This Row],[R$ (Valores)]])</f>
        <v>-63984.67</v>
      </c>
    </row>
    <row r="435" spans="2:12">
      <c r="B435" s="48" t="s">
        <v>2477</v>
      </c>
      <c r="C435" s="48" t="s">
        <v>3977</v>
      </c>
      <c r="D435" s="16">
        <v>46251</v>
      </c>
      <c r="E435" s="48" t="s">
        <v>2413</v>
      </c>
      <c r="F435" s="17" t="s">
        <v>2</v>
      </c>
      <c r="G435" s="17" t="s">
        <v>146</v>
      </c>
      <c r="H435" s="17" t="s">
        <v>862</v>
      </c>
      <c r="I435" s="21">
        <v>166</v>
      </c>
      <c r="J435" s="17" t="s">
        <v>525</v>
      </c>
      <c r="K435" s="20">
        <f>IF(FluxoCaixa1013151419182730[[#This Row],[Movimento ]]="Saldo Inicial",FluxoCaixa1013151419182730[[#This Row],[R$ (Valores)]],K434+FluxoCaixa1013151419182730[[#This Row],[Valores Receitas / Despesas]])</f>
        <v>-61733.069999999672</v>
      </c>
      <c r="L435" s="20">
        <f>IF(FluxoCaixa1013151419182730[[#This Row],[Entrada / Saída]]="Saída",FluxoCaixa1013151419182730[[#This Row],[R$ (Valores)]]*-1,FluxoCaixa1013151419182730[[#This Row],[R$ (Valores)]])</f>
        <v>-166</v>
      </c>
    </row>
    <row r="436" spans="2:12">
      <c r="B436" s="48" t="s">
        <v>2477</v>
      </c>
      <c r="C436" s="48" t="s">
        <v>3977</v>
      </c>
      <c r="D436" s="16">
        <v>46251</v>
      </c>
      <c r="E436" s="48" t="s">
        <v>2413</v>
      </c>
      <c r="F436" s="17" t="s">
        <v>2</v>
      </c>
      <c r="G436" s="17" t="s">
        <v>105</v>
      </c>
      <c r="H436" s="17" t="s">
        <v>1728</v>
      </c>
      <c r="I436" s="21">
        <v>415.42</v>
      </c>
      <c r="J436" s="17" t="s">
        <v>525</v>
      </c>
      <c r="K436" s="20">
        <f>IF(FluxoCaixa1013151419182730[[#This Row],[Movimento ]]="Saldo Inicial",FluxoCaixa1013151419182730[[#This Row],[R$ (Valores)]],K435+FluxoCaixa1013151419182730[[#This Row],[Valores Receitas / Despesas]])</f>
        <v>-62148.489999999671</v>
      </c>
      <c r="L436" s="20">
        <f>IF(FluxoCaixa1013151419182730[[#This Row],[Entrada / Saída]]="Saída",FluxoCaixa1013151419182730[[#This Row],[R$ (Valores)]]*-1,FluxoCaixa1013151419182730[[#This Row],[R$ (Valores)]])</f>
        <v>-415.42</v>
      </c>
    </row>
    <row r="437" spans="2:12">
      <c r="B437" s="48" t="s">
        <v>2477</v>
      </c>
      <c r="C437" s="48" t="s">
        <v>3977</v>
      </c>
      <c r="D437" s="16">
        <v>46251</v>
      </c>
      <c r="E437" s="48" t="s">
        <v>2413</v>
      </c>
      <c r="F437" s="17" t="s">
        <v>2</v>
      </c>
      <c r="G437" s="17" t="s">
        <v>105</v>
      </c>
      <c r="H437" s="17" t="s">
        <v>2242</v>
      </c>
      <c r="I437" s="21">
        <v>3481.83</v>
      </c>
      <c r="J437" s="17" t="s">
        <v>525</v>
      </c>
      <c r="K437" s="20">
        <f>IF(FluxoCaixa1013151419182730[[#This Row],[Movimento ]]="Saldo Inicial",FluxoCaixa1013151419182730[[#This Row],[R$ (Valores)]],K436+FluxoCaixa1013151419182730[[#This Row],[Valores Receitas / Despesas]])</f>
        <v>-65630.319999999672</v>
      </c>
      <c r="L437" s="20">
        <f>IF(FluxoCaixa1013151419182730[[#This Row],[Entrada / Saída]]="Saída",FluxoCaixa1013151419182730[[#This Row],[R$ (Valores)]]*-1,FluxoCaixa1013151419182730[[#This Row],[R$ (Valores)]])</f>
        <v>-3481.83</v>
      </c>
    </row>
    <row r="438" spans="2:12">
      <c r="B438" s="48" t="s">
        <v>2477</v>
      </c>
      <c r="C438" s="48" t="s">
        <v>3977</v>
      </c>
      <c r="D438" s="16">
        <v>46251</v>
      </c>
      <c r="E438" s="48" t="s">
        <v>2413</v>
      </c>
      <c r="F438" s="17" t="s">
        <v>2</v>
      </c>
      <c r="G438" s="17" t="s">
        <v>83</v>
      </c>
      <c r="H438" s="17" t="s">
        <v>936</v>
      </c>
      <c r="I438" s="21">
        <v>3203</v>
      </c>
      <c r="J438" s="17" t="s">
        <v>525</v>
      </c>
      <c r="K438" s="20">
        <f>IF(FluxoCaixa1013151419182730[[#This Row],[Movimento ]]="Saldo Inicial",FluxoCaixa1013151419182730[[#This Row],[R$ (Valores)]],K437+FluxoCaixa1013151419182730[[#This Row],[Valores Receitas / Despesas]])</f>
        <v>-68833.319999999672</v>
      </c>
      <c r="L438" s="20">
        <f>IF(FluxoCaixa1013151419182730[[#This Row],[Entrada / Saída]]="Saída",FluxoCaixa1013151419182730[[#This Row],[R$ (Valores)]]*-1,FluxoCaixa1013151419182730[[#This Row],[R$ (Valores)]])</f>
        <v>-3203</v>
      </c>
    </row>
    <row r="439" spans="2:12">
      <c r="B439" s="48" t="s">
        <v>2477</v>
      </c>
      <c r="C439" s="48" t="s">
        <v>3977</v>
      </c>
      <c r="D439" s="16">
        <v>46251</v>
      </c>
      <c r="E439" s="48" t="s">
        <v>2413</v>
      </c>
      <c r="F439" s="17" t="s">
        <v>2</v>
      </c>
      <c r="G439" s="17" t="s">
        <v>25</v>
      </c>
      <c r="H439" s="17" t="s">
        <v>2895</v>
      </c>
      <c r="I439" s="21">
        <v>1250</v>
      </c>
      <c r="J439" s="17" t="s">
        <v>525</v>
      </c>
      <c r="K439" s="20">
        <f>IF(FluxoCaixa1013151419182730[[#This Row],[Movimento ]]="Saldo Inicial",FluxoCaixa1013151419182730[[#This Row],[R$ (Valores)]],K438+FluxoCaixa1013151419182730[[#This Row],[Valores Receitas / Despesas]])</f>
        <v>-70083.319999999672</v>
      </c>
      <c r="L439" s="20">
        <f>IF(FluxoCaixa1013151419182730[[#This Row],[Entrada / Saída]]="Saída",FluxoCaixa1013151419182730[[#This Row],[R$ (Valores)]]*-1,FluxoCaixa1013151419182730[[#This Row],[R$ (Valores)]])</f>
        <v>-1250</v>
      </c>
    </row>
    <row r="440" spans="2:12">
      <c r="B440" s="48" t="s">
        <v>2477</v>
      </c>
      <c r="C440" s="48" t="s">
        <v>3977</v>
      </c>
      <c r="D440" s="16">
        <v>46251</v>
      </c>
      <c r="E440" s="48" t="s">
        <v>2413</v>
      </c>
      <c r="F440" s="17" t="s">
        <v>2</v>
      </c>
      <c r="G440" s="17" t="s">
        <v>83</v>
      </c>
      <c r="H440" s="17" t="s">
        <v>2611</v>
      </c>
      <c r="I440" s="21">
        <v>1630</v>
      </c>
      <c r="J440" s="17" t="s">
        <v>525</v>
      </c>
      <c r="K440" s="20">
        <f>IF(FluxoCaixa1013151419182730[[#This Row],[Movimento ]]="Saldo Inicial",FluxoCaixa1013151419182730[[#This Row],[R$ (Valores)]],K439+FluxoCaixa1013151419182730[[#This Row],[Valores Receitas / Despesas]])</f>
        <v>-71713.319999999672</v>
      </c>
      <c r="L440" s="20">
        <f>IF(FluxoCaixa1013151419182730[[#This Row],[Entrada / Saída]]="Saída",FluxoCaixa1013151419182730[[#This Row],[R$ (Valores)]]*-1,FluxoCaixa1013151419182730[[#This Row],[R$ (Valores)]])</f>
        <v>-1630</v>
      </c>
    </row>
    <row r="441" spans="2:12">
      <c r="B441" s="48" t="s">
        <v>2478</v>
      </c>
      <c r="C441" s="48" t="s">
        <v>3977</v>
      </c>
      <c r="D441" s="16">
        <v>46251</v>
      </c>
      <c r="E441" s="48" t="s">
        <v>2413</v>
      </c>
      <c r="F441" s="17" t="s">
        <v>1</v>
      </c>
      <c r="G441" s="17" t="s">
        <v>75</v>
      </c>
      <c r="H441" s="17" t="s">
        <v>4110</v>
      </c>
      <c r="I441" s="21">
        <v>100000</v>
      </c>
      <c r="J441" s="17" t="s">
        <v>525</v>
      </c>
      <c r="K441" s="20">
        <f>IF(FluxoCaixa1013151419182730[[#This Row],[Movimento ]]="Saldo Inicial",FluxoCaixa1013151419182730[[#This Row],[R$ (Valores)]],K440+FluxoCaixa1013151419182730[[#This Row],[Valores Receitas / Despesas]])</f>
        <v>28286.680000000328</v>
      </c>
      <c r="L441" s="20">
        <f>IF(FluxoCaixa1013151419182730[[#This Row],[Entrada / Saída]]="Saída",FluxoCaixa1013151419182730[[#This Row],[R$ (Valores)]]*-1,FluxoCaixa1013151419182730[[#This Row],[R$ (Valores)]])</f>
        <v>100000</v>
      </c>
    </row>
    <row r="442" spans="2:12">
      <c r="B442" s="48" t="s">
        <v>2478</v>
      </c>
      <c r="C442" s="48" t="s">
        <v>3977</v>
      </c>
      <c r="D442" s="16">
        <v>46251</v>
      </c>
      <c r="E442" s="48" t="s">
        <v>2413</v>
      </c>
      <c r="F442" s="17" t="s">
        <v>2</v>
      </c>
      <c r="G442" s="17" t="s">
        <v>71</v>
      </c>
      <c r="H442" s="17" t="s">
        <v>4125</v>
      </c>
      <c r="I442" s="21">
        <v>200</v>
      </c>
      <c r="J442" s="17" t="s">
        <v>525</v>
      </c>
      <c r="K442" s="20">
        <f>IF(FluxoCaixa1013151419182730[[#This Row],[Movimento ]]="Saldo Inicial",FluxoCaixa1013151419182730[[#This Row],[R$ (Valores)]],K441+FluxoCaixa1013151419182730[[#This Row],[Valores Receitas / Despesas]])</f>
        <v>28086.680000000328</v>
      </c>
      <c r="L442" s="20">
        <f>IF(FluxoCaixa1013151419182730[[#This Row],[Entrada / Saída]]="Saída",FluxoCaixa1013151419182730[[#This Row],[R$ (Valores)]]*-1,FluxoCaixa1013151419182730[[#This Row],[R$ (Valores)]])</f>
        <v>-200</v>
      </c>
    </row>
    <row r="443" spans="2:12">
      <c r="B443" s="48" t="s">
        <v>2478</v>
      </c>
      <c r="C443" s="48" t="s">
        <v>3977</v>
      </c>
      <c r="D443" s="16">
        <v>46251</v>
      </c>
      <c r="E443" s="48" t="s">
        <v>2496</v>
      </c>
      <c r="F443" s="17" t="s">
        <v>2</v>
      </c>
      <c r="G443" s="17" t="s">
        <v>32</v>
      </c>
      <c r="H443" s="17" t="s">
        <v>3829</v>
      </c>
      <c r="I443" s="21">
        <v>1178.31</v>
      </c>
      <c r="J443" s="17" t="s">
        <v>525</v>
      </c>
      <c r="K443" s="20">
        <f>IF(FluxoCaixa1013151419182730[[#This Row],[Movimento ]]="Saldo Inicial",FluxoCaixa1013151419182730[[#This Row],[R$ (Valores)]],K442+FluxoCaixa1013151419182730[[#This Row],[Valores Receitas / Despesas]])</f>
        <v>26908.370000000326</v>
      </c>
      <c r="L443" s="20">
        <f>IF(FluxoCaixa1013151419182730[[#This Row],[Entrada / Saída]]="Saída",FluxoCaixa1013151419182730[[#This Row],[R$ (Valores)]]*-1,FluxoCaixa1013151419182730[[#This Row],[R$ (Valores)]])</f>
        <v>-1178.31</v>
      </c>
    </row>
    <row r="444" spans="2:12">
      <c r="B444" s="48" t="s">
        <v>2478</v>
      </c>
      <c r="C444" s="48" t="s">
        <v>3977</v>
      </c>
      <c r="D444" s="16">
        <v>46251</v>
      </c>
      <c r="E444" s="48" t="s">
        <v>2417</v>
      </c>
      <c r="F444" s="17" t="s">
        <v>2</v>
      </c>
      <c r="G444" s="17" t="s">
        <v>32</v>
      </c>
      <c r="H444" s="17" t="s">
        <v>4126</v>
      </c>
      <c r="I444" s="21">
        <v>970.17</v>
      </c>
      <c r="J444" s="17" t="s">
        <v>525</v>
      </c>
      <c r="K444" s="20">
        <f>IF(FluxoCaixa1013151419182730[[#This Row],[Movimento ]]="Saldo Inicial",FluxoCaixa1013151419182730[[#This Row],[R$ (Valores)]],K443+FluxoCaixa1013151419182730[[#This Row],[Valores Receitas / Despesas]])</f>
        <v>25938.200000000328</v>
      </c>
      <c r="L444" s="20">
        <f>IF(FluxoCaixa1013151419182730[[#This Row],[Entrada / Saída]]="Saída",FluxoCaixa1013151419182730[[#This Row],[R$ (Valores)]]*-1,FluxoCaixa1013151419182730[[#This Row],[R$ (Valores)]])</f>
        <v>-970.17</v>
      </c>
    </row>
    <row r="445" spans="2:12">
      <c r="B445" s="48" t="s">
        <v>2478</v>
      </c>
      <c r="C445" s="48" t="s">
        <v>3977</v>
      </c>
      <c r="D445" s="16">
        <v>46251</v>
      </c>
      <c r="E445" s="48" t="s">
        <v>2417</v>
      </c>
      <c r="F445" s="17" t="s">
        <v>2</v>
      </c>
      <c r="G445" s="17" t="s">
        <v>32</v>
      </c>
      <c r="H445" s="17" t="s">
        <v>3849</v>
      </c>
      <c r="I445" s="21">
        <v>6000.42</v>
      </c>
      <c r="J445" s="17" t="s">
        <v>525</v>
      </c>
      <c r="K445" s="20">
        <f>IF(FluxoCaixa1013151419182730[[#This Row],[Movimento ]]="Saldo Inicial",FluxoCaixa1013151419182730[[#This Row],[R$ (Valores)]],K444+FluxoCaixa1013151419182730[[#This Row],[Valores Receitas / Despesas]])</f>
        <v>19937.780000000326</v>
      </c>
      <c r="L445" s="20">
        <f>IF(FluxoCaixa1013151419182730[[#This Row],[Entrada / Saída]]="Saída",FluxoCaixa1013151419182730[[#This Row],[R$ (Valores)]]*-1,FluxoCaixa1013151419182730[[#This Row],[R$ (Valores)]])</f>
        <v>-6000.42</v>
      </c>
    </row>
    <row r="446" spans="2:12">
      <c r="B446" s="48" t="s">
        <v>2478</v>
      </c>
      <c r="C446" s="48" t="s">
        <v>3977</v>
      </c>
      <c r="D446" s="16">
        <v>46251</v>
      </c>
      <c r="E446" s="48" t="s">
        <v>2496</v>
      </c>
      <c r="F446" s="17" t="s">
        <v>2</v>
      </c>
      <c r="G446" s="17" t="s">
        <v>70</v>
      </c>
      <c r="H446" s="17" t="s">
        <v>3915</v>
      </c>
      <c r="I446" s="21">
        <v>15720</v>
      </c>
      <c r="J446" s="17" t="s">
        <v>525</v>
      </c>
      <c r="K446" s="20">
        <f>IF(FluxoCaixa1013151419182730[[#This Row],[Movimento ]]="Saldo Inicial",FluxoCaixa1013151419182730[[#This Row],[R$ (Valores)]],K445+FluxoCaixa1013151419182730[[#This Row],[Valores Receitas / Despesas]])</f>
        <v>4217.7800000003263</v>
      </c>
      <c r="L446" s="20">
        <f>IF(FluxoCaixa1013151419182730[[#This Row],[Entrada / Saída]]="Saída",FluxoCaixa1013151419182730[[#This Row],[R$ (Valores)]]*-1,FluxoCaixa1013151419182730[[#This Row],[R$ (Valores)]])</f>
        <v>-15720</v>
      </c>
    </row>
    <row r="447" spans="2:12">
      <c r="B447" s="48" t="s">
        <v>2477</v>
      </c>
      <c r="C447" s="48" t="s">
        <v>3977</v>
      </c>
      <c r="D447" s="16">
        <v>46251</v>
      </c>
      <c r="E447" s="48" t="s">
        <v>2496</v>
      </c>
      <c r="F447" s="17" t="s">
        <v>2</v>
      </c>
      <c r="G447" s="17" t="s">
        <v>70</v>
      </c>
      <c r="H447" s="17" t="s">
        <v>3510</v>
      </c>
      <c r="I447" s="21">
        <v>2500</v>
      </c>
      <c r="J447" s="17" t="s">
        <v>525</v>
      </c>
      <c r="K447" s="20">
        <f>IF(FluxoCaixa1013151419182730[[#This Row],[Movimento ]]="Saldo Inicial",FluxoCaixa1013151419182730[[#This Row],[R$ (Valores)]],K446+FluxoCaixa1013151419182730[[#This Row],[Valores Receitas / Despesas]])</f>
        <v>1717.7800000003263</v>
      </c>
      <c r="L447" s="20">
        <f>IF(FluxoCaixa1013151419182730[[#This Row],[Entrada / Saída]]="Saída",FluxoCaixa1013151419182730[[#This Row],[R$ (Valores)]]*-1,FluxoCaixa1013151419182730[[#This Row],[R$ (Valores)]])</f>
        <v>-2500</v>
      </c>
    </row>
    <row r="448" spans="2:12">
      <c r="B448" s="48" t="s">
        <v>2477</v>
      </c>
      <c r="C448" s="48" t="s">
        <v>3977</v>
      </c>
      <c r="D448" s="16">
        <v>46251</v>
      </c>
      <c r="E448" s="48" t="s">
        <v>2496</v>
      </c>
      <c r="F448" s="17" t="s">
        <v>2</v>
      </c>
      <c r="G448" s="17" t="s">
        <v>70</v>
      </c>
      <c r="H448" s="17" t="s">
        <v>2147</v>
      </c>
      <c r="I448" s="21">
        <v>1000</v>
      </c>
      <c r="J448" s="17" t="s">
        <v>525</v>
      </c>
      <c r="K448" s="20">
        <f>IF(FluxoCaixa1013151419182730[[#This Row],[Movimento ]]="Saldo Inicial",FluxoCaixa1013151419182730[[#This Row],[R$ (Valores)]],K447+FluxoCaixa1013151419182730[[#This Row],[Valores Receitas / Despesas]])</f>
        <v>717.78000000032625</v>
      </c>
      <c r="L448" s="20">
        <f>IF(FluxoCaixa1013151419182730[[#This Row],[Entrada / Saída]]="Saída",FluxoCaixa1013151419182730[[#This Row],[R$ (Valores)]]*-1,FluxoCaixa1013151419182730[[#This Row],[R$ (Valores)]])</f>
        <v>-1000</v>
      </c>
    </row>
    <row r="449" spans="2:15">
      <c r="B449" s="48" t="s">
        <v>2477</v>
      </c>
      <c r="C449" s="48" t="s">
        <v>3977</v>
      </c>
      <c r="D449" s="16">
        <v>46251</v>
      </c>
      <c r="E449" s="48" t="s">
        <v>2496</v>
      </c>
      <c r="F449" s="17" t="s">
        <v>2</v>
      </c>
      <c r="G449" s="17" t="s">
        <v>70</v>
      </c>
      <c r="H449" s="17" t="s">
        <v>3276</v>
      </c>
      <c r="I449" s="21">
        <v>2000</v>
      </c>
      <c r="J449" s="17" t="s">
        <v>525</v>
      </c>
      <c r="K449" s="20">
        <f>IF(FluxoCaixa1013151419182730[[#This Row],[Movimento ]]="Saldo Inicial",FluxoCaixa1013151419182730[[#This Row],[R$ (Valores)]],K448+FluxoCaixa1013151419182730[[#This Row],[Valores Receitas / Despesas]])</f>
        <v>-1282.2199999996737</v>
      </c>
      <c r="L449" s="20">
        <f>IF(FluxoCaixa1013151419182730[[#This Row],[Entrada / Saída]]="Saída",FluxoCaixa1013151419182730[[#This Row],[R$ (Valores)]]*-1,FluxoCaixa1013151419182730[[#This Row],[R$ (Valores)]])</f>
        <v>-2000</v>
      </c>
    </row>
    <row r="450" spans="2:15">
      <c r="B450" s="48" t="s">
        <v>2477</v>
      </c>
      <c r="C450" s="48" t="s">
        <v>3977</v>
      </c>
      <c r="D450" s="16">
        <v>46251</v>
      </c>
      <c r="E450" s="48" t="s">
        <v>2496</v>
      </c>
      <c r="F450" s="17" t="s">
        <v>2</v>
      </c>
      <c r="G450" s="17" t="s">
        <v>70</v>
      </c>
      <c r="H450" s="17" t="s">
        <v>1178</v>
      </c>
      <c r="I450" s="21">
        <v>1200</v>
      </c>
      <c r="J450" s="17" t="s">
        <v>525</v>
      </c>
      <c r="K450" s="20">
        <f>IF(FluxoCaixa1013151419182730[[#This Row],[Movimento ]]="Saldo Inicial",FluxoCaixa1013151419182730[[#This Row],[R$ (Valores)]],K449+FluxoCaixa1013151419182730[[#This Row],[Valores Receitas / Despesas]])</f>
        <v>-2482.2199999996737</v>
      </c>
      <c r="L450" s="20">
        <f>IF(FluxoCaixa1013151419182730[[#This Row],[Entrada / Saída]]="Saída",FluxoCaixa1013151419182730[[#This Row],[R$ (Valores)]]*-1,FluxoCaixa1013151419182730[[#This Row],[R$ (Valores)]])</f>
        <v>-1200</v>
      </c>
    </row>
    <row r="451" spans="2:15">
      <c r="B451" s="48" t="s">
        <v>2477</v>
      </c>
      <c r="C451" s="48" t="s">
        <v>3977</v>
      </c>
      <c r="D451" s="16">
        <v>46251</v>
      </c>
      <c r="E451" s="48" t="s">
        <v>2496</v>
      </c>
      <c r="F451" s="17" t="s">
        <v>2</v>
      </c>
      <c r="G451" s="17" t="s">
        <v>23</v>
      </c>
      <c r="H451" s="17" t="s">
        <v>4127</v>
      </c>
      <c r="I451" s="21">
        <v>7065.15</v>
      </c>
      <c r="J451" s="17" t="s">
        <v>525</v>
      </c>
      <c r="K451" s="20">
        <f>IF(FluxoCaixa1013151419182730[[#This Row],[Movimento ]]="Saldo Inicial",FluxoCaixa1013151419182730[[#This Row],[R$ (Valores)]],K450+FluxoCaixa1013151419182730[[#This Row],[Valores Receitas / Despesas]])</f>
        <v>-9547.3699999996734</v>
      </c>
      <c r="L451" s="20">
        <f>IF(FluxoCaixa1013151419182730[[#This Row],[Entrada / Saída]]="Saída",FluxoCaixa1013151419182730[[#This Row],[R$ (Valores)]]*-1,FluxoCaixa1013151419182730[[#This Row],[R$ (Valores)]])</f>
        <v>-7065.15</v>
      </c>
    </row>
    <row r="452" spans="2:15">
      <c r="B452" s="48" t="s">
        <v>2477</v>
      </c>
      <c r="C452" s="48" t="s">
        <v>3977</v>
      </c>
      <c r="D452" s="16">
        <v>46251</v>
      </c>
      <c r="E452" s="48" t="s">
        <v>2496</v>
      </c>
      <c r="F452" s="17" t="s">
        <v>2</v>
      </c>
      <c r="G452" s="17" t="s">
        <v>70</v>
      </c>
      <c r="H452" s="17" t="s">
        <v>2351</v>
      </c>
      <c r="I452" s="21">
        <v>360</v>
      </c>
      <c r="J452" s="17" t="s">
        <v>525</v>
      </c>
      <c r="K452" s="20">
        <f>IF(FluxoCaixa1013151419182730[[#This Row],[Movimento ]]="Saldo Inicial",FluxoCaixa1013151419182730[[#This Row],[R$ (Valores)]],K451+FluxoCaixa1013151419182730[[#This Row],[Valores Receitas / Despesas]])</f>
        <v>-9907.3699999996734</v>
      </c>
      <c r="L452" s="20">
        <f>IF(FluxoCaixa1013151419182730[[#This Row],[Entrada / Saída]]="Saída",FluxoCaixa1013151419182730[[#This Row],[R$ (Valores)]]*-1,FluxoCaixa1013151419182730[[#This Row],[R$ (Valores)]])</f>
        <v>-360</v>
      </c>
    </row>
    <row r="453" spans="2:15">
      <c r="B453" s="48" t="s">
        <v>2477</v>
      </c>
      <c r="C453" s="48" t="s">
        <v>3977</v>
      </c>
      <c r="D453" s="16">
        <v>46251</v>
      </c>
      <c r="E453" s="48" t="s">
        <v>2496</v>
      </c>
      <c r="F453" s="17" t="s">
        <v>2</v>
      </c>
      <c r="G453" s="17" t="s">
        <v>15</v>
      </c>
      <c r="H453" s="17" t="s">
        <v>1042</v>
      </c>
      <c r="I453" s="21">
        <v>369.06</v>
      </c>
      <c r="J453" s="17" t="s">
        <v>525</v>
      </c>
      <c r="K453" s="20">
        <f>IF(FluxoCaixa1013151419182730[[#This Row],[Movimento ]]="Saldo Inicial",FluxoCaixa1013151419182730[[#This Row],[R$ (Valores)]],K452+FluxoCaixa1013151419182730[[#This Row],[Valores Receitas / Despesas]])</f>
        <v>-10276.429999999673</v>
      </c>
      <c r="L453" s="20">
        <f>IF(FluxoCaixa1013151419182730[[#This Row],[Entrada / Saída]]="Saída",FluxoCaixa1013151419182730[[#This Row],[R$ (Valores)]]*-1,FluxoCaixa1013151419182730[[#This Row],[R$ (Valores)]])</f>
        <v>-369.06</v>
      </c>
    </row>
    <row r="454" spans="2:15">
      <c r="B454" s="48" t="s">
        <v>2477</v>
      </c>
      <c r="C454" s="48" t="s">
        <v>3977</v>
      </c>
      <c r="D454" s="16">
        <v>46251</v>
      </c>
      <c r="E454" s="48" t="s">
        <v>2496</v>
      </c>
      <c r="F454" s="17" t="s">
        <v>2</v>
      </c>
      <c r="G454" s="17" t="s">
        <v>15</v>
      </c>
      <c r="H454" s="17" t="s">
        <v>1042</v>
      </c>
      <c r="I454" s="21">
        <v>128.97</v>
      </c>
      <c r="J454" s="17" t="s">
        <v>525</v>
      </c>
      <c r="K454" s="20">
        <f>IF(FluxoCaixa1013151419182730[[#This Row],[Movimento ]]="Saldo Inicial",FluxoCaixa1013151419182730[[#This Row],[R$ (Valores)]],K453+FluxoCaixa1013151419182730[[#This Row],[Valores Receitas / Despesas]])</f>
        <v>-10405.399999999672</v>
      </c>
      <c r="L454" s="20">
        <f>IF(FluxoCaixa1013151419182730[[#This Row],[Entrada / Saída]]="Saída",FluxoCaixa1013151419182730[[#This Row],[R$ (Valores)]]*-1,FluxoCaixa1013151419182730[[#This Row],[R$ (Valores)]])</f>
        <v>-128.97</v>
      </c>
    </row>
    <row r="455" spans="2:15">
      <c r="B455" s="48" t="s">
        <v>2477</v>
      </c>
      <c r="C455" s="48" t="s">
        <v>3977</v>
      </c>
      <c r="D455" s="16">
        <v>46251</v>
      </c>
      <c r="E455" s="48" t="s">
        <v>2417</v>
      </c>
      <c r="F455" s="17" t="s">
        <v>2</v>
      </c>
      <c r="G455" s="17" t="s">
        <v>15</v>
      </c>
      <c r="H455" s="17" t="s">
        <v>1042</v>
      </c>
      <c r="I455" s="21">
        <v>149.93</v>
      </c>
      <c r="J455" s="17" t="s">
        <v>525</v>
      </c>
      <c r="K455" s="20">
        <f>IF(FluxoCaixa1013151419182730[[#This Row],[Movimento ]]="Saldo Inicial",FluxoCaixa1013151419182730[[#This Row],[R$ (Valores)]],K454+FluxoCaixa1013151419182730[[#This Row],[Valores Receitas / Despesas]])</f>
        <v>-10555.329999999673</v>
      </c>
      <c r="L455" s="20">
        <f>IF(FluxoCaixa1013151419182730[[#This Row],[Entrada / Saída]]="Saída",FluxoCaixa1013151419182730[[#This Row],[R$ (Valores)]]*-1,FluxoCaixa1013151419182730[[#This Row],[R$ (Valores)]])</f>
        <v>-149.93</v>
      </c>
    </row>
    <row r="456" spans="2:15">
      <c r="B456" s="48" t="s">
        <v>2477</v>
      </c>
      <c r="C456" s="48" t="s">
        <v>3977</v>
      </c>
      <c r="D456" s="16">
        <v>46251</v>
      </c>
      <c r="E456" s="48" t="s">
        <v>2496</v>
      </c>
      <c r="F456" s="17" t="s">
        <v>2</v>
      </c>
      <c r="G456" s="17" t="s">
        <v>76</v>
      </c>
      <c r="H456" s="17" t="s">
        <v>1151</v>
      </c>
      <c r="I456" s="21">
        <v>318</v>
      </c>
      <c r="J456" s="17" t="s">
        <v>525</v>
      </c>
      <c r="K456" s="20">
        <f>IF(FluxoCaixa1013151419182730[[#This Row],[Movimento ]]="Saldo Inicial",FluxoCaixa1013151419182730[[#This Row],[R$ (Valores)]],K455+FluxoCaixa1013151419182730[[#This Row],[Valores Receitas / Despesas]])</f>
        <v>-10873.329999999673</v>
      </c>
      <c r="L456" s="20">
        <f>IF(FluxoCaixa1013151419182730[[#This Row],[Entrada / Saída]]="Saída",FluxoCaixa1013151419182730[[#This Row],[R$ (Valores)]]*-1,FluxoCaixa1013151419182730[[#This Row],[R$ (Valores)]])</f>
        <v>-318</v>
      </c>
    </row>
    <row r="457" spans="2:15">
      <c r="B457" s="48" t="s">
        <v>2477</v>
      </c>
      <c r="C457" s="48" t="s">
        <v>3977</v>
      </c>
      <c r="D457" s="16">
        <v>46251</v>
      </c>
      <c r="E457" s="48" t="s">
        <v>2496</v>
      </c>
      <c r="F457" s="17" t="s">
        <v>2</v>
      </c>
      <c r="G457" s="17" t="s">
        <v>146</v>
      </c>
      <c r="H457" s="17" t="s">
        <v>862</v>
      </c>
      <c r="I457" s="21">
        <v>179</v>
      </c>
      <c r="J457" s="17" t="s">
        <v>525</v>
      </c>
      <c r="K457" s="20">
        <f>IF(FluxoCaixa1013151419182730[[#This Row],[Movimento ]]="Saldo Inicial",FluxoCaixa1013151419182730[[#This Row],[R$ (Valores)]],K456+FluxoCaixa1013151419182730[[#This Row],[Valores Receitas / Despesas]])</f>
        <v>-11052.329999999673</v>
      </c>
      <c r="L457" s="20">
        <f>IF(FluxoCaixa1013151419182730[[#This Row],[Entrada / Saída]]="Saída",FluxoCaixa1013151419182730[[#This Row],[R$ (Valores)]]*-1,FluxoCaixa1013151419182730[[#This Row],[R$ (Valores)]])</f>
        <v>-179</v>
      </c>
    </row>
    <row r="458" spans="2:15">
      <c r="B458" s="48" t="s">
        <v>2477</v>
      </c>
      <c r="C458" s="48" t="s">
        <v>3977</v>
      </c>
      <c r="D458" s="16">
        <v>46251</v>
      </c>
      <c r="E458" s="48" t="s">
        <v>2496</v>
      </c>
      <c r="F458" s="17" t="s">
        <v>2</v>
      </c>
      <c r="G458" s="17" t="s">
        <v>519</v>
      </c>
      <c r="H458" s="17" t="s">
        <v>4128</v>
      </c>
      <c r="I458" s="21">
        <v>7500</v>
      </c>
      <c r="J458" s="17" t="s">
        <v>525</v>
      </c>
      <c r="K458" s="20">
        <f>IF(FluxoCaixa1013151419182730[[#This Row],[Movimento ]]="Saldo Inicial",FluxoCaixa1013151419182730[[#This Row],[R$ (Valores)]],K457+FluxoCaixa1013151419182730[[#This Row],[Valores Receitas / Despesas]])</f>
        <v>-18552.329999999674</v>
      </c>
      <c r="L458" s="20">
        <f>IF(FluxoCaixa1013151419182730[[#This Row],[Entrada / Saída]]="Saída",FluxoCaixa1013151419182730[[#This Row],[R$ (Valores)]]*-1,FluxoCaixa1013151419182730[[#This Row],[R$ (Valores)]])</f>
        <v>-7500</v>
      </c>
    </row>
    <row r="459" spans="2:15">
      <c r="B459" s="48" t="s">
        <v>2477</v>
      </c>
      <c r="C459" s="48" t="s">
        <v>3977</v>
      </c>
      <c r="D459" s="16">
        <v>46251</v>
      </c>
      <c r="E459" s="48" t="s">
        <v>2496</v>
      </c>
      <c r="F459" s="17" t="s">
        <v>2</v>
      </c>
      <c r="G459" s="17" t="s">
        <v>519</v>
      </c>
      <c r="H459" s="17" t="s">
        <v>4128</v>
      </c>
      <c r="I459" s="21">
        <v>17000</v>
      </c>
      <c r="J459" s="17" t="s">
        <v>525</v>
      </c>
      <c r="K459" s="20">
        <f>IF(FluxoCaixa1013151419182730[[#This Row],[Movimento ]]="Saldo Inicial",FluxoCaixa1013151419182730[[#This Row],[R$ (Valores)]],K458+FluxoCaixa1013151419182730[[#This Row],[Valores Receitas / Despesas]])</f>
        <v>-35552.329999999674</v>
      </c>
      <c r="L459" s="20">
        <f>IF(FluxoCaixa1013151419182730[[#This Row],[Entrada / Saída]]="Saída",FluxoCaixa1013151419182730[[#This Row],[R$ (Valores)]]*-1,FluxoCaixa1013151419182730[[#This Row],[R$ (Valores)]])</f>
        <v>-17000</v>
      </c>
    </row>
    <row r="460" spans="2:15">
      <c r="B460" s="48" t="s">
        <v>2478</v>
      </c>
      <c r="C460" s="48" t="s">
        <v>3977</v>
      </c>
      <c r="D460" s="16">
        <v>46251</v>
      </c>
      <c r="E460" s="48" t="s">
        <v>2413</v>
      </c>
      <c r="F460" s="17" t="s">
        <v>1</v>
      </c>
      <c r="G460" s="17" t="s">
        <v>75</v>
      </c>
      <c r="H460" s="17" t="s">
        <v>4110</v>
      </c>
      <c r="I460" s="21">
        <v>50000</v>
      </c>
      <c r="J460" s="17" t="s">
        <v>525</v>
      </c>
      <c r="K460" s="20">
        <f>IF(FluxoCaixa1013151419182730[[#This Row],[Movimento ]]="Saldo Inicial",FluxoCaixa1013151419182730[[#This Row],[R$ (Valores)]],K459+FluxoCaixa1013151419182730[[#This Row],[Valores Receitas / Despesas]])</f>
        <v>14447.670000000326</v>
      </c>
      <c r="L460" s="20">
        <f>IF(FluxoCaixa1013151419182730[[#This Row],[Entrada / Saída]]="Saída",FluxoCaixa1013151419182730[[#This Row],[R$ (Valores)]]*-1,FluxoCaixa1013151419182730[[#This Row],[R$ (Valores)]])</f>
        <v>50000</v>
      </c>
      <c r="O460" s="31"/>
    </row>
    <row r="461" spans="2:15">
      <c r="B461" s="48" t="s">
        <v>2478</v>
      </c>
      <c r="C461" s="48" t="s">
        <v>3977</v>
      </c>
      <c r="D461" s="16">
        <v>46251</v>
      </c>
      <c r="E461" s="48" t="s">
        <v>2413</v>
      </c>
      <c r="F461" s="17" t="s">
        <v>2</v>
      </c>
      <c r="G461" s="17" t="s">
        <v>146</v>
      </c>
      <c r="H461" s="17" t="s">
        <v>4129</v>
      </c>
      <c r="I461" s="21">
        <v>267.17</v>
      </c>
      <c r="J461" s="17" t="s">
        <v>525</v>
      </c>
      <c r="K461" s="20">
        <f>IF(FluxoCaixa1013151419182730[[#This Row],[Movimento ]]="Saldo Inicial",FluxoCaixa1013151419182730[[#This Row],[R$ (Valores)]],K460+FluxoCaixa1013151419182730[[#This Row],[Valores Receitas / Despesas]])</f>
        <v>14180.500000000326</v>
      </c>
      <c r="L461" s="20">
        <f>IF(FluxoCaixa1013151419182730[[#This Row],[Entrada / Saída]]="Saída",FluxoCaixa1013151419182730[[#This Row],[R$ (Valores)]]*-1,FluxoCaixa1013151419182730[[#This Row],[R$ (Valores)]])</f>
        <v>-267.17</v>
      </c>
    </row>
    <row r="462" spans="2:15">
      <c r="B462" s="48" t="s">
        <v>2478</v>
      </c>
      <c r="C462" s="48" t="s">
        <v>3977</v>
      </c>
      <c r="D462" s="16">
        <v>46251</v>
      </c>
      <c r="E462" s="48" t="s">
        <v>2413</v>
      </c>
      <c r="F462" s="17" t="s">
        <v>2</v>
      </c>
      <c r="G462" s="17" t="s">
        <v>20</v>
      </c>
      <c r="H462" s="17" t="s">
        <v>3353</v>
      </c>
      <c r="I462" s="21">
        <v>1466.01</v>
      </c>
      <c r="J462" s="17" t="s">
        <v>525</v>
      </c>
      <c r="K462" s="20">
        <f>IF(FluxoCaixa1013151419182730[[#This Row],[Movimento ]]="Saldo Inicial",FluxoCaixa1013151419182730[[#This Row],[R$ (Valores)]],K461+FluxoCaixa1013151419182730[[#This Row],[Valores Receitas / Despesas]])</f>
        <v>12714.490000000325</v>
      </c>
      <c r="L462" s="20">
        <f>IF(FluxoCaixa1013151419182730[[#This Row],[Entrada / Saída]]="Saída",FluxoCaixa1013151419182730[[#This Row],[R$ (Valores)]]*-1,FluxoCaixa1013151419182730[[#This Row],[R$ (Valores)]])</f>
        <v>-1466.01</v>
      </c>
      <c r="O462" s="26"/>
    </row>
    <row r="463" spans="2:15">
      <c r="B463" s="48" t="s">
        <v>2478</v>
      </c>
      <c r="C463" s="48" t="s">
        <v>3977</v>
      </c>
      <c r="D463" s="16">
        <v>46252</v>
      </c>
      <c r="E463" s="48" t="s">
        <v>2417</v>
      </c>
      <c r="F463" s="17" t="s">
        <v>2</v>
      </c>
      <c r="G463" s="17" t="s">
        <v>70</v>
      </c>
      <c r="H463" s="17" t="s">
        <v>4144</v>
      </c>
      <c r="I463" s="21">
        <v>1000</v>
      </c>
      <c r="J463" s="17" t="s">
        <v>525</v>
      </c>
      <c r="K463" s="20">
        <f>IF(FluxoCaixa1013151419182730[[#This Row],[Movimento ]]="Saldo Inicial",FluxoCaixa1013151419182730[[#This Row],[R$ (Valores)]],K462+FluxoCaixa1013151419182730[[#This Row],[Valores Receitas / Despesas]])</f>
        <v>11714.490000000325</v>
      </c>
      <c r="L463" s="20">
        <f>IF(FluxoCaixa1013151419182730[[#This Row],[Entrada / Saída]]="Saída",FluxoCaixa1013151419182730[[#This Row],[R$ (Valores)]]*-1,FluxoCaixa1013151419182730[[#This Row],[R$ (Valores)]])</f>
        <v>-1000</v>
      </c>
    </row>
    <row r="464" spans="2:15">
      <c r="B464" s="48" t="s">
        <v>2478</v>
      </c>
      <c r="C464" s="48" t="s">
        <v>3977</v>
      </c>
      <c r="D464" s="16">
        <v>46252</v>
      </c>
      <c r="E464" s="48" t="s">
        <v>2417</v>
      </c>
      <c r="F464" s="17" t="s">
        <v>2</v>
      </c>
      <c r="G464" s="17" t="s">
        <v>25</v>
      </c>
      <c r="H464" s="17" t="s">
        <v>4145</v>
      </c>
      <c r="I464" s="21">
        <v>1150</v>
      </c>
      <c r="J464" s="17" t="s">
        <v>525</v>
      </c>
      <c r="K464" s="20">
        <f>IF(FluxoCaixa1013151419182730[[#This Row],[Movimento ]]="Saldo Inicial",FluxoCaixa1013151419182730[[#This Row],[R$ (Valores)]],K463+FluxoCaixa1013151419182730[[#This Row],[Valores Receitas / Despesas]])</f>
        <v>10564.490000000325</v>
      </c>
      <c r="L464" s="20">
        <f>IF(FluxoCaixa1013151419182730[[#This Row],[Entrada / Saída]]="Saída",FluxoCaixa1013151419182730[[#This Row],[R$ (Valores)]]*-1,FluxoCaixa1013151419182730[[#This Row],[R$ (Valores)]])</f>
        <v>-1150</v>
      </c>
    </row>
    <row r="465" spans="2:12">
      <c r="B465" s="48" t="s">
        <v>2478</v>
      </c>
      <c r="C465" s="48" t="s">
        <v>3977</v>
      </c>
      <c r="D465" s="16">
        <v>46252</v>
      </c>
      <c r="E465" s="48" t="s">
        <v>2413</v>
      </c>
      <c r="F465" s="17" t="s">
        <v>2</v>
      </c>
      <c r="G465" s="17" t="s">
        <v>71</v>
      </c>
      <c r="H465" s="17" t="s">
        <v>4146</v>
      </c>
      <c r="I465" s="21">
        <v>368.96</v>
      </c>
      <c r="J465" s="17" t="s">
        <v>525</v>
      </c>
      <c r="K465" s="20">
        <f>IF(FluxoCaixa1013151419182730[[#This Row],[Movimento ]]="Saldo Inicial",FluxoCaixa1013151419182730[[#This Row],[R$ (Valores)]],K464+FluxoCaixa1013151419182730[[#This Row],[Valores Receitas / Despesas]])</f>
        <v>10195.530000000326</v>
      </c>
      <c r="L465" s="20">
        <f>IF(FluxoCaixa1013151419182730[[#This Row],[Entrada / Saída]]="Saída",FluxoCaixa1013151419182730[[#This Row],[R$ (Valores)]]*-1,FluxoCaixa1013151419182730[[#This Row],[R$ (Valores)]])</f>
        <v>-368.96</v>
      </c>
    </row>
    <row r="466" spans="2:12">
      <c r="B466" s="48" t="s">
        <v>2478</v>
      </c>
      <c r="C466" s="48" t="s">
        <v>3977</v>
      </c>
      <c r="D466" s="16">
        <v>46252</v>
      </c>
      <c r="E466" s="48" t="s">
        <v>2413</v>
      </c>
      <c r="F466" s="17" t="s">
        <v>2</v>
      </c>
      <c r="G466" s="17" t="s">
        <v>71</v>
      </c>
      <c r="H466" s="17" t="s">
        <v>4147</v>
      </c>
      <c r="I466" s="21">
        <v>275.58</v>
      </c>
      <c r="J466" s="17" t="s">
        <v>525</v>
      </c>
      <c r="K466" s="20">
        <f>IF(FluxoCaixa1013151419182730[[#This Row],[Movimento ]]="Saldo Inicial",FluxoCaixa1013151419182730[[#This Row],[R$ (Valores)]],K465+FluxoCaixa1013151419182730[[#This Row],[Valores Receitas / Despesas]])</f>
        <v>9919.9500000003263</v>
      </c>
      <c r="L466" s="20">
        <f>IF(FluxoCaixa1013151419182730[[#This Row],[Entrada / Saída]]="Saída",FluxoCaixa1013151419182730[[#This Row],[R$ (Valores)]]*-1,FluxoCaixa1013151419182730[[#This Row],[R$ (Valores)]])</f>
        <v>-275.58</v>
      </c>
    </row>
    <row r="467" spans="2:12">
      <c r="B467" s="48" t="s">
        <v>2477</v>
      </c>
      <c r="C467" s="48" t="s">
        <v>3977</v>
      </c>
      <c r="D467" s="16">
        <v>46252</v>
      </c>
      <c r="E467" s="48" t="s">
        <v>2413</v>
      </c>
      <c r="F467" s="17" t="s">
        <v>2</v>
      </c>
      <c r="G467" s="17" t="s">
        <v>17</v>
      </c>
      <c r="H467" s="17" t="s">
        <v>2775</v>
      </c>
      <c r="I467" s="21">
        <v>1530.68</v>
      </c>
      <c r="J467" s="17" t="s">
        <v>525</v>
      </c>
      <c r="K467" s="20">
        <f>IF(FluxoCaixa1013151419182730[[#This Row],[Movimento ]]="Saldo Inicial",FluxoCaixa1013151419182730[[#This Row],[R$ (Valores)]],K466+FluxoCaixa1013151419182730[[#This Row],[Valores Receitas / Despesas]])</f>
        <v>8389.270000000326</v>
      </c>
      <c r="L467" s="20">
        <f>IF(FluxoCaixa1013151419182730[[#This Row],[Entrada / Saída]]="Saída",FluxoCaixa1013151419182730[[#This Row],[R$ (Valores)]]*-1,FluxoCaixa1013151419182730[[#This Row],[R$ (Valores)]])</f>
        <v>-1530.68</v>
      </c>
    </row>
    <row r="468" spans="2:12">
      <c r="B468" s="48" t="s">
        <v>2477</v>
      </c>
      <c r="C468" s="48" t="s">
        <v>3977</v>
      </c>
      <c r="D468" s="16">
        <v>46252</v>
      </c>
      <c r="E468" s="48" t="s">
        <v>2413</v>
      </c>
      <c r="F468" s="17" t="s">
        <v>2</v>
      </c>
      <c r="G468" s="17" t="s">
        <v>143</v>
      </c>
      <c r="H468" s="17" t="s">
        <v>2776</v>
      </c>
      <c r="I468" s="21">
        <v>1777.2</v>
      </c>
      <c r="J468" s="17" t="s">
        <v>525</v>
      </c>
      <c r="K468" s="20">
        <f>IF(FluxoCaixa1013151419182730[[#This Row],[Movimento ]]="Saldo Inicial",FluxoCaixa1013151419182730[[#This Row],[R$ (Valores)]],K467+FluxoCaixa1013151419182730[[#This Row],[Valores Receitas / Despesas]])</f>
        <v>6612.0700000003262</v>
      </c>
      <c r="L468" s="20">
        <f>IF(FluxoCaixa1013151419182730[[#This Row],[Entrada / Saída]]="Saída",FluxoCaixa1013151419182730[[#This Row],[R$ (Valores)]]*-1,FluxoCaixa1013151419182730[[#This Row],[R$ (Valores)]])</f>
        <v>-1777.2</v>
      </c>
    </row>
    <row r="469" spans="2:12">
      <c r="B469" s="48" t="s">
        <v>2477</v>
      </c>
      <c r="C469" s="48" t="s">
        <v>3977</v>
      </c>
      <c r="D469" s="16">
        <v>46252</v>
      </c>
      <c r="E469" s="48" t="s">
        <v>2413</v>
      </c>
      <c r="F469" s="17" t="s">
        <v>2</v>
      </c>
      <c r="G469" s="17" t="s">
        <v>431</v>
      </c>
      <c r="H469" s="17" t="s">
        <v>4148</v>
      </c>
      <c r="I469" s="21">
        <v>104.13</v>
      </c>
      <c r="J469" s="17" t="s">
        <v>525</v>
      </c>
      <c r="K469" s="20">
        <f>IF(FluxoCaixa1013151419182730[[#This Row],[Movimento ]]="Saldo Inicial",FluxoCaixa1013151419182730[[#This Row],[R$ (Valores)]],K468+FluxoCaixa1013151419182730[[#This Row],[Valores Receitas / Despesas]])</f>
        <v>6507.9400000003261</v>
      </c>
      <c r="L469" s="20">
        <f>IF(FluxoCaixa1013151419182730[[#This Row],[Entrada / Saída]]="Saída",FluxoCaixa1013151419182730[[#This Row],[R$ (Valores)]]*-1,FluxoCaixa1013151419182730[[#This Row],[R$ (Valores)]])</f>
        <v>-104.13</v>
      </c>
    </row>
    <row r="470" spans="2:12">
      <c r="B470" s="48" t="s">
        <v>2478</v>
      </c>
      <c r="C470" s="48" t="s">
        <v>3977</v>
      </c>
      <c r="D470" s="16">
        <v>46252</v>
      </c>
      <c r="E470" s="48" t="s">
        <v>2417</v>
      </c>
      <c r="F470" s="17" t="s">
        <v>2</v>
      </c>
      <c r="G470" s="17" t="s">
        <v>507</v>
      </c>
      <c r="H470" s="17" t="s">
        <v>4149</v>
      </c>
      <c r="I470" s="21">
        <v>108.39</v>
      </c>
      <c r="J470" s="17" t="s">
        <v>525</v>
      </c>
      <c r="K470" s="20">
        <f>IF(FluxoCaixa1013151419182730[[#This Row],[Movimento ]]="Saldo Inicial",FluxoCaixa1013151419182730[[#This Row],[R$ (Valores)]],K469+FluxoCaixa1013151419182730[[#This Row],[Valores Receitas / Despesas]])</f>
        <v>6399.5500000003258</v>
      </c>
      <c r="L470" s="20">
        <f>IF(FluxoCaixa1013151419182730[[#This Row],[Entrada / Saída]]="Saída",FluxoCaixa1013151419182730[[#This Row],[R$ (Valores)]]*-1,FluxoCaixa1013151419182730[[#This Row],[R$ (Valores)]])</f>
        <v>-108.39</v>
      </c>
    </row>
    <row r="471" spans="2:12">
      <c r="B471" s="48" t="s">
        <v>2478</v>
      </c>
      <c r="C471" s="48" t="s">
        <v>3977</v>
      </c>
      <c r="D471" s="16">
        <v>46252</v>
      </c>
      <c r="E471" s="48" t="s">
        <v>2417</v>
      </c>
      <c r="F471" s="17" t="s">
        <v>2</v>
      </c>
      <c r="G471" s="17" t="s">
        <v>507</v>
      </c>
      <c r="H471" s="17" t="s">
        <v>4150</v>
      </c>
      <c r="I471" s="21">
        <v>68.17</v>
      </c>
      <c r="J471" s="17" t="s">
        <v>525</v>
      </c>
      <c r="K471" s="20">
        <f>IF(FluxoCaixa1013151419182730[[#This Row],[Movimento ]]="Saldo Inicial",FluxoCaixa1013151419182730[[#This Row],[R$ (Valores)]],K470+FluxoCaixa1013151419182730[[#This Row],[Valores Receitas / Despesas]])</f>
        <v>6331.3800000003257</v>
      </c>
      <c r="L471" s="20">
        <f>IF(FluxoCaixa1013151419182730[[#This Row],[Entrada / Saída]]="Saída",FluxoCaixa1013151419182730[[#This Row],[R$ (Valores)]]*-1,FluxoCaixa1013151419182730[[#This Row],[R$ (Valores)]])</f>
        <v>-68.17</v>
      </c>
    </row>
    <row r="472" spans="2:12">
      <c r="B472" s="48" t="s">
        <v>2478</v>
      </c>
      <c r="C472" s="48" t="s">
        <v>3977</v>
      </c>
      <c r="D472" s="16">
        <v>46252</v>
      </c>
      <c r="E472" s="48" t="s">
        <v>2417</v>
      </c>
      <c r="F472" s="17" t="s">
        <v>2</v>
      </c>
      <c r="G472" s="17" t="s">
        <v>507</v>
      </c>
      <c r="H472" s="17" t="s">
        <v>4151</v>
      </c>
      <c r="I472" s="21">
        <v>68.17</v>
      </c>
      <c r="J472" s="17" t="s">
        <v>525</v>
      </c>
      <c r="K472" s="20">
        <f>IF(FluxoCaixa1013151419182730[[#This Row],[Movimento ]]="Saldo Inicial",FluxoCaixa1013151419182730[[#This Row],[R$ (Valores)]],K471+FluxoCaixa1013151419182730[[#This Row],[Valores Receitas / Despesas]])</f>
        <v>6263.2100000003256</v>
      </c>
      <c r="L472" s="20">
        <f>IF(FluxoCaixa1013151419182730[[#This Row],[Entrada / Saída]]="Saída",FluxoCaixa1013151419182730[[#This Row],[R$ (Valores)]]*-1,FluxoCaixa1013151419182730[[#This Row],[R$ (Valores)]])</f>
        <v>-68.17</v>
      </c>
    </row>
    <row r="473" spans="2:12">
      <c r="B473" s="48" t="s">
        <v>2478</v>
      </c>
      <c r="C473" s="48" t="s">
        <v>3977</v>
      </c>
      <c r="D473" s="16">
        <v>46252</v>
      </c>
      <c r="E473" s="48" t="s">
        <v>2417</v>
      </c>
      <c r="F473" s="17" t="s">
        <v>2</v>
      </c>
      <c r="G473" s="17" t="s">
        <v>507</v>
      </c>
      <c r="H473" s="17" t="s">
        <v>4152</v>
      </c>
      <c r="I473" s="21">
        <v>68.17</v>
      </c>
      <c r="J473" s="17" t="s">
        <v>525</v>
      </c>
      <c r="K473" s="20">
        <f>IF(FluxoCaixa1013151419182730[[#This Row],[Movimento ]]="Saldo Inicial",FluxoCaixa1013151419182730[[#This Row],[R$ (Valores)]],K472+FluxoCaixa1013151419182730[[#This Row],[Valores Receitas / Despesas]])</f>
        <v>6195.0400000003256</v>
      </c>
      <c r="L473" s="20">
        <f>IF(FluxoCaixa1013151419182730[[#This Row],[Entrada / Saída]]="Saída",FluxoCaixa1013151419182730[[#This Row],[R$ (Valores)]]*-1,FluxoCaixa1013151419182730[[#This Row],[R$ (Valores)]])</f>
        <v>-68.17</v>
      </c>
    </row>
    <row r="474" spans="2:12">
      <c r="B474" s="48" t="s">
        <v>2477</v>
      </c>
      <c r="C474" s="48" t="s">
        <v>3977</v>
      </c>
      <c r="D474" s="16">
        <v>46252</v>
      </c>
      <c r="E474" s="48" t="s">
        <v>2417</v>
      </c>
      <c r="F474" s="17" t="s">
        <v>2</v>
      </c>
      <c r="G474" s="17" t="s">
        <v>519</v>
      </c>
      <c r="H474" s="17" t="s">
        <v>1600</v>
      </c>
      <c r="I474" s="21">
        <v>7000</v>
      </c>
      <c r="J474" s="17" t="s">
        <v>525</v>
      </c>
      <c r="K474" s="20">
        <f>IF(FluxoCaixa1013151419182730[[#This Row],[Movimento ]]="Saldo Inicial",FluxoCaixa1013151419182730[[#This Row],[R$ (Valores)]],K473+FluxoCaixa1013151419182730[[#This Row],[Valores Receitas / Despesas]])</f>
        <v>-804.95999999967444</v>
      </c>
      <c r="L474" s="20">
        <f>IF(FluxoCaixa1013151419182730[[#This Row],[Entrada / Saída]]="Saída",FluxoCaixa1013151419182730[[#This Row],[R$ (Valores)]]*-1,FluxoCaixa1013151419182730[[#This Row],[R$ (Valores)]])</f>
        <v>-7000</v>
      </c>
    </row>
    <row r="475" spans="2:12">
      <c r="B475" s="48" t="s">
        <v>2478</v>
      </c>
      <c r="C475" s="48" t="s">
        <v>3977</v>
      </c>
      <c r="D475" s="16">
        <v>46253</v>
      </c>
      <c r="E475" s="48" t="s">
        <v>2413</v>
      </c>
      <c r="F475" s="17" t="s">
        <v>1</v>
      </c>
      <c r="G475" s="17" t="s">
        <v>75</v>
      </c>
      <c r="H475" s="17" t="s">
        <v>4110</v>
      </c>
      <c r="I475" s="21">
        <v>65000</v>
      </c>
      <c r="J475" s="17" t="s">
        <v>525</v>
      </c>
      <c r="K475" s="20">
        <f>IF(FluxoCaixa1013151419182730[[#This Row],[Movimento ]]="Saldo Inicial",FluxoCaixa1013151419182730[[#This Row],[R$ (Valores)]],K474+FluxoCaixa1013151419182730[[#This Row],[Valores Receitas / Despesas]])</f>
        <v>64195.040000000328</v>
      </c>
      <c r="L475" s="20">
        <f>IF(FluxoCaixa1013151419182730[[#This Row],[Entrada / Saída]]="Saída",FluxoCaixa1013151419182730[[#This Row],[R$ (Valores)]]*-1,FluxoCaixa1013151419182730[[#This Row],[R$ (Valores)]])</f>
        <v>65000</v>
      </c>
    </row>
    <row r="476" spans="2:12">
      <c r="B476" s="48" t="s">
        <v>2477</v>
      </c>
      <c r="C476" s="48" t="s">
        <v>3977</v>
      </c>
      <c r="D476" s="16">
        <v>46253</v>
      </c>
      <c r="E476" s="48" t="s">
        <v>2417</v>
      </c>
      <c r="F476" s="17" t="s">
        <v>2</v>
      </c>
      <c r="G476" s="17" t="s">
        <v>146</v>
      </c>
      <c r="H476" s="17" t="s">
        <v>4153</v>
      </c>
      <c r="I476" s="21">
        <v>400</v>
      </c>
      <c r="J476" s="17" t="s">
        <v>525</v>
      </c>
      <c r="K476" s="20">
        <f>IF(FluxoCaixa1013151419182730[[#This Row],[Movimento ]]="Saldo Inicial",FluxoCaixa1013151419182730[[#This Row],[R$ (Valores)]],K475+FluxoCaixa1013151419182730[[#This Row],[Valores Receitas / Despesas]])</f>
        <v>63795.040000000328</v>
      </c>
      <c r="L476" s="20">
        <f>IF(FluxoCaixa1013151419182730[[#This Row],[Entrada / Saída]]="Saída",FluxoCaixa1013151419182730[[#This Row],[R$ (Valores)]]*-1,FluxoCaixa1013151419182730[[#This Row],[R$ (Valores)]])</f>
        <v>-400</v>
      </c>
    </row>
    <row r="477" spans="2:12">
      <c r="B477" s="48" t="s">
        <v>2478</v>
      </c>
      <c r="C477" s="48" t="s">
        <v>3977</v>
      </c>
      <c r="D477" s="16">
        <v>46253</v>
      </c>
      <c r="E477" s="48" t="s">
        <v>2413</v>
      </c>
      <c r="F477" s="17" t="s">
        <v>2</v>
      </c>
      <c r="G477" s="17" t="s">
        <v>19</v>
      </c>
      <c r="H477" s="17" t="s">
        <v>4154</v>
      </c>
      <c r="I477" s="21">
        <v>42143.67</v>
      </c>
      <c r="J477" s="17" t="s">
        <v>525</v>
      </c>
      <c r="K477" s="20">
        <f>IF(FluxoCaixa1013151419182730[[#This Row],[Movimento ]]="Saldo Inicial",FluxoCaixa1013151419182730[[#This Row],[R$ (Valores)]],K476+FluxoCaixa1013151419182730[[#This Row],[Valores Receitas / Despesas]])</f>
        <v>21651.37000000033</v>
      </c>
      <c r="L477" s="20">
        <f>IF(FluxoCaixa1013151419182730[[#This Row],[Entrada / Saída]]="Saída",FluxoCaixa1013151419182730[[#This Row],[R$ (Valores)]]*-1,FluxoCaixa1013151419182730[[#This Row],[R$ (Valores)]])</f>
        <v>-42143.67</v>
      </c>
    </row>
    <row r="478" spans="2:12">
      <c r="B478" s="48" t="s">
        <v>3305</v>
      </c>
      <c r="C478" s="48" t="s">
        <v>3977</v>
      </c>
      <c r="D478" s="16">
        <v>46254</v>
      </c>
      <c r="E478" s="48" t="s">
        <v>2413</v>
      </c>
      <c r="F478" s="17" t="s">
        <v>2</v>
      </c>
      <c r="G478" s="17" t="s">
        <v>71</v>
      </c>
      <c r="H478" s="17" t="s">
        <v>4158</v>
      </c>
      <c r="I478" s="21">
        <v>294.75</v>
      </c>
      <c r="J478" s="17" t="s">
        <v>525</v>
      </c>
      <c r="K478" s="20">
        <f>IF(FluxoCaixa1013151419182730[[#This Row],[Movimento ]]="Saldo Inicial",FluxoCaixa1013151419182730[[#This Row],[R$ (Valores)]],K477+FluxoCaixa1013151419182730[[#This Row],[Valores Receitas / Despesas]])</f>
        <v>21356.62000000033</v>
      </c>
      <c r="L478" s="20">
        <f>IF(FluxoCaixa1013151419182730[[#This Row],[Entrada / Saída]]="Saída",FluxoCaixa1013151419182730[[#This Row],[R$ (Valores)]]*-1,FluxoCaixa1013151419182730[[#This Row],[R$ (Valores)]])</f>
        <v>-294.75</v>
      </c>
    </row>
    <row r="479" spans="2:12">
      <c r="B479" s="48" t="s">
        <v>3305</v>
      </c>
      <c r="C479" s="48" t="s">
        <v>3977</v>
      </c>
      <c r="D479" s="16">
        <v>46254</v>
      </c>
      <c r="E479" s="48" t="s">
        <v>2413</v>
      </c>
      <c r="F479" s="17" t="s">
        <v>2</v>
      </c>
      <c r="G479" s="17" t="s">
        <v>28</v>
      </c>
      <c r="H479" s="17" t="s">
        <v>4159</v>
      </c>
      <c r="I479" s="21">
        <v>3265.95</v>
      </c>
      <c r="J479" s="17" t="s">
        <v>525</v>
      </c>
      <c r="K479" s="20">
        <f>IF(FluxoCaixa1013151419182730[[#This Row],[Movimento ]]="Saldo Inicial",FluxoCaixa1013151419182730[[#This Row],[R$ (Valores)]],K478+FluxoCaixa1013151419182730[[#This Row],[Valores Receitas / Despesas]])</f>
        <v>18090.670000000329</v>
      </c>
      <c r="L479" s="20">
        <f>IF(FluxoCaixa1013151419182730[[#This Row],[Entrada / Saída]]="Saída",FluxoCaixa1013151419182730[[#This Row],[R$ (Valores)]]*-1,FluxoCaixa1013151419182730[[#This Row],[R$ (Valores)]])</f>
        <v>-3265.95</v>
      </c>
    </row>
    <row r="480" spans="2:12">
      <c r="B480" s="48" t="s">
        <v>2477</v>
      </c>
      <c r="C480" s="48" t="s">
        <v>3977</v>
      </c>
      <c r="D480" s="16">
        <v>46254</v>
      </c>
      <c r="E480" s="48" t="s">
        <v>2413</v>
      </c>
      <c r="F480" s="17" t="s">
        <v>2</v>
      </c>
      <c r="G480" s="17" t="s">
        <v>21</v>
      </c>
      <c r="H480" s="17" t="s">
        <v>2468</v>
      </c>
      <c r="I480" s="21">
        <v>2521.7600000000002</v>
      </c>
      <c r="J480" s="17" t="s">
        <v>525</v>
      </c>
      <c r="K480" s="20">
        <f>IF(FluxoCaixa1013151419182730[[#This Row],[Movimento ]]="Saldo Inicial",FluxoCaixa1013151419182730[[#This Row],[R$ (Valores)]],K479+FluxoCaixa1013151419182730[[#This Row],[Valores Receitas / Despesas]])</f>
        <v>15568.910000000329</v>
      </c>
      <c r="L480" s="20">
        <f>IF(FluxoCaixa1013151419182730[[#This Row],[Entrada / Saída]]="Saída",FluxoCaixa1013151419182730[[#This Row],[R$ (Valores)]]*-1,FluxoCaixa1013151419182730[[#This Row],[R$ (Valores)]])</f>
        <v>-2521.7600000000002</v>
      </c>
    </row>
    <row r="481" spans="2:12">
      <c r="B481" s="48" t="s">
        <v>2477</v>
      </c>
      <c r="C481" s="48" t="s">
        <v>3977</v>
      </c>
      <c r="D481" s="16">
        <v>46254</v>
      </c>
      <c r="E481" s="48" t="s">
        <v>2413</v>
      </c>
      <c r="F481" s="17" t="s">
        <v>2</v>
      </c>
      <c r="G481" s="17" t="s">
        <v>70</v>
      </c>
      <c r="H481" s="17" t="s">
        <v>3326</v>
      </c>
      <c r="I481" s="21">
        <v>5400</v>
      </c>
      <c r="J481" s="17" t="s">
        <v>525</v>
      </c>
      <c r="K481" s="20">
        <f>IF(FluxoCaixa1013151419182730[[#This Row],[Movimento ]]="Saldo Inicial",FluxoCaixa1013151419182730[[#This Row],[R$ (Valores)]],K480+FluxoCaixa1013151419182730[[#This Row],[Valores Receitas / Despesas]])</f>
        <v>10168.910000000329</v>
      </c>
      <c r="L481" s="20">
        <f>IF(FluxoCaixa1013151419182730[[#This Row],[Entrada / Saída]]="Saída",FluxoCaixa1013151419182730[[#This Row],[R$ (Valores)]]*-1,FluxoCaixa1013151419182730[[#This Row],[R$ (Valores)]])</f>
        <v>-5400</v>
      </c>
    </row>
    <row r="482" spans="2:12">
      <c r="B482" s="48" t="s">
        <v>2477</v>
      </c>
      <c r="C482" s="48" t="s">
        <v>3977</v>
      </c>
      <c r="D482" s="16">
        <v>46254</v>
      </c>
      <c r="E482" s="48" t="s">
        <v>2413</v>
      </c>
      <c r="F482" s="17" t="s">
        <v>2</v>
      </c>
      <c r="G482" s="17" t="s">
        <v>28</v>
      </c>
      <c r="H482" s="17" t="s">
        <v>4160</v>
      </c>
      <c r="I482" s="21">
        <v>676.27</v>
      </c>
      <c r="J482" s="17" t="s">
        <v>525</v>
      </c>
      <c r="K482" s="20">
        <f>IF(FluxoCaixa1013151419182730[[#This Row],[Movimento ]]="Saldo Inicial",FluxoCaixa1013151419182730[[#This Row],[R$ (Valores)]],K481+FluxoCaixa1013151419182730[[#This Row],[Valores Receitas / Despesas]])</f>
        <v>9492.6400000003287</v>
      </c>
      <c r="L482" s="20">
        <f>IF(FluxoCaixa1013151419182730[[#This Row],[Entrada / Saída]]="Saída",FluxoCaixa1013151419182730[[#This Row],[R$ (Valores)]]*-1,FluxoCaixa1013151419182730[[#This Row],[R$ (Valores)]])</f>
        <v>-676.27</v>
      </c>
    </row>
    <row r="483" spans="2:12">
      <c r="B483" s="48" t="s">
        <v>2477</v>
      </c>
      <c r="C483" s="48" t="s">
        <v>3977</v>
      </c>
      <c r="D483" s="16">
        <v>46254</v>
      </c>
      <c r="E483" s="48" t="s">
        <v>2413</v>
      </c>
      <c r="F483" s="17" t="s">
        <v>2</v>
      </c>
      <c r="G483" s="17" t="s">
        <v>28</v>
      </c>
      <c r="H483" s="17" t="s">
        <v>4161</v>
      </c>
      <c r="I483" s="21">
        <v>625.64</v>
      </c>
      <c r="J483" s="17" t="s">
        <v>525</v>
      </c>
      <c r="K483" s="20">
        <f>IF(FluxoCaixa1013151419182730[[#This Row],[Movimento ]]="Saldo Inicial",FluxoCaixa1013151419182730[[#This Row],[R$ (Valores)]],K482+FluxoCaixa1013151419182730[[#This Row],[Valores Receitas / Despesas]])</f>
        <v>8867.0000000003292</v>
      </c>
      <c r="L483" s="20">
        <f>IF(FluxoCaixa1013151419182730[[#This Row],[Entrada / Saída]]="Saída",FluxoCaixa1013151419182730[[#This Row],[R$ (Valores)]]*-1,FluxoCaixa1013151419182730[[#This Row],[R$ (Valores)]])</f>
        <v>-625.64</v>
      </c>
    </row>
    <row r="484" spans="2:12">
      <c r="B484" s="48" t="s">
        <v>2477</v>
      </c>
      <c r="C484" s="48" t="s">
        <v>3977</v>
      </c>
      <c r="D484" s="16">
        <v>46254</v>
      </c>
      <c r="E484" s="48" t="s">
        <v>2413</v>
      </c>
      <c r="F484" s="17" t="s">
        <v>2</v>
      </c>
      <c r="G484" s="17" t="s">
        <v>28</v>
      </c>
      <c r="H484" s="17" t="s">
        <v>2584</v>
      </c>
      <c r="I484" s="21">
        <v>434.86</v>
      </c>
      <c r="J484" s="17" t="s">
        <v>525</v>
      </c>
      <c r="K484" s="20">
        <f>IF(FluxoCaixa1013151419182730[[#This Row],[Movimento ]]="Saldo Inicial",FluxoCaixa1013151419182730[[#This Row],[R$ (Valores)]],K483+FluxoCaixa1013151419182730[[#This Row],[Valores Receitas / Despesas]])</f>
        <v>8432.1400000003287</v>
      </c>
      <c r="L484" s="20">
        <f>IF(FluxoCaixa1013151419182730[[#This Row],[Entrada / Saída]]="Saída",FluxoCaixa1013151419182730[[#This Row],[R$ (Valores)]]*-1,FluxoCaixa1013151419182730[[#This Row],[R$ (Valores)]])</f>
        <v>-434.86</v>
      </c>
    </row>
    <row r="485" spans="2:12">
      <c r="B485" s="48" t="s">
        <v>2477</v>
      </c>
      <c r="C485" s="48" t="s">
        <v>3977</v>
      </c>
      <c r="D485" s="16">
        <v>46254</v>
      </c>
      <c r="E485" s="48" t="s">
        <v>2413</v>
      </c>
      <c r="F485" s="17" t="s">
        <v>2</v>
      </c>
      <c r="G485" s="17" t="s">
        <v>28</v>
      </c>
      <c r="H485" s="17" t="s">
        <v>4162</v>
      </c>
      <c r="I485" s="21">
        <v>557.52</v>
      </c>
      <c r="J485" s="17" t="s">
        <v>525</v>
      </c>
      <c r="K485" s="20">
        <f>IF(FluxoCaixa1013151419182730[[#This Row],[Movimento ]]="Saldo Inicial",FluxoCaixa1013151419182730[[#This Row],[R$ (Valores)]],K484+FluxoCaixa1013151419182730[[#This Row],[Valores Receitas / Despesas]])</f>
        <v>7874.6200000003282</v>
      </c>
      <c r="L485" s="20">
        <f>IF(FluxoCaixa1013151419182730[[#This Row],[Entrada / Saída]]="Saída",FluxoCaixa1013151419182730[[#This Row],[R$ (Valores)]]*-1,FluxoCaixa1013151419182730[[#This Row],[R$ (Valores)]])</f>
        <v>-557.52</v>
      </c>
    </row>
    <row r="486" spans="2:12">
      <c r="B486" s="48" t="s">
        <v>2477</v>
      </c>
      <c r="C486" s="48" t="s">
        <v>3977</v>
      </c>
      <c r="D486" s="16">
        <v>46254</v>
      </c>
      <c r="E486" s="48" t="s">
        <v>2413</v>
      </c>
      <c r="F486" s="17" t="s">
        <v>2</v>
      </c>
      <c r="G486" s="17" t="s">
        <v>432</v>
      </c>
      <c r="H486" s="17" t="s">
        <v>4163</v>
      </c>
      <c r="I486" s="21">
        <v>87.05</v>
      </c>
      <c r="J486" s="17" t="s">
        <v>525</v>
      </c>
      <c r="K486" s="20">
        <f>IF(FluxoCaixa1013151419182730[[#This Row],[Movimento ]]="Saldo Inicial",FluxoCaixa1013151419182730[[#This Row],[R$ (Valores)]],K485+FluxoCaixa1013151419182730[[#This Row],[Valores Receitas / Despesas]])</f>
        <v>7787.570000000328</v>
      </c>
      <c r="L486" s="20">
        <f>IF(FluxoCaixa1013151419182730[[#This Row],[Entrada / Saída]]="Saída",FluxoCaixa1013151419182730[[#This Row],[R$ (Valores)]]*-1,FluxoCaixa1013151419182730[[#This Row],[R$ (Valores)]])</f>
        <v>-87.05</v>
      </c>
    </row>
    <row r="487" spans="2:12">
      <c r="B487" s="48" t="s">
        <v>2477</v>
      </c>
      <c r="C487" s="48" t="s">
        <v>3977</v>
      </c>
      <c r="D487" s="16">
        <v>46254</v>
      </c>
      <c r="E487" s="48" t="s">
        <v>2413</v>
      </c>
      <c r="F487" s="17" t="s">
        <v>2</v>
      </c>
      <c r="G487" s="17" t="s">
        <v>73</v>
      </c>
      <c r="H487" s="17" t="s">
        <v>3926</v>
      </c>
      <c r="I487" s="21">
        <v>878.62</v>
      </c>
      <c r="J487" s="17" t="s">
        <v>525</v>
      </c>
      <c r="K487" s="20">
        <f>IF(FluxoCaixa1013151419182730[[#This Row],[Movimento ]]="Saldo Inicial",FluxoCaixa1013151419182730[[#This Row],[R$ (Valores)]],K486+FluxoCaixa1013151419182730[[#This Row],[Valores Receitas / Despesas]])</f>
        <v>6908.9500000003281</v>
      </c>
      <c r="L487" s="20">
        <f>IF(FluxoCaixa1013151419182730[[#This Row],[Entrada / Saída]]="Saída",FluxoCaixa1013151419182730[[#This Row],[R$ (Valores)]]*-1,FluxoCaixa1013151419182730[[#This Row],[R$ (Valores)]])</f>
        <v>-878.62</v>
      </c>
    </row>
    <row r="488" spans="2:12">
      <c r="B488" s="48" t="s">
        <v>2477</v>
      </c>
      <c r="C488" s="48" t="s">
        <v>3977</v>
      </c>
      <c r="D488" s="16">
        <v>46254</v>
      </c>
      <c r="E488" s="48" t="s">
        <v>2413</v>
      </c>
      <c r="F488" s="17" t="s">
        <v>2</v>
      </c>
      <c r="G488" s="17" t="s">
        <v>511</v>
      </c>
      <c r="H488" s="17" t="s">
        <v>4164</v>
      </c>
      <c r="I488" s="21">
        <v>1050</v>
      </c>
      <c r="J488" s="17" t="s">
        <v>525</v>
      </c>
      <c r="K488" s="20">
        <f>IF(FluxoCaixa1013151419182730[[#This Row],[Movimento ]]="Saldo Inicial",FluxoCaixa1013151419182730[[#This Row],[R$ (Valores)]],K487+FluxoCaixa1013151419182730[[#This Row],[Valores Receitas / Despesas]])</f>
        <v>5858.9500000003281</v>
      </c>
      <c r="L488" s="20">
        <f>IF(FluxoCaixa1013151419182730[[#This Row],[Entrada / Saída]]="Saída",FluxoCaixa1013151419182730[[#This Row],[R$ (Valores)]]*-1,FluxoCaixa1013151419182730[[#This Row],[R$ (Valores)]])</f>
        <v>-1050</v>
      </c>
    </row>
    <row r="489" spans="2:12">
      <c r="B489" s="48" t="s">
        <v>2477</v>
      </c>
      <c r="C489" s="48" t="s">
        <v>3977</v>
      </c>
      <c r="D489" s="16">
        <v>46254</v>
      </c>
      <c r="E489" s="48" t="s">
        <v>2413</v>
      </c>
      <c r="F489" s="17" t="s">
        <v>2</v>
      </c>
      <c r="G489" s="17" t="s">
        <v>73</v>
      </c>
      <c r="H489" s="17" t="s">
        <v>3620</v>
      </c>
      <c r="I489" s="21">
        <v>959.71</v>
      </c>
      <c r="J489" s="17" t="s">
        <v>525</v>
      </c>
      <c r="K489" s="20">
        <f>IF(FluxoCaixa1013151419182730[[#This Row],[Movimento ]]="Saldo Inicial",FluxoCaixa1013151419182730[[#This Row],[R$ (Valores)]],K488+FluxoCaixa1013151419182730[[#This Row],[Valores Receitas / Despesas]])</f>
        <v>4899.2400000003281</v>
      </c>
      <c r="L489" s="20">
        <f>IF(FluxoCaixa1013151419182730[[#This Row],[Entrada / Saída]]="Saída",FluxoCaixa1013151419182730[[#This Row],[R$ (Valores)]]*-1,FluxoCaixa1013151419182730[[#This Row],[R$ (Valores)]])</f>
        <v>-959.71</v>
      </c>
    </row>
    <row r="490" spans="2:12">
      <c r="B490" s="48" t="s">
        <v>2477</v>
      </c>
      <c r="C490" s="48" t="s">
        <v>3977</v>
      </c>
      <c r="D490" s="16">
        <v>46254</v>
      </c>
      <c r="E490" s="48" t="s">
        <v>2413</v>
      </c>
      <c r="F490" s="17" t="s">
        <v>2</v>
      </c>
      <c r="G490" s="17" t="s">
        <v>431</v>
      </c>
      <c r="H490" s="17" t="s">
        <v>2453</v>
      </c>
      <c r="I490" s="21">
        <v>104.13</v>
      </c>
      <c r="J490" s="17" t="s">
        <v>525</v>
      </c>
      <c r="K490" s="20">
        <f>IF(FluxoCaixa1013151419182730[[#This Row],[Movimento ]]="Saldo Inicial",FluxoCaixa1013151419182730[[#This Row],[R$ (Valores)]],K489+FluxoCaixa1013151419182730[[#This Row],[Valores Receitas / Despesas]])</f>
        <v>4795.110000000328</v>
      </c>
      <c r="L490" s="20">
        <f>IF(FluxoCaixa1013151419182730[[#This Row],[Entrada / Saída]]="Saída",FluxoCaixa1013151419182730[[#This Row],[R$ (Valores)]]*-1,FluxoCaixa1013151419182730[[#This Row],[R$ (Valores)]])</f>
        <v>-104.13</v>
      </c>
    </row>
    <row r="491" spans="2:12">
      <c r="B491" s="48" t="s">
        <v>2477</v>
      </c>
      <c r="C491" s="48" t="s">
        <v>3977</v>
      </c>
      <c r="D491" s="16">
        <v>46254</v>
      </c>
      <c r="E491" s="48" t="s">
        <v>2413</v>
      </c>
      <c r="F491" s="17" t="s">
        <v>2</v>
      </c>
      <c r="G491" s="17" t="s">
        <v>103</v>
      </c>
      <c r="H491" s="17" t="s">
        <v>2734</v>
      </c>
      <c r="I491" s="21">
        <v>2684.85</v>
      </c>
      <c r="J491" s="17" t="s">
        <v>525</v>
      </c>
      <c r="K491" s="20">
        <f>IF(FluxoCaixa1013151419182730[[#This Row],[Movimento ]]="Saldo Inicial",FluxoCaixa1013151419182730[[#This Row],[R$ (Valores)]],K490+FluxoCaixa1013151419182730[[#This Row],[Valores Receitas / Despesas]])</f>
        <v>2110.2600000003281</v>
      </c>
      <c r="L491" s="20">
        <f>IF(FluxoCaixa1013151419182730[[#This Row],[Entrada / Saída]]="Saída",FluxoCaixa1013151419182730[[#This Row],[R$ (Valores)]]*-1,FluxoCaixa1013151419182730[[#This Row],[R$ (Valores)]])</f>
        <v>-2684.85</v>
      </c>
    </row>
    <row r="492" spans="2:12">
      <c r="B492" s="48" t="s">
        <v>2477</v>
      </c>
      <c r="C492" s="48" t="s">
        <v>3977</v>
      </c>
      <c r="D492" s="16">
        <v>46254</v>
      </c>
      <c r="E492" s="48" t="s">
        <v>2413</v>
      </c>
      <c r="F492" s="17" t="s">
        <v>2</v>
      </c>
      <c r="G492" s="17" t="s">
        <v>143</v>
      </c>
      <c r="H492" s="17" t="s">
        <v>4165</v>
      </c>
      <c r="I492" s="21">
        <v>9934.7099999999991</v>
      </c>
      <c r="J492" s="17" t="s">
        <v>525</v>
      </c>
      <c r="K492" s="20">
        <f>IF(FluxoCaixa1013151419182730[[#This Row],[Movimento ]]="Saldo Inicial",FluxoCaixa1013151419182730[[#This Row],[R$ (Valores)]],K491+FluxoCaixa1013151419182730[[#This Row],[Valores Receitas / Despesas]])</f>
        <v>-7824.4499999996715</v>
      </c>
      <c r="L492" s="20">
        <f>IF(FluxoCaixa1013151419182730[[#This Row],[Entrada / Saída]]="Saída",FluxoCaixa1013151419182730[[#This Row],[R$ (Valores)]]*-1,FluxoCaixa1013151419182730[[#This Row],[R$ (Valores)]])</f>
        <v>-9934.7099999999991</v>
      </c>
    </row>
    <row r="493" spans="2:12">
      <c r="B493" s="48" t="s">
        <v>2477</v>
      </c>
      <c r="C493" s="48" t="s">
        <v>3977</v>
      </c>
      <c r="D493" s="16">
        <v>46254</v>
      </c>
      <c r="E493" s="48" t="s">
        <v>2496</v>
      </c>
      <c r="F493" s="17" t="s">
        <v>2</v>
      </c>
      <c r="G493" s="17" t="s">
        <v>15</v>
      </c>
      <c r="H493" s="17" t="s">
        <v>4166</v>
      </c>
      <c r="I493" s="21">
        <v>102</v>
      </c>
      <c r="J493" s="17" t="s">
        <v>525</v>
      </c>
      <c r="K493" s="20">
        <f>IF(FluxoCaixa1013151419182730[[#This Row],[Movimento ]]="Saldo Inicial",FluxoCaixa1013151419182730[[#This Row],[R$ (Valores)]],K492+FluxoCaixa1013151419182730[[#This Row],[Valores Receitas / Despesas]])</f>
        <v>-7926.4499999996715</v>
      </c>
      <c r="L493" s="20">
        <f>IF(FluxoCaixa1013151419182730[[#This Row],[Entrada / Saída]]="Saída",FluxoCaixa1013151419182730[[#This Row],[R$ (Valores)]]*-1,FluxoCaixa1013151419182730[[#This Row],[R$ (Valores)]])</f>
        <v>-102</v>
      </c>
    </row>
    <row r="494" spans="2:12">
      <c r="B494" s="48" t="s">
        <v>2477</v>
      </c>
      <c r="C494" s="48" t="s">
        <v>3977</v>
      </c>
      <c r="D494" s="16">
        <v>46254</v>
      </c>
      <c r="E494" s="48" t="s">
        <v>2413</v>
      </c>
      <c r="F494" s="17" t="s">
        <v>2</v>
      </c>
      <c r="G494" s="17" t="s">
        <v>15</v>
      </c>
      <c r="H494" s="17" t="s">
        <v>4167</v>
      </c>
      <c r="I494" s="21">
        <v>2431.0300000000002</v>
      </c>
      <c r="J494" s="17" t="s">
        <v>525</v>
      </c>
      <c r="K494" s="20">
        <f>IF(FluxoCaixa1013151419182730[[#This Row],[Movimento ]]="Saldo Inicial",FluxoCaixa1013151419182730[[#This Row],[R$ (Valores)]],K493+FluxoCaixa1013151419182730[[#This Row],[Valores Receitas / Despesas]])</f>
        <v>-10357.479999999672</v>
      </c>
      <c r="L494" s="20">
        <f>IF(FluxoCaixa1013151419182730[[#This Row],[Entrada / Saída]]="Saída",FluxoCaixa1013151419182730[[#This Row],[R$ (Valores)]]*-1,FluxoCaixa1013151419182730[[#This Row],[R$ (Valores)]])</f>
        <v>-2431.0300000000002</v>
      </c>
    </row>
    <row r="495" spans="2:12">
      <c r="B495" s="48" t="s">
        <v>2478</v>
      </c>
      <c r="C495" s="48" t="s">
        <v>3977</v>
      </c>
      <c r="D495" s="16">
        <v>46254</v>
      </c>
      <c r="E495" s="48" t="s">
        <v>2413</v>
      </c>
      <c r="F495" s="17" t="s">
        <v>1</v>
      </c>
      <c r="G495" s="17" t="s">
        <v>75</v>
      </c>
      <c r="H495" s="17" t="s">
        <v>4110</v>
      </c>
      <c r="I495" s="21">
        <v>40000</v>
      </c>
      <c r="J495" s="17" t="s">
        <v>525</v>
      </c>
      <c r="K495" s="20">
        <f>IF(FluxoCaixa1013151419182730[[#This Row],[Movimento ]]="Saldo Inicial",FluxoCaixa1013151419182730[[#This Row],[R$ (Valores)]],K494+FluxoCaixa1013151419182730[[#This Row],[Valores Receitas / Despesas]])</f>
        <v>29642.520000000328</v>
      </c>
      <c r="L495" s="20">
        <f>IF(FluxoCaixa1013151419182730[[#This Row],[Entrada / Saída]]="Saída",FluxoCaixa1013151419182730[[#This Row],[R$ (Valores)]]*-1,FluxoCaixa1013151419182730[[#This Row],[R$ (Valores)]])</f>
        <v>40000</v>
      </c>
    </row>
    <row r="496" spans="2:12">
      <c r="B496" s="48" t="s">
        <v>2477</v>
      </c>
      <c r="C496" s="48" t="s">
        <v>3977</v>
      </c>
      <c r="D496" s="16">
        <v>46254</v>
      </c>
      <c r="E496" s="48" t="s">
        <v>2417</v>
      </c>
      <c r="F496" s="17" t="s">
        <v>2</v>
      </c>
      <c r="G496" s="17" t="s">
        <v>70</v>
      </c>
      <c r="H496" s="17" t="s">
        <v>4043</v>
      </c>
      <c r="I496" s="21">
        <v>4200</v>
      </c>
      <c r="J496" s="17" t="s">
        <v>525</v>
      </c>
      <c r="K496" s="20">
        <f>IF(FluxoCaixa1013151419182730[[#This Row],[Movimento ]]="Saldo Inicial",FluxoCaixa1013151419182730[[#This Row],[R$ (Valores)]],K495+FluxoCaixa1013151419182730[[#This Row],[Valores Receitas / Despesas]])</f>
        <v>25442.520000000328</v>
      </c>
      <c r="L496" s="20">
        <f>IF(FluxoCaixa1013151419182730[[#This Row],[Entrada / Saída]]="Saída",FluxoCaixa1013151419182730[[#This Row],[R$ (Valores)]]*-1,FluxoCaixa1013151419182730[[#This Row],[R$ (Valores)]])</f>
        <v>-4200</v>
      </c>
    </row>
    <row r="497" spans="2:12">
      <c r="B497" s="48" t="s">
        <v>2477</v>
      </c>
      <c r="C497" s="48" t="s">
        <v>3977</v>
      </c>
      <c r="D497" s="16">
        <v>46254</v>
      </c>
      <c r="E497" s="48" t="s">
        <v>2417</v>
      </c>
      <c r="F497" s="17" t="s">
        <v>2</v>
      </c>
      <c r="G497" s="17" t="s">
        <v>508</v>
      </c>
      <c r="H497" s="17" t="s">
        <v>1772</v>
      </c>
      <c r="I497" s="21">
        <v>264.7</v>
      </c>
      <c r="J497" s="17" t="s">
        <v>525</v>
      </c>
      <c r="K497" s="20">
        <f>IF(FluxoCaixa1013151419182730[[#This Row],[Movimento ]]="Saldo Inicial",FluxoCaixa1013151419182730[[#This Row],[R$ (Valores)]],K496+FluxoCaixa1013151419182730[[#This Row],[Valores Receitas / Despesas]])</f>
        <v>25177.820000000327</v>
      </c>
      <c r="L497" s="20">
        <f>IF(FluxoCaixa1013151419182730[[#This Row],[Entrada / Saída]]="Saída",FluxoCaixa1013151419182730[[#This Row],[R$ (Valores)]]*-1,FluxoCaixa1013151419182730[[#This Row],[R$ (Valores)]])</f>
        <v>-264.7</v>
      </c>
    </row>
    <row r="498" spans="2:12">
      <c r="B498" s="48" t="s">
        <v>2477</v>
      </c>
      <c r="C498" s="48" t="s">
        <v>3977</v>
      </c>
      <c r="D498" s="16">
        <v>46254</v>
      </c>
      <c r="E498" s="48" t="s">
        <v>2417</v>
      </c>
      <c r="F498" s="17" t="s">
        <v>2</v>
      </c>
      <c r="G498" s="17" t="s">
        <v>70</v>
      </c>
      <c r="H498" s="17" t="s">
        <v>4168</v>
      </c>
      <c r="I498" s="21">
        <v>650</v>
      </c>
      <c r="J498" s="17" t="s">
        <v>525</v>
      </c>
      <c r="K498" s="20">
        <f>IF(FluxoCaixa1013151419182730[[#This Row],[Movimento ]]="Saldo Inicial",FluxoCaixa1013151419182730[[#This Row],[R$ (Valores)]],K497+FluxoCaixa1013151419182730[[#This Row],[Valores Receitas / Despesas]])</f>
        <v>24527.820000000327</v>
      </c>
      <c r="L498" s="20">
        <f>IF(FluxoCaixa1013151419182730[[#This Row],[Entrada / Saída]]="Saída",FluxoCaixa1013151419182730[[#This Row],[R$ (Valores)]]*-1,FluxoCaixa1013151419182730[[#This Row],[R$ (Valores)]])</f>
        <v>-650</v>
      </c>
    </row>
    <row r="499" spans="2:12">
      <c r="B499" s="48" t="s">
        <v>2477</v>
      </c>
      <c r="C499" s="48" t="s">
        <v>3977</v>
      </c>
      <c r="D499" s="16">
        <v>46254</v>
      </c>
      <c r="E499" s="48" t="s">
        <v>2413</v>
      </c>
      <c r="F499" s="17" t="s">
        <v>2</v>
      </c>
      <c r="G499" s="17" t="s">
        <v>103</v>
      </c>
      <c r="H499" s="17" t="s">
        <v>4169</v>
      </c>
      <c r="I499" s="21">
        <v>200</v>
      </c>
      <c r="J499" s="17" t="s">
        <v>525</v>
      </c>
      <c r="K499" s="20">
        <f>IF(FluxoCaixa1013151419182730[[#This Row],[Movimento ]]="Saldo Inicial",FluxoCaixa1013151419182730[[#This Row],[R$ (Valores)]],K498+FluxoCaixa1013151419182730[[#This Row],[Valores Receitas / Despesas]])</f>
        <v>24327.820000000327</v>
      </c>
      <c r="L499" s="20">
        <f>IF(FluxoCaixa1013151419182730[[#This Row],[Entrada / Saída]]="Saída",FluxoCaixa1013151419182730[[#This Row],[R$ (Valores)]]*-1,FluxoCaixa1013151419182730[[#This Row],[R$ (Valores)]])</f>
        <v>-200</v>
      </c>
    </row>
    <row r="500" spans="2:12">
      <c r="B500" s="48" t="s">
        <v>2477</v>
      </c>
      <c r="C500" s="48" t="s">
        <v>3977</v>
      </c>
      <c r="D500" s="16">
        <v>46254</v>
      </c>
      <c r="E500" s="48" t="s">
        <v>2413</v>
      </c>
      <c r="F500" s="17" t="s">
        <v>2</v>
      </c>
      <c r="G500" s="17" t="s">
        <v>516</v>
      </c>
      <c r="H500" s="17" t="s">
        <v>4170</v>
      </c>
      <c r="I500" s="21">
        <v>2346</v>
      </c>
      <c r="J500" s="17" t="s">
        <v>525</v>
      </c>
      <c r="K500" s="20">
        <f>IF(FluxoCaixa1013151419182730[[#This Row],[Movimento ]]="Saldo Inicial",FluxoCaixa1013151419182730[[#This Row],[R$ (Valores)]],K499+FluxoCaixa1013151419182730[[#This Row],[Valores Receitas / Despesas]])</f>
        <v>21981.820000000327</v>
      </c>
      <c r="L500" s="20">
        <f>IF(FluxoCaixa1013151419182730[[#This Row],[Entrada / Saída]]="Saída",FluxoCaixa1013151419182730[[#This Row],[R$ (Valores)]]*-1,FluxoCaixa1013151419182730[[#This Row],[R$ (Valores)]])</f>
        <v>-2346</v>
      </c>
    </row>
    <row r="501" spans="2:12">
      <c r="B501" s="48" t="s">
        <v>2478</v>
      </c>
      <c r="C501" s="48" t="s">
        <v>3977</v>
      </c>
      <c r="D501" s="16">
        <v>46254</v>
      </c>
      <c r="E501" s="48" t="s">
        <v>2413</v>
      </c>
      <c r="F501" s="17" t="s">
        <v>2</v>
      </c>
      <c r="G501" s="17" t="s">
        <v>76</v>
      </c>
      <c r="H501" s="17" t="s">
        <v>4171</v>
      </c>
      <c r="I501" s="21">
        <v>298</v>
      </c>
      <c r="J501" s="17" t="s">
        <v>525</v>
      </c>
      <c r="K501" s="20">
        <f>IF(FluxoCaixa1013151419182730[[#This Row],[Movimento ]]="Saldo Inicial",FluxoCaixa1013151419182730[[#This Row],[R$ (Valores)]],K500+FluxoCaixa1013151419182730[[#This Row],[Valores Receitas / Despesas]])</f>
        <v>21683.820000000327</v>
      </c>
      <c r="L501" s="20">
        <f>IF(FluxoCaixa1013151419182730[[#This Row],[Entrada / Saída]]="Saída",FluxoCaixa1013151419182730[[#This Row],[R$ (Valores)]]*-1,FluxoCaixa1013151419182730[[#This Row],[R$ (Valores)]])</f>
        <v>-298</v>
      </c>
    </row>
    <row r="502" spans="2:12">
      <c r="B502" s="48" t="s">
        <v>2478</v>
      </c>
      <c r="C502" s="48" t="s">
        <v>3977</v>
      </c>
      <c r="D502" s="16">
        <v>46254</v>
      </c>
      <c r="E502" s="48" t="s">
        <v>2413</v>
      </c>
      <c r="F502" s="17" t="s">
        <v>2</v>
      </c>
      <c r="G502" s="17" t="s">
        <v>28</v>
      </c>
      <c r="H502" s="17" t="s">
        <v>634</v>
      </c>
      <c r="I502" s="21">
        <v>9506</v>
      </c>
      <c r="J502" s="17" t="s">
        <v>525</v>
      </c>
      <c r="K502" s="20">
        <f>IF(FluxoCaixa1013151419182730[[#This Row],[Movimento ]]="Saldo Inicial",FluxoCaixa1013151419182730[[#This Row],[R$ (Valores)]],K501+FluxoCaixa1013151419182730[[#This Row],[Valores Receitas / Despesas]])</f>
        <v>12177.820000000327</v>
      </c>
      <c r="L502" s="20">
        <f>IF(FluxoCaixa1013151419182730[[#This Row],[Entrada / Saída]]="Saída",FluxoCaixa1013151419182730[[#This Row],[R$ (Valores)]]*-1,FluxoCaixa1013151419182730[[#This Row],[R$ (Valores)]])</f>
        <v>-9506</v>
      </c>
    </row>
    <row r="503" spans="2:12">
      <c r="B503" s="48" t="s">
        <v>2478</v>
      </c>
      <c r="C503" s="48" t="s">
        <v>3977</v>
      </c>
      <c r="D503" s="16">
        <v>46254</v>
      </c>
      <c r="E503" s="48" t="s">
        <v>2417</v>
      </c>
      <c r="F503" s="17" t="s">
        <v>2</v>
      </c>
      <c r="G503" s="17" t="s">
        <v>28</v>
      </c>
      <c r="H503" s="17" t="s">
        <v>635</v>
      </c>
      <c r="I503" s="21">
        <v>8781.35</v>
      </c>
      <c r="J503" s="17" t="s">
        <v>525</v>
      </c>
      <c r="K503" s="20">
        <f>IF(FluxoCaixa1013151419182730[[#This Row],[Movimento ]]="Saldo Inicial",FluxoCaixa1013151419182730[[#This Row],[R$ (Valores)]],K502+FluxoCaixa1013151419182730[[#This Row],[Valores Receitas / Despesas]])</f>
        <v>3396.4700000003268</v>
      </c>
      <c r="L503" s="20">
        <f>IF(FluxoCaixa1013151419182730[[#This Row],[Entrada / Saída]]="Saída",FluxoCaixa1013151419182730[[#This Row],[R$ (Valores)]]*-1,FluxoCaixa1013151419182730[[#This Row],[R$ (Valores)]])</f>
        <v>-8781.35</v>
      </c>
    </row>
    <row r="504" spans="2:12">
      <c r="B504" s="48" t="s">
        <v>2478</v>
      </c>
      <c r="C504" s="48" t="s">
        <v>3977</v>
      </c>
      <c r="D504" s="16">
        <v>46254</v>
      </c>
      <c r="E504" s="48" t="s">
        <v>2496</v>
      </c>
      <c r="F504" s="17" t="s">
        <v>2</v>
      </c>
      <c r="G504" s="17" t="s">
        <v>28</v>
      </c>
      <c r="H504" s="17" t="s">
        <v>1109</v>
      </c>
      <c r="I504" s="21">
        <v>2740.55</v>
      </c>
      <c r="J504" s="17" t="s">
        <v>525</v>
      </c>
      <c r="K504" s="20">
        <f>IF(FluxoCaixa1013151419182730[[#This Row],[Movimento ]]="Saldo Inicial",FluxoCaixa1013151419182730[[#This Row],[R$ (Valores)]],K503+FluxoCaixa1013151419182730[[#This Row],[Valores Receitas / Despesas]])</f>
        <v>655.92000000032658</v>
      </c>
      <c r="L504" s="20">
        <f>IF(FluxoCaixa1013151419182730[[#This Row],[Entrada / Saída]]="Saída",FluxoCaixa1013151419182730[[#This Row],[R$ (Valores)]]*-1,FluxoCaixa1013151419182730[[#This Row],[R$ (Valores)]])</f>
        <v>-2740.55</v>
      </c>
    </row>
    <row r="505" spans="2:12">
      <c r="B505" s="48" t="s">
        <v>2478</v>
      </c>
      <c r="C505" s="48" t="s">
        <v>3977</v>
      </c>
      <c r="D505" s="16">
        <v>46255</v>
      </c>
      <c r="E505" s="48" t="s">
        <v>2413</v>
      </c>
      <c r="F505" s="17" t="s">
        <v>2</v>
      </c>
      <c r="G505" s="17" t="s">
        <v>222</v>
      </c>
      <c r="H505" s="17" t="s">
        <v>3070</v>
      </c>
      <c r="I505" s="21">
        <v>27.6</v>
      </c>
      <c r="J505" s="17" t="s">
        <v>525</v>
      </c>
      <c r="K505" s="20">
        <f>IF(FluxoCaixa1013151419182730[[#This Row],[Movimento ]]="Saldo Inicial",FluxoCaixa1013151419182730[[#This Row],[R$ (Valores)]],K504+FluxoCaixa1013151419182730[[#This Row],[Valores Receitas / Despesas]])</f>
        <v>628.32000000032656</v>
      </c>
      <c r="L505" s="20">
        <f>IF(FluxoCaixa1013151419182730[[#This Row],[Entrada / Saída]]="Saída",FluxoCaixa1013151419182730[[#This Row],[R$ (Valores)]]*-1,FluxoCaixa1013151419182730[[#This Row],[R$ (Valores)]])</f>
        <v>-27.6</v>
      </c>
    </row>
    <row r="506" spans="2:12">
      <c r="B506" s="48" t="s">
        <v>2478</v>
      </c>
      <c r="C506" s="48" t="s">
        <v>3977</v>
      </c>
      <c r="D506" s="16">
        <v>46255</v>
      </c>
      <c r="E506" s="48" t="s">
        <v>2413</v>
      </c>
      <c r="F506" s="17" t="s">
        <v>2</v>
      </c>
      <c r="G506" s="17" t="s">
        <v>71</v>
      </c>
      <c r="H506" s="17" t="s">
        <v>3696</v>
      </c>
      <c r="I506" s="21">
        <v>800</v>
      </c>
      <c r="J506" s="17" t="s">
        <v>525</v>
      </c>
      <c r="K506" s="20">
        <f>IF(FluxoCaixa1013151419182730[[#This Row],[Movimento ]]="Saldo Inicial",FluxoCaixa1013151419182730[[#This Row],[R$ (Valores)]],K505+FluxoCaixa1013151419182730[[#This Row],[Valores Receitas / Despesas]])</f>
        <v>-171.67999999967344</v>
      </c>
      <c r="L506" s="20">
        <f>IF(FluxoCaixa1013151419182730[[#This Row],[Entrada / Saída]]="Saída",FluxoCaixa1013151419182730[[#This Row],[R$ (Valores)]]*-1,FluxoCaixa1013151419182730[[#This Row],[R$ (Valores)]])</f>
        <v>-800</v>
      </c>
    </row>
    <row r="507" spans="2:12">
      <c r="B507" s="48" t="s">
        <v>2477</v>
      </c>
      <c r="C507" s="48" t="s">
        <v>3977</v>
      </c>
      <c r="D507" s="16">
        <v>46255</v>
      </c>
      <c r="E507" s="48" t="s">
        <v>2413</v>
      </c>
      <c r="F507" s="17" t="s">
        <v>2</v>
      </c>
      <c r="G507" s="17" t="s">
        <v>105</v>
      </c>
      <c r="H507" s="17" t="s">
        <v>4177</v>
      </c>
      <c r="I507" s="21">
        <v>680</v>
      </c>
      <c r="J507" s="17" t="s">
        <v>525</v>
      </c>
      <c r="K507" s="20">
        <f>IF(FluxoCaixa1013151419182730[[#This Row],[Movimento ]]="Saldo Inicial",FluxoCaixa1013151419182730[[#This Row],[R$ (Valores)]],K506+FluxoCaixa1013151419182730[[#This Row],[Valores Receitas / Despesas]])</f>
        <v>-851.67999999967344</v>
      </c>
      <c r="L507" s="20">
        <f>IF(FluxoCaixa1013151419182730[[#This Row],[Entrada / Saída]]="Saída",FluxoCaixa1013151419182730[[#This Row],[R$ (Valores)]]*-1,FluxoCaixa1013151419182730[[#This Row],[R$ (Valores)]])</f>
        <v>-680</v>
      </c>
    </row>
    <row r="508" spans="2:12">
      <c r="B508" s="48" t="s">
        <v>2477</v>
      </c>
      <c r="C508" s="48" t="s">
        <v>3977</v>
      </c>
      <c r="D508" s="16">
        <v>46255</v>
      </c>
      <c r="E508" s="48" t="s">
        <v>2413</v>
      </c>
      <c r="F508" s="17" t="s">
        <v>2</v>
      </c>
      <c r="G508" s="17" t="s">
        <v>4176</v>
      </c>
      <c r="H508" s="17" t="s">
        <v>4178</v>
      </c>
      <c r="I508" s="21">
        <v>1173</v>
      </c>
      <c r="J508" s="17" t="s">
        <v>525</v>
      </c>
      <c r="K508" s="20">
        <f>IF(FluxoCaixa1013151419182730[[#This Row],[Movimento ]]="Saldo Inicial",FluxoCaixa1013151419182730[[#This Row],[R$ (Valores)]],K507+FluxoCaixa1013151419182730[[#This Row],[Valores Receitas / Despesas]])</f>
        <v>-2024.6799999996733</v>
      </c>
      <c r="L508" s="20">
        <f>IF(FluxoCaixa1013151419182730[[#This Row],[Entrada / Saída]]="Saída",FluxoCaixa1013151419182730[[#This Row],[R$ (Valores)]]*-1,FluxoCaixa1013151419182730[[#This Row],[R$ (Valores)]])</f>
        <v>-1173</v>
      </c>
    </row>
    <row r="509" spans="2:12">
      <c r="B509" s="48" t="s">
        <v>2477</v>
      </c>
      <c r="C509" s="48" t="s">
        <v>3977</v>
      </c>
      <c r="D509" s="16">
        <v>46255</v>
      </c>
      <c r="E509" s="48" t="s">
        <v>2413</v>
      </c>
      <c r="F509" s="17" t="s">
        <v>2</v>
      </c>
      <c r="G509" s="17" t="s">
        <v>519</v>
      </c>
      <c r="H509" s="17" t="s">
        <v>4179</v>
      </c>
      <c r="I509" s="21">
        <v>3533.22</v>
      </c>
      <c r="J509" s="17" t="s">
        <v>525</v>
      </c>
      <c r="K509" s="20">
        <f>IF(FluxoCaixa1013151419182730[[#This Row],[Movimento ]]="Saldo Inicial",FluxoCaixa1013151419182730[[#This Row],[R$ (Valores)]],K508+FluxoCaixa1013151419182730[[#This Row],[Valores Receitas / Despesas]])</f>
        <v>-5557.8999999996731</v>
      </c>
      <c r="L509" s="20">
        <f>IF(FluxoCaixa1013151419182730[[#This Row],[Entrada / Saída]]="Saída",FluxoCaixa1013151419182730[[#This Row],[R$ (Valores)]]*-1,FluxoCaixa1013151419182730[[#This Row],[R$ (Valores)]])</f>
        <v>-3533.22</v>
      </c>
    </row>
    <row r="510" spans="2:12">
      <c r="B510" s="48" t="s">
        <v>2477</v>
      </c>
      <c r="C510" s="48" t="s">
        <v>3977</v>
      </c>
      <c r="D510" s="16">
        <v>46255</v>
      </c>
      <c r="E510" s="48" t="s">
        <v>2413</v>
      </c>
      <c r="F510" s="17" t="s">
        <v>2</v>
      </c>
      <c r="G510" s="17" t="s">
        <v>150</v>
      </c>
      <c r="H510" s="17" t="s">
        <v>2932</v>
      </c>
      <c r="I510" s="21">
        <v>549</v>
      </c>
      <c r="J510" s="17" t="s">
        <v>525</v>
      </c>
      <c r="K510" s="20">
        <f>IF(FluxoCaixa1013151419182730[[#This Row],[Movimento ]]="Saldo Inicial",FluxoCaixa1013151419182730[[#This Row],[R$ (Valores)]],K509+FluxoCaixa1013151419182730[[#This Row],[Valores Receitas / Despesas]])</f>
        <v>-6106.8999999996731</v>
      </c>
      <c r="L510" s="20">
        <f>IF(FluxoCaixa1013151419182730[[#This Row],[Entrada / Saída]]="Saída",FluxoCaixa1013151419182730[[#This Row],[R$ (Valores)]]*-1,FluxoCaixa1013151419182730[[#This Row],[R$ (Valores)]])</f>
        <v>-549</v>
      </c>
    </row>
    <row r="511" spans="2:12">
      <c r="B511" s="48" t="s">
        <v>2477</v>
      </c>
      <c r="C511" s="48" t="s">
        <v>3977</v>
      </c>
      <c r="D511" s="16">
        <v>46255</v>
      </c>
      <c r="E511" s="48" t="s">
        <v>2413</v>
      </c>
      <c r="F511" s="17" t="s">
        <v>2</v>
      </c>
      <c r="G511" s="17" t="s">
        <v>25</v>
      </c>
      <c r="H511" s="17" t="s">
        <v>2530</v>
      </c>
      <c r="I511" s="21">
        <v>1048</v>
      </c>
      <c r="J511" s="17" t="s">
        <v>525</v>
      </c>
      <c r="K511" s="20">
        <f>IF(FluxoCaixa1013151419182730[[#This Row],[Movimento ]]="Saldo Inicial",FluxoCaixa1013151419182730[[#This Row],[R$ (Valores)]],K510+FluxoCaixa1013151419182730[[#This Row],[Valores Receitas / Despesas]])</f>
        <v>-7154.8999999996731</v>
      </c>
      <c r="L511" s="20">
        <f>IF(FluxoCaixa1013151419182730[[#This Row],[Entrada / Saída]]="Saída",FluxoCaixa1013151419182730[[#This Row],[R$ (Valores)]]*-1,FluxoCaixa1013151419182730[[#This Row],[R$ (Valores)]])</f>
        <v>-1048</v>
      </c>
    </row>
    <row r="512" spans="2:12">
      <c r="B512" s="48" t="s">
        <v>2478</v>
      </c>
      <c r="C512" s="48" t="s">
        <v>3977</v>
      </c>
      <c r="D512" s="16">
        <v>46255</v>
      </c>
      <c r="E512" s="48" t="s">
        <v>2413</v>
      </c>
      <c r="F512" s="17" t="s">
        <v>2</v>
      </c>
      <c r="G512" s="17" t="s">
        <v>28</v>
      </c>
      <c r="H512" s="17" t="s">
        <v>4180</v>
      </c>
      <c r="I512" s="21">
        <v>500</v>
      </c>
      <c r="J512" s="17" t="s">
        <v>525</v>
      </c>
      <c r="K512" s="20">
        <f>IF(FluxoCaixa1013151419182730[[#This Row],[Movimento ]]="Saldo Inicial",FluxoCaixa1013151419182730[[#This Row],[R$ (Valores)]],K511+FluxoCaixa1013151419182730[[#This Row],[Valores Receitas / Despesas]])</f>
        <v>-7654.8999999996731</v>
      </c>
      <c r="L512" s="20">
        <f>IF(FluxoCaixa1013151419182730[[#This Row],[Entrada / Saída]]="Saída",FluxoCaixa1013151419182730[[#This Row],[R$ (Valores)]]*-1,FluxoCaixa1013151419182730[[#This Row],[R$ (Valores)]])</f>
        <v>-500</v>
      </c>
    </row>
    <row r="513" spans="2:12">
      <c r="B513" s="48" t="s">
        <v>2478</v>
      </c>
      <c r="C513" s="48" t="s">
        <v>3977</v>
      </c>
      <c r="D513" s="16">
        <v>46255</v>
      </c>
      <c r="E513" s="48" t="s">
        <v>2413</v>
      </c>
      <c r="F513" s="17" t="s">
        <v>1</v>
      </c>
      <c r="G513" s="17" t="s">
        <v>75</v>
      </c>
      <c r="H513" s="17" t="s">
        <v>4110</v>
      </c>
      <c r="I513" s="21">
        <v>40000</v>
      </c>
      <c r="J513" s="17" t="s">
        <v>525</v>
      </c>
      <c r="K513" s="20">
        <f>IF(FluxoCaixa1013151419182730[[#This Row],[Movimento ]]="Saldo Inicial",FluxoCaixa1013151419182730[[#This Row],[R$ (Valores)]],K512+FluxoCaixa1013151419182730[[#This Row],[Valores Receitas / Despesas]])</f>
        <v>32345.100000000326</v>
      </c>
      <c r="L513" s="20">
        <f>IF(FluxoCaixa1013151419182730[[#This Row],[Entrada / Saída]]="Saída",FluxoCaixa1013151419182730[[#This Row],[R$ (Valores)]]*-1,FluxoCaixa1013151419182730[[#This Row],[R$ (Valores)]])</f>
        <v>40000</v>
      </c>
    </row>
    <row r="514" spans="2:12">
      <c r="B514" s="48" t="s">
        <v>2478</v>
      </c>
      <c r="C514" s="48" t="s">
        <v>3977</v>
      </c>
      <c r="D514" s="16">
        <v>46255</v>
      </c>
      <c r="E514" s="48" t="s">
        <v>2496</v>
      </c>
      <c r="F514" s="17" t="s">
        <v>2</v>
      </c>
      <c r="G514" s="17" t="s">
        <v>348</v>
      </c>
      <c r="H514" s="17" t="s">
        <v>4181</v>
      </c>
      <c r="I514" s="21">
        <v>160</v>
      </c>
      <c r="J514" s="17" t="s">
        <v>525</v>
      </c>
      <c r="K514" s="20">
        <f>IF(FluxoCaixa1013151419182730[[#This Row],[Movimento ]]="Saldo Inicial",FluxoCaixa1013151419182730[[#This Row],[R$ (Valores)]],K513+FluxoCaixa1013151419182730[[#This Row],[Valores Receitas / Despesas]])</f>
        <v>32185.100000000326</v>
      </c>
      <c r="L514" s="20">
        <f>IF(FluxoCaixa1013151419182730[[#This Row],[Entrada / Saída]]="Saída",FluxoCaixa1013151419182730[[#This Row],[R$ (Valores)]]*-1,FluxoCaixa1013151419182730[[#This Row],[R$ (Valores)]])</f>
        <v>-160</v>
      </c>
    </row>
    <row r="515" spans="2:12">
      <c r="B515" s="48" t="s">
        <v>2478</v>
      </c>
      <c r="C515" s="48" t="s">
        <v>3977</v>
      </c>
      <c r="D515" s="16">
        <v>46255</v>
      </c>
      <c r="E515" s="48" t="s">
        <v>2413</v>
      </c>
      <c r="F515" s="17" t="s">
        <v>2</v>
      </c>
      <c r="G515" s="17" t="s">
        <v>123</v>
      </c>
      <c r="H515" s="17" t="s">
        <v>1856</v>
      </c>
      <c r="I515" s="21">
        <v>878.19</v>
      </c>
      <c r="J515" s="17" t="s">
        <v>525</v>
      </c>
      <c r="K515" s="20">
        <f>IF(FluxoCaixa1013151419182730[[#This Row],[Movimento ]]="Saldo Inicial",FluxoCaixa1013151419182730[[#This Row],[R$ (Valores)]],K514+FluxoCaixa1013151419182730[[#This Row],[Valores Receitas / Despesas]])</f>
        <v>31306.910000000327</v>
      </c>
      <c r="L515" s="20">
        <f>IF(FluxoCaixa1013151419182730[[#This Row],[Entrada / Saída]]="Saída",FluxoCaixa1013151419182730[[#This Row],[R$ (Valores)]]*-1,FluxoCaixa1013151419182730[[#This Row],[R$ (Valores)]])</f>
        <v>-878.19</v>
      </c>
    </row>
    <row r="516" spans="2:12">
      <c r="B516" s="48" t="s">
        <v>2478</v>
      </c>
      <c r="C516" s="48" t="s">
        <v>3977</v>
      </c>
      <c r="D516" s="16">
        <v>46255</v>
      </c>
      <c r="E516" s="48" t="s">
        <v>2417</v>
      </c>
      <c r="F516" s="17" t="s">
        <v>2</v>
      </c>
      <c r="G516" s="17" t="s">
        <v>431</v>
      </c>
      <c r="H516" s="17" t="s">
        <v>4182</v>
      </c>
      <c r="I516" s="21">
        <v>78.099999999999994</v>
      </c>
      <c r="J516" s="17" t="s">
        <v>525</v>
      </c>
      <c r="K516" s="20">
        <f>IF(FluxoCaixa1013151419182730[[#This Row],[Movimento ]]="Saldo Inicial",FluxoCaixa1013151419182730[[#This Row],[R$ (Valores)]],K515+FluxoCaixa1013151419182730[[#This Row],[Valores Receitas / Despesas]])</f>
        <v>31228.810000000329</v>
      </c>
      <c r="L516" s="20">
        <f>IF(FluxoCaixa1013151419182730[[#This Row],[Entrada / Saída]]="Saída",FluxoCaixa1013151419182730[[#This Row],[R$ (Valores)]]*-1,FluxoCaixa1013151419182730[[#This Row],[R$ (Valores)]])</f>
        <v>-78.099999999999994</v>
      </c>
    </row>
    <row r="517" spans="2:12">
      <c r="B517" s="48" t="s">
        <v>2478</v>
      </c>
      <c r="C517" s="48" t="s">
        <v>3977</v>
      </c>
      <c r="D517" s="16">
        <v>46255</v>
      </c>
      <c r="E517" s="48" t="s">
        <v>2413</v>
      </c>
      <c r="F517" s="17" t="s">
        <v>1</v>
      </c>
      <c r="G517" s="17" t="s">
        <v>75</v>
      </c>
      <c r="H517" s="17" t="s">
        <v>4110</v>
      </c>
      <c r="I517" s="21">
        <v>30000</v>
      </c>
      <c r="J517" s="17" t="s">
        <v>525</v>
      </c>
      <c r="K517" s="20">
        <f>IF(FluxoCaixa1013151419182730[[#This Row],[Movimento ]]="Saldo Inicial",FluxoCaixa1013151419182730[[#This Row],[R$ (Valores)]],K516+FluxoCaixa1013151419182730[[#This Row],[Valores Receitas / Despesas]])</f>
        <v>61228.810000000332</v>
      </c>
      <c r="L517" s="20">
        <f>IF(FluxoCaixa1013151419182730[[#This Row],[Entrada / Saída]]="Saída",FluxoCaixa1013151419182730[[#This Row],[R$ (Valores)]]*-1,FluxoCaixa1013151419182730[[#This Row],[R$ (Valores)]])</f>
        <v>30000</v>
      </c>
    </row>
    <row r="518" spans="2:12">
      <c r="B518" s="48" t="s">
        <v>2478</v>
      </c>
      <c r="C518" s="48" t="s">
        <v>3977</v>
      </c>
      <c r="D518" s="16">
        <v>46255</v>
      </c>
      <c r="E518" s="48" t="s">
        <v>2417</v>
      </c>
      <c r="F518" s="17" t="s">
        <v>1</v>
      </c>
      <c r="G518" s="17" t="s">
        <v>60</v>
      </c>
      <c r="H518" s="17" t="s">
        <v>4183</v>
      </c>
      <c r="I518" s="21">
        <v>0</v>
      </c>
      <c r="J518" s="17" t="s">
        <v>525</v>
      </c>
      <c r="K518" s="20">
        <f>IF(FluxoCaixa1013151419182730[[#This Row],[Movimento ]]="Saldo Inicial",FluxoCaixa1013151419182730[[#This Row],[R$ (Valores)]],K517+FluxoCaixa1013151419182730[[#This Row],[Valores Receitas / Despesas]])</f>
        <v>61228.810000000332</v>
      </c>
      <c r="L518" s="20">
        <f>IF(FluxoCaixa1013151419182730[[#This Row],[Entrada / Saída]]="Saída",FluxoCaixa1013151419182730[[#This Row],[R$ (Valores)]]*-1,FluxoCaixa1013151419182730[[#This Row],[R$ (Valores)]])</f>
        <v>0</v>
      </c>
    </row>
    <row r="519" spans="2:12">
      <c r="B519" s="48" t="s">
        <v>2477</v>
      </c>
      <c r="C519" s="48" t="s">
        <v>3977</v>
      </c>
      <c r="D519" s="16">
        <v>46255</v>
      </c>
      <c r="E519" s="48" t="s">
        <v>2417</v>
      </c>
      <c r="F519" s="17" t="s">
        <v>2</v>
      </c>
      <c r="G519" s="17" t="s">
        <v>73</v>
      </c>
      <c r="H519" s="17" t="s">
        <v>4184</v>
      </c>
      <c r="I519" s="21">
        <v>425</v>
      </c>
      <c r="J519" s="17" t="s">
        <v>525</v>
      </c>
      <c r="K519" s="20">
        <f>IF(FluxoCaixa1013151419182730[[#This Row],[Movimento ]]="Saldo Inicial",FluxoCaixa1013151419182730[[#This Row],[R$ (Valores)]],K518+FluxoCaixa1013151419182730[[#This Row],[Valores Receitas / Despesas]])</f>
        <v>60803.810000000332</v>
      </c>
      <c r="L519" s="20">
        <f>IF(FluxoCaixa1013151419182730[[#This Row],[Entrada / Saída]]="Saída",FluxoCaixa1013151419182730[[#This Row],[R$ (Valores)]]*-1,FluxoCaixa1013151419182730[[#This Row],[R$ (Valores)]])</f>
        <v>-425</v>
      </c>
    </row>
    <row r="520" spans="2:12">
      <c r="B520" s="48" t="s">
        <v>2477</v>
      </c>
      <c r="C520" s="48" t="s">
        <v>3977</v>
      </c>
      <c r="D520" s="16">
        <v>46255</v>
      </c>
      <c r="E520" s="48" t="s">
        <v>2417</v>
      </c>
      <c r="F520" s="17" t="s">
        <v>2</v>
      </c>
      <c r="G520" s="17" t="s">
        <v>70</v>
      </c>
      <c r="H520" s="17" t="s">
        <v>3047</v>
      </c>
      <c r="I520" s="21">
        <v>2000</v>
      </c>
      <c r="J520" s="17" t="s">
        <v>525</v>
      </c>
      <c r="K520" s="20">
        <f>IF(FluxoCaixa1013151419182730[[#This Row],[Movimento ]]="Saldo Inicial",FluxoCaixa1013151419182730[[#This Row],[R$ (Valores)]],K519+FluxoCaixa1013151419182730[[#This Row],[Valores Receitas / Despesas]])</f>
        <v>58803.810000000332</v>
      </c>
      <c r="L520" s="20">
        <f>IF(FluxoCaixa1013151419182730[[#This Row],[Entrada / Saída]]="Saída",FluxoCaixa1013151419182730[[#This Row],[R$ (Valores)]]*-1,FluxoCaixa1013151419182730[[#This Row],[R$ (Valores)]])</f>
        <v>-2000</v>
      </c>
    </row>
    <row r="521" spans="2:12">
      <c r="B521" s="48" t="s">
        <v>2477</v>
      </c>
      <c r="C521" s="48" t="s">
        <v>3977</v>
      </c>
      <c r="D521" s="16">
        <v>46255</v>
      </c>
      <c r="E521" s="48" t="s">
        <v>2417</v>
      </c>
      <c r="F521" s="17" t="s">
        <v>2</v>
      </c>
      <c r="G521" s="17" t="s">
        <v>70</v>
      </c>
      <c r="H521" s="17" t="s">
        <v>4186</v>
      </c>
      <c r="I521" s="21">
        <v>339.99</v>
      </c>
      <c r="J521" s="17" t="s">
        <v>525</v>
      </c>
      <c r="K521" s="20">
        <f>IF(FluxoCaixa1013151419182730[[#This Row],[Movimento ]]="Saldo Inicial",FluxoCaixa1013151419182730[[#This Row],[R$ (Valores)]],K520+FluxoCaixa1013151419182730[[#This Row],[Valores Receitas / Despesas]])</f>
        <v>58463.820000000334</v>
      </c>
      <c r="L521" s="20">
        <f>IF(FluxoCaixa1013151419182730[[#This Row],[Entrada / Saída]]="Saída",FluxoCaixa1013151419182730[[#This Row],[R$ (Valores)]]*-1,FluxoCaixa1013151419182730[[#This Row],[R$ (Valores)]])</f>
        <v>-339.99</v>
      </c>
    </row>
    <row r="522" spans="2:12">
      <c r="B522" s="48" t="s">
        <v>2477</v>
      </c>
      <c r="C522" s="48" t="s">
        <v>3977</v>
      </c>
      <c r="D522" s="16">
        <v>46255</v>
      </c>
      <c r="E522" s="48" t="s">
        <v>2417</v>
      </c>
      <c r="F522" s="17" t="s">
        <v>2</v>
      </c>
      <c r="G522" s="17" t="s">
        <v>70</v>
      </c>
      <c r="H522" s="17" t="s">
        <v>2149</v>
      </c>
      <c r="I522" s="21">
        <v>15000</v>
      </c>
      <c r="J522" s="17" t="s">
        <v>525</v>
      </c>
      <c r="K522" s="20">
        <f>IF(FluxoCaixa1013151419182730[[#This Row],[Movimento ]]="Saldo Inicial",FluxoCaixa1013151419182730[[#This Row],[R$ (Valores)]],K521+FluxoCaixa1013151419182730[[#This Row],[Valores Receitas / Despesas]])</f>
        <v>43463.820000000334</v>
      </c>
      <c r="L522" s="20">
        <f>IF(FluxoCaixa1013151419182730[[#This Row],[Entrada / Saída]]="Saída",FluxoCaixa1013151419182730[[#This Row],[R$ (Valores)]]*-1,FluxoCaixa1013151419182730[[#This Row],[R$ (Valores)]])</f>
        <v>-15000</v>
      </c>
    </row>
    <row r="523" spans="2:12">
      <c r="B523" s="48" t="s">
        <v>2477</v>
      </c>
      <c r="C523" s="48" t="s">
        <v>3977</v>
      </c>
      <c r="D523" s="16">
        <v>46255</v>
      </c>
      <c r="E523" s="48" t="s">
        <v>2417</v>
      </c>
      <c r="F523" s="17" t="s">
        <v>2</v>
      </c>
      <c r="G523" s="17" t="s">
        <v>70</v>
      </c>
      <c r="H523" s="17" t="s">
        <v>4185</v>
      </c>
      <c r="I523" s="21">
        <v>33</v>
      </c>
      <c r="J523" s="17" t="s">
        <v>525</v>
      </c>
      <c r="K523" s="20">
        <f>IF(FluxoCaixa1013151419182730[[#This Row],[Movimento ]]="Saldo Inicial",FluxoCaixa1013151419182730[[#This Row],[R$ (Valores)]],K522+FluxoCaixa1013151419182730[[#This Row],[Valores Receitas / Despesas]])</f>
        <v>43430.820000000334</v>
      </c>
      <c r="L523" s="20">
        <f>IF(FluxoCaixa1013151419182730[[#This Row],[Entrada / Saída]]="Saída",FluxoCaixa1013151419182730[[#This Row],[R$ (Valores)]]*-1,FluxoCaixa1013151419182730[[#This Row],[R$ (Valores)]])</f>
        <v>-33</v>
      </c>
    </row>
    <row r="524" spans="2:12">
      <c r="B524" s="48" t="s">
        <v>2477</v>
      </c>
      <c r="C524" s="48" t="s">
        <v>3977</v>
      </c>
      <c r="D524" s="16">
        <v>46255</v>
      </c>
      <c r="E524" s="48" t="s">
        <v>2417</v>
      </c>
      <c r="F524" s="17" t="s">
        <v>2</v>
      </c>
      <c r="G524" s="17" t="s">
        <v>70</v>
      </c>
      <c r="H524" s="17" t="s">
        <v>4187</v>
      </c>
      <c r="I524" s="21">
        <v>34.799999999999997</v>
      </c>
      <c r="J524" s="17" t="s">
        <v>525</v>
      </c>
      <c r="K524" s="20">
        <f>IF(FluxoCaixa1013151419182730[[#This Row],[Movimento ]]="Saldo Inicial",FluxoCaixa1013151419182730[[#This Row],[R$ (Valores)]],K523+FluxoCaixa1013151419182730[[#This Row],[Valores Receitas / Despesas]])</f>
        <v>43396.020000000331</v>
      </c>
      <c r="L524" s="20">
        <f>IF(FluxoCaixa1013151419182730[[#This Row],[Entrada / Saída]]="Saída",FluxoCaixa1013151419182730[[#This Row],[R$ (Valores)]]*-1,FluxoCaixa1013151419182730[[#This Row],[R$ (Valores)]])</f>
        <v>-34.799999999999997</v>
      </c>
    </row>
    <row r="525" spans="2:12">
      <c r="B525" s="48" t="s">
        <v>2477</v>
      </c>
      <c r="C525" s="48" t="s">
        <v>3977</v>
      </c>
      <c r="D525" s="16">
        <v>46255</v>
      </c>
      <c r="E525" s="48" t="s">
        <v>2417</v>
      </c>
      <c r="F525" s="17" t="s">
        <v>2</v>
      </c>
      <c r="G525" s="17" t="s">
        <v>70</v>
      </c>
      <c r="H525" s="17" t="s">
        <v>4188</v>
      </c>
      <c r="I525" s="21">
        <v>1700</v>
      </c>
      <c r="J525" s="17" t="s">
        <v>525</v>
      </c>
      <c r="K525" s="20">
        <f>IF(FluxoCaixa1013151419182730[[#This Row],[Movimento ]]="Saldo Inicial",FluxoCaixa1013151419182730[[#This Row],[R$ (Valores)]],K524+FluxoCaixa1013151419182730[[#This Row],[Valores Receitas / Despesas]])</f>
        <v>41696.020000000331</v>
      </c>
      <c r="L525" s="20">
        <f>IF(FluxoCaixa1013151419182730[[#This Row],[Entrada / Saída]]="Saída",FluxoCaixa1013151419182730[[#This Row],[R$ (Valores)]]*-1,FluxoCaixa1013151419182730[[#This Row],[R$ (Valores)]])</f>
        <v>-1700</v>
      </c>
    </row>
    <row r="526" spans="2:12">
      <c r="B526" s="48" t="s">
        <v>2478</v>
      </c>
      <c r="C526" s="48" t="s">
        <v>3977</v>
      </c>
      <c r="D526" s="16">
        <v>46255</v>
      </c>
      <c r="E526" s="48" t="s">
        <v>2413</v>
      </c>
      <c r="F526" s="17" t="s">
        <v>2</v>
      </c>
      <c r="G526" s="17" t="s">
        <v>70</v>
      </c>
      <c r="H526" s="17" t="s">
        <v>899</v>
      </c>
      <c r="I526" s="21">
        <v>2900</v>
      </c>
      <c r="J526" s="17" t="s">
        <v>525</v>
      </c>
      <c r="K526" s="20">
        <f>IF(FluxoCaixa1013151419182730[[#This Row],[Movimento ]]="Saldo Inicial",FluxoCaixa1013151419182730[[#This Row],[R$ (Valores)]],K525+FluxoCaixa1013151419182730[[#This Row],[Valores Receitas / Despesas]])</f>
        <v>38796.020000000331</v>
      </c>
      <c r="L526" s="20">
        <f>IF(FluxoCaixa1013151419182730[[#This Row],[Entrada / Saída]]="Saída",FluxoCaixa1013151419182730[[#This Row],[R$ (Valores)]]*-1,FluxoCaixa1013151419182730[[#This Row],[R$ (Valores)]])</f>
        <v>-2900</v>
      </c>
    </row>
    <row r="527" spans="2:12">
      <c r="B527" s="48" t="s">
        <v>2478</v>
      </c>
      <c r="C527" s="48" t="s">
        <v>3977</v>
      </c>
      <c r="D527" s="16">
        <v>46258</v>
      </c>
      <c r="E527" s="48" t="s">
        <v>2413</v>
      </c>
      <c r="F527" s="17" t="s">
        <v>1</v>
      </c>
      <c r="G527" s="17" t="s">
        <v>75</v>
      </c>
      <c r="H527" s="17" t="s">
        <v>4110</v>
      </c>
      <c r="I527" s="21">
        <v>30000</v>
      </c>
      <c r="J527" s="17" t="s">
        <v>525</v>
      </c>
      <c r="K527" s="20">
        <f>IF(FluxoCaixa1013151419182730[[#This Row],[Movimento ]]="Saldo Inicial",FluxoCaixa1013151419182730[[#This Row],[R$ (Valores)]],K526+FluxoCaixa1013151419182730[[#This Row],[Valores Receitas / Despesas]])</f>
        <v>68796.020000000339</v>
      </c>
      <c r="L527" s="20">
        <f>IF(FluxoCaixa1013151419182730[[#This Row],[Entrada / Saída]]="Saída",FluxoCaixa1013151419182730[[#This Row],[R$ (Valores)]]*-1,FluxoCaixa1013151419182730[[#This Row],[R$ (Valores)]])</f>
        <v>30000</v>
      </c>
    </row>
    <row r="528" spans="2:12">
      <c r="B528" s="48" t="s">
        <v>2477</v>
      </c>
      <c r="C528" s="48" t="s">
        <v>3977</v>
      </c>
      <c r="D528" s="16">
        <v>46258</v>
      </c>
      <c r="E528" s="48" t="s">
        <v>2413</v>
      </c>
      <c r="F528" s="17" t="s">
        <v>2</v>
      </c>
      <c r="G528" s="17" t="s">
        <v>70</v>
      </c>
      <c r="H528" s="17" t="s">
        <v>2248</v>
      </c>
      <c r="I528" s="21">
        <v>650</v>
      </c>
      <c r="J528" s="17" t="s">
        <v>525</v>
      </c>
      <c r="K528" s="20">
        <f>IF(FluxoCaixa1013151419182730[[#This Row],[Movimento ]]="Saldo Inicial",FluxoCaixa1013151419182730[[#This Row],[R$ (Valores)]],K527+FluxoCaixa1013151419182730[[#This Row],[Valores Receitas / Despesas]])</f>
        <v>68146.020000000339</v>
      </c>
      <c r="L528" s="20">
        <f>IF(FluxoCaixa1013151419182730[[#This Row],[Entrada / Saída]]="Saída",FluxoCaixa1013151419182730[[#This Row],[R$ (Valores)]]*-1,FluxoCaixa1013151419182730[[#This Row],[R$ (Valores)]])</f>
        <v>-650</v>
      </c>
    </row>
    <row r="529" spans="2:18">
      <c r="B529" s="48" t="s">
        <v>2477</v>
      </c>
      <c r="C529" s="48" t="s">
        <v>3977</v>
      </c>
      <c r="D529" s="16">
        <v>46258</v>
      </c>
      <c r="E529" s="48" t="s">
        <v>2413</v>
      </c>
      <c r="F529" s="17" t="s">
        <v>2</v>
      </c>
      <c r="G529" s="17" t="s">
        <v>70</v>
      </c>
      <c r="H529" s="17" t="s">
        <v>3760</v>
      </c>
      <c r="I529" s="21">
        <v>650</v>
      </c>
      <c r="J529" s="17" t="s">
        <v>525</v>
      </c>
      <c r="K529" s="20">
        <f>IF(FluxoCaixa1013151419182730[[#This Row],[Movimento ]]="Saldo Inicial",FluxoCaixa1013151419182730[[#This Row],[R$ (Valores)]],K528+FluxoCaixa1013151419182730[[#This Row],[Valores Receitas / Despesas]])</f>
        <v>67496.020000000339</v>
      </c>
      <c r="L529" s="20">
        <f>IF(FluxoCaixa1013151419182730[[#This Row],[Entrada / Saída]]="Saída",FluxoCaixa1013151419182730[[#This Row],[R$ (Valores)]]*-1,FluxoCaixa1013151419182730[[#This Row],[R$ (Valores)]])</f>
        <v>-650</v>
      </c>
    </row>
    <row r="530" spans="2:18">
      <c r="B530" s="48" t="s">
        <v>2477</v>
      </c>
      <c r="C530" s="48" t="s">
        <v>3977</v>
      </c>
      <c r="D530" s="16">
        <v>46258</v>
      </c>
      <c r="E530" s="48" t="s">
        <v>2413</v>
      </c>
      <c r="F530" s="17" t="s">
        <v>2</v>
      </c>
      <c r="G530" s="17" t="s">
        <v>70</v>
      </c>
      <c r="H530" s="17" t="s">
        <v>3761</v>
      </c>
      <c r="I530" s="21">
        <v>650</v>
      </c>
      <c r="J530" s="17" t="s">
        <v>525</v>
      </c>
      <c r="K530" s="20">
        <f>IF(FluxoCaixa1013151419182730[[#This Row],[Movimento ]]="Saldo Inicial",FluxoCaixa1013151419182730[[#This Row],[R$ (Valores)]],K529+FluxoCaixa1013151419182730[[#This Row],[Valores Receitas / Despesas]])</f>
        <v>66846.020000000339</v>
      </c>
      <c r="L530" s="20">
        <f>IF(FluxoCaixa1013151419182730[[#This Row],[Entrada / Saída]]="Saída",FluxoCaixa1013151419182730[[#This Row],[R$ (Valores)]]*-1,FluxoCaixa1013151419182730[[#This Row],[R$ (Valores)]])</f>
        <v>-650</v>
      </c>
    </row>
    <row r="531" spans="2:18">
      <c r="B531" s="48" t="s">
        <v>2477</v>
      </c>
      <c r="C531" s="48" t="s">
        <v>3977</v>
      </c>
      <c r="D531" s="16">
        <v>46258</v>
      </c>
      <c r="E531" s="48" t="s">
        <v>2413</v>
      </c>
      <c r="F531" s="17" t="s">
        <v>2</v>
      </c>
      <c r="G531" s="17" t="s">
        <v>70</v>
      </c>
      <c r="H531" s="17" t="s">
        <v>3263</v>
      </c>
      <c r="I531" s="21">
        <v>650</v>
      </c>
      <c r="J531" s="17" t="s">
        <v>525</v>
      </c>
      <c r="K531" s="20">
        <f>IF(FluxoCaixa1013151419182730[[#This Row],[Movimento ]]="Saldo Inicial",FluxoCaixa1013151419182730[[#This Row],[R$ (Valores)]],K530+FluxoCaixa1013151419182730[[#This Row],[Valores Receitas / Despesas]])</f>
        <v>66196.020000000339</v>
      </c>
      <c r="L531" s="20">
        <f>IF(FluxoCaixa1013151419182730[[#This Row],[Entrada / Saída]]="Saída",FluxoCaixa1013151419182730[[#This Row],[R$ (Valores)]]*-1,FluxoCaixa1013151419182730[[#This Row],[R$ (Valores)]])</f>
        <v>-650</v>
      </c>
    </row>
    <row r="532" spans="2:18" s="50" customFormat="1">
      <c r="B532" s="48" t="s">
        <v>2477</v>
      </c>
      <c r="C532" s="48" t="s">
        <v>3977</v>
      </c>
      <c r="D532" s="16">
        <v>46258</v>
      </c>
      <c r="E532" s="48" t="s">
        <v>2413</v>
      </c>
      <c r="F532" s="17" t="s">
        <v>2</v>
      </c>
      <c r="G532" s="17" t="s">
        <v>70</v>
      </c>
      <c r="H532" s="17" t="s">
        <v>1575</v>
      </c>
      <c r="I532" s="21">
        <v>650</v>
      </c>
      <c r="J532" s="17" t="s">
        <v>525</v>
      </c>
      <c r="K532" s="20">
        <f>IF(FluxoCaixa1013151419182730[[#This Row],[Movimento ]]="Saldo Inicial",FluxoCaixa1013151419182730[[#This Row],[R$ (Valores)]],K531+FluxoCaixa1013151419182730[[#This Row],[Valores Receitas / Despesas]])</f>
        <v>65546.020000000339</v>
      </c>
      <c r="L532" s="49">
        <f>IF(FluxoCaixa1013151419182730[[#This Row],[Entrada / Saída]]="Saída",FluxoCaixa1013151419182730[[#This Row],[R$ (Valores)]]*-1,FluxoCaixa1013151419182730[[#This Row],[R$ (Valores)]])</f>
        <v>-650</v>
      </c>
      <c r="R532" s="51"/>
    </row>
    <row r="533" spans="2:18">
      <c r="B533" s="48" t="s">
        <v>2477</v>
      </c>
      <c r="C533" s="48" t="s">
        <v>3977</v>
      </c>
      <c r="D533" s="16">
        <v>46258</v>
      </c>
      <c r="E533" s="48" t="s">
        <v>2413</v>
      </c>
      <c r="F533" s="17" t="s">
        <v>2</v>
      </c>
      <c r="G533" s="17" t="s">
        <v>70</v>
      </c>
      <c r="H533" s="17" t="s">
        <v>2092</v>
      </c>
      <c r="I533" s="21">
        <v>569.04999999999995</v>
      </c>
      <c r="J533" s="17" t="s">
        <v>525</v>
      </c>
      <c r="K533" s="20">
        <f>IF(FluxoCaixa1013151419182730[[#This Row],[Movimento ]]="Saldo Inicial",FluxoCaixa1013151419182730[[#This Row],[R$ (Valores)]],K532+FluxoCaixa1013151419182730[[#This Row],[Valores Receitas / Despesas]])</f>
        <v>64976.970000000336</v>
      </c>
      <c r="L533" s="20">
        <f>IF(FluxoCaixa1013151419182730[[#This Row],[Entrada / Saída]]="Saída",FluxoCaixa1013151419182730[[#This Row],[R$ (Valores)]]*-1,FluxoCaixa1013151419182730[[#This Row],[R$ (Valores)]])</f>
        <v>-569.04999999999995</v>
      </c>
    </row>
    <row r="534" spans="2:18">
      <c r="B534" s="48" t="s">
        <v>2477</v>
      </c>
      <c r="C534" s="48" t="s">
        <v>3977</v>
      </c>
      <c r="D534" s="16">
        <v>46258</v>
      </c>
      <c r="E534" s="48" t="s">
        <v>2413</v>
      </c>
      <c r="F534" s="17" t="s">
        <v>2</v>
      </c>
      <c r="G534" s="17" t="s">
        <v>70</v>
      </c>
      <c r="H534" s="17" t="s">
        <v>1593</v>
      </c>
      <c r="I534" s="21">
        <v>650</v>
      </c>
      <c r="J534" s="17" t="s">
        <v>525</v>
      </c>
      <c r="K534" s="20">
        <f>IF(FluxoCaixa1013151419182730[[#This Row],[Movimento ]]="Saldo Inicial",FluxoCaixa1013151419182730[[#This Row],[R$ (Valores)]],K533+FluxoCaixa1013151419182730[[#This Row],[Valores Receitas / Despesas]])</f>
        <v>64326.970000000336</v>
      </c>
      <c r="L534" s="20">
        <f>IF(FluxoCaixa1013151419182730[[#This Row],[Entrada / Saída]]="Saída",FluxoCaixa1013151419182730[[#This Row],[R$ (Valores)]]*-1,FluxoCaixa1013151419182730[[#This Row],[R$ (Valores)]])</f>
        <v>-650</v>
      </c>
    </row>
    <row r="535" spans="2:18">
      <c r="B535" s="48" t="s">
        <v>2477</v>
      </c>
      <c r="C535" s="48" t="s">
        <v>3977</v>
      </c>
      <c r="D535" s="16">
        <v>46258</v>
      </c>
      <c r="E535" s="48" t="s">
        <v>2413</v>
      </c>
      <c r="F535" s="17" t="s">
        <v>2</v>
      </c>
      <c r="G535" s="17" t="s">
        <v>70</v>
      </c>
      <c r="H535" s="17" t="s">
        <v>798</v>
      </c>
      <c r="I535" s="21">
        <v>650</v>
      </c>
      <c r="J535" s="17" t="s">
        <v>525</v>
      </c>
      <c r="K535" s="20">
        <f>IF(FluxoCaixa1013151419182730[[#This Row],[Movimento ]]="Saldo Inicial",FluxoCaixa1013151419182730[[#This Row],[R$ (Valores)]],K534+FluxoCaixa1013151419182730[[#This Row],[Valores Receitas / Despesas]])</f>
        <v>63676.970000000336</v>
      </c>
      <c r="L535" s="20">
        <f>IF(FluxoCaixa1013151419182730[[#This Row],[Entrada / Saída]]="Saída",FluxoCaixa1013151419182730[[#This Row],[R$ (Valores)]]*-1,FluxoCaixa1013151419182730[[#This Row],[R$ (Valores)]])</f>
        <v>-650</v>
      </c>
    </row>
    <row r="536" spans="2:18">
      <c r="B536" s="48" t="s">
        <v>2477</v>
      </c>
      <c r="C536" s="48" t="s">
        <v>3977</v>
      </c>
      <c r="D536" s="16">
        <v>46258</v>
      </c>
      <c r="E536" s="48" t="s">
        <v>2413</v>
      </c>
      <c r="F536" s="17" t="s">
        <v>2</v>
      </c>
      <c r="G536" s="17" t="s">
        <v>70</v>
      </c>
      <c r="H536" s="17" t="s">
        <v>2616</v>
      </c>
      <c r="I536" s="21">
        <v>650</v>
      </c>
      <c r="J536" s="17" t="s">
        <v>525</v>
      </c>
      <c r="K536" s="20">
        <f>IF(FluxoCaixa1013151419182730[[#This Row],[Movimento ]]="Saldo Inicial",FluxoCaixa1013151419182730[[#This Row],[R$ (Valores)]],K535+FluxoCaixa1013151419182730[[#This Row],[Valores Receitas / Despesas]])</f>
        <v>63026.970000000336</v>
      </c>
      <c r="L536" s="20">
        <f>IF(FluxoCaixa1013151419182730[[#This Row],[Entrada / Saída]]="Saída",FluxoCaixa1013151419182730[[#This Row],[R$ (Valores)]]*-1,FluxoCaixa1013151419182730[[#This Row],[R$ (Valores)]])</f>
        <v>-650</v>
      </c>
    </row>
    <row r="537" spans="2:18">
      <c r="B537" s="48" t="s">
        <v>2477</v>
      </c>
      <c r="C537" s="48" t="s">
        <v>3977</v>
      </c>
      <c r="D537" s="16">
        <v>46258</v>
      </c>
      <c r="E537" s="48" t="s">
        <v>2413</v>
      </c>
      <c r="F537" s="17" t="s">
        <v>2</v>
      </c>
      <c r="G537" s="17" t="s">
        <v>70</v>
      </c>
      <c r="H537" s="17" t="s">
        <v>2107</v>
      </c>
      <c r="I537" s="21">
        <v>1000</v>
      </c>
      <c r="J537" s="17" t="s">
        <v>525</v>
      </c>
      <c r="K537" s="20">
        <f>IF(FluxoCaixa1013151419182730[[#This Row],[Movimento ]]="Saldo Inicial",FluxoCaixa1013151419182730[[#This Row],[R$ (Valores)]],K536+FluxoCaixa1013151419182730[[#This Row],[Valores Receitas / Despesas]])</f>
        <v>62026.970000000336</v>
      </c>
      <c r="L537" s="20">
        <f>IF(FluxoCaixa1013151419182730[[#This Row],[Entrada / Saída]]="Saída",FluxoCaixa1013151419182730[[#This Row],[R$ (Valores)]]*-1,FluxoCaixa1013151419182730[[#This Row],[R$ (Valores)]])</f>
        <v>-1000</v>
      </c>
    </row>
    <row r="538" spans="2:18">
      <c r="B538" s="48" t="s">
        <v>2477</v>
      </c>
      <c r="C538" s="48" t="s">
        <v>3977</v>
      </c>
      <c r="D538" s="16">
        <v>46258</v>
      </c>
      <c r="E538" s="48" t="s">
        <v>2413</v>
      </c>
      <c r="F538" s="17" t="s">
        <v>2</v>
      </c>
      <c r="G538" s="17" t="s">
        <v>70</v>
      </c>
      <c r="H538" s="17" t="s">
        <v>779</v>
      </c>
      <c r="I538" s="21">
        <v>1300</v>
      </c>
      <c r="J538" s="17" t="s">
        <v>525</v>
      </c>
      <c r="K538" s="20">
        <f>IF(FluxoCaixa1013151419182730[[#This Row],[Movimento ]]="Saldo Inicial",FluxoCaixa1013151419182730[[#This Row],[R$ (Valores)]],K537+FluxoCaixa1013151419182730[[#This Row],[Valores Receitas / Despesas]])</f>
        <v>60726.970000000336</v>
      </c>
      <c r="L538" s="20">
        <f>IF(FluxoCaixa1013151419182730[[#This Row],[Entrada / Saída]]="Saída",FluxoCaixa1013151419182730[[#This Row],[R$ (Valores)]]*-1,FluxoCaixa1013151419182730[[#This Row],[R$ (Valores)]])</f>
        <v>-1300</v>
      </c>
    </row>
    <row r="539" spans="2:18">
      <c r="B539" s="48" t="s">
        <v>2477</v>
      </c>
      <c r="C539" s="48" t="s">
        <v>3977</v>
      </c>
      <c r="D539" s="16">
        <v>46258</v>
      </c>
      <c r="E539" s="48" t="s">
        <v>2413</v>
      </c>
      <c r="F539" s="17" t="s">
        <v>2</v>
      </c>
      <c r="G539" s="17" t="s">
        <v>25</v>
      </c>
      <c r="H539" s="17" t="s">
        <v>3955</v>
      </c>
      <c r="I539" s="21">
        <v>1903.5</v>
      </c>
      <c r="J539" s="17" t="s">
        <v>525</v>
      </c>
      <c r="K539" s="20">
        <f>IF(FluxoCaixa1013151419182730[[#This Row],[Movimento ]]="Saldo Inicial",FluxoCaixa1013151419182730[[#This Row],[R$ (Valores)]],K538+FluxoCaixa1013151419182730[[#This Row],[Valores Receitas / Despesas]])</f>
        <v>58823.470000000336</v>
      </c>
      <c r="L539" s="20">
        <f>IF(FluxoCaixa1013151419182730[[#This Row],[Entrada / Saída]]="Saída",FluxoCaixa1013151419182730[[#This Row],[R$ (Valores)]]*-1,FluxoCaixa1013151419182730[[#This Row],[R$ (Valores)]])</f>
        <v>-1903.5</v>
      </c>
    </row>
    <row r="540" spans="2:18">
      <c r="B540" s="48" t="s">
        <v>2477</v>
      </c>
      <c r="C540" s="48" t="s">
        <v>3977</v>
      </c>
      <c r="D540" s="16">
        <v>46258</v>
      </c>
      <c r="E540" s="48" t="s">
        <v>2413</v>
      </c>
      <c r="F540" s="17" t="s">
        <v>2</v>
      </c>
      <c r="G540" s="17" t="s">
        <v>25</v>
      </c>
      <c r="H540" s="17" t="s">
        <v>3955</v>
      </c>
      <c r="I540" s="21">
        <v>1293</v>
      </c>
      <c r="J540" s="17" t="s">
        <v>525</v>
      </c>
      <c r="K540" s="20">
        <f>IF(FluxoCaixa1013151419182730[[#This Row],[Movimento ]]="Saldo Inicial",FluxoCaixa1013151419182730[[#This Row],[R$ (Valores)]],K539+FluxoCaixa1013151419182730[[#This Row],[Valores Receitas / Despesas]])</f>
        <v>57530.470000000336</v>
      </c>
      <c r="L540" s="20">
        <f>IF(FluxoCaixa1013151419182730[[#This Row],[Entrada / Saída]]="Saída",FluxoCaixa1013151419182730[[#This Row],[R$ (Valores)]]*-1,FluxoCaixa1013151419182730[[#This Row],[R$ (Valores)]])</f>
        <v>-1293</v>
      </c>
    </row>
    <row r="541" spans="2:18">
      <c r="B541" s="48" t="s">
        <v>2477</v>
      </c>
      <c r="C541" s="48" t="s">
        <v>3977</v>
      </c>
      <c r="D541" s="16">
        <v>46258</v>
      </c>
      <c r="E541" s="48" t="s">
        <v>2413</v>
      </c>
      <c r="F541" s="17" t="s">
        <v>2</v>
      </c>
      <c r="G541" s="17" t="s">
        <v>431</v>
      </c>
      <c r="H541" s="107" t="s">
        <v>4192</v>
      </c>
      <c r="I541" s="21">
        <v>156.19</v>
      </c>
      <c r="J541" s="17" t="s">
        <v>525</v>
      </c>
      <c r="K541" s="20">
        <f>IF(FluxoCaixa1013151419182730[[#This Row],[Movimento ]]="Saldo Inicial",FluxoCaixa1013151419182730[[#This Row],[R$ (Valores)]],K540+FluxoCaixa1013151419182730[[#This Row],[Valores Receitas / Despesas]])</f>
        <v>57374.280000000334</v>
      </c>
      <c r="L541" s="20">
        <f>IF(FluxoCaixa1013151419182730[[#This Row],[Entrada / Saída]]="Saída",FluxoCaixa1013151419182730[[#This Row],[R$ (Valores)]]*-1,FluxoCaixa1013151419182730[[#This Row],[R$ (Valores)]])</f>
        <v>-156.19</v>
      </c>
    </row>
    <row r="542" spans="2:18">
      <c r="B542" s="48" t="s">
        <v>2477</v>
      </c>
      <c r="C542" s="48" t="s">
        <v>3977</v>
      </c>
      <c r="D542" s="16">
        <v>46258</v>
      </c>
      <c r="E542" s="48" t="s">
        <v>2413</v>
      </c>
      <c r="F542" s="17" t="s">
        <v>2</v>
      </c>
      <c r="G542" s="17" t="s">
        <v>18</v>
      </c>
      <c r="H542" s="107" t="s">
        <v>4193</v>
      </c>
      <c r="I542" s="21">
        <v>604.9</v>
      </c>
      <c r="J542" s="17" t="s">
        <v>525</v>
      </c>
      <c r="K542" s="20">
        <f>IF(FluxoCaixa1013151419182730[[#This Row],[Movimento ]]="Saldo Inicial",FluxoCaixa1013151419182730[[#This Row],[R$ (Valores)]],K541+FluxoCaixa1013151419182730[[#This Row],[Valores Receitas / Despesas]])</f>
        <v>56769.380000000332</v>
      </c>
      <c r="L542" s="20">
        <f>IF(FluxoCaixa1013151419182730[[#This Row],[Entrada / Saída]]="Saída",FluxoCaixa1013151419182730[[#This Row],[R$ (Valores)]]*-1,FluxoCaixa1013151419182730[[#This Row],[R$ (Valores)]])</f>
        <v>-604.9</v>
      </c>
    </row>
    <row r="543" spans="2:18">
      <c r="B543" s="48" t="s">
        <v>2477</v>
      </c>
      <c r="C543" s="48" t="s">
        <v>3977</v>
      </c>
      <c r="D543" s="16">
        <v>46258</v>
      </c>
      <c r="E543" s="48" t="s">
        <v>2413</v>
      </c>
      <c r="F543" s="17" t="s">
        <v>2</v>
      </c>
      <c r="G543" s="17" t="s">
        <v>146</v>
      </c>
      <c r="H543" s="107" t="s">
        <v>2528</v>
      </c>
      <c r="I543" s="21">
        <v>162</v>
      </c>
      <c r="J543" s="17" t="s">
        <v>525</v>
      </c>
      <c r="K543" s="20">
        <f>IF(FluxoCaixa1013151419182730[[#This Row],[Movimento ]]="Saldo Inicial",FluxoCaixa1013151419182730[[#This Row],[R$ (Valores)]],K542+FluxoCaixa1013151419182730[[#This Row],[Valores Receitas / Despesas]])</f>
        <v>56607.380000000332</v>
      </c>
      <c r="L543" s="20">
        <f>IF(FluxoCaixa1013151419182730[[#This Row],[Entrada / Saída]]="Saída",FluxoCaixa1013151419182730[[#This Row],[R$ (Valores)]]*-1,FluxoCaixa1013151419182730[[#This Row],[R$ (Valores)]])</f>
        <v>-162</v>
      </c>
    </row>
    <row r="544" spans="2:18">
      <c r="B544" s="48" t="s">
        <v>2477</v>
      </c>
      <c r="C544" s="48" t="s">
        <v>3977</v>
      </c>
      <c r="D544" s="16">
        <v>46258</v>
      </c>
      <c r="E544" s="48" t="s">
        <v>2413</v>
      </c>
      <c r="F544" s="17" t="s">
        <v>2</v>
      </c>
      <c r="G544" s="17" t="s">
        <v>146</v>
      </c>
      <c r="H544" s="107" t="s">
        <v>2528</v>
      </c>
      <c r="I544" s="21">
        <v>479</v>
      </c>
      <c r="J544" s="17" t="s">
        <v>525</v>
      </c>
      <c r="K544" s="20">
        <f>IF(FluxoCaixa1013151419182730[[#This Row],[Movimento ]]="Saldo Inicial",FluxoCaixa1013151419182730[[#This Row],[R$ (Valores)]],K543+FluxoCaixa1013151419182730[[#This Row],[Valores Receitas / Despesas]])</f>
        <v>56128.380000000332</v>
      </c>
      <c r="L544" s="20">
        <f>IF(FluxoCaixa1013151419182730[[#This Row],[Entrada / Saída]]="Saída",FluxoCaixa1013151419182730[[#This Row],[R$ (Valores)]]*-1,FluxoCaixa1013151419182730[[#This Row],[R$ (Valores)]])</f>
        <v>-479</v>
      </c>
    </row>
    <row r="545" spans="2:12">
      <c r="B545" s="48" t="s">
        <v>2477</v>
      </c>
      <c r="C545" s="48" t="s">
        <v>3977</v>
      </c>
      <c r="D545" s="16">
        <v>46258</v>
      </c>
      <c r="E545" s="48" t="s">
        <v>2413</v>
      </c>
      <c r="F545" s="17" t="s">
        <v>2</v>
      </c>
      <c r="G545" s="17" t="s">
        <v>146</v>
      </c>
      <c r="H545" s="107" t="s">
        <v>2528</v>
      </c>
      <c r="I545" s="21">
        <v>98</v>
      </c>
      <c r="J545" s="17" t="s">
        <v>525</v>
      </c>
      <c r="K545" s="20">
        <f>IF(FluxoCaixa1013151419182730[[#This Row],[Movimento ]]="Saldo Inicial",FluxoCaixa1013151419182730[[#This Row],[R$ (Valores)]],K544+FluxoCaixa1013151419182730[[#This Row],[Valores Receitas / Despesas]])</f>
        <v>56030.380000000332</v>
      </c>
      <c r="L545" s="20">
        <f>IF(FluxoCaixa1013151419182730[[#This Row],[Entrada / Saída]]="Saída",FluxoCaixa1013151419182730[[#This Row],[R$ (Valores)]]*-1,FluxoCaixa1013151419182730[[#This Row],[R$ (Valores)]])</f>
        <v>-98</v>
      </c>
    </row>
    <row r="546" spans="2:12">
      <c r="B546" s="48" t="s">
        <v>2477</v>
      </c>
      <c r="C546" s="48" t="s">
        <v>3977</v>
      </c>
      <c r="D546" s="16">
        <v>46258</v>
      </c>
      <c r="E546" s="48" t="s">
        <v>2413</v>
      </c>
      <c r="F546" s="17" t="s">
        <v>2</v>
      </c>
      <c r="G546" s="17" t="s">
        <v>4176</v>
      </c>
      <c r="H546" s="107" t="s">
        <v>4194</v>
      </c>
      <c r="I546" s="21">
        <v>156.18</v>
      </c>
      <c r="J546" s="17" t="s">
        <v>525</v>
      </c>
      <c r="K546" s="20">
        <f>IF(FluxoCaixa1013151419182730[[#This Row],[Movimento ]]="Saldo Inicial",FluxoCaixa1013151419182730[[#This Row],[R$ (Valores)]],K545+FluxoCaixa1013151419182730[[#This Row],[Valores Receitas / Despesas]])</f>
        <v>55874.200000000332</v>
      </c>
      <c r="L546" s="20">
        <f>IF(FluxoCaixa1013151419182730[[#This Row],[Entrada / Saída]]="Saída",FluxoCaixa1013151419182730[[#This Row],[R$ (Valores)]]*-1,FluxoCaixa1013151419182730[[#This Row],[R$ (Valores)]])</f>
        <v>-156.18</v>
      </c>
    </row>
    <row r="547" spans="2:12">
      <c r="B547" s="48" t="s">
        <v>2477</v>
      </c>
      <c r="C547" s="48" t="s">
        <v>3977</v>
      </c>
      <c r="D547" s="16">
        <v>46258</v>
      </c>
      <c r="E547" s="48" t="s">
        <v>2413</v>
      </c>
      <c r="F547" s="17" t="s">
        <v>2</v>
      </c>
      <c r="G547" s="17" t="s">
        <v>4176</v>
      </c>
      <c r="H547" s="107" t="s">
        <v>4196</v>
      </c>
      <c r="I547" s="21">
        <v>156.18</v>
      </c>
      <c r="J547" s="17" t="s">
        <v>525</v>
      </c>
      <c r="K547" s="20">
        <f>IF(FluxoCaixa1013151419182730[[#This Row],[Movimento ]]="Saldo Inicial",FluxoCaixa1013151419182730[[#This Row],[R$ (Valores)]],K546+FluxoCaixa1013151419182730[[#This Row],[Valores Receitas / Despesas]])</f>
        <v>55718.020000000331</v>
      </c>
      <c r="L547" s="20">
        <f>IF(FluxoCaixa1013151419182730[[#This Row],[Entrada / Saída]]="Saída",FluxoCaixa1013151419182730[[#This Row],[R$ (Valores)]]*-1,FluxoCaixa1013151419182730[[#This Row],[R$ (Valores)]])</f>
        <v>-156.18</v>
      </c>
    </row>
    <row r="548" spans="2:12">
      <c r="B548" s="48" t="s">
        <v>2477</v>
      </c>
      <c r="C548" s="48" t="s">
        <v>3977</v>
      </c>
      <c r="D548" s="16">
        <v>46258</v>
      </c>
      <c r="E548" s="48" t="s">
        <v>2413</v>
      </c>
      <c r="F548" s="17" t="s">
        <v>2</v>
      </c>
      <c r="G548" s="17" t="s">
        <v>4176</v>
      </c>
      <c r="H548" s="107" t="s">
        <v>4195</v>
      </c>
      <c r="I548" s="21">
        <v>156.18</v>
      </c>
      <c r="J548" s="17" t="s">
        <v>525</v>
      </c>
      <c r="K548" s="20">
        <f>IF(FluxoCaixa1013151419182730[[#This Row],[Movimento ]]="Saldo Inicial",FluxoCaixa1013151419182730[[#This Row],[R$ (Valores)]],K547+FluxoCaixa1013151419182730[[#This Row],[Valores Receitas / Despesas]])</f>
        <v>55561.840000000331</v>
      </c>
      <c r="L548" s="20">
        <f>IF(FluxoCaixa1013151419182730[[#This Row],[Entrada / Saída]]="Saída",FluxoCaixa1013151419182730[[#This Row],[R$ (Valores)]]*-1,FluxoCaixa1013151419182730[[#This Row],[R$ (Valores)]])</f>
        <v>-156.18</v>
      </c>
    </row>
    <row r="549" spans="2:12">
      <c r="B549" s="48" t="s">
        <v>2477</v>
      </c>
      <c r="C549" s="48" t="s">
        <v>3977</v>
      </c>
      <c r="D549" s="16">
        <v>46258</v>
      </c>
      <c r="E549" s="48" t="s">
        <v>2413</v>
      </c>
      <c r="F549" s="17" t="s">
        <v>2</v>
      </c>
      <c r="G549" s="17" t="s">
        <v>4176</v>
      </c>
      <c r="H549" s="107" t="s">
        <v>4197</v>
      </c>
      <c r="I549" s="21">
        <v>78.099999999999994</v>
      </c>
      <c r="J549" s="17" t="s">
        <v>525</v>
      </c>
      <c r="K549" s="20">
        <f>IF(FluxoCaixa1013151419182730[[#This Row],[Movimento ]]="Saldo Inicial",FluxoCaixa1013151419182730[[#This Row],[R$ (Valores)]],K548+FluxoCaixa1013151419182730[[#This Row],[Valores Receitas / Despesas]])</f>
        <v>55483.740000000333</v>
      </c>
      <c r="L549" s="20">
        <f>IF(FluxoCaixa1013151419182730[[#This Row],[Entrada / Saída]]="Saída",FluxoCaixa1013151419182730[[#This Row],[R$ (Valores)]]*-1,FluxoCaixa1013151419182730[[#This Row],[R$ (Valores)]])</f>
        <v>-78.099999999999994</v>
      </c>
    </row>
    <row r="550" spans="2:12">
      <c r="B550" s="48" t="s">
        <v>3305</v>
      </c>
      <c r="C550" s="48" t="s">
        <v>3977</v>
      </c>
      <c r="D550" s="16">
        <v>46258</v>
      </c>
      <c r="E550" s="48" t="s">
        <v>2413</v>
      </c>
      <c r="F550" s="17" t="s">
        <v>2</v>
      </c>
      <c r="G550" s="17" t="s">
        <v>511</v>
      </c>
      <c r="H550" s="107" t="s">
        <v>4198</v>
      </c>
      <c r="I550" s="21">
        <v>374</v>
      </c>
      <c r="J550" s="17" t="s">
        <v>525</v>
      </c>
      <c r="K550" s="20">
        <f>IF(FluxoCaixa1013151419182730[[#This Row],[Movimento ]]="Saldo Inicial",FluxoCaixa1013151419182730[[#This Row],[R$ (Valores)]],K549+FluxoCaixa1013151419182730[[#This Row],[Valores Receitas / Despesas]])</f>
        <v>55109.740000000333</v>
      </c>
      <c r="L550" s="20">
        <f>IF(FluxoCaixa1013151419182730[[#This Row],[Entrada / Saída]]="Saída",FluxoCaixa1013151419182730[[#This Row],[R$ (Valores)]]*-1,FluxoCaixa1013151419182730[[#This Row],[R$ (Valores)]])</f>
        <v>-374</v>
      </c>
    </row>
    <row r="551" spans="2:12">
      <c r="B551" s="48" t="s">
        <v>3305</v>
      </c>
      <c r="C551" s="48" t="s">
        <v>3977</v>
      </c>
      <c r="D551" s="16">
        <v>46258</v>
      </c>
      <c r="E551" s="48" t="s">
        <v>2417</v>
      </c>
      <c r="F551" s="17" t="s">
        <v>2</v>
      </c>
      <c r="G551" s="17" t="s">
        <v>431</v>
      </c>
      <c r="H551" s="107" t="s">
        <v>4199</v>
      </c>
      <c r="I551" s="21">
        <v>352.16</v>
      </c>
      <c r="J551" s="17" t="s">
        <v>525</v>
      </c>
      <c r="K551" s="20">
        <f>IF(FluxoCaixa1013151419182730[[#This Row],[Movimento ]]="Saldo Inicial",FluxoCaixa1013151419182730[[#This Row],[R$ (Valores)]],K550+FluxoCaixa1013151419182730[[#This Row],[Valores Receitas / Despesas]])</f>
        <v>54757.580000000329</v>
      </c>
      <c r="L551" s="20">
        <f>IF(FluxoCaixa1013151419182730[[#This Row],[Entrada / Saída]]="Saída",FluxoCaixa1013151419182730[[#This Row],[R$ (Valores)]]*-1,FluxoCaixa1013151419182730[[#This Row],[R$ (Valores)]])</f>
        <v>-352.16</v>
      </c>
    </row>
    <row r="552" spans="2:12">
      <c r="B552" s="48" t="s">
        <v>3305</v>
      </c>
      <c r="C552" s="48" t="s">
        <v>3977</v>
      </c>
      <c r="D552" s="16">
        <v>46258</v>
      </c>
      <c r="E552" s="48" t="s">
        <v>2413</v>
      </c>
      <c r="F552" s="17" t="s">
        <v>2</v>
      </c>
      <c r="G552" s="17" t="s">
        <v>519</v>
      </c>
      <c r="H552" s="107" t="s">
        <v>4200</v>
      </c>
      <c r="I552" s="21">
        <v>429.8</v>
      </c>
      <c r="J552" s="17" t="s">
        <v>525</v>
      </c>
      <c r="K552" s="20">
        <f>IF(FluxoCaixa1013151419182730[[#This Row],[Movimento ]]="Saldo Inicial",FluxoCaixa1013151419182730[[#This Row],[R$ (Valores)]],K551+FluxoCaixa1013151419182730[[#This Row],[Valores Receitas / Despesas]])</f>
        <v>54327.780000000326</v>
      </c>
      <c r="L552" s="20">
        <f>IF(FluxoCaixa1013151419182730[[#This Row],[Entrada / Saída]]="Saída",FluxoCaixa1013151419182730[[#This Row],[R$ (Valores)]]*-1,FluxoCaixa1013151419182730[[#This Row],[R$ (Valores)]])</f>
        <v>-429.8</v>
      </c>
    </row>
    <row r="553" spans="2:12">
      <c r="B553" s="48" t="s">
        <v>2478</v>
      </c>
      <c r="C553" s="48" t="s">
        <v>3977</v>
      </c>
      <c r="D553" s="16">
        <v>46258</v>
      </c>
      <c r="E553" s="48" t="s">
        <v>2413</v>
      </c>
      <c r="F553" s="17" t="s">
        <v>2</v>
      </c>
      <c r="G553" s="17" t="s">
        <v>516</v>
      </c>
      <c r="H553" s="107" t="s">
        <v>4201</v>
      </c>
      <c r="I553" s="21">
        <v>5474</v>
      </c>
      <c r="J553" s="17" t="s">
        <v>525</v>
      </c>
      <c r="K553" s="20">
        <f>IF(FluxoCaixa1013151419182730[[#This Row],[Movimento ]]="Saldo Inicial",FluxoCaixa1013151419182730[[#This Row],[R$ (Valores)]],K552+FluxoCaixa1013151419182730[[#This Row],[Valores Receitas / Despesas]])</f>
        <v>48853.780000000326</v>
      </c>
      <c r="L553" s="20">
        <f>IF(FluxoCaixa1013151419182730[[#This Row],[Entrada / Saída]]="Saída",FluxoCaixa1013151419182730[[#This Row],[R$ (Valores)]]*-1,FluxoCaixa1013151419182730[[#This Row],[R$ (Valores)]])</f>
        <v>-5474</v>
      </c>
    </row>
    <row r="554" spans="2:12">
      <c r="B554" s="48" t="s">
        <v>2478</v>
      </c>
      <c r="C554" s="48" t="s">
        <v>3977</v>
      </c>
      <c r="D554" s="16">
        <v>46258</v>
      </c>
      <c r="E554" s="48" t="s">
        <v>2417</v>
      </c>
      <c r="F554" s="17" t="s">
        <v>2</v>
      </c>
      <c r="G554" s="17" t="s">
        <v>70</v>
      </c>
      <c r="H554" s="17" t="s">
        <v>3352</v>
      </c>
      <c r="I554" s="21">
        <v>1000</v>
      </c>
      <c r="J554" s="17" t="s">
        <v>525</v>
      </c>
      <c r="K554" s="20">
        <f>IF(FluxoCaixa1013151419182730[[#This Row],[Movimento ]]="Saldo Inicial",FluxoCaixa1013151419182730[[#This Row],[R$ (Valores)]],K553+FluxoCaixa1013151419182730[[#This Row],[Valores Receitas / Despesas]])</f>
        <v>47853.780000000326</v>
      </c>
      <c r="L554" s="20">
        <f>IF(FluxoCaixa1013151419182730[[#This Row],[Entrada / Saída]]="Saída",FluxoCaixa1013151419182730[[#This Row],[R$ (Valores)]]*-1,FluxoCaixa1013151419182730[[#This Row],[R$ (Valores)]])</f>
        <v>-1000</v>
      </c>
    </row>
    <row r="555" spans="2:12">
      <c r="B555" s="48" t="s">
        <v>2478</v>
      </c>
      <c r="C555" s="48" t="s">
        <v>3977</v>
      </c>
      <c r="D555" s="16">
        <v>46258</v>
      </c>
      <c r="E555" s="48" t="s">
        <v>2496</v>
      </c>
      <c r="F555" s="17" t="s">
        <v>2</v>
      </c>
      <c r="G555" s="17" t="s">
        <v>70</v>
      </c>
      <c r="H555" s="17" t="s">
        <v>3785</v>
      </c>
      <c r="I555" s="21">
        <v>11910</v>
      </c>
      <c r="J555" s="17" t="s">
        <v>525</v>
      </c>
      <c r="K555" s="20">
        <f>IF(FluxoCaixa1013151419182730[[#This Row],[Movimento ]]="Saldo Inicial",FluxoCaixa1013151419182730[[#This Row],[R$ (Valores)]],K554+FluxoCaixa1013151419182730[[#This Row],[Valores Receitas / Despesas]])</f>
        <v>35943.780000000326</v>
      </c>
      <c r="L555" s="20">
        <f>IF(FluxoCaixa1013151419182730[[#This Row],[Entrada / Saída]]="Saída",FluxoCaixa1013151419182730[[#This Row],[R$ (Valores)]]*-1,FluxoCaixa1013151419182730[[#This Row],[R$ (Valores)]])</f>
        <v>-11910</v>
      </c>
    </row>
    <row r="556" spans="2:12">
      <c r="B556" s="48" t="s">
        <v>2477</v>
      </c>
      <c r="C556" s="48" t="s">
        <v>3977</v>
      </c>
      <c r="D556" s="16">
        <v>46258</v>
      </c>
      <c r="E556" s="48" t="s">
        <v>2496</v>
      </c>
      <c r="F556" s="17" t="s">
        <v>2</v>
      </c>
      <c r="G556" s="17" t="s">
        <v>70</v>
      </c>
      <c r="H556" s="17" t="s">
        <v>3510</v>
      </c>
      <c r="I556" s="21">
        <v>2000</v>
      </c>
      <c r="J556" s="17" t="s">
        <v>525</v>
      </c>
      <c r="K556" s="20">
        <f>IF(FluxoCaixa1013151419182730[[#This Row],[Movimento ]]="Saldo Inicial",FluxoCaixa1013151419182730[[#This Row],[R$ (Valores)]],K555+FluxoCaixa1013151419182730[[#This Row],[Valores Receitas / Despesas]])</f>
        <v>33943.780000000326</v>
      </c>
      <c r="L556" s="20">
        <f>IF(FluxoCaixa1013151419182730[[#This Row],[Entrada / Saída]]="Saída",FluxoCaixa1013151419182730[[#This Row],[R$ (Valores)]]*-1,FluxoCaixa1013151419182730[[#This Row],[R$ (Valores)]])</f>
        <v>-2000</v>
      </c>
    </row>
    <row r="557" spans="2:12">
      <c r="B557" s="48" t="s">
        <v>2477</v>
      </c>
      <c r="C557" s="48" t="s">
        <v>3977</v>
      </c>
      <c r="D557" s="16">
        <v>46258</v>
      </c>
      <c r="E557" s="48" t="s">
        <v>2496</v>
      </c>
      <c r="F557" s="17" t="s">
        <v>2</v>
      </c>
      <c r="G557" s="17" t="s">
        <v>70</v>
      </c>
      <c r="H557" s="17" t="s">
        <v>3276</v>
      </c>
      <c r="I557" s="21">
        <v>2000</v>
      </c>
      <c r="J557" s="17" t="s">
        <v>525</v>
      </c>
      <c r="K557" s="20">
        <f>IF(FluxoCaixa1013151419182730[[#This Row],[Movimento ]]="Saldo Inicial",FluxoCaixa1013151419182730[[#This Row],[R$ (Valores)]],K556+FluxoCaixa1013151419182730[[#This Row],[Valores Receitas / Despesas]])</f>
        <v>31943.780000000326</v>
      </c>
      <c r="L557" s="20">
        <f>IF(FluxoCaixa1013151419182730[[#This Row],[Entrada / Saída]]="Saída",FluxoCaixa1013151419182730[[#This Row],[R$ (Valores)]]*-1,FluxoCaixa1013151419182730[[#This Row],[R$ (Valores)]])</f>
        <v>-2000</v>
      </c>
    </row>
    <row r="558" spans="2:12">
      <c r="B558" s="48" t="s">
        <v>2477</v>
      </c>
      <c r="C558" s="48" t="s">
        <v>3977</v>
      </c>
      <c r="D558" s="16">
        <v>46258</v>
      </c>
      <c r="E558" s="48" t="s">
        <v>2496</v>
      </c>
      <c r="F558" s="17" t="s">
        <v>2</v>
      </c>
      <c r="G558" s="17" t="s">
        <v>70</v>
      </c>
      <c r="H558" s="17" t="s">
        <v>3061</v>
      </c>
      <c r="I558" s="21">
        <v>2000</v>
      </c>
      <c r="J558" s="17" t="s">
        <v>525</v>
      </c>
      <c r="K558" s="20">
        <f>IF(FluxoCaixa1013151419182730[[#This Row],[Movimento ]]="Saldo Inicial",FluxoCaixa1013151419182730[[#This Row],[R$ (Valores)]],K557+FluxoCaixa1013151419182730[[#This Row],[Valores Receitas / Despesas]])</f>
        <v>29943.780000000326</v>
      </c>
      <c r="L558" s="20">
        <f>IF(FluxoCaixa1013151419182730[[#This Row],[Entrada / Saída]]="Saída",FluxoCaixa1013151419182730[[#This Row],[R$ (Valores)]]*-1,FluxoCaixa1013151419182730[[#This Row],[R$ (Valores)]])</f>
        <v>-2000</v>
      </c>
    </row>
    <row r="559" spans="2:12">
      <c r="B559" s="48" t="s">
        <v>2477</v>
      </c>
      <c r="C559" s="48" t="s">
        <v>3977</v>
      </c>
      <c r="D559" s="16">
        <v>46258</v>
      </c>
      <c r="E559" s="48" t="s">
        <v>2496</v>
      </c>
      <c r="F559" s="17" t="s">
        <v>2</v>
      </c>
      <c r="G559" s="17" t="s">
        <v>70</v>
      </c>
      <c r="H559" s="17" t="s">
        <v>2147</v>
      </c>
      <c r="I559" s="21">
        <v>1500</v>
      </c>
      <c r="J559" s="17" t="s">
        <v>525</v>
      </c>
      <c r="K559" s="20">
        <f>IF(FluxoCaixa1013151419182730[[#This Row],[Movimento ]]="Saldo Inicial",FluxoCaixa1013151419182730[[#This Row],[R$ (Valores)]],K558+FluxoCaixa1013151419182730[[#This Row],[Valores Receitas / Despesas]])</f>
        <v>28443.780000000326</v>
      </c>
      <c r="L559" s="20">
        <f>IF(FluxoCaixa1013151419182730[[#This Row],[Entrada / Saída]]="Saída",FluxoCaixa1013151419182730[[#This Row],[R$ (Valores)]]*-1,FluxoCaixa1013151419182730[[#This Row],[R$ (Valores)]])</f>
        <v>-1500</v>
      </c>
    </row>
    <row r="560" spans="2:12">
      <c r="B560" s="48" t="s">
        <v>2477</v>
      </c>
      <c r="C560" s="48" t="s">
        <v>3977</v>
      </c>
      <c r="D560" s="16">
        <v>46258</v>
      </c>
      <c r="E560" s="48" t="s">
        <v>2496</v>
      </c>
      <c r="F560" s="17" t="s">
        <v>2</v>
      </c>
      <c r="G560" s="17" t="s">
        <v>70</v>
      </c>
      <c r="H560" s="17" t="s">
        <v>1178</v>
      </c>
      <c r="I560" s="21">
        <v>1000</v>
      </c>
      <c r="J560" s="17" t="s">
        <v>525</v>
      </c>
      <c r="K560" s="20">
        <f>IF(FluxoCaixa1013151419182730[[#This Row],[Movimento ]]="Saldo Inicial",FluxoCaixa1013151419182730[[#This Row],[R$ (Valores)]],K559+FluxoCaixa1013151419182730[[#This Row],[Valores Receitas / Despesas]])</f>
        <v>27443.780000000326</v>
      </c>
      <c r="L560" s="20">
        <f>IF(FluxoCaixa1013151419182730[[#This Row],[Entrada / Saída]]="Saída",FluxoCaixa1013151419182730[[#This Row],[R$ (Valores)]]*-1,FluxoCaixa1013151419182730[[#This Row],[R$ (Valores)]])</f>
        <v>-1000</v>
      </c>
    </row>
    <row r="561" spans="2:12">
      <c r="B561" s="48" t="s">
        <v>2477</v>
      </c>
      <c r="C561" s="48" t="s">
        <v>3977</v>
      </c>
      <c r="D561" s="16">
        <v>46258</v>
      </c>
      <c r="E561" s="48" t="s">
        <v>2496</v>
      </c>
      <c r="F561" s="17" t="s">
        <v>2</v>
      </c>
      <c r="G561" s="17" t="s">
        <v>70</v>
      </c>
      <c r="H561" s="17" t="s">
        <v>2351</v>
      </c>
      <c r="I561" s="21">
        <v>260</v>
      </c>
      <c r="J561" s="17" t="s">
        <v>525</v>
      </c>
      <c r="K561" s="20">
        <f>IF(FluxoCaixa1013151419182730[[#This Row],[Movimento ]]="Saldo Inicial",FluxoCaixa1013151419182730[[#This Row],[R$ (Valores)]],K560+FluxoCaixa1013151419182730[[#This Row],[Valores Receitas / Despesas]])</f>
        <v>27183.780000000326</v>
      </c>
      <c r="L561" s="20">
        <f>IF(FluxoCaixa1013151419182730[[#This Row],[Entrada / Saída]]="Saída",FluxoCaixa1013151419182730[[#This Row],[R$ (Valores)]]*-1,FluxoCaixa1013151419182730[[#This Row],[R$ (Valores)]])</f>
        <v>-260</v>
      </c>
    </row>
    <row r="562" spans="2:12">
      <c r="B562" s="48" t="s">
        <v>2477</v>
      </c>
      <c r="C562" s="48" t="s">
        <v>3977</v>
      </c>
      <c r="D562" s="16">
        <v>46258</v>
      </c>
      <c r="E562" s="48" t="s">
        <v>2496</v>
      </c>
      <c r="F562" s="17" t="s">
        <v>2</v>
      </c>
      <c r="G562" s="17" t="s">
        <v>70</v>
      </c>
      <c r="H562" s="17" t="s">
        <v>4202</v>
      </c>
      <c r="I562" s="21">
        <v>600</v>
      </c>
      <c r="J562" s="17" t="s">
        <v>525</v>
      </c>
      <c r="K562" s="20">
        <f>IF(FluxoCaixa1013151419182730[[#This Row],[Movimento ]]="Saldo Inicial",FluxoCaixa1013151419182730[[#This Row],[R$ (Valores)]],K561+FluxoCaixa1013151419182730[[#This Row],[Valores Receitas / Despesas]])</f>
        <v>26583.780000000326</v>
      </c>
      <c r="L562" s="20">
        <f>IF(FluxoCaixa1013151419182730[[#This Row],[Entrada / Saída]]="Saída",FluxoCaixa1013151419182730[[#This Row],[R$ (Valores)]]*-1,FluxoCaixa1013151419182730[[#This Row],[R$ (Valores)]])</f>
        <v>-600</v>
      </c>
    </row>
    <row r="563" spans="2:12">
      <c r="B563" s="48" t="s">
        <v>3305</v>
      </c>
      <c r="C563" s="48" t="s">
        <v>3977</v>
      </c>
      <c r="D563" s="16">
        <v>46258</v>
      </c>
      <c r="E563" s="48" t="s">
        <v>2413</v>
      </c>
      <c r="F563" s="17" t="s">
        <v>2</v>
      </c>
      <c r="G563" s="17" t="s">
        <v>20</v>
      </c>
      <c r="H563" s="17" t="s">
        <v>3353</v>
      </c>
      <c r="I563" s="21">
        <v>9818.2000000000007</v>
      </c>
      <c r="J563" s="17" t="s">
        <v>525</v>
      </c>
      <c r="K563" s="20">
        <f>IF(FluxoCaixa1013151419182730[[#This Row],[Movimento ]]="Saldo Inicial",FluxoCaixa1013151419182730[[#This Row],[R$ (Valores)]],K562+FluxoCaixa1013151419182730[[#This Row],[Valores Receitas / Despesas]])</f>
        <v>16765.580000000326</v>
      </c>
      <c r="L563" s="20">
        <f>IF(FluxoCaixa1013151419182730[[#This Row],[Entrada / Saída]]="Saída",FluxoCaixa1013151419182730[[#This Row],[R$ (Valores)]]*-1,FluxoCaixa1013151419182730[[#This Row],[R$ (Valores)]])</f>
        <v>-9818.2000000000007</v>
      </c>
    </row>
    <row r="564" spans="2:12">
      <c r="B564" s="48" t="s">
        <v>3305</v>
      </c>
      <c r="C564" s="48" t="s">
        <v>3977</v>
      </c>
      <c r="D564" s="16">
        <v>46259</v>
      </c>
      <c r="E564" s="48" t="s">
        <v>2413</v>
      </c>
      <c r="F564" s="17" t="s">
        <v>2</v>
      </c>
      <c r="G564" s="17" t="s">
        <v>77</v>
      </c>
      <c r="H564" s="17" t="s">
        <v>4207</v>
      </c>
      <c r="I564" s="21">
        <v>95.23</v>
      </c>
      <c r="J564" s="17" t="s">
        <v>525</v>
      </c>
      <c r="K564" s="20">
        <f>IF(FluxoCaixa1013151419182730[[#This Row],[Movimento ]]="Saldo Inicial",FluxoCaixa1013151419182730[[#This Row],[R$ (Valores)]],K563+FluxoCaixa1013151419182730[[#This Row],[Valores Receitas / Despesas]])</f>
        <v>16670.350000000326</v>
      </c>
      <c r="L564" s="20">
        <f>IF(FluxoCaixa1013151419182730[[#This Row],[Entrada / Saída]]="Saída",FluxoCaixa1013151419182730[[#This Row],[R$ (Valores)]]*-1,FluxoCaixa1013151419182730[[#This Row],[R$ (Valores)]])</f>
        <v>-95.23</v>
      </c>
    </row>
    <row r="565" spans="2:12">
      <c r="B565" s="48" t="s">
        <v>3305</v>
      </c>
      <c r="C565" s="48" t="s">
        <v>3977</v>
      </c>
      <c r="D565" s="16">
        <v>46259</v>
      </c>
      <c r="E565" s="48" t="s">
        <v>2413</v>
      </c>
      <c r="F565" s="17" t="s">
        <v>2</v>
      </c>
      <c r="G565" s="17" t="s">
        <v>71</v>
      </c>
      <c r="H565" s="17" t="s">
        <v>4205</v>
      </c>
      <c r="I565" s="21">
        <v>933.99</v>
      </c>
      <c r="J565" s="17" t="s">
        <v>525</v>
      </c>
      <c r="K565" s="20">
        <f>IF(FluxoCaixa1013151419182730[[#This Row],[Movimento ]]="Saldo Inicial",FluxoCaixa1013151419182730[[#This Row],[R$ (Valores)]],K564+FluxoCaixa1013151419182730[[#This Row],[Valores Receitas / Despesas]])</f>
        <v>15736.360000000326</v>
      </c>
      <c r="L565" s="20">
        <f>IF(FluxoCaixa1013151419182730[[#This Row],[Entrada / Saída]]="Saída",FluxoCaixa1013151419182730[[#This Row],[R$ (Valores)]]*-1,FluxoCaixa1013151419182730[[#This Row],[R$ (Valores)]])</f>
        <v>-933.99</v>
      </c>
    </row>
    <row r="566" spans="2:12">
      <c r="B566" s="48" t="s">
        <v>3305</v>
      </c>
      <c r="C566" s="48" t="s">
        <v>3977</v>
      </c>
      <c r="D566" s="16">
        <v>46259</v>
      </c>
      <c r="E566" s="48" t="s">
        <v>2413</v>
      </c>
      <c r="F566" s="17" t="s">
        <v>2</v>
      </c>
      <c r="G566" s="17" t="s">
        <v>77</v>
      </c>
      <c r="H566" s="17" t="s">
        <v>4206</v>
      </c>
      <c r="I566" s="21">
        <v>155</v>
      </c>
      <c r="J566" s="17" t="s">
        <v>525</v>
      </c>
      <c r="K566" s="20">
        <f>IF(FluxoCaixa1013151419182730[[#This Row],[Movimento ]]="Saldo Inicial",FluxoCaixa1013151419182730[[#This Row],[R$ (Valores)]],K565+FluxoCaixa1013151419182730[[#This Row],[Valores Receitas / Despesas]])</f>
        <v>15581.360000000326</v>
      </c>
      <c r="L566" s="20">
        <f>IF(FluxoCaixa1013151419182730[[#This Row],[Entrada / Saída]]="Saída",FluxoCaixa1013151419182730[[#This Row],[R$ (Valores)]]*-1,FluxoCaixa1013151419182730[[#This Row],[R$ (Valores)]])</f>
        <v>-155</v>
      </c>
    </row>
    <row r="567" spans="2:12">
      <c r="B567" s="48" t="s">
        <v>2477</v>
      </c>
      <c r="C567" s="48" t="s">
        <v>3977</v>
      </c>
      <c r="D567" s="16">
        <v>46259</v>
      </c>
      <c r="E567" s="48" t="s">
        <v>2413</v>
      </c>
      <c r="F567" s="17" t="s">
        <v>2</v>
      </c>
      <c r="G567" s="17" t="s">
        <v>105</v>
      </c>
      <c r="H567" s="17" t="s">
        <v>4208</v>
      </c>
      <c r="I567" s="21">
        <v>986</v>
      </c>
      <c r="J567" s="17" t="s">
        <v>525</v>
      </c>
      <c r="K567" s="20">
        <f>IF(FluxoCaixa1013151419182730[[#This Row],[Movimento ]]="Saldo Inicial",FluxoCaixa1013151419182730[[#This Row],[R$ (Valores)]],K566+FluxoCaixa1013151419182730[[#This Row],[Valores Receitas / Despesas]])</f>
        <v>14595.360000000326</v>
      </c>
      <c r="L567" s="20">
        <f>IF(FluxoCaixa1013151419182730[[#This Row],[Entrada / Saída]]="Saída",FluxoCaixa1013151419182730[[#This Row],[R$ (Valores)]]*-1,FluxoCaixa1013151419182730[[#This Row],[R$ (Valores)]])</f>
        <v>-986</v>
      </c>
    </row>
    <row r="568" spans="2:12">
      <c r="B568" s="48" t="s">
        <v>2477</v>
      </c>
      <c r="C568" s="48" t="s">
        <v>3977</v>
      </c>
      <c r="D568" s="16">
        <v>46259</v>
      </c>
      <c r="E568" s="48" t="s">
        <v>2413</v>
      </c>
      <c r="F568" s="17" t="s">
        <v>2</v>
      </c>
      <c r="G568" s="17" t="s">
        <v>519</v>
      </c>
      <c r="H568" s="17" t="s">
        <v>3620</v>
      </c>
      <c r="I568" s="21">
        <v>2248.7800000000002</v>
      </c>
      <c r="J568" s="17" t="s">
        <v>525</v>
      </c>
      <c r="K568" s="20">
        <f>IF(FluxoCaixa1013151419182730[[#This Row],[Movimento ]]="Saldo Inicial",FluxoCaixa1013151419182730[[#This Row],[R$ (Valores)]],K567+FluxoCaixa1013151419182730[[#This Row],[Valores Receitas / Despesas]])</f>
        <v>12346.580000000326</v>
      </c>
      <c r="L568" s="20">
        <f>IF(FluxoCaixa1013151419182730[[#This Row],[Entrada / Saída]]="Saída",FluxoCaixa1013151419182730[[#This Row],[R$ (Valores)]]*-1,FluxoCaixa1013151419182730[[#This Row],[R$ (Valores)]])</f>
        <v>-2248.7800000000002</v>
      </c>
    </row>
    <row r="569" spans="2:12">
      <c r="B569" s="48" t="s">
        <v>2477</v>
      </c>
      <c r="C569" s="48" t="s">
        <v>3977</v>
      </c>
      <c r="D569" s="16">
        <v>46259</v>
      </c>
      <c r="E569" s="48" t="s">
        <v>2413</v>
      </c>
      <c r="F569" s="17" t="s">
        <v>2</v>
      </c>
      <c r="G569" s="17" t="s">
        <v>519</v>
      </c>
      <c r="H569" s="17" t="s">
        <v>4209</v>
      </c>
      <c r="I569" s="21">
        <v>200</v>
      </c>
      <c r="J569" s="17" t="s">
        <v>525</v>
      </c>
      <c r="K569" s="20">
        <f>IF(FluxoCaixa1013151419182730[[#This Row],[Movimento ]]="Saldo Inicial",FluxoCaixa1013151419182730[[#This Row],[R$ (Valores)]],K568+FluxoCaixa1013151419182730[[#This Row],[Valores Receitas / Despesas]])</f>
        <v>12146.580000000326</v>
      </c>
      <c r="L569" s="20">
        <f>IF(FluxoCaixa1013151419182730[[#This Row],[Entrada / Saída]]="Saída",FluxoCaixa1013151419182730[[#This Row],[R$ (Valores)]]*-1,FluxoCaixa1013151419182730[[#This Row],[R$ (Valores)]])</f>
        <v>-200</v>
      </c>
    </row>
    <row r="570" spans="2:12">
      <c r="B570" s="48" t="s">
        <v>4210</v>
      </c>
      <c r="C570" s="48" t="s">
        <v>3977</v>
      </c>
      <c r="D570" s="16">
        <v>46259</v>
      </c>
      <c r="E570" s="48" t="s">
        <v>2496</v>
      </c>
      <c r="F570" s="17" t="s">
        <v>2</v>
      </c>
      <c r="G570" s="17" t="s">
        <v>70</v>
      </c>
      <c r="H570" s="17" t="s">
        <v>595</v>
      </c>
      <c r="I570" s="21">
        <v>8000</v>
      </c>
      <c r="J570" s="17" t="s">
        <v>525</v>
      </c>
      <c r="K570" s="20">
        <f>IF(FluxoCaixa1013151419182730[[#This Row],[Movimento ]]="Saldo Inicial",FluxoCaixa1013151419182730[[#This Row],[R$ (Valores)]],K569+FluxoCaixa1013151419182730[[#This Row],[Valores Receitas / Despesas]])</f>
        <v>4146.5800000003255</v>
      </c>
      <c r="L570" s="20">
        <f>IF(FluxoCaixa1013151419182730[[#This Row],[Entrada / Saída]]="Saída",FluxoCaixa1013151419182730[[#This Row],[R$ (Valores)]]*-1,FluxoCaixa1013151419182730[[#This Row],[R$ (Valores)]])</f>
        <v>-8000</v>
      </c>
    </row>
    <row r="571" spans="2:12">
      <c r="B571" s="48" t="s">
        <v>4210</v>
      </c>
      <c r="C571" s="48" t="s">
        <v>3977</v>
      </c>
      <c r="D571" s="16">
        <v>46259</v>
      </c>
      <c r="E571" s="48" t="s">
        <v>2413</v>
      </c>
      <c r="F571" s="17" t="s">
        <v>2</v>
      </c>
      <c r="G571" s="17" t="s">
        <v>105</v>
      </c>
      <c r="H571" s="17" t="s">
        <v>4211</v>
      </c>
      <c r="I571" s="21">
        <v>700</v>
      </c>
      <c r="J571" s="17" t="s">
        <v>525</v>
      </c>
      <c r="K571" s="20">
        <f>IF(FluxoCaixa1013151419182730[[#This Row],[Movimento ]]="Saldo Inicial",FluxoCaixa1013151419182730[[#This Row],[R$ (Valores)]],K570+FluxoCaixa1013151419182730[[#This Row],[Valores Receitas / Despesas]])</f>
        <v>3446.5800000003255</v>
      </c>
      <c r="L571" s="20">
        <f>IF(FluxoCaixa1013151419182730[[#This Row],[Entrada / Saída]]="Saída",FluxoCaixa1013151419182730[[#This Row],[R$ (Valores)]]*-1,FluxoCaixa1013151419182730[[#This Row],[R$ (Valores)]])</f>
        <v>-700</v>
      </c>
    </row>
    <row r="572" spans="2:12">
      <c r="B572" s="48" t="s">
        <v>4210</v>
      </c>
      <c r="C572" s="48" t="s">
        <v>3977</v>
      </c>
      <c r="D572" s="16">
        <v>46259</v>
      </c>
      <c r="E572" s="48" t="s">
        <v>2413</v>
      </c>
      <c r="F572" s="17" t="s">
        <v>2</v>
      </c>
      <c r="G572" s="17" t="s">
        <v>70</v>
      </c>
      <c r="H572" s="17" t="s">
        <v>4212</v>
      </c>
      <c r="I572" s="21">
        <v>200</v>
      </c>
      <c r="J572" s="17" t="s">
        <v>525</v>
      </c>
      <c r="K572" s="20">
        <f>IF(FluxoCaixa1013151419182730[[#This Row],[Movimento ]]="Saldo Inicial",FluxoCaixa1013151419182730[[#This Row],[R$ (Valores)]],K571+FluxoCaixa1013151419182730[[#This Row],[Valores Receitas / Despesas]])</f>
        <v>3246.5800000003255</v>
      </c>
      <c r="L572" s="20">
        <f>IF(FluxoCaixa1013151419182730[[#This Row],[Entrada / Saída]]="Saída",FluxoCaixa1013151419182730[[#This Row],[R$ (Valores)]]*-1,FluxoCaixa1013151419182730[[#This Row],[R$ (Valores)]])</f>
        <v>-200</v>
      </c>
    </row>
    <row r="573" spans="2:12">
      <c r="B573" s="48" t="s">
        <v>4210</v>
      </c>
      <c r="C573" s="48" t="s">
        <v>3977</v>
      </c>
      <c r="D573" s="16">
        <v>46259</v>
      </c>
      <c r="E573" s="48" t="s">
        <v>2417</v>
      </c>
      <c r="F573" s="17" t="s">
        <v>2</v>
      </c>
      <c r="G573" s="17" t="s">
        <v>507</v>
      </c>
      <c r="H573" s="17" t="s">
        <v>4213</v>
      </c>
      <c r="I573" s="21">
        <v>108.39</v>
      </c>
      <c r="J573" s="17" t="s">
        <v>525</v>
      </c>
      <c r="K573" s="20">
        <f>IF(FluxoCaixa1013151419182730[[#This Row],[Movimento ]]="Saldo Inicial",FluxoCaixa1013151419182730[[#This Row],[R$ (Valores)]],K572+FluxoCaixa1013151419182730[[#This Row],[Valores Receitas / Despesas]])</f>
        <v>3138.1900000003257</v>
      </c>
      <c r="L573" s="20">
        <f>IF(FluxoCaixa1013151419182730[[#This Row],[Entrada / Saída]]="Saída",FluxoCaixa1013151419182730[[#This Row],[R$ (Valores)]]*-1,FluxoCaixa1013151419182730[[#This Row],[R$ (Valores)]])</f>
        <v>-108.39</v>
      </c>
    </row>
    <row r="574" spans="2:12">
      <c r="B574" s="48" t="s">
        <v>4210</v>
      </c>
      <c r="C574" s="48" t="s">
        <v>3977</v>
      </c>
      <c r="D574" s="16">
        <v>46259</v>
      </c>
      <c r="E574" s="48" t="s">
        <v>2417</v>
      </c>
      <c r="F574" s="17" t="s">
        <v>2</v>
      </c>
      <c r="G574" s="17" t="s">
        <v>70</v>
      </c>
      <c r="H574" s="17" t="s">
        <v>4214</v>
      </c>
      <c r="I574" s="21">
        <v>35</v>
      </c>
      <c r="J574" s="17" t="s">
        <v>525</v>
      </c>
      <c r="K574" s="20">
        <f>IF(FluxoCaixa1013151419182730[[#This Row],[Movimento ]]="Saldo Inicial",FluxoCaixa1013151419182730[[#This Row],[R$ (Valores)]],K573+FluxoCaixa1013151419182730[[#This Row],[Valores Receitas / Despesas]])</f>
        <v>3103.1900000003257</v>
      </c>
      <c r="L574" s="20">
        <f>IF(FluxoCaixa1013151419182730[[#This Row],[Entrada / Saída]]="Saída",FluxoCaixa1013151419182730[[#This Row],[R$ (Valores)]]*-1,FluxoCaixa1013151419182730[[#This Row],[R$ (Valores)]])</f>
        <v>-35</v>
      </c>
    </row>
    <row r="575" spans="2:12">
      <c r="B575" s="48" t="s">
        <v>2477</v>
      </c>
      <c r="C575" s="48" t="s">
        <v>3977</v>
      </c>
      <c r="D575" s="16">
        <v>46259</v>
      </c>
      <c r="E575" s="48" t="s">
        <v>2417</v>
      </c>
      <c r="F575" s="17" t="s">
        <v>2</v>
      </c>
      <c r="G575" s="17" t="s">
        <v>76</v>
      </c>
      <c r="H575" s="17" t="s">
        <v>4215</v>
      </c>
      <c r="I575" s="21">
        <v>350</v>
      </c>
      <c r="J575" s="17" t="s">
        <v>525</v>
      </c>
      <c r="K575" s="20">
        <f>IF(FluxoCaixa1013151419182730[[#This Row],[Movimento ]]="Saldo Inicial",FluxoCaixa1013151419182730[[#This Row],[R$ (Valores)]],K574+FluxoCaixa1013151419182730[[#This Row],[Valores Receitas / Despesas]])</f>
        <v>2753.1900000003257</v>
      </c>
      <c r="L575" s="20">
        <f>IF(FluxoCaixa1013151419182730[[#This Row],[Entrada / Saída]]="Saída",FluxoCaixa1013151419182730[[#This Row],[R$ (Valores)]]*-1,FluxoCaixa1013151419182730[[#This Row],[R$ (Valores)]])</f>
        <v>-350</v>
      </c>
    </row>
    <row r="576" spans="2:12">
      <c r="B576" s="48" t="s">
        <v>2478</v>
      </c>
      <c r="C576" s="48" t="s">
        <v>3977</v>
      </c>
      <c r="D576" s="16">
        <v>46259</v>
      </c>
      <c r="E576" s="48" t="s">
        <v>2417</v>
      </c>
      <c r="F576" s="17" t="s">
        <v>2</v>
      </c>
      <c r="G576" s="17" t="s">
        <v>25</v>
      </c>
      <c r="H576" s="17" t="s">
        <v>4216</v>
      </c>
      <c r="I576" s="21">
        <v>1730.53</v>
      </c>
      <c r="J576" s="17" t="s">
        <v>525</v>
      </c>
      <c r="K576" s="20">
        <f>IF(FluxoCaixa1013151419182730[[#This Row],[Movimento ]]="Saldo Inicial",FluxoCaixa1013151419182730[[#This Row],[R$ (Valores)]],K575+FluxoCaixa1013151419182730[[#This Row],[Valores Receitas / Despesas]])</f>
        <v>1022.6600000003257</v>
      </c>
      <c r="L576" s="20">
        <f>IF(FluxoCaixa1013151419182730[[#This Row],[Entrada / Saída]]="Saída",FluxoCaixa1013151419182730[[#This Row],[R$ (Valores)]]*-1,FluxoCaixa1013151419182730[[#This Row],[R$ (Valores)]])</f>
        <v>-1730.53</v>
      </c>
    </row>
    <row r="577" spans="2:12">
      <c r="B577" s="48" t="s">
        <v>2478</v>
      </c>
      <c r="C577" s="48" t="s">
        <v>3977</v>
      </c>
      <c r="D577" s="16">
        <v>46259</v>
      </c>
      <c r="E577" s="48" t="s">
        <v>2413</v>
      </c>
      <c r="F577" s="17" t="s">
        <v>2</v>
      </c>
      <c r="G577" s="17" t="s">
        <v>14</v>
      </c>
      <c r="H577" s="17" t="s">
        <v>4217</v>
      </c>
      <c r="I577" s="21">
        <v>267.70999999999998</v>
      </c>
      <c r="J577" s="17" t="s">
        <v>525</v>
      </c>
      <c r="K577" s="20">
        <f>IF(FluxoCaixa1013151419182730[[#This Row],[Movimento ]]="Saldo Inicial",FluxoCaixa1013151419182730[[#This Row],[R$ (Valores)]],K576+FluxoCaixa1013151419182730[[#This Row],[Valores Receitas / Despesas]])</f>
        <v>754.95000000032564</v>
      </c>
      <c r="L577" s="20">
        <f>IF(FluxoCaixa1013151419182730[[#This Row],[Entrada / Saída]]="Saída",FluxoCaixa1013151419182730[[#This Row],[R$ (Valores)]]*-1,FluxoCaixa1013151419182730[[#This Row],[R$ (Valores)]])</f>
        <v>-267.70999999999998</v>
      </c>
    </row>
    <row r="578" spans="2:12">
      <c r="B578" s="48" t="s">
        <v>2477</v>
      </c>
      <c r="C578" s="48" t="s">
        <v>3977</v>
      </c>
      <c r="D578" s="16">
        <v>46260</v>
      </c>
      <c r="E578" s="48" t="s">
        <v>2413</v>
      </c>
      <c r="F578" s="17" t="s">
        <v>2</v>
      </c>
      <c r="G578" s="17" t="s">
        <v>519</v>
      </c>
      <c r="H578" s="17" t="s">
        <v>4222</v>
      </c>
      <c r="I578" s="21">
        <v>823.31</v>
      </c>
      <c r="J578" s="17" t="s">
        <v>525</v>
      </c>
      <c r="K578" s="20">
        <f>IF(FluxoCaixa1013151419182730[[#This Row],[Movimento ]]="Saldo Inicial",FluxoCaixa1013151419182730[[#This Row],[R$ (Valores)]],K577+FluxoCaixa1013151419182730[[#This Row],[Valores Receitas / Despesas]])</f>
        <v>-68.359999999674301</v>
      </c>
      <c r="L578" s="20">
        <f>IF(FluxoCaixa1013151419182730[[#This Row],[Entrada / Saída]]="Saída",FluxoCaixa1013151419182730[[#This Row],[R$ (Valores)]]*-1,FluxoCaixa1013151419182730[[#This Row],[R$ (Valores)]])</f>
        <v>-823.31</v>
      </c>
    </row>
    <row r="579" spans="2:12">
      <c r="B579" s="48" t="s">
        <v>2477</v>
      </c>
      <c r="C579" s="48" t="s">
        <v>3977</v>
      </c>
      <c r="D579" s="16">
        <v>46260</v>
      </c>
      <c r="E579" s="48" t="s">
        <v>2413</v>
      </c>
      <c r="F579" s="17" t="s">
        <v>2</v>
      </c>
      <c r="G579" s="17" t="s">
        <v>10</v>
      </c>
      <c r="H579" s="17" t="s">
        <v>4223</v>
      </c>
      <c r="I579" s="21">
        <v>44.44</v>
      </c>
      <c r="J579" s="17" t="s">
        <v>525</v>
      </c>
      <c r="K579" s="20">
        <f>IF(FluxoCaixa1013151419182730[[#This Row],[Movimento ]]="Saldo Inicial",FluxoCaixa1013151419182730[[#This Row],[R$ (Valores)]],K578+FluxoCaixa1013151419182730[[#This Row],[Valores Receitas / Despesas]])</f>
        <v>-112.7999999996743</v>
      </c>
      <c r="L579" s="20">
        <f>IF(FluxoCaixa1013151419182730[[#This Row],[Entrada / Saída]]="Saída",FluxoCaixa1013151419182730[[#This Row],[R$ (Valores)]]*-1,FluxoCaixa1013151419182730[[#This Row],[R$ (Valores)]])</f>
        <v>-44.44</v>
      </c>
    </row>
    <row r="580" spans="2:12">
      <c r="B580" s="48" t="s">
        <v>3305</v>
      </c>
      <c r="C580" s="48" t="s">
        <v>3977</v>
      </c>
      <c r="D580" s="16">
        <v>46260</v>
      </c>
      <c r="E580" s="48" t="s">
        <v>2413</v>
      </c>
      <c r="F580" s="17" t="s">
        <v>2</v>
      </c>
      <c r="G580" s="17" t="s">
        <v>76</v>
      </c>
      <c r="H580" s="17" t="s">
        <v>4224</v>
      </c>
      <c r="I580" s="21">
        <v>250</v>
      </c>
      <c r="J580" s="17" t="s">
        <v>525</v>
      </c>
      <c r="K580" s="20">
        <f>IF(FluxoCaixa1013151419182730[[#This Row],[Movimento ]]="Saldo Inicial",FluxoCaixa1013151419182730[[#This Row],[R$ (Valores)]],K579+FluxoCaixa1013151419182730[[#This Row],[Valores Receitas / Despesas]])</f>
        <v>-362.7999999996743</v>
      </c>
      <c r="L580" s="20">
        <f>IF(FluxoCaixa1013151419182730[[#This Row],[Entrada / Saída]]="Saída",FluxoCaixa1013151419182730[[#This Row],[R$ (Valores)]]*-1,FluxoCaixa1013151419182730[[#This Row],[R$ (Valores)]])</f>
        <v>-250</v>
      </c>
    </row>
    <row r="581" spans="2:12">
      <c r="B581" s="48" t="s">
        <v>2478</v>
      </c>
      <c r="C581" s="48" t="s">
        <v>3977</v>
      </c>
      <c r="D581" s="16">
        <v>46260</v>
      </c>
      <c r="E581" s="48" t="s">
        <v>2413</v>
      </c>
      <c r="F581" s="17" t="s">
        <v>1</v>
      </c>
      <c r="G581" s="17" t="s">
        <v>75</v>
      </c>
      <c r="H581" s="17" t="s">
        <v>4110</v>
      </c>
      <c r="I581" s="21">
        <v>12000</v>
      </c>
      <c r="J581" s="17" t="s">
        <v>525</v>
      </c>
      <c r="K581" s="20">
        <f>IF(FluxoCaixa1013151419182730[[#This Row],[Movimento ]]="Saldo Inicial",FluxoCaixa1013151419182730[[#This Row],[R$ (Valores)]],K580+FluxoCaixa1013151419182730[[#This Row],[Valores Receitas / Despesas]])</f>
        <v>11637.200000000326</v>
      </c>
      <c r="L581" s="20">
        <f>IF(FluxoCaixa1013151419182730[[#This Row],[Entrada / Saída]]="Saída",FluxoCaixa1013151419182730[[#This Row],[R$ (Valores)]]*-1,FluxoCaixa1013151419182730[[#This Row],[R$ (Valores)]])</f>
        <v>12000</v>
      </c>
    </row>
    <row r="582" spans="2:12">
      <c r="B582" s="48" t="s">
        <v>3305</v>
      </c>
      <c r="C582" s="48" t="s">
        <v>3977</v>
      </c>
      <c r="D582" s="16">
        <v>46260</v>
      </c>
      <c r="E582" s="48" t="s">
        <v>2413</v>
      </c>
      <c r="F582" s="17" t="s">
        <v>2</v>
      </c>
      <c r="G582" s="17" t="s">
        <v>76</v>
      </c>
      <c r="H582" s="17" t="s">
        <v>4225</v>
      </c>
      <c r="I582" s="21">
        <v>280</v>
      </c>
      <c r="J582" s="17" t="s">
        <v>525</v>
      </c>
      <c r="K582" s="20">
        <f>IF(FluxoCaixa1013151419182730[[#This Row],[Movimento ]]="Saldo Inicial",FluxoCaixa1013151419182730[[#This Row],[R$ (Valores)]],K581+FluxoCaixa1013151419182730[[#This Row],[Valores Receitas / Despesas]])</f>
        <v>11357.200000000326</v>
      </c>
      <c r="L582" s="20">
        <f>IF(FluxoCaixa1013151419182730[[#This Row],[Entrada / Saída]]="Saída",FluxoCaixa1013151419182730[[#This Row],[R$ (Valores)]]*-1,FluxoCaixa1013151419182730[[#This Row],[R$ (Valores)]])</f>
        <v>-280</v>
      </c>
    </row>
    <row r="583" spans="2:12">
      <c r="B583" s="48" t="s">
        <v>3305</v>
      </c>
      <c r="C583" s="48" t="s">
        <v>3977</v>
      </c>
      <c r="D583" s="16">
        <v>46260</v>
      </c>
      <c r="E583" s="48" t="s">
        <v>2413</v>
      </c>
      <c r="F583" s="17" t="s">
        <v>2</v>
      </c>
      <c r="G583" s="17" t="s">
        <v>76</v>
      </c>
      <c r="H583" s="17" t="s">
        <v>4226</v>
      </c>
      <c r="I583" s="21">
        <v>290</v>
      </c>
      <c r="J583" s="17" t="s">
        <v>525</v>
      </c>
      <c r="K583" s="20">
        <f>IF(FluxoCaixa1013151419182730[[#This Row],[Movimento ]]="Saldo Inicial",FluxoCaixa1013151419182730[[#This Row],[R$ (Valores)]],K582+FluxoCaixa1013151419182730[[#This Row],[Valores Receitas / Despesas]])</f>
        <v>11067.200000000326</v>
      </c>
      <c r="L583" s="20">
        <f>IF(FluxoCaixa1013151419182730[[#This Row],[Entrada / Saída]]="Saída",FluxoCaixa1013151419182730[[#This Row],[R$ (Valores)]]*-1,FluxoCaixa1013151419182730[[#This Row],[R$ (Valores)]])</f>
        <v>-290</v>
      </c>
    </row>
    <row r="584" spans="2:12">
      <c r="B584" s="48" t="s">
        <v>2478</v>
      </c>
      <c r="C584" s="48" t="s">
        <v>3977</v>
      </c>
      <c r="D584" s="16">
        <v>46261</v>
      </c>
      <c r="E584" s="48" t="s">
        <v>2413</v>
      </c>
      <c r="F584" s="17" t="s">
        <v>2</v>
      </c>
      <c r="G584" s="17" t="s">
        <v>32</v>
      </c>
      <c r="H584" s="17" t="s">
        <v>4239</v>
      </c>
      <c r="I584" s="21">
        <v>111.63</v>
      </c>
      <c r="J584" s="17" t="s">
        <v>525</v>
      </c>
      <c r="K584" s="20">
        <f>IF(FluxoCaixa1013151419182730[[#This Row],[Movimento ]]="Saldo Inicial",FluxoCaixa1013151419182730[[#This Row],[R$ (Valores)]],K583+FluxoCaixa1013151419182730[[#This Row],[Valores Receitas / Despesas]])</f>
        <v>10955.570000000327</v>
      </c>
      <c r="L584" s="20">
        <f>IF(FluxoCaixa1013151419182730[[#This Row],[Entrada / Saída]]="Saída",FluxoCaixa1013151419182730[[#This Row],[R$ (Valores)]]*-1,FluxoCaixa1013151419182730[[#This Row],[R$ (Valores)]])</f>
        <v>-111.63</v>
      </c>
    </row>
    <row r="585" spans="2:12">
      <c r="B585" s="48" t="s">
        <v>2478</v>
      </c>
      <c r="C585" s="48" t="s">
        <v>3977</v>
      </c>
      <c r="D585" s="16">
        <v>46261</v>
      </c>
      <c r="E585" s="48" t="s">
        <v>2413</v>
      </c>
      <c r="F585" s="17" t="s">
        <v>2</v>
      </c>
      <c r="G585" s="17" t="s">
        <v>71</v>
      </c>
      <c r="H585" s="17" t="s">
        <v>4240</v>
      </c>
      <c r="I585" s="21">
        <v>150</v>
      </c>
      <c r="J585" s="17" t="s">
        <v>525</v>
      </c>
      <c r="K585" s="20">
        <f>IF(FluxoCaixa1013151419182730[[#This Row],[Movimento ]]="Saldo Inicial",FluxoCaixa1013151419182730[[#This Row],[R$ (Valores)]],K584+FluxoCaixa1013151419182730[[#This Row],[Valores Receitas / Despesas]])</f>
        <v>10805.570000000327</v>
      </c>
      <c r="L585" s="20">
        <f>IF(FluxoCaixa1013151419182730[[#This Row],[Entrada / Saída]]="Saída",FluxoCaixa1013151419182730[[#This Row],[R$ (Valores)]]*-1,FluxoCaixa1013151419182730[[#This Row],[R$ (Valores)]])</f>
        <v>-150</v>
      </c>
    </row>
    <row r="586" spans="2:12">
      <c r="B586" s="48" t="s">
        <v>2477</v>
      </c>
      <c r="C586" s="48" t="s">
        <v>3977</v>
      </c>
      <c r="D586" s="16">
        <v>46261</v>
      </c>
      <c r="E586" s="48" t="s">
        <v>2413</v>
      </c>
      <c r="F586" s="17" t="s">
        <v>2</v>
      </c>
      <c r="G586" s="17" t="s">
        <v>76</v>
      </c>
      <c r="H586" s="17" t="s">
        <v>4241</v>
      </c>
      <c r="I586" s="21">
        <v>400</v>
      </c>
      <c r="J586" s="17" t="s">
        <v>525</v>
      </c>
      <c r="K586" s="20">
        <f>IF(FluxoCaixa1013151419182730[[#This Row],[Movimento ]]="Saldo Inicial",FluxoCaixa1013151419182730[[#This Row],[R$ (Valores)]],K585+FluxoCaixa1013151419182730[[#This Row],[Valores Receitas / Despesas]])</f>
        <v>10405.570000000327</v>
      </c>
      <c r="L586" s="20">
        <f>IF(FluxoCaixa1013151419182730[[#This Row],[Entrada / Saída]]="Saída",FluxoCaixa1013151419182730[[#This Row],[R$ (Valores)]]*-1,FluxoCaixa1013151419182730[[#This Row],[R$ (Valores)]])</f>
        <v>-400</v>
      </c>
    </row>
    <row r="587" spans="2:12">
      <c r="B587" s="48" t="s">
        <v>2477</v>
      </c>
      <c r="C587" s="48" t="s">
        <v>3977</v>
      </c>
      <c r="D587" s="16">
        <v>46261</v>
      </c>
      <c r="E587" s="48" t="s">
        <v>2413</v>
      </c>
      <c r="F587" s="17" t="s">
        <v>2</v>
      </c>
      <c r="G587" s="17" t="s">
        <v>26</v>
      </c>
      <c r="H587" s="17" t="s">
        <v>4242</v>
      </c>
      <c r="I587" s="21">
        <v>110</v>
      </c>
      <c r="J587" s="17" t="s">
        <v>525</v>
      </c>
      <c r="K587" s="20">
        <f>IF(FluxoCaixa1013151419182730[[#This Row],[Movimento ]]="Saldo Inicial",FluxoCaixa1013151419182730[[#This Row],[R$ (Valores)]],K586+FluxoCaixa1013151419182730[[#This Row],[Valores Receitas / Despesas]])</f>
        <v>10295.570000000327</v>
      </c>
      <c r="L587" s="20">
        <f>IF(FluxoCaixa1013151419182730[[#This Row],[Entrada / Saída]]="Saída",FluxoCaixa1013151419182730[[#This Row],[R$ (Valores)]]*-1,FluxoCaixa1013151419182730[[#This Row],[R$ (Valores)]])</f>
        <v>-110</v>
      </c>
    </row>
    <row r="588" spans="2:12">
      <c r="B588" s="48" t="s">
        <v>2477</v>
      </c>
      <c r="C588" s="48" t="s">
        <v>3977</v>
      </c>
      <c r="D588" s="16">
        <v>46261</v>
      </c>
      <c r="E588" s="48" t="s">
        <v>2413</v>
      </c>
      <c r="F588" s="17" t="s">
        <v>2</v>
      </c>
      <c r="G588" s="17" t="s">
        <v>353</v>
      </c>
      <c r="H588" s="17" t="s">
        <v>4243</v>
      </c>
      <c r="I588" s="21">
        <v>717.41</v>
      </c>
      <c r="J588" s="17" t="s">
        <v>525</v>
      </c>
      <c r="K588" s="20">
        <f>IF(FluxoCaixa1013151419182730[[#This Row],[Movimento ]]="Saldo Inicial",FluxoCaixa1013151419182730[[#This Row],[R$ (Valores)]],K587+FluxoCaixa1013151419182730[[#This Row],[Valores Receitas / Despesas]])</f>
        <v>9578.1600000003273</v>
      </c>
      <c r="L588" s="20">
        <f>IF(FluxoCaixa1013151419182730[[#This Row],[Entrada / Saída]]="Saída",FluxoCaixa1013151419182730[[#This Row],[R$ (Valores)]]*-1,FluxoCaixa1013151419182730[[#This Row],[R$ (Valores)]])</f>
        <v>-717.41</v>
      </c>
    </row>
    <row r="589" spans="2:12">
      <c r="B589" s="48" t="s">
        <v>2477</v>
      </c>
      <c r="C589" s="48" t="s">
        <v>3977</v>
      </c>
      <c r="D589" s="16">
        <v>46261</v>
      </c>
      <c r="E589" s="48" t="s">
        <v>2413</v>
      </c>
      <c r="F589" s="17" t="s">
        <v>2</v>
      </c>
      <c r="G589" s="17" t="s">
        <v>353</v>
      </c>
      <c r="H589" s="17" t="s">
        <v>4244</v>
      </c>
      <c r="I589" s="21">
        <v>698.75</v>
      </c>
      <c r="J589" s="17" t="s">
        <v>525</v>
      </c>
      <c r="K589" s="20">
        <f>IF(FluxoCaixa1013151419182730[[#This Row],[Movimento ]]="Saldo Inicial",FluxoCaixa1013151419182730[[#This Row],[R$ (Valores)]],K588+FluxoCaixa1013151419182730[[#This Row],[Valores Receitas / Despesas]])</f>
        <v>8879.4100000003273</v>
      </c>
      <c r="L589" s="20">
        <f>IF(FluxoCaixa1013151419182730[[#This Row],[Entrada / Saída]]="Saída",FluxoCaixa1013151419182730[[#This Row],[R$ (Valores)]]*-1,FluxoCaixa1013151419182730[[#This Row],[R$ (Valores)]])</f>
        <v>-698.75</v>
      </c>
    </row>
    <row r="590" spans="2:12">
      <c r="B590" s="48" t="s">
        <v>3305</v>
      </c>
      <c r="C590" s="48" t="s">
        <v>3977</v>
      </c>
      <c r="D590" s="16">
        <v>46261</v>
      </c>
      <c r="E590" s="48" t="s">
        <v>2413</v>
      </c>
      <c r="F590" s="17" t="s">
        <v>2</v>
      </c>
      <c r="G590" s="17" t="s">
        <v>28</v>
      </c>
      <c r="H590" s="17" t="s">
        <v>3929</v>
      </c>
      <c r="I590" s="21">
        <v>200</v>
      </c>
      <c r="J590" s="17" t="s">
        <v>525</v>
      </c>
      <c r="K590" s="20">
        <f>IF(FluxoCaixa1013151419182730[[#This Row],[Movimento ]]="Saldo Inicial",FluxoCaixa1013151419182730[[#This Row],[R$ (Valores)]],K589+FluxoCaixa1013151419182730[[#This Row],[Valores Receitas / Despesas]])</f>
        <v>8679.4100000003273</v>
      </c>
      <c r="L590" s="20">
        <f>IF(FluxoCaixa1013151419182730[[#This Row],[Entrada / Saída]]="Saída",FluxoCaixa1013151419182730[[#This Row],[R$ (Valores)]]*-1,FluxoCaixa1013151419182730[[#This Row],[R$ (Valores)]])</f>
        <v>-200</v>
      </c>
    </row>
    <row r="591" spans="2:12">
      <c r="B591" s="48" t="s">
        <v>3305</v>
      </c>
      <c r="C591" s="48" t="s">
        <v>3977</v>
      </c>
      <c r="D591" s="16">
        <v>46261</v>
      </c>
      <c r="E591" s="48" t="s">
        <v>2413</v>
      </c>
      <c r="F591" s="17" t="s">
        <v>2</v>
      </c>
      <c r="G591" s="17" t="s">
        <v>20</v>
      </c>
      <c r="H591" s="17" t="s">
        <v>3353</v>
      </c>
      <c r="I591" s="21">
        <v>3139.1</v>
      </c>
      <c r="J591" s="17" t="s">
        <v>525</v>
      </c>
      <c r="K591" s="20">
        <f>IF(FluxoCaixa1013151419182730[[#This Row],[Movimento ]]="Saldo Inicial",FluxoCaixa1013151419182730[[#This Row],[R$ (Valores)]],K590+FluxoCaixa1013151419182730[[#This Row],[Valores Receitas / Despesas]])</f>
        <v>5540.3100000003269</v>
      </c>
      <c r="L591" s="20">
        <f>IF(FluxoCaixa1013151419182730[[#This Row],[Entrada / Saída]]="Saída",FluxoCaixa1013151419182730[[#This Row],[R$ (Valores)]]*-1,FluxoCaixa1013151419182730[[#This Row],[R$ (Valores)]])</f>
        <v>-3139.1</v>
      </c>
    </row>
    <row r="592" spans="2:12">
      <c r="B592" s="48" t="s">
        <v>2478</v>
      </c>
      <c r="C592" s="48" t="s">
        <v>3977</v>
      </c>
      <c r="D592" s="16">
        <v>46262</v>
      </c>
      <c r="E592" s="48" t="s">
        <v>2413</v>
      </c>
      <c r="F592" s="17" t="s">
        <v>2</v>
      </c>
      <c r="G592" s="17" t="s">
        <v>71</v>
      </c>
      <c r="H592" s="17" t="s">
        <v>4245</v>
      </c>
      <c r="I592" s="21">
        <v>3000</v>
      </c>
      <c r="J592" s="17" t="s">
        <v>525</v>
      </c>
      <c r="K592" s="20">
        <f>IF(FluxoCaixa1013151419182730[[#This Row],[Movimento ]]="Saldo Inicial",FluxoCaixa1013151419182730[[#This Row],[R$ (Valores)]],K591+FluxoCaixa1013151419182730[[#This Row],[Valores Receitas / Despesas]])</f>
        <v>2540.3100000003269</v>
      </c>
      <c r="L592" s="20">
        <f>IF(FluxoCaixa1013151419182730[[#This Row],[Entrada / Saída]]="Saída",FluxoCaixa1013151419182730[[#This Row],[R$ (Valores)]]*-1,FluxoCaixa1013151419182730[[#This Row],[R$ (Valores)]])</f>
        <v>-3000</v>
      </c>
    </row>
    <row r="593" spans="2:12">
      <c r="B593" s="48" t="s">
        <v>2478</v>
      </c>
      <c r="C593" s="48" t="s">
        <v>3977</v>
      </c>
      <c r="D593" s="16">
        <v>46262</v>
      </c>
      <c r="E593" s="48" t="s">
        <v>2413</v>
      </c>
      <c r="F593" s="17" t="s">
        <v>2</v>
      </c>
      <c r="G593" s="17" t="s">
        <v>71</v>
      </c>
      <c r="H593" s="17" t="s">
        <v>3629</v>
      </c>
      <c r="I593" s="21">
        <v>415</v>
      </c>
      <c r="J593" s="17" t="s">
        <v>525</v>
      </c>
      <c r="K593" s="20">
        <f>IF(FluxoCaixa1013151419182730[[#This Row],[Movimento ]]="Saldo Inicial",FluxoCaixa1013151419182730[[#This Row],[R$ (Valores)]],K592+FluxoCaixa1013151419182730[[#This Row],[Valores Receitas / Despesas]])</f>
        <v>2125.3100000003269</v>
      </c>
      <c r="L593" s="20">
        <f>IF(FluxoCaixa1013151419182730[[#This Row],[Entrada / Saída]]="Saída",FluxoCaixa1013151419182730[[#This Row],[R$ (Valores)]]*-1,FluxoCaixa1013151419182730[[#This Row],[R$ (Valores)]])</f>
        <v>-415</v>
      </c>
    </row>
    <row r="594" spans="2:12">
      <c r="B594" s="48" t="s">
        <v>2478</v>
      </c>
      <c r="C594" s="48" t="s">
        <v>3977</v>
      </c>
      <c r="D594" s="16">
        <v>46262</v>
      </c>
      <c r="E594" s="48" t="s">
        <v>2413</v>
      </c>
      <c r="F594" s="17" t="s">
        <v>2</v>
      </c>
      <c r="G594" s="17" t="s">
        <v>71</v>
      </c>
      <c r="H594" s="17" t="s">
        <v>4246</v>
      </c>
      <c r="I594" s="21">
        <v>482.52</v>
      </c>
      <c r="J594" s="17" t="s">
        <v>525</v>
      </c>
      <c r="K594" s="20">
        <f>IF(FluxoCaixa1013151419182730[[#This Row],[Movimento ]]="Saldo Inicial",FluxoCaixa1013151419182730[[#This Row],[R$ (Valores)]],K593+FluxoCaixa1013151419182730[[#This Row],[Valores Receitas / Despesas]])</f>
        <v>1642.7900000003269</v>
      </c>
      <c r="L594" s="20">
        <f>IF(FluxoCaixa1013151419182730[[#This Row],[Entrada / Saída]]="Saída",FluxoCaixa1013151419182730[[#This Row],[R$ (Valores)]]*-1,FluxoCaixa1013151419182730[[#This Row],[R$ (Valores)]])</f>
        <v>-482.52</v>
      </c>
    </row>
    <row r="595" spans="2:12">
      <c r="B595" s="48" t="s">
        <v>2477</v>
      </c>
      <c r="C595" s="48" t="s">
        <v>3977</v>
      </c>
      <c r="D595" s="16">
        <v>46262</v>
      </c>
      <c r="E595" s="48" t="s">
        <v>2413</v>
      </c>
      <c r="F595" s="17" t="s">
        <v>2</v>
      </c>
      <c r="G595" s="17" t="s">
        <v>34</v>
      </c>
      <c r="H595" s="17" t="s">
        <v>4247</v>
      </c>
      <c r="I595" s="21">
        <v>3652.63</v>
      </c>
      <c r="J595" s="17" t="s">
        <v>525</v>
      </c>
      <c r="K595" s="20">
        <f>IF(FluxoCaixa1013151419182730[[#This Row],[Movimento ]]="Saldo Inicial",FluxoCaixa1013151419182730[[#This Row],[R$ (Valores)]],K594+FluxoCaixa1013151419182730[[#This Row],[Valores Receitas / Despesas]])</f>
        <v>-2009.8399999996732</v>
      </c>
      <c r="L595" s="20">
        <f>IF(FluxoCaixa1013151419182730[[#This Row],[Entrada / Saída]]="Saída",FluxoCaixa1013151419182730[[#This Row],[R$ (Valores)]]*-1,FluxoCaixa1013151419182730[[#This Row],[R$ (Valores)]])</f>
        <v>-3652.63</v>
      </c>
    </row>
    <row r="596" spans="2:12">
      <c r="B596" s="48" t="s">
        <v>2477</v>
      </c>
      <c r="C596" s="48" t="s">
        <v>3977</v>
      </c>
      <c r="D596" s="16">
        <v>46262</v>
      </c>
      <c r="E596" s="48" t="s">
        <v>2413</v>
      </c>
      <c r="F596" s="17" t="s">
        <v>2</v>
      </c>
      <c r="G596" s="17" t="s">
        <v>519</v>
      </c>
      <c r="H596" s="17" t="s">
        <v>4248</v>
      </c>
      <c r="I596" s="21">
        <v>742.37</v>
      </c>
      <c r="J596" s="17" t="s">
        <v>525</v>
      </c>
      <c r="K596" s="20">
        <f>IF(FluxoCaixa1013151419182730[[#This Row],[Movimento ]]="Saldo Inicial",FluxoCaixa1013151419182730[[#This Row],[R$ (Valores)]],K595+FluxoCaixa1013151419182730[[#This Row],[Valores Receitas / Despesas]])</f>
        <v>-2752.2099999996731</v>
      </c>
      <c r="L596" s="20">
        <f>IF(FluxoCaixa1013151419182730[[#This Row],[Entrada / Saída]]="Saída",FluxoCaixa1013151419182730[[#This Row],[R$ (Valores)]]*-1,FluxoCaixa1013151419182730[[#This Row],[R$ (Valores)]])</f>
        <v>-742.37</v>
      </c>
    </row>
    <row r="597" spans="2:12">
      <c r="B597" s="48" t="s">
        <v>2477</v>
      </c>
      <c r="C597" s="48" t="s">
        <v>3977</v>
      </c>
      <c r="D597" s="16">
        <v>46262</v>
      </c>
      <c r="E597" s="48" t="s">
        <v>2413</v>
      </c>
      <c r="F597" s="17" t="s">
        <v>2</v>
      </c>
      <c r="G597" s="17" t="s">
        <v>71</v>
      </c>
      <c r="H597" s="17" t="s">
        <v>4249</v>
      </c>
      <c r="I597" s="21">
        <v>290</v>
      </c>
      <c r="J597" s="17" t="s">
        <v>525</v>
      </c>
      <c r="K597" s="20">
        <f>IF(FluxoCaixa1013151419182730[[#This Row],[Movimento ]]="Saldo Inicial",FluxoCaixa1013151419182730[[#This Row],[R$ (Valores)]],K596+FluxoCaixa1013151419182730[[#This Row],[Valores Receitas / Despesas]])</f>
        <v>-3042.2099999996731</v>
      </c>
      <c r="L597" s="20">
        <f>IF(FluxoCaixa1013151419182730[[#This Row],[Entrada / Saída]]="Saída",FluxoCaixa1013151419182730[[#This Row],[R$ (Valores)]]*-1,FluxoCaixa1013151419182730[[#This Row],[R$ (Valores)]])</f>
        <v>-290</v>
      </c>
    </row>
    <row r="598" spans="2:12">
      <c r="B598" s="48" t="s">
        <v>2477</v>
      </c>
      <c r="C598" s="48" t="s">
        <v>3977</v>
      </c>
      <c r="D598" s="16">
        <v>46262</v>
      </c>
      <c r="E598" s="48" t="s">
        <v>2413</v>
      </c>
      <c r="F598" s="17" t="s">
        <v>2</v>
      </c>
      <c r="G598" s="17" t="s">
        <v>26</v>
      </c>
      <c r="H598" s="17" t="s">
        <v>4250</v>
      </c>
      <c r="I598" s="21">
        <v>430</v>
      </c>
      <c r="J598" s="17" t="s">
        <v>525</v>
      </c>
      <c r="K598" s="20">
        <f>IF(FluxoCaixa1013151419182730[[#This Row],[Movimento ]]="Saldo Inicial",FluxoCaixa1013151419182730[[#This Row],[R$ (Valores)]],K597+FluxoCaixa1013151419182730[[#This Row],[Valores Receitas / Despesas]])</f>
        <v>-3472.2099999996731</v>
      </c>
      <c r="L598" s="20">
        <f>IF(FluxoCaixa1013151419182730[[#This Row],[Entrada / Saída]]="Saída",FluxoCaixa1013151419182730[[#This Row],[R$ (Valores)]]*-1,FluxoCaixa1013151419182730[[#This Row],[R$ (Valores)]])</f>
        <v>-430</v>
      </c>
    </row>
    <row r="599" spans="2:12">
      <c r="B599" s="48" t="s">
        <v>2477</v>
      </c>
      <c r="C599" s="48" t="s">
        <v>3977</v>
      </c>
      <c r="D599" s="16">
        <v>46262</v>
      </c>
      <c r="E599" s="48" t="s">
        <v>2413</v>
      </c>
      <c r="F599" s="17" t="s">
        <v>2</v>
      </c>
      <c r="G599" s="17" t="s">
        <v>12</v>
      </c>
      <c r="H599" s="17" t="s">
        <v>2362</v>
      </c>
      <c r="I599" s="21">
        <v>488.2</v>
      </c>
      <c r="J599" s="17" t="s">
        <v>525</v>
      </c>
      <c r="K599" s="20">
        <f>IF(FluxoCaixa1013151419182730[[#This Row],[Movimento ]]="Saldo Inicial",FluxoCaixa1013151419182730[[#This Row],[R$ (Valores)]],K598+FluxoCaixa1013151419182730[[#This Row],[Valores Receitas / Despesas]])</f>
        <v>-3960.4099999996729</v>
      </c>
      <c r="L599" s="20">
        <f>IF(FluxoCaixa1013151419182730[[#This Row],[Entrada / Saída]]="Saída",FluxoCaixa1013151419182730[[#This Row],[R$ (Valores)]]*-1,FluxoCaixa1013151419182730[[#This Row],[R$ (Valores)]])</f>
        <v>-488.2</v>
      </c>
    </row>
    <row r="600" spans="2:12">
      <c r="B600" s="48" t="s">
        <v>2477</v>
      </c>
      <c r="C600" s="48" t="s">
        <v>3977</v>
      </c>
      <c r="D600" s="16">
        <v>46262</v>
      </c>
      <c r="E600" s="48" t="s">
        <v>2413</v>
      </c>
      <c r="F600" s="17" t="s">
        <v>2</v>
      </c>
      <c r="G600" s="17" t="s">
        <v>25</v>
      </c>
      <c r="H600" s="17" t="s">
        <v>3955</v>
      </c>
      <c r="I600" s="21">
        <v>294</v>
      </c>
      <c r="J600" s="17" t="s">
        <v>525</v>
      </c>
      <c r="K600" s="20">
        <f>IF(FluxoCaixa1013151419182730[[#This Row],[Movimento ]]="Saldo Inicial",FluxoCaixa1013151419182730[[#This Row],[R$ (Valores)]],K599+FluxoCaixa1013151419182730[[#This Row],[Valores Receitas / Despesas]])</f>
        <v>-4254.4099999996724</v>
      </c>
      <c r="L600" s="20">
        <f>IF(FluxoCaixa1013151419182730[[#This Row],[Entrada / Saída]]="Saída",FluxoCaixa1013151419182730[[#This Row],[R$ (Valores)]]*-1,FluxoCaixa1013151419182730[[#This Row],[R$ (Valores)]])</f>
        <v>-294</v>
      </c>
    </row>
    <row r="601" spans="2:12">
      <c r="B601" s="48" t="s">
        <v>2477</v>
      </c>
      <c r="C601" s="48" t="s">
        <v>3977</v>
      </c>
      <c r="D601" s="16">
        <v>46262</v>
      </c>
      <c r="E601" s="48" t="s">
        <v>2413</v>
      </c>
      <c r="F601" s="17" t="s">
        <v>2</v>
      </c>
      <c r="G601" s="17" t="s">
        <v>25</v>
      </c>
      <c r="H601" s="17" t="s">
        <v>3955</v>
      </c>
      <c r="I601" s="21">
        <v>2065</v>
      </c>
      <c r="J601" s="17" t="s">
        <v>525</v>
      </c>
      <c r="K601" s="20">
        <f>IF(FluxoCaixa1013151419182730[[#This Row],[Movimento ]]="Saldo Inicial",FluxoCaixa1013151419182730[[#This Row],[R$ (Valores)]],K600+FluxoCaixa1013151419182730[[#This Row],[Valores Receitas / Despesas]])</f>
        <v>-6319.4099999996724</v>
      </c>
      <c r="L601" s="20">
        <f>IF(FluxoCaixa1013151419182730[[#This Row],[Entrada / Saída]]="Saída",FluxoCaixa1013151419182730[[#This Row],[R$ (Valores)]]*-1,FluxoCaixa1013151419182730[[#This Row],[R$ (Valores)]])</f>
        <v>-2065</v>
      </c>
    </row>
    <row r="602" spans="2:12">
      <c r="B602" s="48" t="s">
        <v>2477</v>
      </c>
      <c r="C602" s="48" t="s">
        <v>3977</v>
      </c>
      <c r="D602" s="16">
        <v>46262</v>
      </c>
      <c r="E602" s="48" t="s">
        <v>2413</v>
      </c>
      <c r="F602" s="17" t="s">
        <v>2</v>
      </c>
      <c r="G602" s="17" t="s">
        <v>25</v>
      </c>
      <c r="H602" s="17" t="s">
        <v>3955</v>
      </c>
      <c r="I602" s="21">
        <v>1132.6500000000001</v>
      </c>
      <c r="J602" s="17" t="s">
        <v>525</v>
      </c>
      <c r="K602" s="20">
        <f>IF(FluxoCaixa1013151419182730[[#This Row],[Movimento ]]="Saldo Inicial",FluxoCaixa1013151419182730[[#This Row],[R$ (Valores)]],K601+FluxoCaixa1013151419182730[[#This Row],[Valores Receitas / Despesas]])</f>
        <v>-7452.0599999996721</v>
      </c>
      <c r="L602" s="20">
        <f>IF(FluxoCaixa1013151419182730[[#This Row],[Entrada / Saída]]="Saída",FluxoCaixa1013151419182730[[#This Row],[R$ (Valores)]]*-1,FluxoCaixa1013151419182730[[#This Row],[R$ (Valores)]])</f>
        <v>-1132.6500000000001</v>
      </c>
    </row>
    <row r="603" spans="2:12">
      <c r="B603" s="48" t="s">
        <v>2477</v>
      </c>
      <c r="C603" s="48" t="s">
        <v>3977</v>
      </c>
      <c r="D603" s="16">
        <v>46262</v>
      </c>
      <c r="E603" s="48" t="s">
        <v>2413</v>
      </c>
      <c r="F603" s="17" t="s">
        <v>2</v>
      </c>
      <c r="G603" s="17" t="s">
        <v>123</v>
      </c>
      <c r="H603" s="17" t="s">
        <v>4251</v>
      </c>
      <c r="I603" s="21">
        <v>20515.84</v>
      </c>
      <c r="J603" s="17" t="s">
        <v>525</v>
      </c>
      <c r="K603" s="20">
        <f>IF(FluxoCaixa1013151419182730[[#This Row],[Movimento ]]="Saldo Inicial",FluxoCaixa1013151419182730[[#This Row],[R$ (Valores)]],K602+FluxoCaixa1013151419182730[[#This Row],[Valores Receitas / Despesas]])</f>
        <v>-27967.899999999674</v>
      </c>
      <c r="L603" s="20">
        <f>IF(FluxoCaixa1013151419182730[[#This Row],[Entrada / Saída]]="Saída",FluxoCaixa1013151419182730[[#This Row],[R$ (Valores)]]*-1,FluxoCaixa1013151419182730[[#This Row],[R$ (Valores)]])</f>
        <v>-20515.84</v>
      </c>
    </row>
    <row r="604" spans="2:12">
      <c r="B604" s="48" t="s">
        <v>2477</v>
      </c>
      <c r="C604" s="48" t="s">
        <v>3977</v>
      </c>
      <c r="D604" s="16">
        <v>46262</v>
      </c>
      <c r="E604" s="48" t="s">
        <v>2413</v>
      </c>
      <c r="F604" s="17" t="s">
        <v>2</v>
      </c>
      <c r="G604" s="17" t="s">
        <v>25</v>
      </c>
      <c r="H604" s="17" t="s">
        <v>3955</v>
      </c>
      <c r="I604" s="21">
        <v>950</v>
      </c>
      <c r="J604" s="17" t="s">
        <v>525</v>
      </c>
      <c r="K604" s="20">
        <f>IF(FluxoCaixa1013151419182730[[#This Row],[Movimento ]]="Saldo Inicial",FluxoCaixa1013151419182730[[#This Row],[R$ (Valores)]],K603+FluxoCaixa1013151419182730[[#This Row],[Valores Receitas / Despesas]])</f>
        <v>-28917.899999999674</v>
      </c>
      <c r="L604" s="20">
        <f>IF(FluxoCaixa1013151419182730[[#This Row],[Entrada / Saída]]="Saída",FluxoCaixa1013151419182730[[#This Row],[R$ (Valores)]]*-1,FluxoCaixa1013151419182730[[#This Row],[R$ (Valores)]])</f>
        <v>-950</v>
      </c>
    </row>
    <row r="605" spans="2:12">
      <c r="B605" s="48" t="s">
        <v>2477</v>
      </c>
      <c r="C605" s="48" t="s">
        <v>3977</v>
      </c>
      <c r="D605" s="16">
        <v>46262</v>
      </c>
      <c r="E605" s="48" t="s">
        <v>2413</v>
      </c>
      <c r="F605" s="17" t="s">
        <v>2</v>
      </c>
      <c r="G605" s="17" t="s">
        <v>25</v>
      </c>
      <c r="H605" s="17" t="s">
        <v>3955</v>
      </c>
      <c r="I605" s="21">
        <v>100</v>
      </c>
      <c r="J605" s="17" t="s">
        <v>525</v>
      </c>
      <c r="K605" s="20">
        <f>IF(FluxoCaixa1013151419182730[[#This Row],[Movimento ]]="Saldo Inicial",FluxoCaixa1013151419182730[[#This Row],[R$ (Valores)]],K604+FluxoCaixa1013151419182730[[#This Row],[Valores Receitas / Despesas]])</f>
        <v>-29017.899999999674</v>
      </c>
      <c r="L605" s="20">
        <f>IF(FluxoCaixa1013151419182730[[#This Row],[Entrada / Saída]]="Saída",FluxoCaixa1013151419182730[[#This Row],[R$ (Valores)]]*-1,FluxoCaixa1013151419182730[[#This Row],[R$ (Valores)]])</f>
        <v>-100</v>
      </c>
    </row>
    <row r="606" spans="2:12">
      <c r="B606" s="48" t="s">
        <v>2477</v>
      </c>
      <c r="C606" s="48" t="s">
        <v>3977</v>
      </c>
      <c r="D606" s="16">
        <v>46262</v>
      </c>
      <c r="E606" s="48" t="s">
        <v>2413</v>
      </c>
      <c r="F606" s="17" t="s">
        <v>2</v>
      </c>
      <c r="G606" s="17" t="s">
        <v>25</v>
      </c>
      <c r="H606" s="17" t="s">
        <v>3955</v>
      </c>
      <c r="I606" s="21">
        <v>1250</v>
      </c>
      <c r="J606" s="17" t="s">
        <v>525</v>
      </c>
      <c r="K606" s="20">
        <f>IF(FluxoCaixa1013151419182730[[#This Row],[Movimento ]]="Saldo Inicial",FluxoCaixa1013151419182730[[#This Row],[R$ (Valores)]],K605+FluxoCaixa1013151419182730[[#This Row],[Valores Receitas / Despesas]])</f>
        <v>-30267.899999999674</v>
      </c>
      <c r="L606" s="20">
        <f>IF(FluxoCaixa1013151419182730[[#This Row],[Entrada / Saída]]="Saída",FluxoCaixa1013151419182730[[#This Row],[R$ (Valores)]]*-1,FluxoCaixa1013151419182730[[#This Row],[R$ (Valores)]])</f>
        <v>-1250</v>
      </c>
    </row>
    <row r="607" spans="2:12">
      <c r="B607" s="48" t="s">
        <v>2477</v>
      </c>
      <c r="C607" s="48" t="s">
        <v>3977</v>
      </c>
      <c r="D607" s="16">
        <v>46262</v>
      </c>
      <c r="E607" s="48" t="s">
        <v>2413</v>
      </c>
      <c r="F607" s="17" t="s">
        <v>2</v>
      </c>
      <c r="G607" s="17" t="s">
        <v>519</v>
      </c>
      <c r="H607" s="17" t="s">
        <v>4252</v>
      </c>
      <c r="I607" s="21">
        <v>2051.65</v>
      </c>
      <c r="J607" s="17" t="s">
        <v>525</v>
      </c>
      <c r="K607" s="20">
        <f>IF(FluxoCaixa1013151419182730[[#This Row],[Movimento ]]="Saldo Inicial",FluxoCaixa1013151419182730[[#This Row],[R$ (Valores)]],K606+FluxoCaixa1013151419182730[[#This Row],[Valores Receitas / Despesas]])</f>
        <v>-32319.549999999675</v>
      </c>
      <c r="L607" s="20">
        <f>IF(FluxoCaixa1013151419182730[[#This Row],[Entrada / Saída]]="Saída",FluxoCaixa1013151419182730[[#This Row],[R$ (Valores)]]*-1,FluxoCaixa1013151419182730[[#This Row],[R$ (Valores)]])</f>
        <v>-2051.65</v>
      </c>
    </row>
    <row r="608" spans="2:12">
      <c r="B608" s="48" t="s">
        <v>2477</v>
      </c>
      <c r="C608" s="48" t="s">
        <v>3977</v>
      </c>
      <c r="D608" s="16">
        <v>46262</v>
      </c>
      <c r="E608" s="48" t="s">
        <v>2413</v>
      </c>
      <c r="F608" s="17" t="s">
        <v>2</v>
      </c>
      <c r="G608" s="17" t="s">
        <v>73</v>
      </c>
      <c r="H608" s="17" t="s">
        <v>2917</v>
      </c>
      <c r="I608" s="21">
        <v>1015</v>
      </c>
      <c r="J608" s="17" t="s">
        <v>525</v>
      </c>
      <c r="K608" s="20">
        <f>IF(FluxoCaixa1013151419182730[[#This Row],[Movimento ]]="Saldo Inicial",FluxoCaixa1013151419182730[[#This Row],[R$ (Valores)]],K607+FluxoCaixa1013151419182730[[#This Row],[Valores Receitas / Despesas]])</f>
        <v>-33334.549999999675</v>
      </c>
      <c r="L608" s="20">
        <f>IF(FluxoCaixa1013151419182730[[#This Row],[Entrada / Saída]]="Saída",FluxoCaixa1013151419182730[[#This Row],[R$ (Valores)]]*-1,FluxoCaixa1013151419182730[[#This Row],[R$ (Valores)]])</f>
        <v>-1015</v>
      </c>
    </row>
    <row r="609" spans="2:12">
      <c r="B609" s="48" t="s">
        <v>2478</v>
      </c>
      <c r="C609" s="48" t="s">
        <v>3977</v>
      </c>
      <c r="D609" s="16">
        <v>46262</v>
      </c>
      <c r="E609" s="48" t="s">
        <v>2413</v>
      </c>
      <c r="F609" s="17" t="s">
        <v>1</v>
      </c>
      <c r="G609" s="17" t="s">
        <v>75</v>
      </c>
      <c r="H609" s="17" t="s">
        <v>4110</v>
      </c>
      <c r="I609" s="21">
        <v>65000</v>
      </c>
      <c r="J609" s="17" t="s">
        <v>525</v>
      </c>
      <c r="K609" s="20">
        <f>IF(FluxoCaixa1013151419182730[[#This Row],[Movimento ]]="Saldo Inicial",FluxoCaixa1013151419182730[[#This Row],[R$ (Valores)]],K608+FluxoCaixa1013151419182730[[#This Row],[Valores Receitas / Despesas]])</f>
        <v>31665.450000000325</v>
      </c>
      <c r="L609" s="20">
        <f>IF(FluxoCaixa1013151419182730[[#This Row],[Entrada / Saída]]="Saída",FluxoCaixa1013151419182730[[#This Row],[R$ (Valores)]]*-1,FluxoCaixa1013151419182730[[#This Row],[R$ (Valores)]])</f>
        <v>65000</v>
      </c>
    </row>
    <row r="610" spans="2:12">
      <c r="B610" s="48" t="s">
        <v>2477</v>
      </c>
      <c r="C610" s="48" t="s">
        <v>3977</v>
      </c>
      <c r="D610" s="16">
        <v>46262</v>
      </c>
      <c r="E610" s="48" t="s">
        <v>2417</v>
      </c>
      <c r="F610" s="17" t="s">
        <v>2</v>
      </c>
      <c r="G610" s="17" t="s">
        <v>34</v>
      </c>
      <c r="H610" s="17" t="s">
        <v>4253</v>
      </c>
      <c r="I610" s="21">
        <v>3659.68</v>
      </c>
      <c r="J610" s="17" t="s">
        <v>525</v>
      </c>
      <c r="K610" s="20">
        <f>IF(FluxoCaixa1013151419182730[[#This Row],[Movimento ]]="Saldo Inicial",FluxoCaixa1013151419182730[[#This Row],[R$ (Valores)]],K609+FluxoCaixa1013151419182730[[#This Row],[Valores Receitas / Despesas]])</f>
        <v>28005.770000000324</v>
      </c>
      <c r="L610" s="20">
        <f>IF(FluxoCaixa1013151419182730[[#This Row],[Entrada / Saída]]="Saída",FluxoCaixa1013151419182730[[#This Row],[R$ (Valores)]]*-1,FluxoCaixa1013151419182730[[#This Row],[R$ (Valores)]])</f>
        <v>-3659.68</v>
      </c>
    </row>
    <row r="611" spans="2:12">
      <c r="B611" s="48" t="s">
        <v>2477</v>
      </c>
      <c r="C611" s="48" t="s">
        <v>3977</v>
      </c>
      <c r="D611" s="16">
        <v>46262</v>
      </c>
      <c r="E611" s="48" t="s">
        <v>2417</v>
      </c>
      <c r="F611" s="17" t="s">
        <v>2</v>
      </c>
      <c r="G611" s="17" t="s">
        <v>34</v>
      </c>
      <c r="H611" s="17" t="s">
        <v>4254</v>
      </c>
      <c r="I611" s="21">
        <v>2738.92</v>
      </c>
      <c r="J611" s="17" t="s">
        <v>525</v>
      </c>
      <c r="K611" s="20">
        <f>IF(FluxoCaixa1013151419182730[[#This Row],[Movimento ]]="Saldo Inicial",FluxoCaixa1013151419182730[[#This Row],[R$ (Valores)]],K610+FluxoCaixa1013151419182730[[#This Row],[Valores Receitas / Despesas]])</f>
        <v>25266.850000000326</v>
      </c>
      <c r="L611" s="20">
        <f>IF(FluxoCaixa1013151419182730[[#This Row],[Entrada / Saída]]="Saída",FluxoCaixa1013151419182730[[#This Row],[R$ (Valores)]]*-1,FluxoCaixa1013151419182730[[#This Row],[R$ (Valores)]])</f>
        <v>-2738.92</v>
      </c>
    </row>
    <row r="612" spans="2:12">
      <c r="B612" s="48" t="s">
        <v>2478</v>
      </c>
      <c r="C612" s="48" t="s">
        <v>3977</v>
      </c>
      <c r="D612" s="16">
        <v>46262</v>
      </c>
      <c r="E612" s="48" t="s">
        <v>2413</v>
      </c>
      <c r="F612" s="17" t="s">
        <v>2</v>
      </c>
      <c r="G612" s="17" t="s">
        <v>70</v>
      </c>
      <c r="H612" s="17" t="s">
        <v>4237</v>
      </c>
      <c r="I612" s="21">
        <v>500</v>
      </c>
      <c r="J612" s="17" t="s">
        <v>525</v>
      </c>
      <c r="K612" s="20">
        <f>IF(FluxoCaixa1013151419182730[[#This Row],[Movimento ]]="Saldo Inicial",FluxoCaixa1013151419182730[[#This Row],[R$ (Valores)]],K611+FluxoCaixa1013151419182730[[#This Row],[Valores Receitas / Despesas]])</f>
        <v>24766.850000000326</v>
      </c>
      <c r="L612" s="20">
        <f>IF(FluxoCaixa1013151419182730[[#This Row],[Entrada / Saída]]="Saída",FluxoCaixa1013151419182730[[#This Row],[R$ (Valores)]]*-1,FluxoCaixa1013151419182730[[#This Row],[R$ (Valores)]])</f>
        <v>-500</v>
      </c>
    </row>
    <row r="613" spans="2:12">
      <c r="B613" s="48" t="s">
        <v>2478</v>
      </c>
      <c r="C613" s="48" t="s">
        <v>3977</v>
      </c>
      <c r="D613" s="16">
        <v>46265</v>
      </c>
      <c r="E613" s="48" t="s">
        <v>2413</v>
      </c>
      <c r="F613" s="17" t="s">
        <v>2</v>
      </c>
      <c r="G613" s="17" t="s">
        <v>4176</v>
      </c>
      <c r="H613" s="17" t="s">
        <v>1123</v>
      </c>
      <c r="I613" s="21">
        <v>911.21</v>
      </c>
      <c r="J613" s="17" t="s">
        <v>525</v>
      </c>
      <c r="K613" s="20">
        <f>IF(FluxoCaixa1013151419182730[[#This Row],[Movimento ]]="Saldo Inicial",FluxoCaixa1013151419182730[[#This Row],[R$ (Valores)]],K612+FluxoCaixa1013151419182730[[#This Row],[Valores Receitas / Despesas]])</f>
        <v>23855.640000000327</v>
      </c>
      <c r="L613" s="20">
        <f>IF(FluxoCaixa1013151419182730[[#This Row],[Entrada / Saída]]="Saída",FluxoCaixa1013151419182730[[#This Row],[R$ (Valores)]]*-1,FluxoCaixa1013151419182730[[#This Row],[R$ (Valores)]])</f>
        <v>-911.21</v>
      </c>
    </row>
    <row r="614" spans="2:12">
      <c r="B614" s="48" t="s">
        <v>2478</v>
      </c>
      <c r="C614" s="48" t="s">
        <v>3977</v>
      </c>
      <c r="D614" s="16">
        <v>46265</v>
      </c>
      <c r="E614" s="48" t="s">
        <v>2413</v>
      </c>
      <c r="F614" s="17" t="s">
        <v>2</v>
      </c>
      <c r="G614" s="17" t="s">
        <v>4176</v>
      </c>
      <c r="H614" s="17" t="s">
        <v>2543</v>
      </c>
      <c r="I614" s="21">
        <v>2097.3200000000002</v>
      </c>
      <c r="J614" s="17" t="s">
        <v>525</v>
      </c>
      <c r="K614" s="20">
        <f>IF(FluxoCaixa1013151419182730[[#This Row],[Movimento ]]="Saldo Inicial",FluxoCaixa1013151419182730[[#This Row],[R$ (Valores)]],K613+FluxoCaixa1013151419182730[[#This Row],[Valores Receitas / Despesas]])</f>
        <v>21758.320000000327</v>
      </c>
      <c r="L614" s="20">
        <f>IF(FluxoCaixa1013151419182730[[#This Row],[Entrada / Saída]]="Saída",FluxoCaixa1013151419182730[[#This Row],[R$ (Valores)]]*-1,FluxoCaixa1013151419182730[[#This Row],[R$ (Valores)]])</f>
        <v>-2097.3200000000002</v>
      </c>
    </row>
    <row r="615" spans="2:12">
      <c r="B615" s="48" t="s">
        <v>2478</v>
      </c>
      <c r="C615" s="48" t="s">
        <v>3977</v>
      </c>
      <c r="D615" s="16">
        <v>46265</v>
      </c>
      <c r="E615" s="48" t="s">
        <v>2413</v>
      </c>
      <c r="F615" s="17" t="s">
        <v>2</v>
      </c>
      <c r="G615" s="17" t="s">
        <v>507</v>
      </c>
      <c r="H615" s="17" t="s">
        <v>2048</v>
      </c>
      <c r="I615" s="21">
        <v>108.39</v>
      </c>
      <c r="J615" s="17" t="s">
        <v>525</v>
      </c>
      <c r="K615" s="20">
        <f>IF(FluxoCaixa1013151419182730[[#This Row],[Movimento ]]="Saldo Inicial",FluxoCaixa1013151419182730[[#This Row],[R$ (Valores)]],K614+FluxoCaixa1013151419182730[[#This Row],[Valores Receitas / Despesas]])</f>
        <v>21649.930000000328</v>
      </c>
      <c r="L615" s="20">
        <f>IF(FluxoCaixa1013151419182730[[#This Row],[Entrada / Saída]]="Saída",FluxoCaixa1013151419182730[[#This Row],[R$ (Valores)]]*-1,FluxoCaixa1013151419182730[[#This Row],[R$ (Valores)]])</f>
        <v>-108.39</v>
      </c>
    </row>
    <row r="616" spans="2:12">
      <c r="B616" s="48" t="s">
        <v>2477</v>
      </c>
      <c r="C616" s="48" t="s">
        <v>3977</v>
      </c>
      <c r="D616" s="16">
        <v>46265</v>
      </c>
      <c r="E616" s="48" t="s">
        <v>2413</v>
      </c>
      <c r="F616" s="17" t="s">
        <v>2</v>
      </c>
      <c r="G616" s="17" t="s">
        <v>70</v>
      </c>
      <c r="H616" s="17" t="s">
        <v>2248</v>
      </c>
      <c r="I616" s="21">
        <v>650</v>
      </c>
      <c r="J616" s="17" t="s">
        <v>525</v>
      </c>
      <c r="K616" s="20">
        <f>IF(FluxoCaixa1013151419182730[[#This Row],[Movimento ]]="Saldo Inicial",FluxoCaixa1013151419182730[[#This Row],[R$ (Valores)]],K615+FluxoCaixa1013151419182730[[#This Row],[Valores Receitas / Despesas]])</f>
        <v>20999.930000000328</v>
      </c>
      <c r="L616" s="20">
        <f>IF(FluxoCaixa1013151419182730[[#This Row],[Entrada / Saída]]="Saída",FluxoCaixa1013151419182730[[#This Row],[R$ (Valores)]]*-1,FluxoCaixa1013151419182730[[#This Row],[R$ (Valores)]])</f>
        <v>-650</v>
      </c>
    </row>
    <row r="617" spans="2:12">
      <c r="B617" s="48" t="s">
        <v>2477</v>
      </c>
      <c r="C617" s="48" t="s">
        <v>3977</v>
      </c>
      <c r="D617" s="16">
        <v>46265</v>
      </c>
      <c r="E617" s="48" t="s">
        <v>2413</v>
      </c>
      <c r="F617" s="17" t="s">
        <v>2</v>
      </c>
      <c r="G617" s="17" t="s">
        <v>70</v>
      </c>
      <c r="H617" s="17" t="s">
        <v>3761</v>
      </c>
      <c r="I617" s="21">
        <v>650</v>
      </c>
      <c r="J617" s="17" t="s">
        <v>525</v>
      </c>
      <c r="K617" s="20">
        <f>IF(FluxoCaixa1013151419182730[[#This Row],[Movimento ]]="Saldo Inicial",FluxoCaixa1013151419182730[[#This Row],[R$ (Valores)]],K616+FluxoCaixa1013151419182730[[#This Row],[Valores Receitas / Despesas]])</f>
        <v>20349.930000000328</v>
      </c>
      <c r="L617" s="20">
        <f>IF(FluxoCaixa1013151419182730[[#This Row],[Entrada / Saída]]="Saída",FluxoCaixa1013151419182730[[#This Row],[R$ (Valores)]]*-1,FluxoCaixa1013151419182730[[#This Row],[R$ (Valores)]])</f>
        <v>-650</v>
      </c>
    </row>
    <row r="618" spans="2:12">
      <c r="B618" s="48" t="s">
        <v>2477</v>
      </c>
      <c r="C618" s="48" t="s">
        <v>3977</v>
      </c>
      <c r="D618" s="16">
        <v>46265</v>
      </c>
      <c r="E618" s="48" t="s">
        <v>2413</v>
      </c>
      <c r="F618" s="17" t="s">
        <v>2</v>
      </c>
      <c r="G618" s="17" t="s">
        <v>70</v>
      </c>
      <c r="H618" s="17" t="s">
        <v>3263</v>
      </c>
      <c r="I618" s="21">
        <v>650</v>
      </c>
      <c r="J618" s="17" t="s">
        <v>525</v>
      </c>
      <c r="K618" s="20">
        <f>IF(FluxoCaixa1013151419182730[[#This Row],[Movimento ]]="Saldo Inicial",FluxoCaixa1013151419182730[[#This Row],[R$ (Valores)]],K617+FluxoCaixa1013151419182730[[#This Row],[Valores Receitas / Despesas]])</f>
        <v>19699.930000000328</v>
      </c>
      <c r="L618" s="20">
        <f>IF(FluxoCaixa1013151419182730[[#This Row],[Entrada / Saída]]="Saída",FluxoCaixa1013151419182730[[#This Row],[R$ (Valores)]]*-1,FluxoCaixa1013151419182730[[#This Row],[R$ (Valores)]])</f>
        <v>-650</v>
      </c>
    </row>
    <row r="619" spans="2:12">
      <c r="B619" s="48" t="s">
        <v>2477</v>
      </c>
      <c r="C619" s="48" t="s">
        <v>3977</v>
      </c>
      <c r="D619" s="16">
        <v>46265</v>
      </c>
      <c r="E619" s="48" t="s">
        <v>2413</v>
      </c>
      <c r="F619" s="17" t="s">
        <v>2</v>
      </c>
      <c r="G619" s="17" t="s">
        <v>70</v>
      </c>
      <c r="H619" s="17" t="s">
        <v>2525</v>
      </c>
      <c r="I619" s="21">
        <v>650</v>
      </c>
      <c r="J619" s="17" t="s">
        <v>525</v>
      </c>
      <c r="K619" s="20">
        <f>IF(FluxoCaixa1013151419182730[[#This Row],[Movimento ]]="Saldo Inicial",FluxoCaixa1013151419182730[[#This Row],[R$ (Valores)]],K618+FluxoCaixa1013151419182730[[#This Row],[Valores Receitas / Despesas]])</f>
        <v>19049.930000000328</v>
      </c>
      <c r="L619" s="20">
        <f>IF(FluxoCaixa1013151419182730[[#This Row],[Entrada / Saída]]="Saída",FluxoCaixa1013151419182730[[#This Row],[R$ (Valores)]]*-1,FluxoCaixa1013151419182730[[#This Row],[R$ (Valores)]])</f>
        <v>-650</v>
      </c>
    </row>
    <row r="620" spans="2:12">
      <c r="B620" s="48" t="s">
        <v>2477</v>
      </c>
      <c r="C620" s="48" t="s">
        <v>3977</v>
      </c>
      <c r="D620" s="16">
        <v>46265</v>
      </c>
      <c r="E620" s="48" t="s">
        <v>2413</v>
      </c>
      <c r="F620" s="17" t="s">
        <v>2</v>
      </c>
      <c r="G620" s="17" t="s">
        <v>70</v>
      </c>
      <c r="H620" s="17" t="s">
        <v>798</v>
      </c>
      <c r="I620" s="21">
        <v>650</v>
      </c>
      <c r="J620" s="17" t="s">
        <v>525</v>
      </c>
      <c r="K620" s="20">
        <f>IF(FluxoCaixa1013151419182730[[#This Row],[Movimento ]]="Saldo Inicial",FluxoCaixa1013151419182730[[#This Row],[R$ (Valores)]],K619+FluxoCaixa1013151419182730[[#This Row],[Valores Receitas / Despesas]])</f>
        <v>18399.930000000328</v>
      </c>
      <c r="L620" s="20">
        <f>IF(FluxoCaixa1013151419182730[[#This Row],[Entrada / Saída]]="Saída",FluxoCaixa1013151419182730[[#This Row],[R$ (Valores)]]*-1,FluxoCaixa1013151419182730[[#This Row],[R$ (Valores)]])</f>
        <v>-650</v>
      </c>
    </row>
    <row r="621" spans="2:12">
      <c r="B621" s="48" t="s">
        <v>2477</v>
      </c>
      <c r="C621" s="48" t="s">
        <v>3977</v>
      </c>
      <c r="D621" s="16">
        <v>46265</v>
      </c>
      <c r="E621" s="48" t="s">
        <v>2413</v>
      </c>
      <c r="F621" s="17" t="s">
        <v>2</v>
      </c>
      <c r="G621" s="17" t="s">
        <v>70</v>
      </c>
      <c r="H621" s="17" t="s">
        <v>812</v>
      </c>
      <c r="I621" s="21">
        <v>650</v>
      </c>
      <c r="J621" s="17" t="s">
        <v>525</v>
      </c>
      <c r="K621" s="20">
        <f>IF(FluxoCaixa1013151419182730[[#This Row],[Movimento ]]="Saldo Inicial",FluxoCaixa1013151419182730[[#This Row],[R$ (Valores)]],K620+FluxoCaixa1013151419182730[[#This Row],[Valores Receitas / Despesas]])</f>
        <v>17749.930000000328</v>
      </c>
      <c r="L621" s="20">
        <f>IF(FluxoCaixa1013151419182730[[#This Row],[Entrada / Saída]]="Saída",FluxoCaixa1013151419182730[[#This Row],[R$ (Valores)]]*-1,FluxoCaixa1013151419182730[[#This Row],[R$ (Valores)]])</f>
        <v>-650</v>
      </c>
    </row>
    <row r="622" spans="2:12">
      <c r="B622" s="48" t="s">
        <v>2477</v>
      </c>
      <c r="C622" s="48" t="s">
        <v>3977</v>
      </c>
      <c r="D622" s="16">
        <v>46265</v>
      </c>
      <c r="E622" s="48" t="s">
        <v>2413</v>
      </c>
      <c r="F622" s="17" t="s">
        <v>2</v>
      </c>
      <c r="G622" s="17" t="s">
        <v>70</v>
      </c>
      <c r="H622" s="17" t="s">
        <v>1038</v>
      </c>
      <c r="I622" s="21">
        <v>650</v>
      </c>
      <c r="J622" s="17" t="s">
        <v>525</v>
      </c>
      <c r="K622" s="20">
        <f>IF(FluxoCaixa1013151419182730[[#This Row],[Movimento ]]="Saldo Inicial",FluxoCaixa1013151419182730[[#This Row],[R$ (Valores)]],K621+FluxoCaixa1013151419182730[[#This Row],[Valores Receitas / Despesas]])</f>
        <v>17099.930000000328</v>
      </c>
      <c r="L622" s="20">
        <f>IF(FluxoCaixa1013151419182730[[#This Row],[Entrada / Saída]]="Saída",FluxoCaixa1013151419182730[[#This Row],[R$ (Valores)]]*-1,FluxoCaixa1013151419182730[[#This Row],[R$ (Valores)]])</f>
        <v>-650</v>
      </c>
    </row>
    <row r="623" spans="2:12">
      <c r="B623" s="48" t="s">
        <v>2477</v>
      </c>
      <c r="C623" s="48" t="s">
        <v>3977</v>
      </c>
      <c r="D623" s="16">
        <v>46265</v>
      </c>
      <c r="E623" s="48" t="s">
        <v>2413</v>
      </c>
      <c r="F623" s="17" t="s">
        <v>2</v>
      </c>
      <c r="G623" s="17" t="s">
        <v>70</v>
      </c>
      <c r="H623" s="17" t="s">
        <v>2107</v>
      </c>
      <c r="I623" s="21">
        <v>170</v>
      </c>
      <c r="J623" s="17" t="s">
        <v>525</v>
      </c>
      <c r="K623" s="20">
        <f>IF(FluxoCaixa1013151419182730[[#This Row],[Movimento ]]="Saldo Inicial",FluxoCaixa1013151419182730[[#This Row],[R$ (Valores)]],K622+FluxoCaixa1013151419182730[[#This Row],[Valores Receitas / Despesas]])</f>
        <v>16929.930000000328</v>
      </c>
      <c r="L623" s="20">
        <f>IF(FluxoCaixa1013151419182730[[#This Row],[Entrada / Saída]]="Saída",FluxoCaixa1013151419182730[[#This Row],[R$ (Valores)]]*-1,FluxoCaixa1013151419182730[[#This Row],[R$ (Valores)]])</f>
        <v>-170</v>
      </c>
    </row>
    <row r="624" spans="2:12">
      <c r="B624" s="48" t="s">
        <v>2477</v>
      </c>
      <c r="C624" s="48" t="s">
        <v>3977</v>
      </c>
      <c r="D624" s="16">
        <v>46265</v>
      </c>
      <c r="E624" s="48" t="s">
        <v>2413</v>
      </c>
      <c r="F624" s="17" t="s">
        <v>2</v>
      </c>
      <c r="G624" s="17" t="s">
        <v>70</v>
      </c>
      <c r="H624" s="17" t="s">
        <v>779</v>
      </c>
      <c r="I624" s="21">
        <v>1300</v>
      </c>
      <c r="J624" s="17" t="s">
        <v>525</v>
      </c>
      <c r="K624" s="20">
        <f>IF(FluxoCaixa1013151419182730[[#This Row],[Movimento ]]="Saldo Inicial",FluxoCaixa1013151419182730[[#This Row],[R$ (Valores)]],K623+FluxoCaixa1013151419182730[[#This Row],[Valores Receitas / Despesas]])</f>
        <v>15629.930000000328</v>
      </c>
      <c r="L624" s="20">
        <f>IF(FluxoCaixa1013151419182730[[#This Row],[Entrada / Saída]]="Saída",FluxoCaixa1013151419182730[[#This Row],[R$ (Valores)]]*-1,FluxoCaixa1013151419182730[[#This Row],[R$ (Valores)]])</f>
        <v>-1300</v>
      </c>
    </row>
    <row r="625" spans="2:12">
      <c r="B625" s="48" t="s">
        <v>2477</v>
      </c>
      <c r="C625" s="48" t="s">
        <v>3977</v>
      </c>
      <c r="D625" s="16">
        <v>46265</v>
      </c>
      <c r="E625" s="48" t="s">
        <v>2413</v>
      </c>
      <c r="F625" s="17" t="s">
        <v>2</v>
      </c>
      <c r="G625" s="17" t="s">
        <v>70</v>
      </c>
      <c r="H625" s="17" t="s">
        <v>1603</v>
      </c>
      <c r="I625" s="21">
        <v>650</v>
      </c>
      <c r="J625" s="17" t="s">
        <v>525</v>
      </c>
      <c r="K625" s="20">
        <f>IF(FluxoCaixa1013151419182730[[#This Row],[Movimento ]]="Saldo Inicial",FluxoCaixa1013151419182730[[#This Row],[R$ (Valores)]],K624+FluxoCaixa1013151419182730[[#This Row],[Valores Receitas / Despesas]])</f>
        <v>14979.930000000328</v>
      </c>
      <c r="L625" s="20">
        <f>IF(FluxoCaixa1013151419182730[[#This Row],[Entrada / Saída]]="Saída",FluxoCaixa1013151419182730[[#This Row],[R$ (Valores)]]*-1,FluxoCaixa1013151419182730[[#This Row],[R$ (Valores)]])</f>
        <v>-650</v>
      </c>
    </row>
    <row r="626" spans="2:12">
      <c r="B626" s="48" t="s">
        <v>2477</v>
      </c>
      <c r="C626" s="48" t="s">
        <v>3977</v>
      </c>
      <c r="D626" s="16">
        <v>46265</v>
      </c>
      <c r="E626" s="48" t="s">
        <v>2413</v>
      </c>
      <c r="F626" s="17" t="s">
        <v>2</v>
      </c>
      <c r="G626" s="17" t="s">
        <v>70</v>
      </c>
      <c r="H626" s="17" t="s">
        <v>1604</v>
      </c>
      <c r="I626" s="21">
        <v>650</v>
      </c>
      <c r="J626" s="17" t="s">
        <v>525</v>
      </c>
      <c r="K626" s="20">
        <f>IF(FluxoCaixa1013151419182730[[#This Row],[Movimento ]]="Saldo Inicial",FluxoCaixa1013151419182730[[#This Row],[R$ (Valores)]],K625+FluxoCaixa1013151419182730[[#This Row],[Valores Receitas / Despesas]])</f>
        <v>14329.930000000328</v>
      </c>
      <c r="L626" s="20">
        <f>IF(FluxoCaixa1013151419182730[[#This Row],[Entrada / Saída]]="Saída",FluxoCaixa1013151419182730[[#This Row],[R$ (Valores)]]*-1,FluxoCaixa1013151419182730[[#This Row],[R$ (Valores)]])</f>
        <v>-650</v>
      </c>
    </row>
    <row r="627" spans="2:12">
      <c r="B627" s="48" t="s">
        <v>2477</v>
      </c>
      <c r="C627" s="48" t="s">
        <v>3977</v>
      </c>
      <c r="D627" s="16">
        <v>46265</v>
      </c>
      <c r="E627" s="48" t="s">
        <v>2413</v>
      </c>
      <c r="F627" s="17" t="s">
        <v>2</v>
      </c>
      <c r="G627" s="17" t="s">
        <v>431</v>
      </c>
      <c r="H627" s="17" t="s">
        <v>3922</v>
      </c>
      <c r="I627" s="21">
        <v>156.19</v>
      </c>
      <c r="J627" s="17" t="s">
        <v>525</v>
      </c>
      <c r="K627" s="20">
        <f>IF(FluxoCaixa1013151419182730[[#This Row],[Movimento ]]="Saldo Inicial",FluxoCaixa1013151419182730[[#This Row],[R$ (Valores)]],K626+FluxoCaixa1013151419182730[[#This Row],[Valores Receitas / Despesas]])</f>
        <v>14173.740000000327</v>
      </c>
      <c r="L627" s="20">
        <f>IF(FluxoCaixa1013151419182730[[#This Row],[Entrada / Saída]]="Saída",FluxoCaixa1013151419182730[[#This Row],[R$ (Valores)]]*-1,FluxoCaixa1013151419182730[[#This Row],[R$ (Valores)]])</f>
        <v>-156.19</v>
      </c>
    </row>
    <row r="628" spans="2:12">
      <c r="B628" s="48" t="s">
        <v>2477</v>
      </c>
      <c r="C628" s="48" t="s">
        <v>3977</v>
      </c>
      <c r="D628" s="16">
        <v>46265</v>
      </c>
      <c r="E628" s="48" t="s">
        <v>2413</v>
      </c>
      <c r="F628" s="17" t="s">
        <v>2</v>
      </c>
      <c r="G628" s="17" t="s">
        <v>150</v>
      </c>
      <c r="H628" s="17" t="s">
        <v>4255</v>
      </c>
      <c r="I628" s="21">
        <v>116.46</v>
      </c>
      <c r="J628" s="17" t="s">
        <v>525</v>
      </c>
      <c r="K628" s="20">
        <f>IF(FluxoCaixa1013151419182730[[#This Row],[Movimento ]]="Saldo Inicial",FluxoCaixa1013151419182730[[#This Row],[R$ (Valores)]],K627+FluxoCaixa1013151419182730[[#This Row],[Valores Receitas / Despesas]])</f>
        <v>14057.280000000328</v>
      </c>
      <c r="L628" s="20">
        <f>IF(FluxoCaixa1013151419182730[[#This Row],[Entrada / Saída]]="Saída",FluxoCaixa1013151419182730[[#This Row],[R$ (Valores)]]*-1,FluxoCaixa1013151419182730[[#This Row],[R$ (Valores)]])</f>
        <v>-116.46</v>
      </c>
    </row>
    <row r="629" spans="2:12">
      <c r="B629" s="48" t="s">
        <v>2477</v>
      </c>
      <c r="C629" s="48" t="s">
        <v>3977</v>
      </c>
      <c r="D629" s="16">
        <v>46265</v>
      </c>
      <c r="E629" s="48" t="s">
        <v>2413</v>
      </c>
      <c r="F629" s="17" t="s">
        <v>2</v>
      </c>
      <c r="G629" s="17" t="s">
        <v>431</v>
      </c>
      <c r="H629" s="17" t="s">
        <v>3922</v>
      </c>
      <c r="I629" s="21">
        <v>234.27</v>
      </c>
      <c r="J629" s="17" t="s">
        <v>525</v>
      </c>
      <c r="K629" s="20">
        <f>IF(FluxoCaixa1013151419182730[[#This Row],[Movimento ]]="Saldo Inicial",FluxoCaixa1013151419182730[[#This Row],[R$ (Valores)]],K628+FluxoCaixa1013151419182730[[#This Row],[Valores Receitas / Despesas]])</f>
        <v>13823.010000000328</v>
      </c>
      <c r="L629" s="20">
        <f>IF(FluxoCaixa1013151419182730[[#This Row],[Entrada / Saída]]="Saída",FluxoCaixa1013151419182730[[#This Row],[R$ (Valores)]]*-1,FluxoCaixa1013151419182730[[#This Row],[R$ (Valores)]])</f>
        <v>-234.27</v>
      </c>
    </row>
    <row r="630" spans="2:12">
      <c r="B630" s="48" t="s">
        <v>2477</v>
      </c>
      <c r="C630" s="48" t="s">
        <v>3977</v>
      </c>
      <c r="D630" s="16">
        <v>46265</v>
      </c>
      <c r="E630" s="48" t="s">
        <v>2413</v>
      </c>
      <c r="F630" s="17" t="s">
        <v>2</v>
      </c>
      <c r="G630" s="17" t="s">
        <v>431</v>
      </c>
      <c r="H630" s="17" t="s">
        <v>3922</v>
      </c>
      <c r="I630" s="21">
        <v>156.19</v>
      </c>
      <c r="J630" s="17" t="s">
        <v>525</v>
      </c>
      <c r="K630" s="20">
        <f>IF(FluxoCaixa1013151419182730[[#This Row],[Movimento ]]="Saldo Inicial",FluxoCaixa1013151419182730[[#This Row],[R$ (Valores)]],K629+FluxoCaixa1013151419182730[[#This Row],[Valores Receitas / Despesas]])</f>
        <v>13666.820000000327</v>
      </c>
      <c r="L630" s="20">
        <f>IF(FluxoCaixa1013151419182730[[#This Row],[Entrada / Saída]]="Saída",FluxoCaixa1013151419182730[[#This Row],[R$ (Valores)]]*-1,FluxoCaixa1013151419182730[[#This Row],[R$ (Valores)]])</f>
        <v>-156.19</v>
      </c>
    </row>
    <row r="631" spans="2:12">
      <c r="B631" s="48" t="s">
        <v>2477</v>
      </c>
      <c r="C631" s="48" t="s">
        <v>3977</v>
      </c>
      <c r="D631" s="16">
        <v>46265</v>
      </c>
      <c r="E631" s="48" t="s">
        <v>2413</v>
      </c>
      <c r="F631" s="17" t="s">
        <v>2</v>
      </c>
      <c r="G631" s="17" t="s">
        <v>516</v>
      </c>
      <c r="H631" s="17" t="s">
        <v>4256</v>
      </c>
      <c r="I631" s="21">
        <v>7924</v>
      </c>
      <c r="J631" s="17" t="s">
        <v>525</v>
      </c>
      <c r="K631" s="20">
        <f>IF(FluxoCaixa1013151419182730[[#This Row],[Movimento ]]="Saldo Inicial",FluxoCaixa1013151419182730[[#This Row],[R$ (Valores)]],K630+FluxoCaixa1013151419182730[[#This Row],[Valores Receitas / Despesas]])</f>
        <v>5742.8200000003271</v>
      </c>
      <c r="L631" s="20">
        <f>IF(FluxoCaixa1013151419182730[[#This Row],[Entrada / Saída]]="Saída",FluxoCaixa1013151419182730[[#This Row],[R$ (Valores)]]*-1,FluxoCaixa1013151419182730[[#This Row],[R$ (Valores)]])</f>
        <v>-7924</v>
      </c>
    </row>
    <row r="632" spans="2:12">
      <c r="B632" s="48" t="s">
        <v>2477</v>
      </c>
      <c r="C632" s="48" t="s">
        <v>3977</v>
      </c>
      <c r="D632" s="16">
        <v>46265</v>
      </c>
      <c r="E632" s="48" t="s">
        <v>2413</v>
      </c>
      <c r="F632" s="17" t="s">
        <v>2</v>
      </c>
      <c r="G632" s="17" t="s">
        <v>431</v>
      </c>
      <c r="H632" s="17" t="s">
        <v>2309</v>
      </c>
      <c r="I632" s="21">
        <v>117.13</v>
      </c>
      <c r="J632" s="17" t="s">
        <v>525</v>
      </c>
      <c r="K632" s="20">
        <f>IF(FluxoCaixa1013151419182730[[#This Row],[Movimento ]]="Saldo Inicial",FluxoCaixa1013151419182730[[#This Row],[R$ (Valores)]],K631+FluxoCaixa1013151419182730[[#This Row],[Valores Receitas / Despesas]])</f>
        <v>5625.690000000327</v>
      </c>
      <c r="L632" s="20">
        <f>IF(FluxoCaixa1013151419182730[[#This Row],[Entrada / Saída]]="Saída",FluxoCaixa1013151419182730[[#This Row],[R$ (Valores)]]*-1,FluxoCaixa1013151419182730[[#This Row],[R$ (Valores)]])</f>
        <v>-117.13</v>
      </c>
    </row>
    <row r="633" spans="2:12">
      <c r="B633" s="48" t="s">
        <v>2477</v>
      </c>
      <c r="C633" s="48" t="s">
        <v>3977</v>
      </c>
      <c r="D633" s="16">
        <v>46265</v>
      </c>
      <c r="E633" s="48" t="s">
        <v>2413</v>
      </c>
      <c r="F633" s="17" t="s">
        <v>2</v>
      </c>
      <c r="G633" s="17" t="s">
        <v>25</v>
      </c>
      <c r="H633" s="17" t="s">
        <v>1751</v>
      </c>
      <c r="I633" s="21">
        <v>1173</v>
      </c>
      <c r="J633" s="17" t="s">
        <v>525</v>
      </c>
      <c r="K633" s="20">
        <f>IF(FluxoCaixa1013151419182730[[#This Row],[Movimento ]]="Saldo Inicial",FluxoCaixa1013151419182730[[#This Row],[R$ (Valores)]],K632+FluxoCaixa1013151419182730[[#This Row],[Valores Receitas / Despesas]])</f>
        <v>4452.690000000327</v>
      </c>
      <c r="L633" s="20">
        <f>IF(FluxoCaixa1013151419182730[[#This Row],[Entrada / Saída]]="Saída",FluxoCaixa1013151419182730[[#This Row],[R$ (Valores)]]*-1,FluxoCaixa1013151419182730[[#This Row],[R$ (Valores)]])</f>
        <v>-1173</v>
      </c>
    </row>
    <row r="634" spans="2:12">
      <c r="B634" s="48" t="s">
        <v>2477</v>
      </c>
      <c r="C634" s="48" t="s">
        <v>3977</v>
      </c>
      <c r="D634" s="16">
        <v>46265</v>
      </c>
      <c r="E634" s="48" t="s">
        <v>2413</v>
      </c>
      <c r="F634" s="17" t="s">
        <v>2</v>
      </c>
      <c r="G634" s="17" t="s">
        <v>123</v>
      </c>
      <c r="H634" s="17" t="s">
        <v>4257</v>
      </c>
      <c r="I634" s="21">
        <v>1560.61</v>
      </c>
      <c r="J634" s="17" t="s">
        <v>525</v>
      </c>
      <c r="K634" s="20">
        <f>IF(FluxoCaixa1013151419182730[[#This Row],[Movimento ]]="Saldo Inicial",FluxoCaixa1013151419182730[[#This Row],[R$ (Valores)]],K632+FluxoCaixa1013151419182730[[#This Row],[Valores Receitas / Despesas]])</f>
        <v>4065.0800000003273</v>
      </c>
      <c r="L634" s="20">
        <f>IF(FluxoCaixa1013151419182730[[#This Row],[Entrada / Saída]]="Saída",FluxoCaixa1013151419182730[[#This Row],[R$ (Valores)]]*-1,FluxoCaixa1013151419182730[[#This Row],[R$ (Valores)]])</f>
        <v>-1560.61</v>
      </c>
    </row>
    <row r="635" spans="2:12">
      <c r="B635" s="48" t="s">
        <v>2477</v>
      </c>
      <c r="C635" s="48" t="s">
        <v>3977</v>
      </c>
      <c r="D635" s="16">
        <v>46265</v>
      </c>
      <c r="E635" s="48" t="s">
        <v>2413</v>
      </c>
      <c r="F635" s="17" t="s">
        <v>2</v>
      </c>
      <c r="G635" s="17" t="s">
        <v>146</v>
      </c>
      <c r="H635" s="17" t="s">
        <v>862</v>
      </c>
      <c r="I635" s="21">
        <v>477</v>
      </c>
      <c r="J635" s="17" t="s">
        <v>525</v>
      </c>
      <c r="K635" s="20">
        <f>IF(FluxoCaixa1013151419182730[[#This Row],[Movimento ]]="Saldo Inicial",FluxoCaixa1013151419182730[[#This Row],[R$ (Valores)]],K634+FluxoCaixa1013151419182730[[#This Row],[Valores Receitas / Despesas]])</f>
        <v>3588.0800000003273</v>
      </c>
      <c r="L635" s="20">
        <f>IF(FluxoCaixa1013151419182730[[#This Row],[Entrada / Saída]]="Saída",FluxoCaixa1013151419182730[[#This Row],[R$ (Valores)]]*-1,FluxoCaixa1013151419182730[[#This Row],[R$ (Valores)]])</f>
        <v>-477</v>
      </c>
    </row>
    <row r="636" spans="2:12">
      <c r="B636" s="48" t="s">
        <v>2477</v>
      </c>
      <c r="C636" s="48" t="s">
        <v>3977</v>
      </c>
      <c r="D636" s="16">
        <v>46265</v>
      </c>
      <c r="E636" s="48" t="s">
        <v>2413</v>
      </c>
      <c r="F636" s="17" t="s">
        <v>2</v>
      </c>
      <c r="G636" s="17" t="s">
        <v>146</v>
      </c>
      <c r="H636" s="17" t="s">
        <v>862</v>
      </c>
      <c r="I636" s="21">
        <v>81</v>
      </c>
      <c r="J636" s="17" t="s">
        <v>525</v>
      </c>
      <c r="K636" s="20">
        <f>IF(FluxoCaixa1013151419182730[[#This Row],[Movimento ]]="Saldo Inicial",FluxoCaixa1013151419182730[[#This Row],[R$ (Valores)]],K635+FluxoCaixa1013151419182730[[#This Row],[Valores Receitas / Despesas]])</f>
        <v>3507.0800000003273</v>
      </c>
      <c r="L636" s="20">
        <f>IF(FluxoCaixa1013151419182730[[#This Row],[Entrada / Saída]]="Saída",FluxoCaixa1013151419182730[[#This Row],[R$ (Valores)]]*-1,FluxoCaixa1013151419182730[[#This Row],[R$ (Valores)]])</f>
        <v>-81</v>
      </c>
    </row>
    <row r="637" spans="2:12">
      <c r="B637" s="48" t="s">
        <v>2477</v>
      </c>
      <c r="C637" s="48" t="s">
        <v>3977</v>
      </c>
      <c r="D637" s="16">
        <v>46265</v>
      </c>
      <c r="E637" s="48" t="s">
        <v>2413</v>
      </c>
      <c r="F637" s="17" t="s">
        <v>2</v>
      </c>
      <c r="G637" s="17" t="s">
        <v>24</v>
      </c>
      <c r="H637" s="17" t="s">
        <v>1281</v>
      </c>
      <c r="I637" s="21">
        <v>52218.29</v>
      </c>
      <c r="J637" s="17" t="s">
        <v>525</v>
      </c>
      <c r="K637" s="20">
        <f>IF(FluxoCaixa1013151419182730[[#This Row],[Movimento ]]="Saldo Inicial",FluxoCaixa1013151419182730[[#This Row],[R$ (Valores)]],K635+FluxoCaixa1013151419182730[[#This Row],[Valores Receitas / Despesas]])</f>
        <v>-48630.209999999672</v>
      </c>
      <c r="L637" s="20">
        <f>IF(FluxoCaixa1013151419182730[[#This Row],[Entrada / Saída]]="Saída",FluxoCaixa1013151419182730[[#This Row],[R$ (Valores)]]*-1,FluxoCaixa1013151419182730[[#This Row],[R$ (Valores)]])</f>
        <v>-52218.29</v>
      </c>
    </row>
    <row r="638" spans="2:12">
      <c r="B638" s="48" t="s">
        <v>2477</v>
      </c>
      <c r="C638" s="48" t="s">
        <v>3977</v>
      </c>
      <c r="D638" s="16">
        <v>46265</v>
      </c>
      <c r="E638" s="48" t="s">
        <v>2413</v>
      </c>
      <c r="F638" s="17" t="s">
        <v>2</v>
      </c>
      <c r="G638" s="17" t="s">
        <v>71</v>
      </c>
      <c r="H638" s="17" t="s">
        <v>3883</v>
      </c>
      <c r="I638" s="21">
        <v>25.74</v>
      </c>
      <c r="J638" s="17" t="s">
        <v>525</v>
      </c>
      <c r="K638" s="20">
        <f>IF(FluxoCaixa1013151419182730[[#This Row],[Movimento ]]="Saldo Inicial",FluxoCaixa1013151419182730[[#This Row],[R$ (Valores)]],K634+FluxoCaixa1013151419182730[[#This Row],[Valores Receitas / Despesas]])</f>
        <v>4039.3400000003276</v>
      </c>
      <c r="L638" s="20">
        <f>IF(FluxoCaixa1013151419182730[[#This Row],[Entrada / Saída]]="Saída",FluxoCaixa1013151419182730[[#This Row],[R$ (Valores)]]*-1,FluxoCaixa1013151419182730[[#This Row],[R$ (Valores)]])</f>
        <v>-25.74</v>
      </c>
    </row>
    <row r="639" spans="2:12">
      <c r="B639" s="48" t="s">
        <v>2477</v>
      </c>
      <c r="C639" s="48" t="s">
        <v>3977</v>
      </c>
      <c r="D639" s="16">
        <v>46265</v>
      </c>
      <c r="E639" s="48" t="s">
        <v>2413</v>
      </c>
      <c r="F639" s="17" t="s">
        <v>2</v>
      </c>
      <c r="G639" s="17" t="s">
        <v>4176</v>
      </c>
      <c r="H639" s="17" t="s">
        <v>4251</v>
      </c>
      <c r="I639" s="21">
        <v>36354.080000000002</v>
      </c>
      <c r="J639" s="17" t="s">
        <v>525</v>
      </c>
      <c r="K639" s="20">
        <f>IF(FluxoCaixa1013151419182730[[#This Row],[Movimento ]]="Saldo Inicial",FluxoCaixa1013151419182730[[#This Row],[R$ (Valores)]],K634+FluxoCaixa1013151419182730[[#This Row],[Valores Receitas / Despesas]])</f>
        <v>-32288.999999999673</v>
      </c>
      <c r="L639" s="20">
        <f>IF(FluxoCaixa1013151419182730[[#This Row],[Entrada / Saída]]="Saída",FluxoCaixa1013151419182730[[#This Row],[R$ (Valores)]]*-1,FluxoCaixa1013151419182730[[#This Row],[R$ (Valores)]])</f>
        <v>-36354.080000000002</v>
      </c>
    </row>
    <row r="640" spans="2:12">
      <c r="B640" s="48" t="s">
        <v>2477</v>
      </c>
      <c r="C640" s="48" t="s">
        <v>3977</v>
      </c>
      <c r="D640" s="16">
        <v>46265</v>
      </c>
      <c r="E640" s="48" t="s">
        <v>2413</v>
      </c>
      <c r="F640" s="17" t="s">
        <v>2</v>
      </c>
      <c r="G640" s="17" t="s">
        <v>519</v>
      </c>
      <c r="H640" s="17" t="s">
        <v>3620</v>
      </c>
      <c r="I640" s="21">
        <v>1266.67</v>
      </c>
      <c r="J640" s="17" t="s">
        <v>525</v>
      </c>
      <c r="K640" s="20">
        <f>IF(FluxoCaixa1013151419182730[[#This Row],[Movimento ]]="Saldo Inicial",FluxoCaixa1013151419182730[[#This Row],[R$ (Valores)]],K632+FluxoCaixa1013151419182730[[#This Row],[Valores Receitas / Despesas]])</f>
        <v>4359.0200000003269</v>
      </c>
      <c r="L640" s="20">
        <f>IF(FluxoCaixa1013151419182730[[#This Row],[Entrada / Saída]]="Saída",FluxoCaixa1013151419182730[[#This Row],[R$ (Valores)]]*-1,FluxoCaixa1013151419182730[[#This Row],[R$ (Valores)]])</f>
        <v>-1266.67</v>
      </c>
    </row>
    <row r="641" spans="2:12">
      <c r="B641" s="48" t="s">
        <v>2477</v>
      </c>
      <c r="C641" s="48" t="s">
        <v>3977</v>
      </c>
      <c r="D641" s="16">
        <v>46265</v>
      </c>
      <c r="E641" s="48" t="s">
        <v>2413</v>
      </c>
      <c r="F641" s="17" t="s">
        <v>2</v>
      </c>
      <c r="G641" s="17" t="s">
        <v>123</v>
      </c>
      <c r="H641" s="17" t="s">
        <v>4258</v>
      </c>
      <c r="I641" s="21">
        <v>1864.06</v>
      </c>
      <c r="J641" s="17" t="s">
        <v>525</v>
      </c>
      <c r="K641" s="20">
        <f>IF(FluxoCaixa1013151419182730[[#This Row],[Movimento ]]="Saldo Inicial",FluxoCaixa1013151419182730[[#This Row],[R$ (Valores)]],K640+FluxoCaixa1013151419182730[[#This Row],[Valores Receitas / Despesas]])</f>
        <v>2494.960000000327</v>
      </c>
      <c r="L641" s="20">
        <f>IF(FluxoCaixa1013151419182730[[#This Row],[Entrada / Saída]]="Saída",FluxoCaixa1013151419182730[[#This Row],[R$ (Valores)]]*-1,FluxoCaixa1013151419182730[[#This Row],[R$ (Valores)]])</f>
        <v>-1864.06</v>
      </c>
    </row>
    <row r="642" spans="2:12">
      <c r="B642" s="48" t="s">
        <v>2477</v>
      </c>
      <c r="C642" s="48" t="s">
        <v>3977</v>
      </c>
      <c r="D642" s="16">
        <v>46265</v>
      </c>
      <c r="E642" s="48" t="s">
        <v>2413</v>
      </c>
      <c r="F642" s="17" t="s">
        <v>2</v>
      </c>
      <c r="G642" s="17" t="s">
        <v>10</v>
      </c>
      <c r="H642" s="17" t="s">
        <v>4259</v>
      </c>
      <c r="I642" s="21">
        <v>1720</v>
      </c>
      <c r="J642" s="17" t="s">
        <v>525</v>
      </c>
      <c r="K642" s="20">
        <f>IF(FluxoCaixa1013151419182730[[#This Row],[Movimento ]]="Saldo Inicial",FluxoCaixa1013151419182730[[#This Row],[R$ (Valores)]],K641+FluxoCaixa1013151419182730[[#This Row],[Valores Receitas / Despesas]])</f>
        <v>774.960000000327</v>
      </c>
      <c r="L642" s="20">
        <f>IF(FluxoCaixa1013151419182730[[#This Row],[Entrada / Saída]]="Saída",FluxoCaixa1013151419182730[[#This Row],[R$ (Valores)]]*-1,FluxoCaixa1013151419182730[[#This Row],[R$ (Valores)]])</f>
        <v>-1720</v>
      </c>
    </row>
    <row r="643" spans="2:12">
      <c r="B643" s="48" t="s">
        <v>2478</v>
      </c>
      <c r="C643" s="48" t="s">
        <v>3977</v>
      </c>
      <c r="D643" s="16">
        <v>46265</v>
      </c>
      <c r="E643" s="48" t="s">
        <v>2413</v>
      </c>
      <c r="F643" s="17" t="s">
        <v>1</v>
      </c>
      <c r="G643" s="17" t="s">
        <v>75</v>
      </c>
      <c r="H643" s="17" t="s">
        <v>4110</v>
      </c>
      <c r="I643" s="21">
        <v>100000</v>
      </c>
      <c r="J643" s="17" t="s">
        <v>525</v>
      </c>
      <c r="K643" s="20">
        <f>IF(FluxoCaixa1013151419182730[[#This Row],[Movimento ]]="Saldo Inicial",FluxoCaixa1013151419182730[[#This Row],[R$ (Valores)]],K641+FluxoCaixa1013151419182730[[#This Row],[Valores Receitas / Despesas]])</f>
        <v>102494.96000000033</v>
      </c>
      <c r="L643" s="20">
        <f>IF(FluxoCaixa1013151419182730[[#This Row],[Entrada / Saída]]="Saída",FluxoCaixa1013151419182730[[#This Row],[R$ (Valores)]]*-1,FluxoCaixa1013151419182730[[#This Row],[R$ (Valores)]])</f>
        <v>100000</v>
      </c>
    </row>
    <row r="644" spans="2:12">
      <c r="B644" s="48" t="s">
        <v>2477</v>
      </c>
      <c r="C644" s="48" t="s">
        <v>3977</v>
      </c>
      <c r="D644" s="16">
        <v>46265</v>
      </c>
      <c r="E644" s="48" t="s">
        <v>2417</v>
      </c>
      <c r="F644" s="17" t="s">
        <v>2</v>
      </c>
      <c r="G644" s="17" t="s">
        <v>70</v>
      </c>
      <c r="H644" s="17" t="s">
        <v>2921</v>
      </c>
      <c r="I644" s="21">
        <v>2000</v>
      </c>
      <c r="J644" s="17" t="s">
        <v>525</v>
      </c>
      <c r="K644" s="20">
        <f>IF(FluxoCaixa1013151419182730[[#This Row],[Movimento ]]="Saldo Inicial",FluxoCaixa1013151419182730[[#This Row],[R$ (Valores)]],K640+FluxoCaixa1013151419182730[[#This Row],[Valores Receitas / Despesas]])</f>
        <v>2359.0200000003269</v>
      </c>
      <c r="L644" s="20">
        <f>IF(FluxoCaixa1013151419182730[[#This Row],[Entrada / Saída]]="Saída",FluxoCaixa1013151419182730[[#This Row],[R$ (Valores)]]*-1,FluxoCaixa1013151419182730[[#This Row],[R$ (Valores)]])</f>
        <v>-2000</v>
      </c>
    </row>
    <row r="645" spans="2:12">
      <c r="B645" s="48" t="s">
        <v>2477</v>
      </c>
      <c r="C645" s="48" t="s">
        <v>3977</v>
      </c>
      <c r="D645" s="16">
        <v>46265</v>
      </c>
      <c r="E645" s="48" t="s">
        <v>2417</v>
      </c>
      <c r="F645" s="17" t="s">
        <v>2</v>
      </c>
      <c r="G645" s="17" t="s">
        <v>70</v>
      </c>
      <c r="H645" s="17" t="s">
        <v>3352</v>
      </c>
      <c r="I645" s="21">
        <v>600</v>
      </c>
      <c r="J645" s="17" t="s">
        <v>525</v>
      </c>
      <c r="K645" s="20">
        <f>IF(FluxoCaixa1013151419182730[[#This Row],[Movimento ]]="Saldo Inicial",FluxoCaixa1013151419182730[[#This Row],[R$ (Valores)]],K640+FluxoCaixa1013151419182730[[#This Row],[Valores Receitas / Despesas]])</f>
        <v>3759.0200000003269</v>
      </c>
      <c r="L645" s="20">
        <f>IF(FluxoCaixa1013151419182730[[#This Row],[Entrada / Saída]]="Saída",FluxoCaixa1013151419182730[[#This Row],[R$ (Valores)]]*-1,FluxoCaixa1013151419182730[[#This Row],[R$ (Valores)]])</f>
        <v>-600</v>
      </c>
    </row>
    <row r="646" spans="2:12">
      <c r="B646" s="48" t="s">
        <v>2478</v>
      </c>
      <c r="C646" s="48" t="s">
        <v>3977</v>
      </c>
      <c r="D646" s="16">
        <v>46265</v>
      </c>
      <c r="E646" s="48" t="s">
        <v>2496</v>
      </c>
      <c r="F646" s="17" t="s">
        <v>2</v>
      </c>
      <c r="G646" s="17" t="s">
        <v>77</v>
      </c>
      <c r="H646" s="17" t="s">
        <v>4260</v>
      </c>
      <c r="I646" s="21">
        <v>3193.05</v>
      </c>
      <c r="J646" s="17" t="s">
        <v>525</v>
      </c>
      <c r="K646" s="20">
        <f>IF(FluxoCaixa1013151419182730[[#This Row],[Movimento ]]="Saldo Inicial",FluxoCaixa1013151419182730[[#This Row],[R$ (Valores)]],K645+FluxoCaixa1013151419182730[[#This Row],[Valores Receitas / Despesas]])</f>
        <v>565.97000000032676</v>
      </c>
      <c r="L646" s="20">
        <f>IF(FluxoCaixa1013151419182730[[#This Row],[Entrada / Saída]]="Saída",FluxoCaixa1013151419182730[[#This Row],[R$ (Valores)]]*-1,FluxoCaixa1013151419182730[[#This Row],[R$ (Valores)]])</f>
        <v>-3193.05</v>
      </c>
    </row>
    <row r="647" spans="2:12">
      <c r="B647" s="48" t="s">
        <v>2478</v>
      </c>
      <c r="C647" s="48" t="s">
        <v>3977</v>
      </c>
      <c r="D647" s="16">
        <v>46265</v>
      </c>
      <c r="E647" s="48" t="s">
        <v>2417</v>
      </c>
      <c r="F647" s="17" t="s">
        <v>2</v>
      </c>
      <c r="G647" s="17" t="s">
        <v>77</v>
      </c>
      <c r="H647" s="17" t="s">
        <v>1276</v>
      </c>
      <c r="I647" s="21">
        <v>1915.83</v>
      </c>
      <c r="J647" s="17" t="s">
        <v>525</v>
      </c>
      <c r="K647" s="20">
        <f>IF(FluxoCaixa1013151419182730[[#This Row],[Movimento ]]="Saldo Inicial",FluxoCaixa1013151419182730[[#This Row],[R$ (Valores)]],K646+FluxoCaixa1013151419182730[[#This Row],[Valores Receitas / Despesas]])</f>
        <v>-1349.8599999996732</v>
      </c>
      <c r="L647" s="20">
        <f>IF(FluxoCaixa1013151419182730[[#This Row],[Entrada / Saída]]="Saída",FluxoCaixa1013151419182730[[#This Row],[R$ (Valores)]]*-1,FluxoCaixa1013151419182730[[#This Row],[R$ (Valores)]])</f>
        <v>-1915.83</v>
      </c>
    </row>
    <row r="648" spans="2:12">
      <c r="B648" s="48" t="s">
        <v>2478</v>
      </c>
      <c r="C648" s="48" t="s">
        <v>3977</v>
      </c>
      <c r="D648" s="16">
        <v>46265</v>
      </c>
      <c r="E648" s="48" t="s">
        <v>2417</v>
      </c>
      <c r="F648" s="17" t="s">
        <v>2</v>
      </c>
      <c r="G648" s="17" t="s">
        <v>77</v>
      </c>
      <c r="H648" s="17" t="s">
        <v>4261</v>
      </c>
      <c r="I648" s="21">
        <v>15697.08</v>
      </c>
      <c r="J648" s="17" t="s">
        <v>525</v>
      </c>
      <c r="K648" s="20">
        <f>IF(FluxoCaixa1013151419182730[[#This Row],[Movimento ]]="Saldo Inicial",FluxoCaixa1013151419182730[[#This Row],[R$ (Valores)]],K647+FluxoCaixa1013151419182730[[#This Row],[Valores Receitas / Despesas]])</f>
        <v>-17046.939999999675</v>
      </c>
      <c r="L648" s="20">
        <f>IF(FluxoCaixa1013151419182730[[#This Row],[Entrada / Saída]]="Saída",FluxoCaixa1013151419182730[[#This Row],[R$ (Valores)]]*-1,FluxoCaixa1013151419182730[[#This Row],[R$ (Valores)]])</f>
        <v>-15697.08</v>
      </c>
    </row>
    <row r="649" spans="2:12">
      <c r="B649" s="48" t="s">
        <v>2478</v>
      </c>
      <c r="C649" s="48" t="s">
        <v>3977</v>
      </c>
      <c r="D649" s="16">
        <v>46265</v>
      </c>
      <c r="E649" s="48" t="s">
        <v>2417</v>
      </c>
      <c r="F649" s="17" t="s">
        <v>2</v>
      </c>
      <c r="G649" s="17" t="s">
        <v>77</v>
      </c>
      <c r="H649" s="17" t="s">
        <v>4262</v>
      </c>
      <c r="I649" s="21">
        <v>1277.22</v>
      </c>
      <c r="J649" s="17" t="s">
        <v>525</v>
      </c>
      <c r="K649" s="20">
        <f>IF(FluxoCaixa1013151419182730[[#This Row],[Movimento ]]="Saldo Inicial",FluxoCaixa1013151419182730[[#This Row],[R$ (Valores)]],K647+FluxoCaixa1013151419182730[[#This Row],[Valores Receitas / Despesas]])</f>
        <v>-2627.0799999996734</v>
      </c>
      <c r="L649" s="20">
        <f>IF(FluxoCaixa1013151419182730[[#This Row],[Entrada / Saída]]="Saída",FluxoCaixa1013151419182730[[#This Row],[R$ (Valores)]]*-1,FluxoCaixa1013151419182730[[#This Row],[R$ (Valores)]])</f>
        <v>-1277.22</v>
      </c>
    </row>
    <row r="650" spans="2:12">
      <c r="B650" s="48" t="s">
        <v>2478</v>
      </c>
      <c r="C650" s="48" t="s">
        <v>3977</v>
      </c>
      <c r="D650" s="16">
        <v>46265</v>
      </c>
      <c r="E650" s="48" t="s">
        <v>2496</v>
      </c>
      <c r="F650" s="17" t="s">
        <v>2</v>
      </c>
      <c r="G650" s="17" t="s">
        <v>70</v>
      </c>
      <c r="H650" s="17" t="s">
        <v>4263</v>
      </c>
      <c r="I650" s="21">
        <v>9890</v>
      </c>
      <c r="J650" s="17" t="s">
        <v>525</v>
      </c>
      <c r="K650" s="20">
        <f>IF(FluxoCaixa1013151419182730[[#This Row],[Movimento ]]="Saldo Inicial",FluxoCaixa1013151419182730[[#This Row],[R$ (Valores)]],K640+FluxoCaixa1013151419182730[[#This Row],[Valores Receitas / Despesas]])</f>
        <v>-5530.9799999996731</v>
      </c>
      <c r="L650" s="20">
        <f>IF(FluxoCaixa1013151419182730[[#This Row],[Entrada / Saída]]="Saída",FluxoCaixa1013151419182730[[#This Row],[R$ (Valores)]]*-1,FluxoCaixa1013151419182730[[#This Row],[R$ (Valores)]])</f>
        <v>-9890</v>
      </c>
    </row>
    <row r="651" spans="2:12">
      <c r="B651" s="48" t="s">
        <v>2478</v>
      </c>
      <c r="C651" s="48" t="s">
        <v>3977</v>
      </c>
      <c r="D651" s="16">
        <v>46265</v>
      </c>
      <c r="E651" s="48" t="s">
        <v>2417</v>
      </c>
      <c r="F651" s="17" t="s">
        <v>2</v>
      </c>
      <c r="G651" s="17" t="s">
        <v>70</v>
      </c>
      <c r="H651" s="17" t="s">
        <v>3560</v>
      </c>
      <c r="I651" s="21">
        <v>1000</v>
      </c>
      <c r="J651" s="17" t="s">
        <v>525</v>
      </c>
      <c r="K651" s="20">
        <f>IF(FluxoCaixa1013151419182730[[#This Row],[Movimento ]]="Saldo Inicial",FluxoCaixa1013151419182730[[#This Row],[R$ (Valores)]],K650+FluxoCaixa1013151419182730[[#This Row],[Valores Receitas / Despesas]])</f>
        <v>-6530.9799999996731</v>
      </c>
      <c r="L651" s="20">
        <f>IF(FluxoCaixa1013151419182730[[#This Row],[Entrada / Saída]]="Saída",FluxoCaixa1013151419182730[[#This Row],[R$ (Valores)]]*-1,FluxoCaixa1013151419182730[[#This Row],[R$ (Valores)]])</f>
        <v>-1000</v>
      </c>
    </row>
    <row r="652" spans="2:12">
      <c r="B652" s="48" t="s">
        <v>2478</v>
      </c>
      <c r="C652" s="48" t="s">
        <v>3977</v>
      </c>
      <c r="D652" s="16">
        <v>46265</v>
      </c>
      <c r="E652" s="48" t="s">
        <v>2417</v>
      </c>
      <c r="F652" s="17" t="s">
        <v>1</v>
      </c>
      <c r="G652" s="17" t="s">
        <v>60</v>
      </c>
      <c r="H652" s="17" t="s">
        <v>2921</v>
      </c>
      <c r="I652" s="21">
        <v>2000</v>
      </c>
      <c r="J652" s="17" t="s">
        <v>525</v>
      </c>
      <c r="K652" s="20">
        <f>IF(FluxoCaixa1013151419182730[[#This Row],[Movimento ]]="Saldo Inicial",FluxoCaixa1013151419182730[[#This Row],[R$ (Valores)]],K650+FluxoCaixa1013151419182730[[#This Row],[Valores Receitas / Despesas]])</f>
        <v>-3530.9799999996731</v>
      </c>
      <c r="L652" s="20">
        <f>IF(FluxoCaixa1013151419182730[[#This Row],[Entrada / Saída]]="Saída",FluxoCaixa1013151419182730[[#This Row],[R$ (Valores)]]*-1,FluxoCaixa1013151419182730[[#This Row],[R$ (Valores)]])</f>
        <v>2000</v>
      </c>
    </row>
    <row r="653" spans="2:12">
      <c r="B653" s="48" t="s">
        <v>2477</v>
      </c>
      <c r="C653" s="48" t="s">
        <v>3977</v>
      </c>
      <c r="D653" s="16">
        <v>46265</v>
      </c>
      <c r="E653" s="48" t="s">
        <v>2496</v>
      </c>
      <c r="F653" s="17" t="s">
        <v>2</v>
      </c>
      <c r="G653" s="17" t="s">
        <v>70</v>
      </c>
      <c r="H653" s="17" t="s">
        <v>3276</v>
      </c>
      <c r="I653" s="21">
        <v>2000</v>
      </c>
      <c r="J653" s="17" t="s">
        <v>525</v>
      </c>
      <c r="K653" s="20">
        <f>IF(FluxoCaixa1013151419182730[[#This Row],[Movimento ]]="Saldo Inicial",FluxoCaixa1013151419182730[[#This Row],[R$ (Valores)]],K650+FluxoCaixa1013151419182730[[#This Row],[Valores Receitas / Despesas]])</f>
        <v>-7530.9799999996731</v>
      </c>
      <c r="L653" s="20">
        <f>IF(FluxoCaixa1013151419182730[[#This Row],[Entrada / Saída]]="Saída",FluxoCaixa1013151419182730[[#This Row],[R$ (Valores)]]*-1,FluxoCaixa1013151419182730[[#This Row],[R$ (Valores)]])</f>
        <v>-2000</v>
      </c>
    </row>
    <row r="654" spans="2:12">
      <c r="B654" s="48" t="s">
        <v>2477</v>
      </c>
      <c r="C654" s="48" t="s">
        <v>3977</v>
      </c>
      <c r="D654" s="16">
        <v>46265</v>
      </c>
      <c r="E654" s="48" t="s">
        <v>2496</v>
      </c>
      <c r="F654" s="17" t="s">
        <v>2</v>
      </c>
      <c r="G654" s="17" t="s">
        <v>70</v>
      </c>
      <c r="H654" s="17" t="s">
        <v>3510</v>
      </c>
      <c r="I654" s="21">
        <v>2000</v>
      </c>
      <c r="J654" s="17" t="s">
        <v>525</v>
      </c>
      <c r="K654" s="20">
        <f>IF(FluxoCaixa1013151419182730[[#This Row],[Movimento ]]="Saldo Inicial",FluxoCaixa1013151419182730[[#This Row],[R$ (Valores)]],K650+FluxoCaixa1013151419182730[[#This Row],[Valores Receitas / Despesas]])</f>
        <v>-7530.9799999996731</v>
      </c>
      <c r="L654" s="20">
        <f>IF(FluxoCaixa1013151419182730[[#This Row],[Entrada / Saída]]="Saída",FluxoCaixa1013151419182730[[#This Row],[R$ (Valores)]]*-1,FluxoCaixa1013151419182730[[#This Row],[R$ (Valores)]])</f>
        <v>-2000</v>
      </c>
    </row>
    <row r="655" spans="2:12">
      <c r="B655" s="48" t="s">
        <v>2477</v>
      </c>
      <c r="C655" s="48" t="s">
        <v>3977</v>
      </c>
      <c r="D655" s="16">
        <v>46265</v>
      </c>
      <c r="E655" s="48" t="s">
        <v>2496</v>
      </c>
      <c r="F655" s="17" t="s">
        <v>2</v>
      </c>
      <c r="G655" s="17" t="s">
        <v>70</v>
      </c>
      <c r="H655" s="17" t="s">
        <v>2921</v>
      </c>
      <c r="I655" s="21">
        <v>2000</v>
      </c>
      <c r="J655" s="17" t="s">
        <v>525</v>
      </c>
      <c r="K655" s="20">
        <f>IF(FluxoCaixa1013151419182730[[#This Row],[Movimento ]]="Saldo Inicial",FluxoCaixa1013151419182730[[#This Row],[R$ (Valores)]],K650+FluxoCaixa1013151419182730[[#This Row],[Valores Receitas / Despesas]])</f>
        <v>-7530.9799999996731</v>
      </c>
      <c r="L655" s="20">
        <f>IF(FluxoCaixa1013151419182730[[#This Row],[Entrada / Saída]]="Saída",FluxoCaixa1013151419182730[[#This Row],[R$ (Valores)]]*-1,FluxoCaixa1013151419182730[[#This Row],[R$ (Valores)]])</f>
        <v>-2000</v>
      </c>
    </row>
    <row r="656" spans="2:12">
      <c r="B656" s="48" t="s">
        <v>2477</v>
      </c>
      <c r="C656" s="48" t="s">
        <v>3977</v>
      </c>
      <c r="D656" s="16">
        <v>46265</v>
      </c>
      <c r="E656" s="48" t="s">
        <v>2496</v>
      </c>
      <c r="F656" s="17" t="s">
        <v>2</v>
      </c>
      <c r="G656" s="17" t="s">
        <v>70</v>
      </c>
      <c r="H656" s="17" t="s">
        <v>1178</v>
      </c>
      <c r="I656" s="21">
        <v>1000</v>
      </c>
      <c r="J656" s="17" t="s">
        <v>525</v>
      </c>
      <c r="K656" s="20">
        <f>IF(FluxoCaixa1013151419182730[[#This Row],[Movimento ]]="Saldo Inicial",FluxoCaixa1013151419182730[[#This Row],[R$ (Valores)]],K655+FluxoCaixa1013151419182730[[#This Row],[Valores Receitas / Despesas]])</f>
        <v>-8530.9799999996721</v>
      </c>
      <c r="L656" s="20">
        <f>IF(FluxoCaixa1013151419182730[[#This Row],[Entrada / Saída]]="Saída",FluxoCaixa1013151419182730[[#This Row],[R$ (Valores)]]*-1,FluxoCaixa1013151419182730[[#This Row],[R$ (Valores)]])</f>
        <v>-1000</v>
      </c>
    </row>
    <row r="657" spans="2:12">
      <c r="B657" s="48" t="s">
        <v>2477</v>
      </c>
      <c r="C657" s="48" t="s">
        <v>3977</v>
      </c>
      <c r="D657" s="16">
        <v>46265</v>
      </c>
      <c r="E657" s="48" t="s">
        <v>2496</v>
      </c>
      <c r="F657" s="17" t="s">
        <v>2</v>
      </c>
      <c r="G657" s="17" t="s">
        <v>70</v>
      </c>
      <c r="H657" s="17" t="s">
        <v>2351</v>
      </c>
      <c r="I657" s="21">
        <v>260</v>
      </c>
      <c r="J657" s="17" t="s">
        <v>525</v>
      </c>
      <c r="K657" s="20">
        <f>IF(FluxoCaixa1013151419182730[[#This Row],[Movimento ]]="Saldo Inicial",FluxoCaixa1013151419182730[[#This Row],[R$ (Valores)]],K655+FluxoCaixa1013151419182730[[#This Row],[Valores Receitas / Despesas]])</f>
        <v>-7790.9799999996731</v>
      </c>
      <c r="L657" s="20">
        <f>IF(FluxoCaixa1013151419182730[[#This Row],[Entrada / Saída]]="Saída",FluxoCaixa1013151419182730[[#This Row],[R$ (Valores)]]*-1,FluxoCaixa1013151419182730[[#This Row],[R$ (Valores)]])</f>
        <v>-260</v>
      </c>
    </row>
    <row r="658" spans="2:12">
      <c r="B658" s="48" t="s">
        <v>2477</v>
      </c>
      <c r="C658" s="48" t="s">
        <v>3977</v>
      </c>
      <c r="D658" s="16">
        <v>46265</v>
      </c>
      <c r="E658" s="48" t="s">
        <v>2496</v>
      </c>
      <c r="F658" s="17" t="s">
        <v>2</v>
      </c>
      <c r="G658" s="17" t="s">
        <v>70</v>
      </c>
      <c r="H658" s="17" t="s">
        <v>2442</v>
      </c>
      <c r="I658" s="6">
        <v>600</v>
      </c>
      <c r="J658" s="17" t="s">
        <v>525</v>
      </c>
      <c r="K658" s="20">
        <f>IF(FluxoCaixa1013151419182730[[#This Row],[Movimento ]]="Saldo Inicial",FluxoCaixa1013151419182730[[#This Row],[R$ (Valores)]],K655+FluxoCaixa1013151419182730[[#This Row],[Valores Receitas / Despesas]])</f>
        <v>-8130.9799999996731</v>
      </c>
      <c r="L658" s="20">
        <f>IF(FluxoCaixa1013151419182730[[#This Row],[Entrada / Saída]]="Saída",FluxoCaixa1013151419182730[[#This Row],[R$ (Valores)]]*-1,FluxoCaixa1013151419182730[[#This Row],[R$ (Valores)]])</f>
        <v>-600</v>
      </c>
    </row>
    <row r="659" spans="2:12">
      <c r="B659" s="48" t="s">
        <v>2478</v>
      </c>
      <c r="C659" s="48" t="s">
        <v>3977</v>
      </c>
      <c r="D659" s="16">
        <v>46265</v>
      </c>
      <c r="E659" s="48" t="s">
        <v>2413</v>
      </c>
      <c r="F659" s="17" t="s">
        <v>2</v>
      </c>
      <c r="G659" s="17" t="s">
        <v>507</v>
      </c>
      <c r="H659" s="17" t="s">
        <v>2048</v>
      </c>
      <c r="I659" s="21">
        <v>108.39</v>
      </c>
      <c r="J659" s="17" t="s">
        <v>525</v>
      </c>
      <c r="K659" s="20">
        <f>IF(FluxoCaixa1013151419182730[[#This Row],[Movimento ]]="Saldo Inicial",FluxoCaixa1013151419182730[[#This Row],[R$ (Valores)]],K655+FluxoCaixa1013151419182730[[#This Row],[Valores Receitas / Despesas]])</f>
        <v>-7639.3699999996734</v>
      </c>
      <c r="L659" s="20">
        <f>IF(FluxoCaixa1013151419182730[[#This Row],[Entrada / Saída]]="Saída",FluxoCaixa1013151419182730[[#This Row],[R$ (Valores)]]*-1,FluxoCaixa1013151419182730[[#This Row],[R$ (Valores)]])</f>
        <v>-108.39</v>
      </c>
    </row>
    <row r="660" spans="2:12">
      <c r="B660" s="48" t="s">
        <v>2478</v>
      </c>
      <c r="C660" s="48" t="s">
        <v>3977</v>
      </c>
      <c r="D660" s="16">
        <v>46265</v>
      </c>
      <c r="E660" s="48" t="s">
        <v>2413</v>
      </c>
      <c r="F660" s="17" t="s">
        <v>2</v>
      </c>
      <c r="G660" s="17" t="s">
        <v>507</v>
      </c>
      <c r="H660" s="17" t="s">
        <v>2048</v>
      </c>
      <c r="I660" s="21">
        <v>68.17</v>
      </c>
      <c r="J660" s="17" t="s">
        <v>525</v>
      </c>
      <c r="K660" s="20">
        <f>IF(FluxoCaixa1013151419182730[[#This Row],[Movimento ]]="Saldo Inicial",FluxoCaixa1013151419182730[[#This Row],[R$ (Valores)]],K640+FluxoCaixa1013151419182730[[#This Row],[Valores Receitas / Despesas]])</f>
        <v>4290.8500000003269</v>
      </c>
      <c r="L660" s="20">
        <f>IF(FluxoCaixa1013151419182730[[#This Row],[Entrada / Saída]]="Saída",FluxoCaixa1013151419182730[[#This Row],[R$ (Valores)]]*-1,FluxoCaixa1013151419182730[[#This Row],[R$ (Valores)]])</f>
        <v>-68.17</v>
      </c>
    </row>
    <row r="661" spans="2:12">
      <c r="B661" s="48" t="s">
        <v>2478</v>
      </c>
      <c r="C661" s="48" t="s">
        <v>3977</v>
      </c>
      <c r="D661" s="16">
        <v>46265</v>
      </c>
      <c r="E661" s="48" t="s">
        <v>2413</v>
      </c>
      <c r="F661" s="17" t="s">
        <v>1</v>
      </c>
      <c r="G661" s="17" t="s">
        <v>75</v>
      </c>
      <c r="H661" s="17" t="s">
        <v>4110</v>
      </c>
      <c r="I661" s="21">
        <v>150000</v>
      </c>
      <c r="J661" s="17" t="s">
        <v>525</v>
      </c>
      <c r="K661" s="20">
        <f>IF(FluxoCaixa1013151419182730[[#This Row],[Movimento ]]="Saldo Inicial",FluxoCaixa1013151419182730[[#This Row],[R$ (Valores)]],K660+FluxoCaixa1013151419182730[[#This Row],[Valores Receitas / Despesas]])</f>
        <v>154290.85000000033</v>
      </c>
      <c r="L661" s="20">
        <f>IF(FluxoCaixa1013151419182730[[#This Row],[Entrada / Saída]]="Saída",FluxoCaixa1013151419182730[[#This Row],[R$ (Valores)]]*-1,FluxoCaixa1013151419182730[[#This Row],[R$ (Valores)]])</f>
        <v>150000</v>
      </c>
    </row>
    <row r="662" spans="2:12">
      <c r="B662" s="48" t="s">
        <v>2478</v>
      </c>
      <c r="C662" s="48" t="s">
        <v>3977</v>
      </c>
      <c r="D662" s="16">
        <v>46265</v>
      </c>
      <c r="E662" s="48" t="s">
        <v>2413</v>
      </c>
      <c r="F662" s="17" t="s">
        <v>2</v>
      </c>
      <c r="G662" s="17" t="s">
        <v>20</v>
      </c>
      <c r="H662" s="17" t="s">
        <v>3353</v>
      </c>
      <c r="I662" s="21">
        <v>33553.81</v>
      </c>
      <c r="J662" s="17" t="s">
        <v>525</v>
      </c>
      <c r="K662" s="20">
        <f>IF(FluxoCaixa1013151419182730[[#This Row],[Movimento ]]="Saldo Inicial",FluxoCaixa1013151419182730[[#This Row],[R$ (Valores)]],K661+FluxoCaixa1013151419182730[[#This Row],[Valores Receitas / Despesas]])</f>
        <v>120737.04000000033</v>
      </c>
      <c r="L662" s="20">
        <f>IF(FluxoCaixa1013151419182730[[#This Row],[Entrada / Saída]]="Saída",FluxoCaixa1013151419182730[[#This Row],[R$ (Valores)]]*-1,FluxoCaixa1013151419182730[[#This Row],[R$ (Valores)]])</f>
        <v>-33553.81</v>
      </c>
    </row>
    <row r="663" spans="2:12">
      <c r="B663" s="48" t="s">
        <v>2478</v>
      </c>
      <c r="C663" s="48" t="s">
        <v>3977</v>
      </c>
      <c r="D663" s="16">
        <v>46265</v>
      </c>
      <c r="E663" s="48" t="s">
        <v>2413</v>
      </c>
      <c r="F663" s="17" t="s">
        <v>2</v>
      </c>
      <c r="G663" s="17" t="s">
        <v>20</v>
      </c>
      <c r="H663" s="17" t="s">
        <v>3353</v>
      </c>
      <c r="I663" s="21">
        <v>8264.89</v>
      </c>
      <c r="J663" s="17" t="s">
        <v>525</v>
      </c>
      <c r="K663" s="20">
        <f>IF(FluxoCaixa1013151419182730[[#This Row],[Movimento ]]="Saldo Inicial",FluxoCaixa1013151419182730[[#This Row],[R$ (Valores)]],K661+FluxoCaixa1013151419182730[[#This Row],[Valores Receitas / Despesas]])</f>
        <v>146025.96000000031</v>
      </c>
      <c r="L663" s="20">
        <f>IF(FluxoCaixa1013151419182730[[#This Row],[Entrada / Saída]]="Saída",FluxoCaixa1013151419182730[[#This Row],[R$ (Valores)]]*-1,FluxoCaixa1013151419182730[[#This Row],[R$ (Valores)]])</f>
        <v>-8264.89</v>
      </c>
    </row>
    <row r="664" spans="2:12">
      <c r="B664" s="48" t="s">
        <v>2478</v>
      </c>
      <c r="C664" s="48" t="s">
        <v>3977</v>
      </c>
      <c r="D664" s="16">
        <v>46265</v>
      </c>
      <c r="E664" s="48" t="s">
        <v>2413</v>
      </c>
      <c r="F664" s="17" t="s">
        <v>2</v>
      </c>
      <c r="G664" s="17" t="s">
        <v>20</v>
      </c>
      <c r="H664" s="17" t="s">
        <v>3353</v>
      </c>
      <c r="I664" s="21">
        <v>930</v>
      </c>
      <c r="J664" s="17" t="s">
        <v>525</v>
      </c>
      <c r="K664" s="20">
        <f>IF(FluxoCaixa1013151419182730[[#This Row],[Movimento ]]="Saldo Inicial",FluxoCaixa1013151419182730[[#This Row],[R$ (Valores)]],K661+FluxoCaixa1013151419182730[[#This Row],[Valores Receitas / Despesas]])</f>
        <v>153360.85000000033</v>
      </c>
      <c r="L664" s="20">
        <f>IF(FluxoCaixa1013151419182730[[#This Row],[Entrada / Saída]]="Saída",FluxoCaixa1013151419182730[[#This Row],[R$ (Valores)]]*-1,FluxoCaixa1013151419182730[[#This Row],[R$ (Valores)]])</f>
        <v>-930</v>
      </c>
    </row>
    <row r="665" spans="2:12">
      <c r="B665" s="48" t="s">
        <v>2478</v>
      </c>
      <c r="C665" s="48" t="s">
        <v>3977</v>
      </c>
      <c r="D665" s="16">
        <v>46265</v>
      </c>
      <c r="E665" s="48" t="s">
        <v>2413</v>
      </c>
      <c r="F665" s="17" t="s">
        <v>2</v>
      </c>
      <c r="G665" s="17" t="s">
        <v>21</v>
      </c>
      <c r="H665" s="17" t="s">
        <v>4264</v>
      </c>
      <c r="I665" s="21">
        <v>1675.15</v>
      </c>
      <c r="J665" s="17" t="s">
        <v>525</v>
      </c>
      <c r="K665" s="20">
        <f>IF(FluxoCaixa1013151419182730[[#This Row],[Movimento ]]="Saldo Inicial",FluxoCaixa1013151419182730[[#This Row],[R$ (Valores)]],K660+FluxoCaixa1013151419182730[[#This Row],[Valores Receitas / Despesas]])</f>
        <v>2615.7000000003268</v>
      </c>
      <c r="L665" s="20">
        <f>IF(FluxoCaixa1013151419182730[[#This Row],[Entrada / Saída]]="Saída",FluxoCaixa1013151419182730[[#This Row],[R$ (Valores)]]*-1,FluxoCaixa1013151419182730[[#This Row],[R$ (Valores)]])</f>
        <v>-1675.15</v>
      </c>
    </row>
    <row r="666" spans="2:12">
      <c r="B666" s="48" t="s">
        <v>2478</v>
      </c>
      <c r="C666" s="48" t="s">
        <v>3977</v>
      </c>
      <c r="D666" s="16">
        <v>46265</v>
      </c>
      <c r="E666" s="48" t="s">
        <v>2413</v>
      </c>
      <c r="F666" s="17" t="s">
        <v>2</v>
      </c>
      <c r="G666" s="17" t="s">
        <v>21</v>
      </c>
      <c r="H666" s="17" t="s">
        <v>4264</v>
      </c>
      <c r="I666" s="21">
        <v>22638.25</v>
      </c>
      <c r="J666" s="17" t="s">
        <v>525</v>
      </c>
      <c r="K666" s="20">
        <f>IF(FluxoCaixa1013151419182730[[#This Row],[Movimento ]]="Saldo Inicial",FluxoCaixa1013151419182730[[#This Row],[R$ (Valores)]],K660+FluxoCaixa1013151419182730[[#This Row],[Valores Receitas / Despesas]])</f>
        <v>-18347.399999999674</v>
      </c>
      <c r="L666" s="20">
        <f>IF(FluxoCaixa1013151419182730[[#This Row],[Entrada / Saída]]="Saída",FluxoCaixa1013151419182730[[#This Row],[R$ (Valores)]]*-1,FluxoCaixa1013151419182730[[#This Row],[R$ (Valores)]])</f>
        <v>-22638.25</v>
      </c>
    </row>
    <row r="667" spans="2:12">
      <c r="B667" s="48" t="s">
        <v>2478</v>
      </c>
      <c r="C667" s="48" t="s">
        <v>3977</v>
      </c>
      <c r="D667" s="16">
        <v>46265</v>
      </c>
      <c r="E667" s="48" t="s">
        <v>2413</v>
      </c>
      <c r="F667" s="17" t="s">
        <v>2</v>
      </c>
      <c r="G667" s="17" t="s">
        <v>21</v>
      </c>
      <c r="H667" s="17" t="s">
        <v>4264</v>
      </c>
      <c r="I667" s="21">
        <v>11247.23</v>
      </c>
      <c r="J667" s="17" t="s">
        <v>525</v>
      </c>
      <c r="K667" s="20">
        <f>IF(FluxoCaixa1013151419182730[[#This Row],[Movimento ]]="Saldo Inicial",FluxoCaixa1013151419182730[[#This Row],[R$ (Valores)]],K660+FluxoCaixa1013151419182730[[#This Row],[Valores Receitas / Despesas]])</f>
        <v>-6956.3799999996727</v>
      </c>
      <c r="L667" s="20">
        <f>IF(FluxoCaixa1013151419182730[[#This Row],[Entrada / Saída]]="Saída",FluxoCaixa1013151419182730[[#This Row],[R$ (Valores)]]*-1,FluxoCaixa1013151419182730[[#This Row],[R$ (Valores)]])</f>
        <v>-11247.23</v>
      </c>
    </row>
    <row r="668" spans="2:12">
      <c r="B668" s="48" t="s">
        <v>2478</v>
      </c>
      <c r="C668" s="48" t="s">
        <v>3977</v>
      </c>
      <c r="D668" s="16">
        <v>46265</v>
      </c>
      <c r="E668" s="48" t="s">
        <v>2413</v>
      </c>
      <c r="F668" s="17" t="s">
        <v>2</v>
      </c>
      <c r="G668" s="17" t="s">
        <v>21</v>
      </c>
      <c r="H668" s="17" t="s">
        <v>4264</v>
      </c>
      <c r="I668" s="21">
        <v>34568.050000000003</v>
      </c>
      <c r="J668" s="17" t="s">
        <v>525</v>
      </c>
      <c r="K668" s="20">
        <f>IF(FluxoCaixa1013151419182730[[#This Row],[Movimento ]]="Saldo Inicial",FluxoCaixa1013151419182730[[#This Row],[R$ (Valores)]],K667+FluxoCaixa1013151419182730[[#This Row],[Valores Receitas / Despesas]])</f>
        <v>-41524.429999999673</v>
      </c>
      <c r="L668" s="20">
        <f>IF(FluxoCaixa1013151419182730[[#This Row],[Entrada / Saída]]="Saída",FluxoCaixa1013151419182730[[#This Row],[R$ (Valores)]]*-1,FluxoCaixa1013151419182730[[#This Row],[R$ (Valores)]])</f>
        <v>-34568.050000000003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F11:F668" xr:uid="{FE64E45B-71BA-4056-823B-B8A803D16D3A}">
      <formula1>"Entrada,Saída"</formula1>
    </dataValidation>
    <dataValidation type="list" allowBlank="1" showInputMessage="1" showErrorMessage="1" sqref="H11" xr:uid="{FA5436B1-E4F3-4F78-9AD8-84A1353B85B9}">
      <formula1>INDIRECT($F11)</formula1>
    </dataValidation>
    <dataValidation type="list" allowBlank="1" showInputMessage="1" showErrorMessage="1" sqref="G11:G668" xr:uid="{97F106A7-512E-4273-9755-FD4BB2E2B549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26A816-55B0-4107-930B-CCF66BCA8812}">
          <x14:formula1>
            <xm:f>'Origem de Dados '!$F$3:$F$6</xm:f>
          </x14:formula1>
          <xm:sqref>J11:J668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6027-79C6-474E-8301-7D9C25A4E380}">
  <dimension ref="B1:S668"/>
  <sheetViews>
    <sheetView showGridLines="0" tabSelected="1" zoomScale="85" zoomScaleNormal="85" workbookViewId="0">
      <pane ySplit="10" topLeftCell="A14" activePane="bottomLeft" state="frozen"/>
      <selection pane="bottomLeft" activeCell="H34" sqref="H3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SUMPRODUCT(SUBTOTAL(9,OFFSET(FluxoCaixa101315141918273032[R$ (Valores)],ROW(FluxoCaixa101315141918273032[R$ (Valores)])-ROW(I11),0,1)),--(FluxoCaixa101315141918273032[Entrada / Saída]="Entrada"))+SUMPRODUCT(SUBTOTAL(9,OFFSET(FluxoCaixa101315141918273032[R$ (Valores)],ROW(FluxoCaixa101315141918273032[R$ (Valores)])-ROW(I11),0,1)),--(FluxoCaixa101315141918273032[Entrada / Saída]="Saldo Inicial"))</f>
        <v>39398.120000000003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SUMPRODUCT(SUBTOTAL(9,OFFSET(FluxoCaixa101315141918273032[R$ (Valores)],ROW(FluxoCaixa101315141918273032[R$ (Valores)])-ROW(I11),0,1)),--(FluxoCaixa101315141918273032[Entrada / Saída]="Saída"))</f>
        <v>18870.179999999993</v>
      </c>
      <c r="P5" s="26"/>
      <c r="S5" s="31"/>
    </row>
    <row r="6" spans="2:19" ht="15.75">
      <c r="B6" s="133" t="s">
        <v>49</v>
      </c>
      <c r="C6" s="134"/>
      <c r="D6" s="9">
        <f ca="1">D4-D5</f>
        <v>20527.94000000001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99">
        <v>4398.12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4274</v>
      </c>
      <c r="D11" s="16">
        <v>46266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4398.12</v>
      </c>
      <c r="J11" s="17" t="s">
        <v>13</v>
      </c>
      <c r="K11" s="20">
        <f>IF(FluxoCaixa101315141918273032[[#This Row],[Movimento ]]="Saldo Inicial",FluxoCaixa101315141918273032[[#This Row],[R$ (Valores)]],K10+FluxoCaixa101315141918273032[[#This Row],[Valores Receitas / Despesas]])</f>
        <v>4398.12</v>
      </c>
      <c r="L11" s="20">
        <f>IF(FluxoCaixa101315141918273032[[#This Row],[Entrada / Saída]]="Saída",FluxoCaixa101315141918273032[[#This Row],[R$ (Valores)]]*-1,FluxoCaixa101315141918273032[[#This Row],[R$ (Valores)]])</f>
        <v>4398.12</v>
      </c>
    </row>
    <row r="12" spans="2:19">
      <c r="B12" s="48" t="s">
        <v>2478</v>
      </c>
      <c r="C12" s="48" t="s">
        <v>4274</v>
      </c>
      <c r="D12" s="16">
        <v>46266</v>
      </c>
      <c r="E12" s="48" t="s">
        <v>2413</v>
      </c>
      <c r="F12" s="17" t="s">
        <v>2</v>
      </c>
      <c r="G12" s="17" t="s">
        <v>222</v>
      </c>
      <c r="H12" s="17" t="s">
        <v>4273</v>
      </c>
      <c r="I12" s="21">
        <v>48.9</v>
      </c>
      <c r="J12" s="17" t="s">
        <v>525</v>
      </c>
      <c r="K12" s="20">
        <f>IF(FluxoCaixa101315141918273032[[#This Row],[Movimento ]]="Saldo Inicial",FluxoCaixa101315141918273032[[#This Row],[R$ (Valores)]],K11+FluxoCaixa101315141918273032[[#This Row],[Valores Receitas / Despesas]])</f>
        <v>4349.22</v>
      </c>
      <c r="L12" s="20">
        <f>IF(FluxoCaixa101315141918273032[[#This Row],[Entrada / Saída]]="Saída",FluxoCaixa101315141918273032[[#This Row],[R$ (Valores)]]*-1,FluxoCaixa101315141918273032[[#This Row],[R$ (Valores)]])</f>
        <v>-48.9</v>
      </c>
    </row>
    <row r="13" spans="2:19">
      <c r="B13" s="48" t="s">
        <v>2478</v>
      </c>
      <c r="C13" s="48" t="s">
        <v>4274</v>
      </c>
      <c r="D13" s="16">
        <v>46266</v>
      </c>
      <c r="E13" s="48" t="s">
        <v>2413</v>
      </c>
      <c r="F13" s="17" t="s">
        <v>2</v>
      </c>
      <c r="G13" s="17" t="s">
        <v>353</v>
      </c>
      <c r="H13" s="17" t="s">
        <v>4275</v>
      </c>
      <c r="I13" s="29">
        <v>938.97</v>
      </c>
      <c r="J13" s="17" t="s">
        <v>525</v>
      </c>
      <c r="K13" s="20">
        <f>IF(FluxoCaixa101315141918273032[[#This Row],[Movimento ]]="Saldo Inicial",FluxoCaixa101315141918273032[[#This Row],[R$ (Valores)]],K12+FluxoCaixa101315141918273032[[#This Row],[Valores Receitas / Despesas]])</f>
        <v>3410.25</v>
      </c>
      <c r="L13" s="20">
        <f>IF(FluxoCaixa101315141918273032[[#This Row],[Entrada / Saída]]="Saída",FluxoCaixa101315141918273032[[#This Row],[R$ (Valores)]]*-1,FluxoCaixa101315141918273032[[#This Row],[R$ (Valores)]])</f>
        <v>-938.97</v>
      </c>
    </row>
    <row r="14" spans="2:19">
      <c r="B14" s="48" t="s">
        <v>2478</v>
      </c>
      <c r="C14" s="48" t="s">
        <v>4274</v>
      </c>
      <c r="D14" s="16">
        <v>46266</v>
      </c>
      <c r="E14" s="48" t="s">
        <v>2413</v>
      </c>
      <c r="F14" s="17" t="s">
        <v>2</v>
      </c>
      <c r="G14" s="17" t="s">
        <v>77</v>
      </c>
      <c r="H14" s="17" t="s">
        <v>4276</v>
      </c>
      <c r="I14" s="21">
        <v>1302</v>
      </c>
      <c r="J14" s="17" t="s">
        <v>525</v>
      </c>
      <c r="K14" s="20">
        <f>IF(FluxoCaixa101315141918273032[[#This Row],[Movimento ]]="Saldo Inicial",FluxoCaixa101315141918273032[[#This Row],[R$ (Valores)]],K13+FluxoCaixa101315141918273032[[#This Row],[Valores Receitas / Despesas]])</f>
        <v>2108.25</v>
      </c>
      <c r="L14" s="20">
        <f>IF(FluxoCaixa101315141918273032[[#This Row],[Entrada / Saída]]="Saída",FluxoCaixa101315141918273032[[#This Row],[R$ (Valores)]]*-1,FluxoCaixa101315141918273032[[#This Row],[R$ (Valores)]])</f>
        <v>-1302</v>
      </c>
    </row>
    <row r="15" spans="2:19">
      <c r="B15" s="48" t="s">
        <v>2478</v>
      </c>
      <c r="C15" s="48" t="s">
        <v>4274</v>
      </c>
      <c r="D15" s="16">
        <v>46266</v>
      </c>
      <c r="E15" s="48" t="s">
        <v>2413</v>
      </c>
      <c r="F15" s="17" t="s">
        <v>2</v>
      </c>
      <c r="G15" s="17" t="s">
        <v>71</v>
      </c>
      <c r="H15" s="17" t="s">
        <v>4277</v>
      </c>
      <c r="I15" s="21">
        <v>427.78</v>
      </c>
      <c r="J15" s="17" t="s">
        <v>525</v>
      </c>
      <c r="K15" s="20">
        <f>IF(FluxoCaixa101315141918273032[[#This Row],[Movimento ]]="Saldo Inicial",FluxoCaixa101315141918273032[[#This Row],[R$ (Valores)]],K14+FluxoCaixa101315141918273032[[#This Row],[Valores Receitas / Despesas]])</f>
        <v>1680.47</v>
      </c>
      <c r="L15" s="20">
        <f>IF(FluxoCaixa101315141918273032[[#This Row],[Entrada / Saída]]="Saída",FluxoCaixa101315141918273032[[#This Row],[R$ (Valores)]]*-1,FluxoCaixa101315141918273032[[#This Row],[R$ (Valores)]])</f>
        <v>-427.78</v>
      </c>
    </row>
    <row r="16" spans="2:19">
      <c r="B16" s="48" t="s">
        <v>2478</v>
      </c>
      <c r="C16" s="48" t="s">
        <v>4274</v>
      </c>
      <c r="D16" s="16">
        <v>46266</v>
      </c>
      <c r="E16" s="48" t="s">
        <v>2413</v>
      </c>
      <c r="F16" s="17" t="s">
        <v>2</v>
      </c>
      <c r="G16" s="17" t="s">
        <v>71</v>
      </c>
      <c r="H16" s="17" t="s">
        <v>4278</v>
      </c>
      <c r="I16" s="21">
        <v>1451.18</v>
      </c>
      <c r="J16" s="17" t="s">
        <v>525</v>
      </c>
      <c r="K16" s="20">
        <f>IF(FluxoCaixa101315141918273032[[#This Row],[Movimento ]]="Saldo Inicial",FluxoCaixa101315141918273032[[#This Row],[R$ (Valores)]],K15+FluxoCaixa101315141918273032[[#This Row],[Valores Receitas / Despesas]])</f>
        <v>229.28999999999996</v>
      </c>
      <c r="L16" s="20">
        <f>IF(FluxoCaixa101315141918273032[[#This Row],[Entrada / Saída]]="Saída",FluxoCaixa101315141918273032[[#This Row],[R$ (Valores)]]*-1,FluxoCaixa101315141918273032[[#This Row],[R$ (Valores)]])</f>
        <v>-1451.18</v>
      </c>
    </row>
    <row r="17" spans="2:17">
      <c r="B17" s="48" t="s">
        <v>2478</v>
      </c>
      <c r="C17" s="48" t="s">
        <v>4274</v>
      </c>
      <c r="D17" s="16">
        <v>46266</v>
      </c>
      <c r="E17" s="48" t="s">
        <v>2413</v>
      </c>
      <c r="F17" s="17" t="s">
        <v>1</v>
      </c>
      <c r="G17" s="17" t="s">
        <v>75</v>
      </c>
      <c r="H17" s="17" t="s">
        <v>75</v>
      </c>
      <c r="I17" s="21">
        <v>35000</v>
      </c>
      <c r="J17" s="17" t="s">
        <v>525</v>
      </c>
      <c r="K17" s="20">
        <f>IF(FluxoCaixa101315141918273032[[#This Row],[Movimento ]]="Saldo Inicial",FluxoCaixa101315141918273032[[#This Row],[R$ (Valores)]],K16+FluxoCaixa101315141918273032[[#This Row],[Valores Receitas / Despesas]])</f>
        <v>35229.29</v>
      </c>
      <c r="L17" s="20">
        <f>IF(FluxoCaixa101315141918273032[[#This Row],[Entrada / Saída]]="Saída",FluxoCaixa101315141918273032[[#This Row],[R$ (Valores)]]*-1,FluxoCaixa101315141918273032[[#This Row],[R$ (Valores)]])</f>
        <v>35000</v>
      </c>
    </row>
    <row r="18" spans="2:17">
      <c r="B18" s="48" t="s">
        <v>2477</v>
      </c>
      <c r="C18" s="48" t="s">
        <v>4274</v>
      </c>
      <c r="D18" s="16">
        <v>46266</v>
      </c>
      <c r="E18" s="48" t="s">
        <v>2413</v>
      </c>
      <c r="F18" s="17" t="s">
        <v>2</v>
      </c>
      <c r="G18" s="17" t="s">
        <v>25</v>
      </c>
      <c r="H18" s="17" t="s">
        <v>4279</v>
      </c>
      <c r="I18" s="21">
        <v>350</v>
      </c>
      <c r="J18" s="17" t="s">
        <v>525</v>
      </c>
      <c r="K18" s="20">
        <f>IF(FluxoCaixa101315141918273032[[#This Row],[Movimento ]]="Saldo Inicial",FluxoCaixa101315141918273032[[#This Row],[R$ (Valores)]],K17+FluxoCaixa101315141918273032[[#This Row],[Valores Receitas / Despesas]])</f>
        <v>34879.29</v>
      </c>
      <c r="L18" s="20">
        <f>IF(FluxoCaixa101315141918273032[[#This Row],[Entrada / Saída]]="Saída",FluxoCaixa101315141918273032[[#This Row],[R$ (Valores)]]*-1,FluxoCaixa101315141918273032[[#This Row],[R$ (Valores)]])</f>
        <v>-350</v>
      </c>
    </row>
    <row r="19" spans="2:17">
      <c r="B19" s="48" t="s">
        <v>2477</v>
      </c>
      <c r="C19" s="48" t="s">
        <v>4274</v>
      </c>
      <c r="D19" s="16">
        <v>46266</v>
      </c>
      <c r="E19" s="48" t="s">
        <v>2413</v>
      </c>
      <c r="F19" s="17" t="s">
        <v>2</v>
      </c>
      <c r="G19" s="17" t="s">
        <v>103</v>
      </c>
      <c r="H19" s="17" t="s">
        <v>4252</v>
      </c>
      <c r="I19" s="21">
        <v>853.52</v>
      </c>
      <c r="J19" s="17" t="s">
        <v>525</v>
      </c>
      <c r="K19" s="20">
        <f>IF(FluxoCaixa101315141918273032[[#This Row],[Movimento ]]="Saldo Inicial",FluxoCaixa101315141918273032[[#This Row],[R$ (Valores)]],K18+FluxoCaixa101315141918273032[[#This Row],[Valores Receitas / Despesas]])</f>
        <v>34025.770000000004</v>
      </c>
      <c r="L19" s="20">
        <f>IF(FluxoCaixa101315141918273032[[#This Row],[Entrada / Saída]]="Saída",FluxoCaixa101315141918273032[[#This Row],[R$ (Valores)]]*-1,FluxoCaixa101315141918273032[[#This Row],[R$ (Valores)]])</f>
        <v>-853.52</v>
      </c>
    </row>
    <row r="20" spans="2:17">
      <c r="B20" s="48" t="s">
        <v>2477</v>
      </c>
      <c r="C20" s="48" t="s">
        <v>4274</v>
      </c>
      <c r="D20" s="16">
        <v>46266</v>
      </c>
      <c r="E20" s="48" t="s">
        <v>2413</v>
      </c>
      <c r="F20" s="17" t="s">
        <v>2</v>
      </c>
      <c r="G20" s="17" t="s">
        <v>353</v>
      </c>
      <c r="H20" s="17" t="s">
        <v>4280</v>
      </c>
      <c r="I20" s="21">
        <v>4166.09</v>
      </c>
      <c r="J20" s="17" t="s">
        <v>525</v>
      </c>
      <c r="K20" s="20">
        <f>IF(FluxoCaixa101315141918273032[[#This Row],[Movimento ]]="Saldo Inicial",FluxoCaixa101315141918273032[[#This Row],[R$ (Valores)]],K19+FluxoCaixa101315141918273032[[#This Row],[Valores Receitas / Despesas]])</f>
        <v>29859.680000000004</v>
      </c>
      <c r="L20" s="20">
        <f>IF(FluxoCaixa101315141918273032[[#This Row],[Entrada / Saída]]="Saída",FluxoCaixa101315141918273032[[#This Row],[R$ (Valores)]]*-1,FluxoCaixa101315141918273032[[#This Row],[R$ (Valores)]])</f>
        <v>-4166.09</v>
      </c>
    </row>
    <row r="21" spans="2:17">
      <c r="B21" s="48" t="s">
        <v>2477</v>
      </c>
      <c r="C21" s="48" t="s">
        <v>4274</v>
      </c>
      <c r="D21" s="16">
        <v>46266</v>
      </c>
      <c r="E21" s="48" t="s">
        <v>2413</v>
      </c>
      <c r="F21" s="17" t="s">
        <v>2</v>
      </c>
      <c r="G21" s="17" t="s">
        <v>78</v>
      </c>
      <c r="H21" s="17" t="s">
        <v>4284</v>
      </c>
      <c r="I21" s="21">
        <v>227.9</v>
      </c>
      <c r="J21" s="17" t="s">
        <v>525</v>
      </c>
      <c r="K21" s="20">
        <f>IF(FluxoCaixa101315141918273032[[#This Row],[Movimento ]]="Saldo Inicial",FluxoCaixa101315141918273032[[#This Row],[R$ (Valores)]],K20+FluxoCaixa101315141918273032[[#This Row],[Valores Receitas / Despesas]])</f>
        <v>29631.780000000002</v>
      </c>
      <c r="L21" s="20">
        <f>IF(FluxoCaixa101315141918273032[[#This Row],[Entrada / Saída]]="Saída",FluxoCaixa101315141918273032[[#This Row],[R$ (Valores)]]*-1,FluxoCaixa101315141918273032[[#This Row],[R$ (Valores)]])</f>
        <v>-227.9</v>
      </c>
    </row>
    <row r="22" spans="2:17">
      <c r="B22" s="48" t="s">
        <v>2478</v>
      </c>
      <c r="C22" s="48" t="s">
        <v>4274</v>
      </c>
      <c r="D22" s="16">
        <v>46266</v>
      </c>
      <c r="E22" s="48" t="s">
        <v>2496</v>
      </c>
      <c r="F22" s="17" t="s">
        <v>2</v>
      </c>
      <c r="G22" s="17" t="s">
        <v>71</v>
      </c>
      <c r="H22" s="17" t="s">
        <v>4285</v>
      </c>
      <c r="I22" s="21">
        <v>200</v>
      </c>
      <c r="J22" s="17" t="s">
        <v>525</v>
      </c>
      <c r="K22" s="20">
        <f>IF(FluxoCaixa101315141918273032[[#This Row],[Movimento ]]="Saldo Inicial",FluxoCaixa101315141918273032[[#This Row],[R$ (Valores)]],K21+FluxoCaixa101315141918273032[[#This Row],[Valores Receitas / Despesas]])</f>
        <v>29431.780000000002</v>
      </c>
      <c r="L22" s="20">
        <f>IF(FluxoCaixa101315141918273032[[#This Row],[Entrada / Saída]]="Saída",FluxoCaixa101315141918273032[[#This Row],[R$ (Valores)]]*-1,FluxoCaixa101315141918273032[[#This Row],[R$ (Valores)]])</f>
        <v>-200</v>
      </c>
      <c r="P22" s="26"/>
      <c r="Q22" s="30"/>
    </row>
    <row r="23" spans="2:17">
      <c r="B23" s="48" t="s">
        <v>2478</v>
      </c>
      <c r="C23" s="48" t="s">
        <v>4274</v>
      </c>
      <c r="D23" s="16">
        <v>46266</v>
      </c>
      <c r="E23" s="48" t="s">
        <v>2496</v>
      </c>
      <c r="F23" s="17" t="s">
        <v>2</v>
      </c>
      <c r="G23" s="17" t="s">
        <v>71</v>
      </c>
      <c r="H23" s="17" t="s">
        <v>4286</v>
      </c>
      <c r="I23" s="21">
        <v>46</v>
      </c>
      <c r="J23" s="17" t="s">
        <v>525</v>
      </c>
      <c r="K23" s="20">
        <f>IF(FluxoCaixa101315141918273032[[#This Row],[Movimento ]]="Saldo Inicial",FluxoCaixa101315141918273032[[#This Row],[R$ (Valores)]],K22+FluxoCaixa101315141918273032[[#This Row],[Valores Receitas / Despesas]])</f>
        <v>29385.780000000002</v>
      </c>
      <c r="L23" s="20">
        <f>IF(FluxoCaixa101315141918273032[[#This Row],[Entrada / Saída]]="Saída",FluxoCaixa101315141918273032[[#This Row],[R$ (Valores)]]*-1,FluxoCaixa101315141918273032[[#This Row],[R$ (Valores)]])</f>
        <v>-46</v>
      </c>
    </row>
    <row r="24" spans="2:17">
      <c r="B24" s="48" t="s">
        <v>2478</v>
      </c>
      <c r="C24" s="48" t="s">
        <v>4274</v>
      </c>
      <c r="D24" s="16">
        <v>46266</v>
      </c>
      <c r="E24" s="48" t="s">
        <v>2417</v>
      </c>
      <c r="F24" s="17" t="s">
        <v>2</v>
      </c>
      <c r="G24" s="17" t="s">
        <v>77</v>
      </c>
      <c r="H24" s="17" t="s">
        <v>4287</v>
      </c>
      <c r="I24" s="21">
        <v>638.61</v>
      </c>
      <c r="J24" s="17" t="s">
        <v>525</v>
      </c>
      <c r="K24" s="20">
        <f>IF(FluxoCaixa101315141918273032[[#This Row],[Movimento ]]="Saldo Inicial",FluxoCaixa101315141918273032[[#This Row],[R$ (Valores)]],K23+FluxoCaixa101315141918273032[[#This Row],[Valores Receitas / Despesas]])</f>
        <v>28747.170000000002</v>
      </c>
      <c r="L24" s="20">
        <f>IF(FluxoCaixa101315141918273032[[#This Row],[Entrada / Saída]]="Saída",FluxoCaixa101315141918273032[[#This Row],[R$ (Valores)]]*-1,FluxoCaixa101315141918273032[[#This Row],[R$ (Valores)]])</f>
        <v>-638.61</v>
      </c>
      <c r="Q24" s="30"/>
    </row>
    <row r="25" spans="2:17">
      <c r="B25" s="48" t="s">
        <v>2477</v>
      </c>
      <c r="C25" s="48" t="s">
        <v>4274</v>
      </c>
      <c r="D25" s="16">
        <v>46266</v>
      </c>
      <c r="E25" s="48" t="s">
        <v>2496</v>
      </c>
      <c r="F25" s="17" t="s">
        <v>2</v>
      </c>
      <c r="G25" s="17" t="s">
        <v>146</v>
      </c>
      <c r="H25" s="17" t="s">
        <v>4288</v>
      </c>
      <c r="I25" s="21">
        <v>1220</v>
      </c>
      <c r="J25" s="17" t="s">
        <v>525</v>
      </c>
      <c r="K25" s="20">
        <f>IF(FluxoCaixa101315141918273032[[#This Row],[Movimento ]]="Saldo Inicial",FluxoCaixa101315141918273032[[#This Row],[R$ (Valores)]],K24+FluxoCaixa101315141918273032[[#This Row],[Valores Receitas / Despesas]])</f>
        <v>27527.170000000002</v>
      </c>
      <c r="L25" s="20">
        <f>IF(FluxoCaixa101315141918273032[[#This Row],[Entrada / Saída]]="Saída",FluxoCaixa101315141918273032[[#This Row],[R$ (Valores)]]*-1,FluxoCaixa101315141918273032[[#This Row],[R$ (Valores)]])</f>
        <v>-1220</v>
      </c>
    </row>
    <row r="26" spans="2:17">
      <c r="B26" s="48" t="s">
        <v>2478</v>
      </c>
      <c r="C26" s="48" t="s">
        <v>4274</v>
      </c>
      <c r="D26" s="16">
        <v>46266</v>
      </c>
      <c r="E26" s="48" t="s">
        <v>2413</v>
      </c>
      <c r="F26" s="17" t="s">
        <v>2</v>
      </c>
      <c r="G26" s="17" t="s">
        <v>222</v>
      </c>
      <c r="H26" s="17" t="s">
        <v>1296</v>
      </c>
      <c r="I26" s="21">
        <v>127.18</v>
      </c>
      <c r="J26" s="17" t="s">
        <v>525</v>
      </c>
      <c r="K26" s="20">
        <f>IF(FluxoCaixa101315141918273032[[#This Row],[Movimento ]]="Saldo Inicial",FluxoCaixa101315141918273032[[#This Row],[R$ (Valores)]],K25+FluxoCaixa101315141918273032[[#This Row],[Valores Receitas / Despesas]])</f>
        <v>27399.99</v>
      </c>
      <c r="L26" s="20">
        <f>IF(FluxoCaixa101315141918273032[[#This Row],[Entrada / Saída]]="Saída",FluxoCaixa101315141918273032[[#This Row],[R$ (Valores)]]*-1,FluxoCaixa101315141918273032[[#This Row],[R$ (Valores)]])</f>
        <v>-127.18</v>
      </c>
      <c r="Q26" s="30"/>
    </row>
    <row r="27" spans="2:17">
      <c r="B27" s="48" t="s">
        <v>2478</v>
      </c>
      <c r="C27" s="48" t="s">
        <v>4274</v>
      </c>
      <c r="D27" s="16">
        <v>46266</v>
      </c>
      <c r="E27" s="48" t="s">
        <v>2413</v>
      </c>
      <c r="F27" s="17" t="s">
        <v>2</v>
      </c>
      <c r="G27" s="17" t="s">
        <v>222</v>
      </c>
      <c r="H27" s="17" t="s">
        <v>1296</v>
      </c>
      <c r="I27" s="21">
        <v>0.59</v>
      </c>
      <c r="J27" s="17" t="s">
        <v>525</v>
      </c>
      <c r="K27" s="20">
        <f>IF(FluxoCaixa101315141918273032[[#This Row],[Movimento ]]="Saldo Inicial",FluxoCaixa101315141918273032[[#This Row],[R$ (Valores)]],K26+FluxoCaixa101315141918273032[[#This Row],[Valores Receitas / Despesas]])</f>
        <v>27399.4</v>
      </c>
      <c r="L27" s="20">
        <f>IF(FluxoCaixa101315141918273032[[#This Row],[Entrada / Saída]]="Saída",FluxoCaixa101315141918273032[[#This Row],[R$ (Valores)]]*-1,FluxoCaixa101315141918273032[[#This Row],[R$ (Valores)]])</f>
        <v>-0.59</v>
      </c>
    </row>
    <row r="28" spans="2:17">
      <c r="B28" s="48" t="s">
        <v>2478</v>
      </c>
      <c r="C28" s="48" t="s">
        <v>4274</v>
      </c>
      <c r="D28" s="16">
        <v>46266</v>
      </c>
      <c r="E28" s="48" t="s">
        <v>2413</v>
      </c>
      <c r="F28" s="17" t="s">
        <v>2</v>
      </c>
      <c r="G28" s="17" t="s">
        <v>222</v>
      </c>
      <c r="H28" s="17" t="s">
        <v>1296</v>
      </c>
      <c r="I28" s="21">
        <v>7.19</v>
      </c>
      <c r="J28" s="17" t="s">
        <v>525</v>
      </c>
      <c r="K28" s="20">
        <f>IF(FluxoCaixa101315141918273032[[#This Row],[Movimento ]]="Saldo Inicial",FluxoCaixa101315141918273032[[#This Row],[R$ (Valores)]],K27+FluxoCaixa101315141918273032[[#This Row],[Valores Receitas / Despesas]])</f>
        <v>27392.210000000003</v>
      </c>
      <c r="L28" s="20">
        <f>IF(FluxoCaixa101315141918273032[[#This Row],[Entrada / Saída]]="Saída",FluxoCaixa101315141918273032[[#This Row],[R$ (Valores)]]*-1,FluxoCaixa101315141918273032[[#This Row],[R$ (Valores)]])</f>
        <v>-7.19</v>
      </c>
    </row>
    <row r="29" spans="2:17">
      <c r="B29" s="48" t="s">
        <v>2478</v>
      </c>
      <c r="C29" s="48" t="s">
        <v>4274</v>
      </c>
      <c r="D29" s="16">
        <v>46266</v>
      </c>
      <c r="E29" s="48" t="s">
        <v>2413</v>
      </c>
      <c r="F29" s="17" t="s">
        <v>2</v>
      </c>
      <c r="G29" s="17" t="s">
        <v>222</v>
      </c>
      <c r="H29" s="17" t="s">
        <v>3000</v>
      </c>
      <c r="I29" s="21">
        <v>28.39</v>
      </c>
      <c r="J29" s="17" t="s">
        <v>525</v>
      </c>
      <c r="K29" s="20">
        <f>IF(FluxoCaixa101315141918273032[[#This Row],[Movimento ]]="Saldo Inicial",FluxoCaixa101315141918273032[[#This Row],[R$ (Valores)]],K28+FluxoCaixa101315141918273032[[#This Row],[Valores Receitas / Despesas]])</f>
        <v>27363.820000000003</v>
      </c>
      <c r="L29" s="20">
        <f>IF(FluxoCaixa101315141918273032[[#This Row],[Entrada / Saída]]="Saída",FluxoCaixa101315141918273032[[#This Row],[R$ (Valores)]]*-1,FluxoCaixa101315141918273032[[#This Row],[R$ (Valores)]])</f>
        <v>-28.39</v>
      </c>
    </row>
    <row r="30" spans="2:17">
      <c r="B30" s="48" t="s">
        <v>2478</v>
      </c>
      <c r="C30" s="48" t="s">
        <v>4274</v>
      </c>
      <c r="D30" s="16">
        <v>46267</v>
      </c>
      <c r="E30" s="48" t="s">
        <v>2413</v>
      </c>
      <c r="F30" s="17" t="s">
        <v>2</v>
      </c>
      <c r="G30" s="17" t="s">
        <v>70</v>
      </c>
      <c r="H30" s="17" t="s">
        <v>4281</v>
      </c>
      <c r="I30" s="21">
        <v>678.98</v>
      </c>
      <c r="J30" s="17" t="s">
        <v>525</v>
      </c>
      <c r="K30" s="20">
        <f>IF(FluxoCaixa101315141918273032[[#This Row],[Movimento ]]="Saldo Inicial",FluxoCaixa101315141918273032[[#This Row],[R$ (Valores)]],K29+FluxoCaixa101315141918273032[[#This Row],[Valores Receitas / Despesas]])</f>
        <v>26684.840000000004</v>
      </c>
      <c r="L30" s="20">
        <f>IF(FluxoCaixa101315141918273032[[#This Row],[Entrada / Saída]]="Saída",FluxoCaixa101315141918273032[[#This Row],[R$ (Valores)]]*-1,FluxoCaixa101315141918273032[[#This Row],[R$ (Valores)]])</f>
        <v>-678.98</v>
      </c>
    </row>
    <row r="31" spans="2:17">
      <c r="B31" s="48" t="s">
        <v>2477</v>
      </c>
      <c r="C31" s="48" t="s">
        <v>4274</v>
      </c>
      <c r="D31" s="16">
        <v>46267</v>
      </c>
      <c r="E31" s="48" t="s">
        <v>2413</v>
      </c>
      <c r="F31" s="17" t="s">
        <v>2</v>
      </c>
      <c r="G31" s="17" t="s">
        <v>508</v>
      </c>
      <c r="H31" s="17" t="s">
        <v>869</v>
      </c>
      <c r="I31" s="21">
        <v>3300</v>
      </c>
      <c r="J31" s="17" t="s">
        <v>525</v>
      </c>
      <c r="K31" s="20">
        <f>IF(FluxoCaixa101315141918273032[[#This Row],[Movimento ]]="Saldo Inicial",FluxoCaixa101315141918273032[[#This Row],[R$ (Valores)]],K30+FluxoCaixa101315141918273032[[#This Row],[Valores Receitas / Despesas]])</f>
        <v>23384.840000000004</v>
      </c>
      <c r="L31" s="20">
        <f>IF(FluxoCaixa101315141918273032[[#This Row],[Entrada / Saída]]="Saída",FluxoCaixa101315141918273032[[#This Row],[R$ (Valores)]]*-1,FluxoCaixa101315141918273032[[#This Row],[R$ (Valores)]])</f>
        <v>-3300</v>
      </c>
    </row>
    <row r="32" spans="2:17">
      <c r="B32" s="48" t="s">
        <v>2477</v>
      </c>
      <c r="C32" s="48" t="s">
        <v>4274</v>
      </c>
      <c r="D32" s="16">
        <v>46267</v>
      </c>
      <c r="E32" s="48" t="s">
        <v>2413</v>
      </c>
      <c r="F32" s="17" t="s">
        <v>2</v>
      </c>
      <c r="G32" s="17" t="s">
        <v>105</v>
      </c>
      <c r="H32" s="17" t="s">
        <v>4282</v>
      </c>
      <c r="I32" s="21">
        <v>379</v>
      </c>
      <c r="J32" s="17" t="s">
        <v>525</v>
      </c>
      <c r="K32" s="20">
        <f>IF(FluxoCaixa101315141918273032[[#This Row],[Movimento ]]="Saldo Inicial",FluxoCaixa101315141918273032[[#This Row],[R$ (Valores)]],K31+FluxoCaixa101315141918273032[[#This Row],[Valores Receitas / Despesas]])</f>
        <v>23005.840000000004</v>
      </c>
      <c r="L32" s="20">
        <f>IF(FluxoCaixa101315141918273032[[#This Row],[Entrada / Saída]]="Saída",FluxoCaixa101315141918273032[[#This Row],[R$ (Valores)]]*-1,FluxoCaixa101315141918273032[[#This Row],[R$ (Valores)]])</f>
        <v>-379</v>
      </c>
    </row>
    <row r="33" spans="2:12">
      <c r="B33" s="48" t="s">
        <v>2477</v>
      </c>
      <c r="C33" s="48" t="s">
        <v>4274</v>
      </c>
      <c r="D33" s="16">
        <v>46267</v>
      </c>
      <c r="E33" s="48" t="s">
        <v>2413</v>
      </c>
      <c r="F33" s="17" t="s">
        <v>2</v>
      </c>
      <c r="G33" s="17" t="s">
        <v>105</v>
      </c>
      <c r="H33" s="17" t="s">
        <v>4289</v>
      </c>
      <c r="I33" s="21">
        <v>1165</v>
      </c>
      <c r="J33" s="17" t="s">
        <v>525</v>
      </c>
      <c r="K33" s="20">
        <f>IF(FluxoCaixa101315141918273032[[#This Row],[Movimento ]]="Saldo Inicial",FluxoCaixa101315141918273032[[#This Row],[R$ (Valores)]],K32+FluxoCaixa101315141918273032[[#This Row],[Valores Receitas / Despesas]])</f>
        <v>21840.840000000004</v>
      </c>
      <c r="L33" s="20">
        <f>IF(FluxoCaixa101315141918273032[[#This Row],[Entrada / Saída]]="Saída",FluxoCaixa101315141918273032[[#This Row],[R$ (Valores)]]*-1,FluxoCaixa101315141918273032[[#This Row],[R$ (Valores)]])</f>
        <v>-1165</v>
      </c>
    </row>
    <row r="34" spans="2:12">
      <c r="B34" s="48" t="s">
        <v>2478</v>
      </c>
      <c r="C34" s="48" t="s">
        <v>4274</v>
      </c>
      <c r="D34" s="16">
        <v>46267</v>
      </c>
      <c r="E34" s="48" t="s">
        <v>2417</v>
      </c>
      <c r="F34" s="17" t="s">
        <v>2</v>
      </c>
      <c r="G34" s="17" t="s">
        <v>70</v>
      </c>
      <c r="H34" s="17" t="s">
        <v>3029</v>
      </c>
      <c r="I34" s="21">
        <v>1000</v>
      </c>
      <c r="J34" s="17" t="s">
        <v>525</v>
      </c>
      <c r="K34" s="20">
        <f>IF(FluxoCaixa101315141918273032[[#This Row],[Movimento ]]="Saldo Inicial",FluxoCaixa101315141918273032[[#This Row],[R$ (Valores)]],K33+FluxoCaixa101315141918273032[[#This Row],[Valores Receitas / Despesas]])</f>
        <v>20840.840000000004</v>
      </c>
      <c r="L34" s="20">
        <f>IF(FluxoCaixa101315141918273032[[#This Row],[Entrada / Saída]]="Saída",FluxoCaixa101315141918273032[[#This Row],[R$ (Valores)]]*-1,FluxoCaixa101315141918273032[[#This Row],[R$ (Valores)]])</f>
        <v>-1000</v>
      </c>
    </row>
    <row r="35" spans="2:12">
      <c r="B35" s="48" t="s">
        <v>2478</v>
      </c>
      <c r="C35" s="48" t="s">
        <v>4274</v>
      </c>
      <c r="D35" s="16">
        <v>46267</v>
      </c>
      <c r="E35" s="48" t="s">
        <v>2417</v>
      </c>
      <c r="F35" s="17" t="s">
        <v>2</v>
      </c>
      <c r="G35" s="17" t="s">
        <v>507</v>
      </c>
      <c r="H35" s="17" t="s">
        <v>4290</v>
      </c>
      <c r="I35" s="21">
        <v>108.39</v>
      </c>
      <c r="J35" s="17" t="s">
        <v>525</v>
      </c>
      <c r="K35" s="20">
        <f>IF(FluxoCaixa101315141918273032[[#This Row],[Movimento ]]="Saldo Inicial",FluxoCaixa101315141918273032[[#This Row],[R$ (Valores)]],K34+FluxoCaixa101315141918273032[[#This Row],[Valores Receitas / Despesas]])</f>
        <v>20732.450000000004</v>
      </c>
      <c r="L35" s="20">
        <f>IF(FluxoCaixa101315141918273032[[#This Row],[Entrada / Saída]]="Saída",FluxoCaixa101315141918273032[[#This Row],[R$ (Valores)]]*-1,FluxoCaixa101315141918273032[[#This Row],[R$ (Valores)]])</f>
        <v>-108.39</v>
      </c>
    </row>
    <row r="36" spans="2:12">
      <c r="B36" s="48" t="s">
        <v>2478</v>
      </c>
      <c r="C36" s="48" t="s">
        <v>4274</v>
      </c>
      <c r="D36" s="16">
        <v>46267</v>
      </c>
      <c r="E36" s="48" t="s">
        <v>2496</v>
      </c>
      <c r="F36" s="17" t="s">
        <v>2</v>
      </c>
      <c r="G36" s="17" t="s">
        <v>507</v>
      </c>
      <c r="H36" s="17" t="s">
        <v>4291</v>
      </c>
      <c r="I36" s="21">
        <v>68.17</v>
      </c>
      <c r="J36" s="17" t="s">
        <v>525</v>
      </c>
      <c r="K36" s="20">
        <f>IF(FluxoCaixa101315141918273032[[#This Row],[Movimento ]]="Saldo Inicial",FluxoCaixa101315141918273032[[#This Row],[R$ (Valores)]],K35+FluxoCaixa101315141918273032[[#This Row],[Valores Receitas / Despesas]])</f>
        <v>20664.280000000006</v>
      </c>
      <c r="L36" s="20">
        <f>IF(FluxoCaixa101315141918273032[[#This Row],[Entrada / Saída]]="Saída",FluxoCaixa101315141918273032[[#This Row],[R$ (Valores)]]*-1,FluxoCaixa101315141918273032[[#This Row],[R$ (Valores)]])</f>
        <v>-68.17</v>
      </c>
    </row>
    <row r="37" spans="2:12">
      <c r="B37" s="48" t="s">
        <v>2478</v>
      </c>
      <c r="C37" s="48" t="s">
        <v>4274</v>
      </c>
      <c r="D37" s="16">
        <v>46267</v>
      </c>
      <c r="E37" s="48" t="s">
        <v>2496</v>
      </c>
      <c r="F37" s="17" t="s">
        <v>2</v>
      </c>
      <c r="G37" s="17" t="s">
        <v>507</v>
      </c>
      <c r="H37" s="17" t="s">
        <v>4292</v>
      </c>
      <c r="I37" s="21">
        <v>68.17</v>
      </c>
      <c r="J37" s="17" t="s">
        <v>525</v>
      </c>
      <c r="K37" s="20">
        <f>IF(FluxoCaixa101315141918273032[[#This Row],[Movimento ]]="Saldo Inicial",FluxoCaixa101315141918273032[[#This Row],[R$ (Valores)]],K36+FluxoCaixa101315141918273032[[#This Row],[Valores Receitas / Despesas]])</f>
        <v>20596.110000000008</v>
      </c>
      <c r="L37" s="20">
        <f>IF(FluxoCaixa101315141918273032[[#This Row],[Entrada / Saída]]="Saída",FluxoCaixa101315141918273032[[#This Row],[R$ (Valores)]]*-1,FluxoCaixa101315141918273032[[#This Row],[R$ (Valores)]])</f>
        <v>-68.17</v>
      </c>
    </row>
    <row r="38" spans="2:12">
      <c r="B38" s="48" t="s">
        <v>2478</v>
      </c>
      <c r="C38" s="48" t="s">
        <v>4274</v>
      </c>
      <c r="D38" s="16">
        <v>46267</v>
      </c>
      <c r="E38" s="48" t="s">
        <v>2496</v>
      </c>
      <c r="F38" s="17" t="s">
        <v>2</v>
      </c>
      <c r="G38" s="17" t="s">
        <v>507</v>
      </c>
      <c r="H38" s="17" t="s">
        <v>4293</v>
      </c>
      <c r="I38" s="21">
        <v>68.17</v>
      </c>
      <c r="J38" s="17" t="s">
        <v>525</v>
      </c>
      <c r="K38" s="20">
        <f>IF(FluxoCaixa101315141918273032[[#This Row],[Movimento ]]="Saldo Inicial",FluxoCaixa101315141918273032[[#This Row],[R$ (Valores)]],K37+FluxoCaixa101315141918273032[[#This Row],[Valores Receitas / Despesas]])</f>
        <v>20527.94000000001</v>
      </c>
      <c r="L38" s="20">
        <f>IF(FluxoCaixa101315141918273032[[#This Row],[Entrada / Saída]]="Saída",FluxoCaixa101315141918273032[[#This Row],[R$ (Valores)]]*-1,FluxoCaixa101315141918273032[[#This Row],[R$ (Valores)]])</f>
        <v>-68.17</v>
      </c>
    </row>
    <row r="39" spans="2:12">
      <c r="B39" s="48"/>
      <c r="C39" s="48"/>
      <c r="D39" s="16"/>
      <c r="E39" s="48"/>
      <c r="F39" s="17"/>
      <c r="G39" s="17"/>
      <c r="H39" s="17"/>
      <c r="I39" s="21"/>
      <c r="J39" s="17" t="s">
        <v>525</v>
      </c>
      <c r="K39" s="20">
        <f>IF(FluxoCaixa101315141918273032[[#This Row],[Movimento ]]="Saldo Inicial",FluxoCaixa101315141918273032[[#This Row],[R$ (Valores)]],K38+FluxoCaixa101315141918273032[[#This Row],[Valores Receitas / Despesas]])</f>
        <v>20527.94000000001</v>
      </c>
      <c r="L39" s="20">
        <f>IF(FluxoCaixa101315141918273032[[#This Row],[Entrada / Saída]]="Saída",FluxoCaixa101315141918273032[[#This Row],[R$ (Valores)]]*-1,FluxoCaixa101315141918273032[[#This Row],[R$ (Valores)]])</f>
        <v>0</v>
      </c>
    </row>
    <row r="40" spans="2:12">
      <c r="B40" s="48"/>
      <c r="C40" s="48"/>
      <c r="D40" s="16"/>
      <c r="E40" s="48"/>
      <c r="F40" s="17"/>
      <c r="G40" s="17"/>
      <c r="H40" s="17"/>
      <c r="I40" s="29"/>
      <c r="J40" s="17" t="s">
        <v>525</v>
      </c>
      <c r="K40" s="20">
        <f>IF(FluxoCaixa101315141918273032[[#This Row],[Movimento ]]="Saldo Inicial",FluxoCaixa101315141918273032[[#This Row],[R$ (Valores)]],K39+FluxoCaixa101315141918273032[[#This Row],[Valores Receitas / Despesas]])</f>
        <v>20527.94000000001</v>
      </c>
      <c r="L40" s="20">
        <f>IF(FluxoCaixa101315141918273032[[#This Row],[Entrada / Saída]]="Saída",FluxoCaixa101315141918273032[[#This Row],[R$ (Valores)]]*-1,FluxoCaixa101315141918273032[[#This Row],[R$ (Valores)]])</f>
        <v>0</v>
      </c>
    </row>
    <row r="41" spans="2:12">
      <c r="B41" s="48"/>
      <c r="C41" s="48"/>
      <c r="D41" s="16"/>
      <c r="E41" s="48"/>
      <c r="F41" s="17"/>
      <c r="G41" s="17"/>
      <c r="H41" s="17"/>
      <c r="I41" s="21"/>
      <c r="J41" s="17" t="s">
        <v>525</v>
      </c>
      <c r="K41" s="20">
        <f>IF(FluxoCaixa101315141918273032[[#This Row],[Movimento ]]="Saldo Inicial",FluxoCaixa101315141918273032[[#This Row],[R$ (Valores)]],K40+FluxoCaixa101315141918273032[[#This Row],[Valores Receitas / Despesas]])</f>
        <v>20527.94000000001</v>
      </c>
      <c r="L41" s="20">
        <f>IF(FluxoCaixa101315141918273032[[#This Row],[Entrada / Saída]]="Saída",FluxoCaixa101315141918273032[[#This Row],[R$ (Valores)]]*-1,FluxoCaixa101315141918273032[[#This Row],[R$ (Valores)]])</f>
        <v>0</v>
      </c>
    </row>
    <row r="42" spans="2:12">
      <c r="B42" s="48"/>
      <c r="C42" s="48"/>
      <c r="D42" s="16"/>
      <c r="E42" s="48"/>
      <c r="F42" s="17"/>
      <c r="G42" s="17"/>
      <c r="H42" s="17"/>
      <c r="I42" s="21"/>
      <c r="J42" s="17" t="s">
        <v>525</v>
      </c>
      <c r="K42" s="20">
        <f>IF(FluxoCaixa101315141918273032[[#This Row],[Movimento ]]="Saldo Inicial",FluxoCaixa101315141918273032[[#This Row],[R$ (Valores)]],K41+FluxoCaixa101315141918273032[[#This Row],[Valores Receitas / Despesas]])</f>
        <v>20527.94000000001</v>
      </c>
      <c r="L42" s="20">
        <f>IF(FluxoCaixa101315141918273032[[#This Row],[Entrada / Saída]]="Saída",FluxoCaixa101315141918273032[[#This Row],[R$ (Valores)]]*-1,FluxoCaixa101315141918273032[[#This Row],[R$ (Valores)]])</f>
        <v>0</v>
      </c>
    </row>
    <row r="43" spans="2:12">
      <c r="B43" s="48"/>
      <c r="C43" s="48"/>
      <c r="D43" s="16"/>
      <c r="E43" s="48"/>
      <c r="F43" s="17"/>
      <c r="G43" s="17"/>
      <c r="H43" s="17"/>
      <c r="I43" s="21"/>
      <c r="J43" s="17" t="s">
        <v>525</v>
      </c>
      <c r="K43" s="20">
        <f>IF(FluxoCaixa101315141918273032[[#This Row],[Movimento ]]="Saldo Inicial",FluxoCaixa101315141918273032[[#This Row],[R$ (Valores)]],K42+FluxoCaixa101315141918273032[[#This Row],[Valores Receitas / Despesas]])</f>
        <v>20527.94000000001</v>
      </c>
      <c r="L43" s="20">
        <f>IF(FluxoCaixa101315141918273032[[#This Row],[Entrada / Saída]]="Saída",FluxoCaixa101315141918273032[[#This Row],[R$ (Valores)]]*-1,FluxoCaixa101315141918273032[[#This Row],[R$ (Valores)]])</f>
        <v>0</v>
      </c>
    </row>
    <row r="44" spans="2:12">
      <c r="B44" s="48"/>
      <c r="C44" s="48"/>
      <c r="D44" s="16"/>
      <c r="E44" s="48"/>
      <c r="F44" s="17"/>
      <c r="G44" s="17"/>
      <c r="H44" s="17"/>
      <c r="I44" s="21"/>
      <c r="J44" s="17" t="s">
        <v>525</v>
      </c>
      <c r="K44" s="20">
        <f>IF(FluxoCaixa101315141918273032[[#This Row],[Movimento ]]="Saldo Inicial",FluxoCaixa101315141918273032[[#This Row],[R$ (Valores)]],K43+FluxoCaixa101315141918273032[[#This Row],[Valores Receitas / Despesas]])</f>
        <v>20527.94000000001</v>
      </c>
      <c r="L44" s="20">
        <f>IF(FluxoCaixa101315141918273032[[#This Row],[Entrada / Saída]]="Saída",FluxoCaixa101315141918273032[[#This Row],[R$ (Valores)]]*-1,FluxoCaixa101315141918273032[[#This Row],[R$ (Valores)]])</f>
        <v>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IF(FluxoCaixa101315141918273032[[#This Row],[Movimento ]]="Saldo Inicial",FluxoCaixa101315141918273032[[#This Row],[R$ (Valores)]],K44+FluxoCaixa101315141918273032[[#This Row],[Valores Receitas / Despesas]])</f>
        <v>20527.94000000001</v>
      </c>
      <c r="L45" s="20">
        <f>IF(FluxoCaixa101315141918273032[[#This Row],[Entrada / Saída]]="Saída",FluxoCaixa101315141918273032[[#This Row],[R$ (Valores)]]*-1,FluxoCaixa101315141918273032[[#This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IF(FluxoCaixa101315141918273032[[#This Row],[Movimento ]]="Saldo Inicial",FluxoCaixa101315141918273032[[#This Row],[R$ (Valores)]],K45+FluxoCaixa101315141918273032[[#This Row],[Valores Receitas / Despesas]])</f>
        <v>20527.94000000001</v>
      </c>
      <c r="L46" s="20">
        <f>IF(FluxoCaixa101315141918273032[[#This Row],[Entrada / Saída]]="Saída",FluxoCaixa101315141918273032[[#This Row],[R$ (Valores)]]*-1,FluxoCaixa101315141918273032[[#This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IF(FluxoCaixa101315141918273032[[#This Row],[Movimento ]]="Saldo Inicial",FluxoCaixa101315141918273032[[#This Row],[R$ (Valores)]],K46+FluxoCaixa101315141918273032[[#This Row],[Valores Receitas / Despesas]])</f>
        <v>20527.94000000001</v>
      </c>
      <c r="L47" s="20">
        <f>IF(FluxoCaixa101315141918273032[[#This Row],[Entrada / Saída]]="Saída",FluxoCaixa101315141918273032[[#This Row],[R$ (Valores)]]*-1,FluxoCaixa101315141918273032[[#This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IF(FluxoCaixa101315141918273032[[#This Row],[Movimento ]]="Saldo Inicial",FluxoCaixa101315141918273032[[#This Row],[R$ (Valores)]],K47+FluxoCaixa101315141918273032[[#This Row],[Valores Receitas / Despesas]])</f>
        <v>20527.94000000001</v>
      </c>
      <c r="L48" s="20">
        <f>IF(FluxoCaixa101315141918273032[[#This Row],[Entrada / Saída]]="Saída",FluxoCaixa101315141918273032[[#This Row],[R$ (Valores)]]*-1,FluxoCaixa101315141918273032[[#This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IF(FluxoCaixa101315141918273032[[#This Row],[Movimento ]]="Saldo Inicial",FluxoCaixa101315141918273032[[#This Row],[R$ (Valores)]],K48+FluxoCaixa101315141918273032[[#This Row],[Valores Receitas / Despesas]])</f>
        <v>20527.94000000001</v>
      </c>
      <c r="L49" s="20">
        <f>IF(FluxoCaixa101315141918273032[[#This Row],[Entrada / Saída]]="Saída",FluxoCaixa101315141918273032[[#This Row],[R$ (Valores)]]*-1,FluxoCaixa101315141918273032[[#This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IF(FluxoCaixa101315141918273032[[#This Row],[Movimento ]]="Saldo Inicial",FluxoCaixa101315141918273032[[#This Row],[R$ (Valores)]],K49+FluxoCaixa101315141918273032[[#This Row],[Valores Receitas / Despesas]])</f>
        <v>20527.94000000001</v>
      </c>
      <c r="L50" s="20">
        <f>IF(FluxoCaixa101315141918273032[[#This Row],[Entrada / Saída]]="Saída",FluxoCaixa101315141918273032[[#This Row],[R$ (Valores)]]*-1,FluxoCaixa101315141918273032[[#This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IF(FluxoCaixa101315141918273032[[#This Row],[Movimento ]]="Saldo Inicial",FluxoCaixa101315141918273032[[#This Row],[R$ (Valores)]],K50+FluxoCaixa101315141918273032[[#This Row],[Valores Receitas / Despesas]])</f>
        <v>20527.94000000001</v>
      </c>
      <c r="L51" s="20">
        <f>IF(FluxoCaixa101315141918273032[[#This Row],[Entrada / Saída]]="Saída",FluxoCaixa101315141918273032[[#This Row],[R$ (Valores)]]*-1,FluxoCaixa101315141918273032[[#This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IF(FluxoCaixa101315141918273032[[#This Row],[Movimento ]]="Saldo Inicial",FluxoCaixa101315141918273032[[#This Row],[R$ (Valores)]],K51+FluxoCaixa101315141918273032[[#This Row],[Valores Receitas / Despesas]])</f>
        <v>20527.94000000001</v>
      </c>
      <c r="L52" s="20">
        <f>IF(FluxoCaixa101315141918273032[[#This Row],[Entrada / Saída]]="Saída",FluxoCaixa101315141918273032[[#This Row],[R$ (Valores)]]*-1,FluxoCaixa101315141918273032[[#This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IF(FluxoCaixa101315141918273032[[#This Row],[Movimento ]]="Saldo Inicial",FluxoCaixa101315141918273032[[#This Row],[R$ (Valores)]],K52+FluxoCaixa101315141918273032[[#This Row],[Valores Receitas / Despesas]])</f>
        <v>20527.94000000001</v>
      </c>
      <c r="L53" s="20">
        <f>IF(FluxoCaixa101315141918273032[[#This Row],[Entrada / Saída]]="Saída",FluxoCaixa101315141918273032[[#This Row],[R$ (Valores)]]*-1,FluxoCaixa101315141918273032[[#This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IF(FluxoCaixa101315141918273032[[#This Row],[Movimento ]]="Saldo Inicial",FluxoCaixa101315141918273032[[#This Row],[R$ (Valores)]],K53+FluxoCaixa101315141918273032[[#This Row],[Valores Receitas / Despesas]])</f>
        <v>20527.94000000001</v>
      </c>
      <c r="L54" s="20">
        <f>IF(FluxoCaixa101315141918273032[[#This Row],[Entrada / Saída]]="Saída",FluxoCaixa101315141918273032[[#This Row],[R$ (Valores)]]*-1,FluxoCaixa101315141918273032[[#This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IF(FluxoCaixa101315141918273032[[#This Row],[Movimento ]]="Saldo Inicial",FluxoCaixa101315141918273032[[#This Row],[R$ (Valores)]],K54+FluxoCaixa101315141918273032[[#This Row],[Valores Receitas / Despesas]])</f>
        <v>20527.94000000001</v>
      </c>
      <c r="L55" s="20">
        <f>IF(FluxoCaixa101315141918273032[[#This Row],[Entrada / Saída]]="Saída",FluxoCaixa101315141918273032[[#This Row],[R$ (Valores)]]*-1,FluxoCaixa101315141918273032[[#This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IF(FluxoCaixa101315141918273032[[#This Row],[Movimento ]]="Saldo Inicial",FluxoCaixa101315141918273032[[#This Row],[R$ (Valores)]],K55+FluxoCaixa101315141918273032[[#This Row],[Valores Receitas / Despesas]])</f>
        <v>20527.94000000001</v>
      </c>
      <c r="L56" s="20">
        <f>IF(FluxoCaixa101315141918273032[[#This Row],[Entrada / Saída]]="Saída",FluxoCaixa101315141918273032[[#This Row],[R$ (Valores)]]*-1,FluxoCaixa101315141918273032[[#This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IF(FluxoCaixa101315141918273032[[#This Row],[Movimento ]]="Saldo Inicial",FluxoCaixa101315141918273032[[#This Row],[R$ (Valores)]],K56+FluxoCaixa101315141918273032[[#This Row],[Valores Receitas / Despesas]])</f>
        <v>20527.94000000001</v>
      </c>
      <c r="L57" s="20">
        <f>IF(FluxoCaixa101315141918273032[[#This Row],[Entrada / Saída]]="Saída",FluxoCaixa101315141918273032[[#This Row],[R$ (Valores)]]*-1,FluxoCaixa101315141918273032[[#This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IF(FluxoCaixa101315141918273032[[#This Row],[Movimento ]]="Saldo Inicial",FluxoCaixa101315141918273032[[#This Row],[R$ (Valores)]],K57+FluxoCaixa101315141918273032[[#This Row],[Valores Receitas / Despesas]])</f>
        <v>20527.94000000001</v>
      </c>
      <c r="L58" s="20">
        <f>IF(FluxoCaixa101315141918273032[[#This Row],[Entrada / Saída]]="Saída",FluxoCaixa101315141918273032[[#This Row],[R$ (Valores)]]*-1,FluxoCaixa101315141918273032[[#This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9"/>
      <c r="J59" s="17" t="s">
        <v>525</v>
      </c>
      <c r="K59" s="20">
        <f>IF(FluxoCaixa101315141918273032[[#This Row],[Movimento ]]="Saldo Inicial",FluxoCaixa101315141918273032[[#This Row],[R$ (Valores)]],K58+FluxoCaixa101315141918273032[[#This Row],[Valores Receitas / Despesas]])</f>
        <v>20527.94000000001</v>
      </c>
      <c r="L59" s="20">
        <f>IF(FluxoCaixa101315141918273032[[#This Row],[Entrada / Saída]]="Saída",FluxoCaixa101315141918273032[[#This Row],[R$ (Valores)]]*-1,FluxoCaixa101315141918273032[[#This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IF(FluxoCaixa101315141918273032[[#This Row],[Movimento ]]="Saldo Inicial",FluxoCaixa101315141918273032[[#This Row],[R$ (Valores)]],K59+FluxoCaixa101315141918273032[[#This Row],[Valores Receitas / Despesas]])</f>
        <v>20527.94000000001</v>
      </c>
      <c r="L60" s="20">
        <f>IF(FluxoCaixa101315141918273032[[#This Row],[Entrada / Saída]]="Saída",FluxoCaixa101315141918273032[[#This Row],[R$ (Valores)]]*-1,FluxoCaixa101315141918273032[[#This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IF(FluxoCaixa101315141918273032[[#This Row],[Movimento ]]="Saldo Inicial",FluxoCaixa101315141918273032[[#This Row],[R$ (Valores)]],K60+FluxoCaixa101315141918273032[[#This Row],[Valores Receitas / Despesas]])</f>
        <v>20527.94000000001</v>
      </c>
      <c r="L61" s="20">
        <f>IF(FluxoCaixa101315141918273032[[#This Row],[Entrada / Saída]]="Saída",FluxoCaixa101315141918273032[[#This Row],[R$ (Valores)]]*-1,FluxoCaixa101315141918273032[[#This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IF(FluxoCaixa101315141918273032[[#This Row],[Movimento ]]="Saldo Inicial",FluxoCaixa101315141918273032[[#This Row],[R$ (Valores)]],K61+FluxoCaixa101315141918273032[[#This Row],[Valores Receitas / Despesas]])</f>
        <v>20527.94000000001</v>
      </c>
      <c r="L62" s="20">
        <f>IF(FluxoCaixa101315141918273032[[#This Row],[Entrada / Saída]]="Saída",FluxoCaixa101315141918273032[[#This Row],[R$ (Valores)]]*-1,FluxoCaixa101315141918273032[[#This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IF(FluxoCaixa101315141918273032[[#This Row],[Movimento ]]="Saldo Inicial",FluxoCaixa101315141918273032[[#This Row],[R$ (Valores)]],K62+FluxoCaixa101315141918273032[[#This Row],[Valores Receitas / Despesas]])</f>
        <v>20527.94000000001</v>
      </c>
      <c r="L63" s="20">
        <f>IF(FluxoCaixa101315141918273032[[#This Row],[Entrada / Saída]]="Saída",FluxoCaixa101315141918273032[[#This Row],[R$ (Valores)]]*-1,FluxoCaixa101315141918273032[[#This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IF(FluxoCaixa101315141918273032[[#This Row],[Movimento ]]="Saldo Inicial",FluxoCaixa101315141918273032[[#This Row],[R$ (Valores)]],K63+FluxoCaixa101315141918273032[[#This Row],[Valores Receitas / Despesas]])</f>
        <v>20527.94000000001</v>
      </c>
      <c r="L64" s="20">
        <f>IF(FluxoCaixa101315141918273032[[#This Row],[Entrada / Saída]]="Saída",FluxoCaixa101315141918273032[[#This Row],[R$ (Valores)]]*-1,FluxoCaixa101315141918273032[[#This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IF(FluxoCaixa101315141918273032[[#This Row],[Movimento ]]="Saldo Inicial",FluxoCaixa101315141918273032[[#This Row],[R$ (Valores)]],K64+FluxoCaixa101315141918273032[[#This Row],[Valores Receitas / Despesas]])</f>
        <v>20527.94000000001</v>
      </c>
      <c r="L65" s="20">
        <f>IF(FluxoCaixa101315141918273032[[#This Row],[Entrada / Saída]]="Saída",FluxoCaixa101315141918273032[[#This Row],[R$ (Valores)]]*-1,FluxoCaixa101315141918273032[[#This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IF(FluxoCaixa101315141918273032[[#This Row],[Movimento ]]="Saldo Inicial",FluxoCaixa101315141918273032[[#This Row],[R$ (Valores)]],K65+FluxoCaixa101315141918273032[[#This Row],[Valores Receitas / Despesas]])</f>
        <v>20527.94000000001</v>
      </c>
      <c r="L66" s="20">
        <f>IF(FluxoCaixa101315141918273032[[#This Row],[Entrada / Saída]]="Saída",FluxoCaixa101315141918273032[[#This Row],[R$ (Valores)]]*-1,FluxoCaixa101315141918273032[[#This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IF(FluxoCaixa101315141918273032[[#This Row],[Movimento ]]="Saldo Inicial",FluxoCaixa101315141918273032[[#This Row],[R$ (Valores)]],K66+FluxoCaixa101315141918273032[[#This Row],[Valores Receitas / Despesas]])</f>
        <v>20527.94000000001</v>
      </c>
      <c r="L67" s="20">
        <f>IF(FluxoCaixa101315141918273032[[#This Row],[Entrada / Saída]]="Saída",FluxoCaixa101315141918273032[[#This Row],[R$ (Valores)]]*-1,FluxoCaixa101315141918273032[[#This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IF(FluxoCaixa101315141918273032[[#This Row],[Movimento ]]="Saldo Inicial",FluxoCaixa101315141918273032[[#This Row],[R$ (Valores)]],K67+FluxoCaixa101315141918273032[[#This Row],[Valores Receitas / Despesas]])</f>
        <v>20527.94000000001</v>
      </c>
      <c r="L68" s="20">
        <f>IF(FluxoCaixa101315141918273032[[#This Row],[Entrada / Saída]]="Saída",FluxoCaixa101315141918273032[[#This Row],[R$ (Valores)]]*-1,FluxoCaixa101315141918273032[[#This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IF(FluxoCaixa101315141918273032[[#This Row],[Movimento ]]="Saldo Inicial",FluxoCaixa101315141918273032[[#This Row],[R$ (Valores)]],K68+FluxoCaixa101315141918273032[[#This Row],[Valores Receitas / Despesas]])</f>
        <v>20527.94000000001</v>
      </c>
      <c r="L69" s="20">
        <f>IF(FluxoCaixa101315141918273032[[#This Row],[Entrada / Saída]]="Saída",FluxoCaixa101315141918273032[[#This Row],[R$ (Valores)]]*-1,FluxoCaixa101315141918273032[[#This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IF(FluxoCaixa101315141918273032[[#This Row],[Movimento ]]="Saldo Inicial",FluxoCaixa101315141918273032[[#This Row],[R$ (Valores)]],K69+FluxoCaixa101315141918273032[[#This Row],[Valores Receitas / Despesas]])</f>
        <v>20527.94000000001</v>
      </c>
      <c r="L70" s="20">
        <f>IF(FluxoCaixa101315141918273032[[#This Row],[Entrada / Saída]]="Saída",FluxoCaixa101315141918273032[[#This Row],[R$ (Valores)]]*-1,FluxoCaixa101315141918273032[[#This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IF(FluxoCaixa101315141918273032[[#This Row],[Movimento ]]="Saldo Inicial",FluxoCaixa101315141918273032[[#This Row],[R$ (Valores)]],K70+FluxoCaixa101315141918273032[[#This Row],[Valores Receitas / Despesas]])</f>
        <v>20527.94000000001</v>
      </c>
      <c r="L71" s="20">
        <f>IF(FluxoCaixa101315141918273032[[#This Row],[Entrada / Saída]]="Saída",FluxoCaixa101315141918273032[[#This Row],[R$ (Valores)]]*-1,FluxoCaixa101315141918273032[[#This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IF(FluxoCaixa101315141918273032[[#This Row],[Movimento ]]="Saldo Inicial",FluxoCaixa101315141918273032[[#This Row],[R$ (Valores)]],K71+FluxoCaixa101315141918273032[[#This Row],[Valores Receitas / Despesas]])</f>
        <v>20527.94000000001</v>
      </c>
      <c r="L72" s="20">
        <f>IF(FluxoCaixa101315141918273032[[#This Row],[Entrada / Saída]]="Saída",FluxoCaixa101315141918273032[[#This Row],[R$ (Valores)]]*-1,FluxoCaixa101315141918273032[[#This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IF(FluxoCaixa101315141918273032[[#This Row],[Movimento ]]="Saldo Inicial",FluxoCaixa101315141918273032[[#This Row],[R$ (Valores)]],K72+FluxoCaixa101315141918273032[[#This Row],[Valores Receitas / Despesas]])</f>
        <v>20527.94000000001</v>
      </c>
      <c r="L73" s="20">
        <f>IF(FluxoCaixa101315141918273032[[#This Row],[Entrada / Saída]]="Saída",FluxoCaixa101315141918273032[[#This Row],[R$ (Valores)]]*-1,FluxoCaixa101315141918273032[[#This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IF(FluxoCaixa101315141918273032[[#This Row],[Movimento ]]="Saldo Inicial",FluxoCaixa101315141918273032[[#This Row],[R$ (Valores)]],K73+FluxoCaixa101315141918273032[[#This Row],[Valores Receitas / Despesas]])</f>
        <v>20527.94000000001</v>
      </c>
      <c r="L74" s="20">
        <f>IF(FluxoCaixa101315141918273032[[#This Row],[Entrada / Saída]]="Saída",FluxoCaixa101315141918273032[[#This Row],[R$ (Valores)]]*-1,FluxoCaixa101315141918273032[[#This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IF(FluxoCaixa101315141918273032[[#This Row],[Movimento ]]="Saldo Inicial",FluxoCaixa101315141918273032[[#This Row],[R$ (Valores)]],K74+FluxoCaixa101315141918273032[[#This Row],[Valores Receitas / Despesas]])</f>
        <v>20527.94000000001</v>
      </c>
      <c r="L75" s="20">
        <f>IF(FluxoCaixa101315141918273032[[#This Row],[Entrada / Saída]]="Saída",FluxoCaixa101315141918273032[[#This Row],[R$ (Valores)]]*-1,FluxoCaixa101315141918273032[[#This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IF(FluxoCaixa101315141918273032[[#This Row],[Movimento ]]="Saldo Inicial",FluxoCaixa101315141918273032[[#This Row],[R$ (Valores)]],K75+FluxoCaixa101315141918273032[[#This Row],[Valores Receitas / Despesas]])</f>
        <v>20527.94000000001</v>
      </c>
      <c r="L76" s="20">
        <f>IF(FluxoCaixa101315141918273032[[#This Row],[Entrada / Saída]]="Saída",FluxoCaixa101315141918273032[[#This Row],[R$ (Valores)]]*-1,FluxoCaixa101315141918273032[[#This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IF(FluxoCaixa101315141918273032[[#This Row],[Movimento ]]="Saldo Inicial",FluxoCaixa101315141918273032[[#This Row],[R$ (Valores)]],K76+FluxoCaixa101315141918273032[[#This Row],[Valores Receitas / Despesas]])</f>
        <v>20527.94000000001</v>
      </c>
      <c r="L77" s="20">
        <f>IF(FluxoCaixa101315141918273032[[#This Row],[Entrada / Saída]]="Saída",FluxoCaixa101315141918273032[[#This Row],[R$ (Valores)]]*-1,FluxoCaixa101315141918273032[[#This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IF(FluxoCaixa101315141918273032[[#This Row],[Movimento ]]="Saldo Inicial",FluxoCaixa101315141918273032[[#This Row],[R$ (Valores)]],K77+FluxoCaixa101315141918273032[[#This Row],[Valores Receitas / Despesas]])</f>
        <v>20527.94000000001</v>
      </c>
      <c r="L78" s="20">
        <f>IF(FluxoCaixa101315141918273032[[#This Row],[Entrada / Saída]]="Saída",FluxoCaixa101315141918273032[[#This Row],[R$ (Valores)]]*-1,FluxoCaixa101315141918273032[[#This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IF(FluxoCaixa101315141918273032[[#This Row],[Movimento ]]="Saldo Inicial",FluxoCaixa101315141918273032[[#This Row],[R$ (Valores)]],K78+FluxoCaixa101315141918273032[[#This Row],[Valores Receitas / Despesas]])</f>
        <v>20527.94000000001</v>
      </c>
      <c r="L79" s="20">
        <f>IF(FluxoCaixa101315141918273032[[#This Row],[Entrada / Saída]]="Saída",FluxoCaixa101315141918273032[[#This Row],[R$ (Valores)]]*-1,FluxoCaixa101315141918273032[[#This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IF(FluxoCaixa101315141918273032[[#This Row],[Movimento ]]="Saldo Inicial",FluxoCaixa101315141918273032[[#This Row],[R$ (Valores)]],K79+FluxoCaixa101315141918273032[[#This Row],[Valores Receitas / Despesas]])</f>
        <v>20527.94000000001</v>
      </c>
      <c r="L80" s="20">
        <f>IF(FluxoCaixa101315141918273032[[#This Row],[Entrada / Saída]]="Saída",FluxoCaixa101315141918273032[[#This Row],[R$ (Valores)]]*-1,FluxoCaixa101315141918273032[[#This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IF(FluxoCaixa101315141918273032[[#This Row],[Movimento ]]="Saldo Inicial",FluxoCaixa101315141918273032[[#This Row],[R$ (Valores)]],K80+FluxoCaixa101315141918273032[[#This Row],[Valores Receitas / Despesas]])</f>
        <v>20527.94000000001</v>
      </c>
      <c r="L81" s="20">
        <f>IF(FluxoCaixa101315141918273032[[#This Row],[Entrada / Saída]]="Saída",FluxoCaixa101315141918273032[[#This Row],[R$ (Valores)]]*-1,FluxoCaixa101315141918273032[[#This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IF(FluxoCaixa101315141918273032[[#This Row],[Movimento ]]="Saldo Inicial",FluxoCaixa101315141918273032[[#This Row],[R$ (Valores)]],K81+FluxoCaixa101315141918273032[[#This Row],[Valores Receitas / Despesas]])</f>
        <v>20527.94000000001</v>
      </c>
      <c r="L82" s="20">
        <f>IF(FluxoCaixa101315141918273032[[#This Row],[Entrada / Saída]]="Saída",FluxoCaixa101315141918273032[[#This Row],[R$ (Valores)]]*-1,FluxoCaixa101315141918273032[[#This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IF(FluxoCaixa101315141918273032[[#This Row],[Movimento ]]="Saldo Inicial",FluxoCaixa101315141918273032[[#This Row],[R$ (Valores)]],K82+FluxoCaixa101315141918273032[[#This Row],[Valores Receitas / Despesas]])</f>
        <v>20527.94000000001</v>
      </c>
      <c r="L83" s="20">
        <f>IF(FluxoCaixa101315141918273032[[#This Row],[Entrada / Saída]]="Saída",FluxoCaixa101315141918273032[[#This Row],[R$ (Valores)]]*-1,FluxoCaixa101315141918273032[[#This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IF(FluxoCaixa101315141918273032[[#This Row],[Movimento ]]="Saldo Inicial",FluxoCaixa101315141918273032[[#This Row],[R$ (Valores)]],K83+FluxoCaixa101315141918273032[[#This Row],[Valores Receitas / Despesas]])</f>
        <v>20527.94000000001</v>
      </c>
      <c r="L84" s="20">
        <f>IF(FluxoCaixa101315141918273032[[#This Row],[Entrada / Saída]]="Saída",FluxoCaixa101315141918273032[[#This Row],[R$ (Valores)]]*-1,FluxoCaixa101315141918273032[[#This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IF(FluxoCaixa101315141918273032[[#This Row],[Movimento ]]="Saldo Inicial",FluxoCaixa101315141918273032[[#This Row],[R$ (Valores)]],K84+FluxoCaixa101315141918273032[[#This Row],[Valores Receitas / Despesas]])</f>
        <v>20527.94000000001</v>
      </c>
      <c r="L85" s="20">
        <f>IF(FluxoCaixa101315141918273032[[#This Row],[Entrada / Saída]]="Saída",FluxoCaixa101315141918273032[[#This Row],[R$ (Valores)]]*-1,FluxoCaixa101315141918273032[[#This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IF(FluxoCaixa101315141918273032[[#This Row],[Movimento ]]="Saldo Inicial",FluxoCaixa101315141918273032[[#This Row],[R$ (Valores)]],K85+FluxoCaixa101315141918273032[[#This Row],[Valores Receitas / Despesas]])</f>
        <v>20527.94000000001</v>
      </c>
      <c r="L86" s="20">
        <f>IF(FluxoCaixa101315141918273032[[#This Row],[Entrada / Saída]]="Saída",FluxoCaixa101315141918273032[[#This Row],[R$ (Valores)]]*-1,FluxoCaixa101315141918273032[[#This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IF(FluxoCaixa101315141918273032[[#This Row],[Movimento ]]="Saldo Inicial",FluxoCaixa101315141918273032[[#This Row],[R$ (Valores)]],K86+FluxoCaixa101315141918273032[[#This Row],[Valores Receitas / Despesas]])</f>
        <v>20527.94000000001</v>
      </c>
      <c r="L87" s="20">
        <f>IF(FluxoCaixa101315141918273032[[#This Row],[Entrada / Saída]]="Saída",FluxoCaixa101315141918273032[[#This Row],[R$ (Valores)]]*-1,FluxoCaixa101315141918273032[[#This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IF(FluxoCaixa101315141918273032[[#This Row],[Movimento ]]="Saldo Inicial",FluxoCaixa101315141918273032[[#This Row],[R$ (Valores)]],K87+FluxoCaixa101315141918273032[[#This Row],[Valores Receitas / Despesas]])</f>
        <v>20527.94000000001</v>
      </c>
      <c r="L88" s="20">
        <f>IF(FluxoCaixa101315141918273032[[#This Row],[Entrada / Saída]]="Saída",FluxoCaixa101315141918273032[[#This Row],[R$ (Valores)]]*-1,FluxoCaixa101315141918273032[[#This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IF(FluxoCaixa101315141918273032[[#This Row],[Movimento ]]="Saldo Inicial",FluxoCaixa101315141918273032[[#This Row],[R$ (Valores)]],K88+FluxoCaixa101315141918273032[[#This Row],[Valores Receitas / Despesas]])</f>
        <v>20527.94000000001</v>
      </c>
      <c r="L89" s="20">
        <f>IF(FluxoCaixa101315141918273032[[#This Row],[Entrada / Saída]]="Saída",FluxoCaixa101315141918273032[[#This Row],[R$ (Valores)]]*-1,FluxoCaixa101315141918273032[[#This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IF(FluxoCaixa101315141918273032[[#This Row],[Movimento ]]="Saldo Inicial",FluxoCaixa101315141918273032[[#This Row],[R$ (Valores)]],K89+FluxoCaixa101315141918273032[[#This Row],[Valores Receitas / Despesas]])</f>
        <v>20527.94000000001</v>
      </c>
      <c r="L90" s="20">
        <f>IF(FluxoCaixa101315141918273032[[#This Row],[Entrada / Saída]]="Saída",FluxoCaixa101315141918273032[[#This Row],[R$ (Valores)]]*-1,FluxoCaixa101315141918273032[[#This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IF(FluxoCaixa101315141918273032[[#This Row],[Movimento ]]="Saldo Inicial",FluxoCaixa101315141918273032[[#This Row],[R$ (Valores)]],K90+FluxoCaixa101315141918273032[[#This Row],[Valores Receitas / Despesas]])</f>
        <v>20527.94000000001</v>
      </c>
      <c r="L91" s="20">
        <f>IF(FluxoCaixa101315141918273032[[#This Row],[Entrada / Saída]]="Saída",FluxoCaixa101315141918273032[[#This Row],[R$ (Valores)]]*-1,FluxoCaixa101315141918273032[[#This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IF(FluxoCaixa101315141918273032[[#This Row],[Movimento ]]="Saldo Inicial",FluxoCaixa101315141918273032[[#This Row],[R$ (Valores)]],K91+FluxoCaixa101315141918273032[[#This Row],[Valores Receitas / Despesas]])</f>
        <v>20527.94000000001</v>
      </c>
      <c r="L92" s="20">
        <f>IF(FluxoCaixa101315141918273032[[#This Row],[Entrada / Saída]]="Saída",FluxoCaixa101315141918273032[[#This Row],[R$ (Valores)]]*-1,FluxoCaixa101315141918273032[[#This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IF(FluxoCaixa101315141918273032[[#This Row],[Movimento ]]="Saldo Inicial",FluxoCaixa101315141918273032[[#This Row],[R$ (Valores)]],K92+FluxoCaixa101315141918273032[[#This Row],[Valores Receitas / Despesas]])</f>
        <v>20527.94000000001</v>
      </c>
      <c r="L93" s="20">
        <f>IF(FluxoCaixa101315141918273032[[#This Row],[Entrada / Saída]]="Saída",FluxoCaixa101315141918273032[[#This Row],[R$ (Valores)]]*-1,FluxoCaixa101315141918273032[[#This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9"/>
      <c r="J94" s="17" t="s">
        <v>525</v>
      </c>
      <c r="K94" s="20">
        <f>IF(FluxoCaixa101315141918273032[[#This Row],[Movimento ]]="Saldo Inicial",FluxoCaixa101315141918273032[[#This Row],[R$ (Valores)]],K93+FluxoCaixa101315141918273032[[#This Row],[Valores Receitas / Despesas]])</f>
        <v>20527.94000000001</v>
      </c>
      <c r="L94" s="20">
        <f>IF(FluxoCaixa101315141918273032[[#This Row],[Entrada / Saída]]="Saída",FluxoCaixa101315141918273032[[#This Row],[R$ (Valores)]]*-1,FluxoCaixa101315141918273032[[#This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IF(FluxoCaixa101315141918273032[[#This Row],[Movimento ]]="Saldo Inicial",FluxoCaixa101315141918273032[[#This Row],[R$ (Valores)]],K94+FluxoCaixa101315141918273032[[#This Row],[Valores Receitas / Despesas]])</f>
        <v>20527.94000000001</v>
      </c>
      <c r="L95" s="20">
        <f>IF(FluxoCaixa101315141918273032[[#This Row],[Entrada / Saída]]="Saída",FluxoCaixa101315141918273032[[#This Row],[R$ (Valores)]]*-1,FluxoCaixa101315141918273032[[#This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IF(FluxoCaixa101315141918273032[[#This Row],[Movimento ]]="Saldo Inicial",FluxoCaixa101315141918273032[[#This Row],[R$ (Valores)]],K95+FluxoCaixa101315141918273032[[#This Row],[Valores Receitas / Despesas]])</f>
        <v>20527.94000000001</v>
      </c>
      <c r="L96" s="20">
        <f>IF(FluxoCaixa101315141918273032[[#This Row],[Entrada / Saída]]="Saída",FluxoCaixa101315141918273032[[#This Row],[R$ (Valores)]]*-1,FluxoCaixa101315141918273032[[#This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IF(FluxoCaixa101315141918273032[[#This Row],[Movimento ]]="Saldo Inicial",FluxoCaixa101315141918273032[[#This Row],[R$ (Valores)]],K96+FluxoCaixa101315141918273032[[#This Row],[Valores Receitas / Despesas]])</f>
        <v>20527.94000000001</v>
      </c>
      <c r="L97" s="20">
        <f>IF(FluxoCaixa101315141918273032[[#This Row],[Entrada / Saída]]="Saída",FluxoCaixa101315141918273032[[#This Row],[R$ (Valores)]]*-1,FluxoCaixa101315141918273032[[#This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IF(FluxoCaixa101315141918273032[[#This Row],[Movimento ]]="Saldo Inicial",FluxoCaixa101315141918273032[[#This Row],[R$ (Valores)]],K97+FluxoCaixa101315141918273032[[#This Row],[Valores Receitas / Despesas]])</f>
        <v>20527.94000000001</v>
      </c>
      <c r="L98" s="20">
        <f>IF(FluxoCaixa101315141918273032[[#This Row],[Entrada / Saída]]="Saída",FluxoCaixa101315141918273032[[#This Row],[R$ (Valores)]]*-1,FluxoCaixa101315141918273032[[#This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IF(FluxoCaixa101315141918273032[[#This Row],[Movimento ]]="Saldo Inicial",FluxoCaixa101315141918273032[[#This Row],[R$ (Valores)]],K98+FluxoCaixa101315141918273032[[#This Row],[Valores Receitas / Despesas]])</f>
        <v>20527.94000000001</v>
      </c>
      <c r="L99" s="20">
        <f>IF(FluxoCaixa101315141918273032[[#This Row],[Entrada / Saída]]="Saída",FluxoCaixa101315141918273032[[#This Row],[R$ (Valores)]]*-1,FluxoCaixa101315141918273032[[#This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IF(FluxoCaixa101315141918273032[[#This Row],[Movimento ]]="Saldo Inicial",FluxoCaixa101315141918273032[[#This Row],[R$ (Valores)]],K99+FluxoCaixa101315141918273032[[#This Row],[Valores Receitas / Despesas]])</f>
        <v>20527.94000000001</v>
      </c>
      <c r="L100" s="20">
        <f>IF(FluxoCaixa101315141918273032[[#This Row],[Entrada / Saída]]="Saída",FluxoCaixa101315141918273032[[#This Row],[R$ (Valores)]]*-1,FluxoCaixa101315141918273032[[#This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IF(FluxoCaixa101315141918273032[[#This Row],[Movimento ]]="Saldo Inicial",FluxoCaixa101315141918273032[[#This Row],[R$ (Valores)]],K100+FluxoCaixa101315141918273032[[#This Row],[Valores Receitas / Despesas]])</f>
        <v>20527.94000000001</v>
      </c>
      <c r="L101" s="20">
        <f>IF(FluxoCaixa101315141918273032[[#This Row],[Entrada / Saída]]="Saída",FluxoCaixa101315141918273032[[#This Row],[R$ (Valores)]]*-1,FluxoCaixa101315141918273032[[#This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IF(FluxoCaixa101315141918273032[[#This Row],[Movimento ]]="Saldo Inicial",FluxoCaixa101315141918273032[[#This Row],[R$ (Valores)]],K101+FluxoCaixa101315141918273032[[#This Row],[Valores Receitas / Despesas]])</f>
        <v>20527.94000000001</v>
      </c>
      <c r="L102" s="20">
        <f>IF(FluxoCaixa101315141918273032[[#This Row],[Entrada / Saída]]="Saída",FluxoCaixa101315141918273032[[#This Row],[R$ (Valores)]]*-1,FluxoCaixa101315141918273032[[#This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1"/>
      <c r="J103" s="17" t="s">
        <v>525</v>
      </c>
      <c r="K103" s="20">
        <f>IF(FluxoCaixa101315141918273032[[#This Row],[Movimento ]]="Saldo Inicial",FluxoCaixa101315141918273032[[#This Row],[R$ (Valores)]],K102+FluxoCaixa101315141918273032[[#This Row],[Valores Receitas / Despesas]])</f>
        <v>20527.94000000001</v>
      </c>
      <c r="L103" s="20">
        <f>IF(FluxoCaixa101315141918273032[[#This Row],[Entrada / Saída]]="Saída",FluxoCaixa101315141918273032[[#This Row],[R$ (Valores)]]*-1,FluxoCaixa101315141918273032[[#This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1"/>
      <c r="J104" s="17" t="s">
        <v>525</v>
      </c>
      <c r="K104" s="20">
        <f>IF(FluxoCaixa101315141918273032[[#This Row],[Movimento ]]="Saldo Inicial",FluxoCaixa101315141918273032[[#This Row],[R$ (Valores)]],K103+FluxoCaixa101315141918273032[[#This Row],[Valores Receitas / Despesas]])</f>
        <v>20527.94000000001</v>
      </c>
      <c r="L104" s="20">
        <f>IF(FluxoCaixa101315141918273032[[#This Row],[Entrada / Saída]]="Saída",FluxoCaixa101315141918273032[[#This Row],[R$ (Valores)]]*-1,FluxoCaixa101315141918273032[[#This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1"/>
      <c r="J105" s="17" t="s">
        <v>525</v>
      </c>
      <c r="K105" s="20">
        <f>IF(FluxoCaixa101315141918273032[[#This Row],[Movimento ]]="Saldo Inicial",FluxoCaixa101315141918273032[[#This Row],[R$ (Valores)]],K104+FluxoCaixa101315141918273032[[#This Row],[Valores Receitas / Despesas]])</f>
        <v>20527.94000000001</v>
      </c>
      <c r="L105" s="20">
        <f>IF(FluxoCaixa101315141918273032[[#This Row],[Entrada / Saída]]="Saída",FluxoCaixa101315141918273032[[#This Row],[R$ (Valores)]]*-1,FluxoCaixa101315141918273032[[#This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1"/>
      <c r="J106" s="17" t="s">
        <v>525</v>
      </c>
      <c r="K106" s="20">
        <f>IF(FluxoCaixa101315141918273032[[#This Row],[Movimento ]]="Saldo Inicial",FluxoCaixa101315141918273032[[#This Row],[R$ (Valores)]],K105+FluxoCaixa101315141918273032[[#This Row],[Valores Receitas / Despesas]])</f>
        <v>20527.94000000001</v>
      </c>
      <c r="L106" s="20">
        <f>IF(FluxoCaixa101315141918273032[[#This Row],[Entrada / Saída]]="Saída",FluxoCaixa101315141918273032[[#This Row],[R$ (Valores)]]*-1,FluxoCaixa101315141918273032[[#This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1"/>
      <c r="J107" s="17" t="s">
        <v>525</v>
      </c>
      <c r="K107" s="20">
        <f>IF(FluxoCaixa101315141918273032[[#This Row],[Movimento ]]="Saldo Inicial",FluxoCaixa101315141918273032[[#This Row],[R$ (Valores)]],K106+FluxoCaixa101315141918273032[[#This Row],[Valores Receitas / Despesas]])</f>
        <v>20527.94000000001</v>
      </c>
      <c r="L107" s="20">
        <f>IF(FluxoCaixa101315141918273032[[#This Row],[Entrada / Saída]]="Saída",FluxoCaixa101315141918273032[[#This Row],[R$ (Valores)]]*-1,FluxoCaixa101315141918273032[[#This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1"/>
      <c r="J108" s="17" t="s">
        <v>525</v>
      </c>
      <c r="K108" s="20">
        <f>IF(FluxoCaixa101315141918273032[[#This Row],[Movimento ]]="Saldo Inicial",FluxoCaixa101315141918273032[[#This Row],[R$ (Valores)]],K107+FluxoCaixa101315141918273032[[#This Row],[Valores Receitas / Despesas]])</f>
        <v>20527.94000000001</v>
      </c>
      <c r="L108" s="20">
        <f>IF(FluxoCaixa101315141918273032[[#This Row],[Entrada / Saída]]="Saída",FluxoCaixa101315141918273032[[#This Row],[R$ (Valores)]]*-1,FluxoCaixa101315141918273032[[#This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1"/>
      <c r="J109" s="17" t="s">
        <v>525</v>
      </c>
      <c r="K109" s="20">
        <f>IF(FluxoCaixa101315141918273032[[#This Row],[Movimento ]]="Saldo Inicial",FluxoCaixa101315141918273032[[#This Row],[R$ (Valores)]],K108+FluxoCaixa101315141918273032[[#This Row],[Valores Receitas / Despesas]])</f>
        <v>20527.94000000001</v>
      </c>
      <c r="L109" s="20">
        <f>IF(FluxoCaixa101315141918273032[[#This Row],[Entrada / Saída]]="Saída",FluxoCaixa101315141918273032[[#This Row],[R$ (Valores)]]*-1,FluxoCaixa101315141918273032[[#This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1"/>
      <c r="J110" s="17" t="s">
        <v>525</v>
      </c>
      <c r="K110" s="20">
        <f>IF(FluxoCaixa101315141918273032[[#This Row],[Movimento ]]="Saldo Inicial",FluxoCaixa101315141918273032[[#This Row],[R$ (Valores)]],K109+FluxoCaixa101315141918273032[[#This Row],[Valores Receitas / Despesas]])</f>
        <v>20527.94000000001</v>
      </c>
      <c r="L110" s="20">
        <f>IF(FluxoCaixa101315141918273032[[#This Row],[Entrada / Saída]]="Saída",FluxoCaixa101315141918273032[[#This Row],[R$ (Valores)]]*-1,FluxoCaixa101315141918273032[[#This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1"/>
      <c r="J111" s="17" t="s">
        <v>525</v>
      </c>
      <c r="K111" s="20">
        <f>IF(FluxoCaixa101315141918273032[[#This Row],[Movimento ]]="Saldo Inicial",FluxoCaixa101315141918273032[[#This Row],[R$ (Valores)]],K110+FluxoCaixa101315141918273032[[#This Row],[Valores Receitas / Despesas]])</f>
        <v>20527.94000000001</v>
      </c>
      <c r="L111" s="20">
        <f>IF(FluxoCaixa101315141918273032[[#This Row],[Entrada / Saída]]="Saída",FluxoCaixa101315141918273032[[#This Row],[R$ (Valores)]]*-1,FluxoCaixa101315141918273032[[#This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1"/>
      <c r="J112" s="17" t="s">
        <v>525</v>
      </c>
      <c r="K112" s="20">
        <f>IF(FluxoCaixa101315141918273032[[#This Row],[Movimento ]]="Saldo Inicial",FluxoCaixa101315141918273032[[#This Row],[R$ (Valores)]],K111+FluxoCaixa101315141918273032[[#This Row],[Valores Receitas / Despesas]])</f>
        <v>20527.94000000001</v>
      </c>
      <c r="L112" s="20">
        <f>IF(FluxoCaixa101315141918273032[[#This Row],[Entrada / Saída]]="Saída",FluxoCaixa101315141918273032[[#This Row],[R$ (Valores)]]*-1,FluxoCaixa101315141918273032[[#This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1"/>
      <c r="J113" s="17" t="s">
        <v>525</v>
      </c>
      <c r="K113" s="20">
        <f>IF(FluxoCaixa101315141918273032[[#This Row],[Movimento ]]="Saldo Inicial",FluxoCaixa101315141918273032[[#This Row],[R$ (Valores)]],K112+FluxoCaixa101315141918273032[[#This Row],[Valores Receitas / Despesas]])</f>
        <v>20527.94000000001</v>
      </c>
      <c r="L113" s="20">
        <f>IF(FluxoCaixa101315141918273032[[#This Row],[Entrada / Saída]]="Saída",FluxoCaixa101315141918273032[[#This Row],[R$ (Valores)]]*-1,FluxoCaixa101315141918273032[[#This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1"/>
      <c r="J114" s="17" t="s">
        <v>525</v>
      </c>
      <c r="K114" s="20">
        <f>IF(FluxoCaixa101315141918273032[[#This Row],[Movimento ]]="Saldo Inicial",FluxoCaixa101315141918273032[[#This Row],[R$ (Valores)]],K113+FluxoCaixa101315141918273032[[#This Row],[Valores Receitas / Despesas]])</f>
        <v>20527.94000000001</v>
      </c>
      <c r="L114" s="20">
        <f>IF(FluxoCaixa101315141918273032[[#This Row],[Entrada / Saída]]="Saída",FluxoCaixa101315141918273032[[#This Row],[R$ (Valores)]]*-1,FluxoCaixa101315141918273032[[#This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1"/>
      <c r="J115" s="17" t="s">
        <v>525</v>
      </c>
      <c r="K115" s="20">
        <f>IF(FluxoCaixa101315141918273032[[#This Row],[Movimento ]]="Saldo Inicial",FluxoCaixa101315141918273032[[#This Row],[R$ (Valores)]],K114+FluxoCaixa101315141918273032[[#This Row],[Valores Receitas / Despesas]])</f>
        <v>20527.94000000001</v>
      </c>
      <c r="L115" s="20">
        <f>IF(FluxoCaixa101315141918273032[[#This Row],[Entrada / Saída]]="Saída",FluxoCaixa101315141918273032[[#This Row],[R$ (Valores)]]*-1,FluxoCaixa101315141918273032[[#This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1"/>
      <c r="J116" s="17" t="s">
        <v>525</v>
      </c>
      <c r="K116" s="20">
        <f>IF(FluxoCaixa101315141918273032[[#This Row],[Movimento ]]="Saldo Inicial",FluxoCaixa101315141918273032[[#This Row],[R$ (Valores)]],K115+FluxoCaixa101315141918273032[[#This Row],[Valores Receitas / Despesas]])</f>
        <v>20527.94000000001</v>
      </c>
      <c r="L116" s="20">
        <f>IF(FluxoCaixa101315141918273032[[#This Row],[Entrada / Saída]]="Saída",FluxoCaixa101315141918273032[[#This Row],[R$ (Valores)]]*-1,FluxoCaixa101315141918273032[[#This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1"/>
      <c r="J117" s="17" t="s">
        <v>525</v>
      </c>
      <c r="K117" s="20">
        <f>IF(FluxoCaixa101315141918273032[[#This Row],[Movimento ]]="Saldo Inicial",FluxoCaixa101315141918273032[[#This Row],[R$ (Valores)]],K116+FluxoCaixa101315141918273032[[#This Row],[Valores Receitas / Despesas]])</f>
        <v>20527.94000000001</v>
      </c>
      <c r="L117" s="20">
        <f>IF(FluxoCaixa101315141918273032[[#This Row],[Entrada / Saída]]="Saída",FluxoCaixa101315141918273032[[#This Row],[R$ (Valores)]]*-1,FluxoCaixa101315141918273032[[#This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1"/>
      <c r="J118" s="17" t="s">
        <v>525</v>
      </c>
      <c r="K118" s="20">
        <f>IF(FluxoCaixa101315141918273032[[#This Row],[Movimento ]]="Saldo Inicial",FluxoCaixa101315141918273032[[#This Row],[R$ (Valores)]],K117+FluxoCaixa101315141918273032[[#This Row],[Valores Receitas / Despesas]])</f>
        <v>20527.94000000001</v>
      </c>
      <c r="L118" s="20">
        <f>IF(FluxoCaixa101315141918273032[[#This Row],[Entrada / Saída]]="Saída",FluxoCaixa101315141918273032[[#This Row],[R$ (Valores)]]*-1,FluxoCaixa101315141918273032[[#This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1"/>
      <c r="J119" s="17" t="s">
        <v>525</v>
      </c>
      <c r="K119" s="20">
        <f>IF(FluxoCaixa101315141918273032[[#This Row],[Movimento ]]="Saldo Inicial",FluxoCaixa101315141918273032[[#This Row],[R$ (Valores)]],K118+FluxoCaixa101315141918273032[[#This Row],[Valores Receitas / Despesas]])</f>
        <v>20527.94000000001</v>
      </c>
      <c r="L119" s="20">
        <f>IF(FluxoCaixa101315141918273032[[#This Row],[Entrada / Saída]]="Saída",FluxoCaixa101315141918273032[[#This Row],[R$ (Valores)]]*-1,FluxoCaixa101315141918273032[[#This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1"/>
      <c r="J120" s="17" t="s">
        <v>525</v>
      </c>
      <c r="K120" s="20">
        <f>IF(FluxoCaixa101315141918273032[[#This Row],[Movimento ]]="Saldo Inicial",FluxoCaixa101315141918273032[[#This Row],[R$ (Valores)]],K119+FluxoCaixa101315141918273032[[#This Row],[Valores Receitas / Despesas]])</f>
        <v>20527.94000000001</v>
      </c>
      <c r="L120" s="20">
        <f>IF(FluxoCaixa101315141918273032[[#This Row],[Entrada / Saída]]="Saída",FluxoCaixa101315141918273032[[#This Row],[R$ (Valores)]]*-1,FluxoCaixa101315141918273032[[#This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1"/>
      <c r="J121" s="17" t="s">
        <v>525</v>
      </c>
      <c r="K121" s="20">
        <f>IF(FluxoCaixa101315141918273032[[#This Row],[Movimento ]]="Saldo Inicial",FluxoCaixa101315141918273032[[#This Row],[R$ (Valores)]],K120+FluxoCaixa101315141918273032[[#This Row],[Valores Receitas / Despesas]])</f>
        <v>20527.94000000001</v>
      </c>
      <c r="L121" s="20">
        <f>IF(FluxoCaixa101315141918273032[[#This Row],[Entrada / Saída]]="Saída",FluxoCaixa101315141918273032[[#This Row],[R$ (Valores)]]*-1,FluxoCaixa101315141918273032[[#This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1"/>
      <c r="J122" s="17" t="s">
        <v>525</v>
      </c>
      <c r="K122" s="20">
        <f>IF(FluxoCaixa101315141918273032[[#This Row],[Movimento ]]="Saldo Inicial",FluxoCaixa101315141918273032[[#This Row],[R$ (Valores)]],K121+FluxoCaixa101315141918273032[[#This Row],[Valores Receitas / Despesas]])</f>
        <v>20527.94000000001</v>
      </c>
      <c r="L122" s="20">
        <f>IF(FluxoCaixa101315141918273032[[#This Row],[Entrada / Saída]]="Saída",FluxoCaixa101315141918273032[[#This Row],[R$ (Valores)]]*-1,FluxoCaixa101315141918273032[[#This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1"/>
      <c r="J123" s="17" t="s">
        <v>525</v>
      </c>
      <c r="K123" s="20">
        <f>IF(FluxoCaixa101315141918273032[[#This Row],[Movimento ]]="Saldo Inicial",FluxoCaixa101315141918273032[[#This Row],[R$ (Valores)]],K122+FluxoCaixa101315141918273032[[#This Row],[Valores Receitas / Despesas]])</f>
        <v>20527.94000000001</v>
      </c>
      <c r="L123" s="20">
        <f>IF(FluxoCaixa101315141918273032[[#This Row],[Entrada / Saída]]="Saída",FluxoCaixa101315141918273032[[#This Row],[R$ (Valores)]]*-1,FluxoCaixa101315141918273032[[#This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1"/>
      <c r="J124" s="17" t="s">
        <v>525</v>
      </c>
      <c r="K124" s="20">
        <f>IF(FluxoCaixa101315141918273032[[#This Row],[Movimento ]]="Saldo Inicial",FluxoCaixa101315141918273032[[#This Row],[R$ (Valores)]],K123+FluxoCaixa101315141918273032[[#This Row],[Valores Receitas / Despesas]])</f>
        <v>20527.94000000001</v>
      </c>
      <c r="L124" s="20">
        <f>IF(FluxoCaixa101315141918273032[[#This Row],[Entrada / Saída]]="Saída",FluxoCaixa101315141918273032[[#This Row],[R$ (Valores)]]*-1,FluxoCaixa101315141918273032[[#This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IF(FluxoCaixa101315141918273032[[#This Row],[Movimento ]]="Saldo Inicial",FluxoCaixa101315141918273032[[#This Row],[R$ (Valores)]],K124+FluxoCaixa101315141918273032[[#This Row],[Valores Receitas / Despesas]])</f>
        <v>20527.94000000001</v>
      </c>
      <c r="L125" s="20">
        <f>IF(FluxoCaixa101315141918273032[[#This Row],[Entrada / Saída]]="Saída",FluxoCaixa101315141918273032[[#This Row],[R$ (Valores)]]*-1,FluxoCaixa101315141918273032[[#This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IF(FluxoCaixa101315141918273032[[#This Row],[Movimento ]]="Saldo Inicial",FluxoCaixa101315141918273032[[#This Row],[R$ (Valores)]],K125+FluxoCaixa101315141918273032[[#This Row],[Valores Receitas / Despesas]])</f>
        <v>20527.94000000001</v>
      </c>
      <c r="L126" s="20">
        <f>IF(FluxoCaixa101315141918273032[[#This Row],[Entrada / Saída]]="Saída",FluxoCaixa101315141918273032[[#This Row],[R$ (Valores)]]*-1,FluxoCaixa101315141918273032[[#This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IF(FluxoCaixa101315141918273032[[#This Row],[Movimento ]]="Saldo Inicial",FluxoCaixa101315141918273032[[#This Row],[R$ (Valores)]],K126+FluxoCaixa101315141918273032[[#This Row],[Valores Receitas / Despesas]])</f>
        <v>20527.94000000001</v>
      </c>
      <c r="L127" s="20">
        <f>IF(FluxoCaixa101315141918273032[[#This Row],[Entrada / Saída]]="Saída",FluxoCaixa101315141918273032[[#This Row],[R$ (Valores)]]*-1,FluxoCaixa101315141918273032[[#This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IF(FluxoCaixa101315141918273032[[#This Row],[Movimento ]]="Saldo Inicial",FluxoCaixa101315141918273032[[#This Row],[R$ (Valores)]],K127+FluxoCaixa101315141918273032[[#This Row],[Valores Receitas / Despesas]])</f>
        <v>20527.94000000001</v>
      </c>
      <c r="L128" s="20">
        <f>IF(FluxoCaixa101315141918273032[[#This Row],[Entrada / Saída]]="Saída",FluxoCaixa101315141918273032[[#This Row],[R$ (Valores)]]*-1,FluxoCaixa101315141918273032[[#This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IF(FluxoCaixa101315141918273032[[#This Row],[Movimento ]]="Saldo Inicial",FluxoCaixa101315141918273032[[#This Row],[R$ (Valores)]],K128+FluxoCaixa101315141918273032[[#This Row],[Valores Receitas / Despesas]])</f>
        <v>20527.94000000001</v>
      </c>
      <c r="L129" s="20">
        <f>IF(FluxoCaixa101315141918273032[[#This Row],[Entrada / Saída]]="Saída",FluxoCaixa101315141918273032[[#This Row],[R$ (Valores)]]*-1,FluxoCaixa101315141918273032[[#This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IF(FluxoCaixa101315141918273032[[#This Row],[Movimento ]]="Saldo Inicial",FluxoCaixa101315141918273032[[#This Row],[R$ (Valores)]],K129+FluxoCaixa101315141918273032[[#This Row],[Valores Receitas / Despesas]])</f>
        <v>20527.94000000001</v>
      </c>
      <c r="L130" s="20">
        <f>IF(FluxoCaixa101315141918273032[[#This Row],[Entrada / Saída]]="Saída",FluxoCaixa101315141918273032[[#This Row],[R$ (Valores)]]*-1,FluxoCaixa101315141918273032[[#This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IF(FluxoCaixa101315141918273032[[#This Row],[Movimento ]]="Saldo Inicial",FluxoCaixa101315141918273032[[#This Row],[R$ (Valores)]],K130+FluxoCaixa101315141918273032[[#This Row],[Valores Receitas / Despesas]])</f>
        <v>20527.94000000001</v>
      </c>
      <c r="L131" s="20">
        <f>IF(FluxoCaixa101315141918273032[[#This Row],[Entrada / Saída]]="Saída",FluxoCaixa101315141918273032[[#This Row],[R$ (Valores)]]*-1,FluxoCaixa101315141918273032[[#This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IF(FluxoCaixa101315141918273032[[#This Row],[Movimento ]]="Saldo Inicial",FluxoCaixa101315141918273032[[#This Row],[R$ (Valores)]],K131+FluxoCaixa101315141918273032[[#This Row],[Valores Receitas / Despesas]])</f>
        <v>20527.94000000001</v>
      </c>
      <c r="L132" s="20">
        <f>IF(FluxoCaixa101315141918273032[[#This Row],[Entrada / Saída]]="Saída",FluxoCaixa101315141918273032[[#This Row],[R$ (Valores)]]*-1,FluxoCaixa101315141918273032[[#This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IF(FluxoCaixa101315141918273032[[#This Row],[Movimento ]]="Saldo Inicial",FluxoCaixa101315141918273032[[#This Row],[R$ (Valores)]],K132+FluxoCaixa101315141918273032[[#This Row],[Valores Receitas / Despesas]])</f>
        <v>20527.94000000001</v>
      </c>
      <c r="L133" s="20">
        <f>IF(FluxoCaixa101315141918273032[[#This Row],[Entrada / Saída]]="Saída",FluxoCaixa101315141918273032[[#This Row],[R$ (Valores)]]*-1,FluxoCaixa101315141918273032[[#This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IF(FluxoCaixa101315141918273032[[#This Row],[Movimento ]]="Saldo Inicial",FluxoCaixa101315141918273032[[#This Row],[R$ (Valores)]],K133+FluxoCaixa101315141918273032[[#This Row],[Valores Receitas / Despesas]])</f>
        <v>20527.94000000001</v>
      </c>
      <c r="L134" s="20">
        <f>IF(FluxoCaixa101315141918273032[[#This Row],[Entrada / Saída]]="Saída",FluxoCaixa101315141918273032[[#This Row],[R$ (Valores)]]*-1,FluxoCaixa101315141918273032[[#This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IF(FluxoCaixa101315141918273032[[#This Row],[Movimento ]]="Saldo Inicial",FluxoCaixa101315141918273032[[#This Row],[R$ (Valores)]],K134+FluxoCaixa101315141918273032[[#This Row],[Valores Receitas / Despesas]])</f>
        <v>20527.94000000001</v>
      </c>
      <c r="L135" s="20">
        <f>IF(FluxoCaixa101315141918273032[[#This Row],[Entrada / Saída]]="Saída",FluxoCaixa101315141918273032[[#This Row],[R$ (Valores)]]*-1,FluxoCaixa101315141918273032[[#This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IF(FluxoCaixa101315141918273032[[#This Row],[Movimento ]]="Saldo Inicial",FluxoCaixa101315141918273032[[#This Row],[R$ (Valores)]],K135+FluxoCaixa101315141918273032[[#This Row],[Valores Receitas / Despesas]])</f>
        <v>20527.94000000001</v>
      </c>
      <c r="L136" s="20">
        <f>IF(FluxoCaixa101315141918273032[[#This Row],[Entrada / Saída]]="Saída",FluxoCaixa101315141918273032[[#This Row],[R$ (Valores)]]*-1,FluxoCaixa101315141918273032[[#This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IF(FluxoCaixa101315141918273032[[#This Row],[Movimento ]]="Saldo Inicial",FluxoCaixa101315141918273032[[#This Row],[R$ (Valores)]],K136+FluxoCaixa101315141918273032[[#This Row],[Valores Receitas / Despesas]])</f>
        <v>20527.94000000001</v>
      </c>
      <c r="L137" s="20">
        <f>IF(FluxoCaixa101315141918273032[[#This Row],[Entrada / Saída]]="Saída",FluxoCaixa101315141918273032[[#This Row],[R$ (Valores)]]*-1,FluxoCaixa101315141918273032[[#This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IF(FluxoCaixa101315141918273032[[#This Row],[Movimento ]]="Saldo Inicial",FluxoCaixa101315141918273032[[#This Row],[R$ (Valores)]],K137+FluxoCaixa101315141918273032[[#This Row],[Valores Receitas / Despesas]])</f>
        <v>20527.94000000001</v>
      </c>
      <c r="L138" s="20">
        <f>IF(FluxoCaixa101315141918273032[[#This Row],[Entrada / Saída]]="Saída",FluxoCaixa101315141918273032[[#This Row],[R$ (Valores)]]*-1,FluxoCaixa101315141918273032[[#This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IF(FluxoCaixa101315141918273032[[#This Row],[Movimento ]]="Saldo Inicial",FluxoCaixa101315141918273032[[#This Row],[R$ (Valores)]],K138+FluxoCaixa101315141918273032[[#This Row],[Valores Receitas / Despesas]])</f>
        <v>20527.94000000001</v>
      </c>
      <c r="L139" s="20">
        <f>IF(FluxoCaixa101315141918273032[[#This Row],[Entrada / Saída]]="Saída",FluxoCaixa101315141918273032[[#This Row],[R$ (Valores)]]*-1,FluxoCaixa101315141918273032[[#This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IF(FluxoCaixa101315141918273032[[#This Row],[Movimento ]]="Saldo Inicial",FluxoCaixa101315141918273032[[#This Row],[R$ (Valores)]],K139+FluxoCaixa101315141918273032[[#This Row],[Valores Receitas / Despesas]])</f>
        <v>20527.94000000001</v>
      </c>
      <c r="L140" s="20">
        <f>IF(FluxoCaixa101315141918273032[[#This Row],[Entrada / Saída]]="Saída",FluxoCaixa101315141918273032[[#This Row],[R$ (Valores)]]*-1,FluxoCaixa101315141918273032[[#This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IF(FluxoCaixa101315141918273032[[#This Row],[Movimento ]]="Saldo Inicial",FluxoCaixa101315141918273032[[#This Row],[R$ (Valores)]],K140+FluxoCaixa101315141918273032[[#This Row],[Valores Receitas / Despesas]])</f>
        <v>20527.94000000001</v>
      </c>
      <c r="L141" s="20">
        <f>IF(FluxoCaixa101315141918273032[[#This Row],[Entrada / Saída]]="Saída",FluxoCaixa101315141918273032[[#This Row],[R$ (Valores)]]*-1,FluxoCaixa101315141918273032[[#This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IF(FluxoCaixa101315141918273032[[#This Row],[Movimento ]]="Saldo Inicial",FluxoCaixa101315141918273032[[#This Row],[R$ (Valores)]],K141+FluxoCaixa101315141918273032[[#This Row],[Valores Receitas / Despesas]])</f>
        <v>20527.94000000001</v>
      </c>
      <c r="L142" s="20">
        <f>IF(FluxoCaixa101315141918273032[[#This Row],[Entrada / Saída]]="Saída",FluxoCaixa101315141918273032[[#This Row],[R$ (Valores)]]*-1,FluxoCaixa101315141918273032[[#This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IF(FluxoCaixa101315141918273032[[#This Row],[Movimento ]]="Saldo Inicial",FluxoCaixa101315141918273032[[#This Row],[R$ (Valores)]],K142+FluxoCaixa101315141918273032[[#This Row],[Valores Receitas / Despesas]])</f>
        <v>20527.94000000001</v>
      </c>
      <c r="L143" s="20">
        <f>IF(FluxoCaixa101315141918273032[[#This Row],[Entrada / Saída]]="Saída",FluxoCaixa101315141918273032[[#This Row],[R$ (Valores)]]*-1,FluxoCaixa101315141918273032[[#This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IF(FluxoCaixa101315141918273032[[#This Row],[Movimento ]]="Saldo Inicial",FluxoCaixa101315141918273032[[#This Row],[R$ (Valores)]],K143+FluxoCaixa101315141918273032[[#This Row],[Valores Receitas / Despesas]])</f>
        <v>20527.94000000001</v>
      </c>
      <c r="L144" s="20">
        <f>IF(FluxoCaixa101315141918273032[[#This Row],[Entrada / Saída]]="Saída",FluxoCaixa101315141918273032[[#This Row],[R$ (Valores)]]*-1,FluxoCaixa101315141918273032[[#This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IF(FluxoCaixa101315141918273032[[#This Row],[Movimento ]]="Saldo Inicial",FluxoCaixa101315141918273032[[#This Row],[R$ (Valores)]],K144+FluxoCaixa101315141918273032[[#This Row],[Valores Receitas / Despesas]])</f>
        <v>20527.94000000001</v>
      </c>
      <c r="L145" s="20">
        <f>IF(FluxoCaixa101315141918273032[[#This Row],[Entrada / Saída]]="Saída",FluxoCaixa101315141918273032[[#This Row],[R$ (Valores)]]*-1,FluxoCaixa101315141918273032[[#This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IF(FluxoCaixa101315141918273032[[#This Row],[Movimento ]]="Saldo Inicial",FluxoCaixa101315141918273032[[#This Row],[R$ (Valores)]],K145+FluxoCaixa101315141918273032[[#This Row],[Valores Receitas / Despesas]])</f>
        <v>20527.94000000001</v>
      </c>
      <c r="L146" s="20">
        <f>IF(FluxoCaixa101315141918273032[[#This Row],[Entrada / Saída]]="Saída",FluxoCaixa101315141918273032[[#This Row],[R$ (Valores)]]*-1,FluxoCaixa101315141918273032[[#This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IF(FluxoCaixa101315141918273032[[#This Row],[Movimento ]]="Saldo Inicial",FluxoCaixa101315141918273032[[#This Row],[R$ (Valores)]],K146+FluxoCaixa101315141918273032[[#This Row],[Valores Receitas / Despesas]])</f>
        <v>20527.94000000001</v>
      </c>
      <c r="L147" s="20">
        <f>IF(FluxoCaixa101315141918273032[[#This Row],[Entrada / Saída]]="Saída",FluxoCaixa101315141918273032[[#This Row],[R$ (Valores)]]*-1,FluxoCaixa101315141918273032[[#This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IF(FluxoCaixa101315141918273032[[#This Row],[Movimento ]]="Saldo Inicial",FluxoCaixa101315141918273032[[#This Row],[R$ (Valores)]],K147+FluxoCaixa101315141918273032[[#This Row],[Valores Receitas / Despesas]])</f>
        <v>20527.94000000001</v>
      </c>
      <c r="L148" s="20">
        <f>IF(FluxoCaixa101315141918273032[[#This Row],[Entrada / Saída]]="Saída",FluxoCaixa101315141918273032[[#This Row],[R$ (Valores)]]*-1,FluxoCaixa101315141918273032[[#This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IF(FluxoCaixa101315141918273032[[#This Row],[Movimento ]]="Saldo Inicial",FluxoCaixa101315141918273032[[#This Row],[R$ (Valores)]],K148+FluxoCaixa101315141918273032[[#This Row],[Valores Receitas / Despesas]])</f>
        <v>20527.94000000001</v>
      </c>
      <c r="L149" s="20">
        <f>IF(FluxoCaixa101315141918273032[[#This Row],[Entrada / Saída]]="Saída",FluxoCaixa101315141918273032[[#This Row],[R$ (Valores)]]*-1,FluxoCaixa101315141918273032[[#This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IF(FluxoCaixa101315141918273032[[#This Row],[Movimento ]]="Saldo Inicial",FluxoCaixa101315141918273032[[#This Row],[R$ (Valores)]],K149+FluxoCaixa101315141918273032[[#This Row],[Valores Receitas / Despesas]])</f>
        <v>20527.94000000001</v>
      </c>
      <c r="L150" s="20">
        <f>IF(FluxoCaixa101315141918273032[[#This Row],[Entrada / Saída]]="Saída",FluxoCaixa101315141918273032[[#This Row],[R$ (Valores)]]*-1,FluxoCaixa101315141918273032[[#This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IF(FluxoCaixa101315141918273032[[#This Row],[Movimento ]]="Saldo Inicial",FluxoCaixa101315141918273032[[#This Row],[R$ (Valores)]],K150+FluxoCaixa101315141918273032[[#This Row],[Valores Receitas / Despesas]])</f>
        <v>20527.94000000001</v>
      </c>
      <c r="L151" s="20">
        <f>IF(FluxoCaixa101315141918273032[[#This Row],[Entrada / Saída]]="Saída",FluxoCaixa101315141918273032[[#This Row],[R$ (Valores)]]*-1,FluxoCaixa101315141918273032[[#This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IF(FluxoCaixa101315141918273032[[#This Row],[Movimento ]]="Saldo Inicial",FluxoCaixa101315141918273032[[#This Row],[R$ (Valores)]],K151+FluxoCaixa101315141918273032[[#This Row],[Valores Receitas / Despesas]])</f>
        <v>20527.94000000001</v>
      </c>
      <c r="L152" s="20">
        <f>IF(FluxoCaixa101315141918273032[[#This Row],[Entrada / Saída]]="Saída",FluxoCaixa101315141918273032[[#This Row],[R$ (Valores)]]*-1,FluxoCaixa101315141918273032[[#This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IF(FluxoCaixa101315141918273032[[#This Row],[Movimento ]]="Saldo Inicial",FluxoCaixa101315141918273032[[#This Row],[R$ (Valores)]],K152+FluxoCaixa101315141918273032[[#This Row],[Valores Receitas / Despesas]])</f>
        <v>20527.94000000001</v>
      </c>
      <c r="L153" s="20">
        <f>IF(FluxoCaixa101315141918273032[[#This Row],[Entrada / Saída]]="Saída",FluxoCaixa101315141918273032[[#This Row],[R$ (Valores)]]*-1,FluxoCaixa101315141918273032[[#This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IF(FluxoCaixa101315141918273032[[#This Row],[Movimento ]]="Saldo Inicial",FluxoCaixa101315141918273032[[#This Row],[R$ (Valores)]],K153+FluxoCaixa101315141918273032[[#This Row],[Valores Receitas / Despesas]])</f>
        <v>20527.94000000001</v>
      </c>
      <c r="L154" s="20">
        <f>IF(FluxoCaixa101315141918273032[[#This Row],[Entrada / Saída]]="Saída",FluxoCaixa101315141918273032[[#This Row],[R$ (Valores)]]*-1,FluxoCaixa101315141918273032[[#This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IF(FluxoCaixa101315141918273032[[#This Row],[Movimento ]]="Saldo Inicial",FluxoCaixa101315141918273032[[#This Row],[R$ (Valores)]],K154+FluxoCaixa101315141918273032[[#This Row],[Valores Receitas / Despesas]])</f>
        <v>20527.94000000001</v>
      </c>
      <c r="L155" s="20">
        <f>IF(FluxoCaixa101315141918273032[[#This Row],[Entrada / Saída]]="Saída",FluxoCaixa101315141918273032[[#This Row],[R$ (Valores)]]*-1,FluxoCaixa101315141918273032[[#This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IF(FluxoCaixa101315141918273032[[#This Row],[Movimento ]]="Saldo Inicial",FluxoCaixa101315141918273032[[#This Row],[R$ (Valores)]],K155+FluxoCaixa101315141918273032[[#This Row],[Valores Receitas / Despesas]])</f>
        <v>20527.94000000001</v>
      </c>
      <c r="L156" s="20">
        <f>IF(FluxoCaixa101315141918273032[[#This Row],[Entrada / Saída]]="Saída",FluxoCaixa101315141918273032[[#This Row],[R$ (Valores)]]*-1,FluxoCaixa101315141918273032[[#This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IF(FluxoCaixa101315141918273032[[#This Row],[Movimento ]]="Saldo Inicial",FluxoCaixa101315141918273032[[#This Row],[R$ (Valores)]],K156+FluxoCaixa101315141918273032[[#This Row],[Valores Receitas / Despesas]])</f>
        <v>20527.94000000001</v>
      </c>
      <c r="L157" s="20">
        <f>IF(FluxoCaixa101315141918273032[[#This Row],[Entrada / Saída]]="Saída",FluxoCaixa101315141918273032[[#This Row],[R$ (Valores)]]*-1,FluxoCaixa101315141918273032[[#This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IF(FluxoCaixa101315141918273032[[#This Row],[Movimento ]]="Saldo Inicial",FluxoCaixa101315141918273032[[#This Row],[R$ (Valores)]],K157+FluxoCaixa101315141918273032[[#This Row],[Valores Receitas / Despesas]])</f>
        <v>20527.94000000001</v>
      </c>
      <c r="L158" s="20">
        <f>IF(FluxoCaixa101315141918273032[[#This Row],[Entrada / Saída]]="Saída",FluxoCaixa101315141918273032[[#This Row],[R$ (Valores)]]*-1,FluxoCaixa101315141918273032[[#This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IF(FluxoCaixa101315141918273032[[#This Row],[Movimento ]]="Saldo Inicial",FluxoCaixa101315141918273032[[#This Row],[R$ (Valores)]],K158+FluxoCaixa101315141918273032[[#This Row],[Valores Receitas / Despesas]])</f>
        <v>20527.94000000001</v>
      </c>
      <c r="L159" s="20">
        <f>IF(FluxoCaixa101315141918273032[[#This Row],[Entrada / Saída]]="Saída",FluxoCaixa101315141918273032[[#This Row],[R$ (Valores)]]*-1,FluxoCaixa101315141918273032[[#This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IF(FluxoCaixa101315141918273032[[#This Row],[Movimento ]]="Saldo Inicial",FluxoCaixa101315141918273032[[#This Row],[R$ (Valores)]],K159+FluxoCaixa101315141918273032[[#This Row],[Valores Receitas / Despesas]])</f>
        <v>20527.94000000001</v>
      </c>
      <c r="L160" s="20">
        <f>IF(FluxoCaixa101315141918273032[[#This Row],[Entrada / Saída]]="Saída",FluxoCaixa101315141918273032[[#This Row],[R$ (Valores)]]*-1,FluxoCaixa101315141918273032[[#This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IF(FluxoCaixa101315141918273032[[#This Row],[Movimento ]]="Saldo Inicial",FluxoCaixa101315141918273032[[#This Row],[R$ (Valores)]],K160+FluxoCaixa101315141918273032[[#This Row],[Valores Receitas / Despesas]])</f>
        <v>20527.94000000001</v>
      </c>
      <c r="L161" s="20">
        <f>IF(FluxoCaixa101315141918273032[[#This Row],[Entrada / Saída]]="Saída",FluxoCaixa101315141918273032[[#This Row],[R$ (Valores)]]*-1,FluxoCaixa101315141918273032[[#This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IF(FluxoCaixa101315141918273032[[#This Row],[Movimento ]]="Saldo Inicial",FluxoCaixa101315141918273032[[#This Row],[R$ (Valores)]],K161+FluxoCaixa101315141918273032[[#This Row],[Valores Receitas / Despesas]])</f>
        <v>20527.94000000001</v>
      </c>
      <c r="L162" s="20">
        <f>IF(FluxoCaixa101315141918273032[[#This Row],[Entrada / Saída]]="Saída",FluxoCaixa101315141918273032[[#This Row],[R$ (Valores)]]*-1,FluxoCaixa101315141918273032[[#This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IF(FluxoCaixa101315141918273032[[#This Row],[Movimento ]]="Saldo Inicial",FluxoCaixa101315141918273032[[#This Row],[R$ (Valores)]],K162+FluxoCaixa101315141918273032[[#This Row],[Valores Receitas / Despesas]])</f>
        <v>20527.94000000001</v>
      </c>
      <c r="L163" s="20">
        <f>IF(FluxoCaixa101315141918273032[[#This Row],[Entrada / Saída]]="Saída",FluxoCaixa101315141918273032[[#This Row],[R$ (Valores)]]*-1,FluxoCaixa101315141918273032[[#This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IF(FluxoCaixa101315141918273032[[#This Row],[Movimento ]]="Saldo Inicial",FluxoCaixa101315141918273032[[#This Row],[R$ (Valores)]],K163+FluxoCaixa101315141918273032[[#This Row],[Valores Receitas / Despesas]])</f>
        <v>20527.94000000001</v>
      </c>
      <c r="L164" s="20">
        <f>IF(FluxoCaixa101315141918273032[[#This Row],[Entrada / Saída]]="Saída",FluxoCaixa101315141918273032[[#This Row],[R$ (Valores)]]*-1,FluxoCaixa101315141918273032[[#This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IF(FluxoCaixa101315141918273032[[#This Row],[Movimento ]]="Saldo Inicial",FluxoCaixa101315141918273032[[#This Row],[R$ (Valores)]],K164+FluxoCaixa101315141918273032[[#This Row],[Valores Receitas / Despesas]])</f>
        <v>20527.94000000001</v>
      </c>
      <c r="L165" s="20">
        <f>IF(FluxoCaixa101315141918273032[[#This Row],[Entrada / Saída]]="Saída",FluxoCaixa101315141918273032[[#This Row],[R$ (Valores)]]*-1,FluxoCaixa101315141918273032[[#This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IF(FluxoCaixa101315141918273032[[#This Row],[Movimento ]]="Saldo Inicial",FluxoCaixa101315141918273032[[#This Row],[R$ (Valores)]],K165+FluxoCaixa101315141918273032[[#This Row],[Valores Receitas / Despesas]])</f>
        <v>20527.94000000001</v>
      </c>
      <c r="L166" s="20">
        <f>IF(FluxoCaixa101315141918273032[[#This Row],[Entrada / Saída]]="Saída",FluxoCaixa101315141918273032[[#This Row],[R$ (Valores)]]*-1,FluxoCaixa101315141918273032[[#This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IF(FluxoCaixa101315141918273032[[#This Row],[Movimento ]]="Saldo Inicial",FluxoCaixa101315141918273032[[#This Row],[R$ (Valores)]],K166+FluxoCaixa101315141918273032[[#This Row],[Valores Receitas / Despesas]])</f>
        <v>20527.94000000001</v>
      </c>
      <c r="L167" s="20">
        <f>IF(FluxoCaixa101315141918273032[[#This Row],[Entrada / Saída]]="Saída",FluxoCaixa101315141918273032[[#This Row],[R$ (Valores)]]*-1,FluxoCaixa101315141918273032[[#This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IF(FluxoCaixa101315141918273032[[#This Row],[Movimento ]]="Saldo Inicial",FluxoCaixa101315141918273032[[#This Row],[R$ (Valores)]],K167+FluxoCaixa101315141918273032[[#This Row],[Valores Receitas / Despesas]])</f>
        <v>20527.94000000001</v>
      </c>
      <c r="L168" s="20">
        <f>IF(FluxoCaixa101315141918273032[[#This Row],[Entrada / Saída]]="Saída",FluxoCaixa101315141918273032[[#This Row],[R$ (Valores)]]*-1,FluxoCaixa101315141918273032[[#This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IF(FluxoCaixa101315141918273032[[#This Row],[Movimento ]]="Saldo Inicial",FluxoCaixa101315141918273032[[#This Row],[R$ (Valores)]],K168+FluxoCaixa101315141918273032[[#This Row],[Valores Receitas / Despesas]])</f>
        <v>20527.94000000001</v>
      </c>
      <c r="L169" s="20">
        <f>IF(FluxoCaixa101315141918273032[[#This Row],[Entrada / Saída]]="Saída",FluxoCaixa101315141918273032[[#This Row],[R$ (Valores)]]*-1,FluxoCaixa101315141918273032[[#This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IF(FluxoCaixa101315141918273032[[#This Row],[Movimento ]]="Saldo Inicial",FluxoCaixa101315141918273032[[#This Row],[R$ (Valores)]],K169+FluxoCaixa101315141918273032[[#This Row],[Valores Receitas / Despesas]])</f>
        <v>20527.94000000001</v>
      </c>
      <c r="L170" s="20">
        <f>IF(FluxoCaixa101315141918273032[[#This Row],[Entrada / Saída]]="Saída",FluxoCaixa101315141918273032[[#This Row],[R$ (Valores)]]*-1,FluxoCaixa101315141918273032[[#This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IF(FluxoCaixa101315141918273032[[#This Row],[Movimento ]]="Saldo Inicial",FluxoCaixa101315141918273032[[#This Row],[R$ (Valores)]],K170+FluxoCaixa101315141918273032[[#This Row],[Valores Receitas / Despesas]])</f>
        <v>20527.94000000001</v>
      </c>
      <c r="L171" s="20">
        <f>IF(FluxoCaixa101315141918273032[[#This Row],[Entrada / Saída]]="Saída",FluxoCaixa101315141918273032[[#This Row],[R$ (Valores)]]*-1,FluxoCaixa101315141918273032[[#This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IF(FluxoCaixa101315141918273032[[#This Row],[Movimento ]]="Saldo Inicial",FluxoCaixa101315141918273032[[#This Row],[R$ (Valores)]],K171+FluxoCaixa101315141918273032[[#This Row],[Valores Receitas / Despesas]])</f>
        <v>20527.94000000001</v>
      </c>
      <c r="L172" s="20">
        <f>IF(FluxoCaixa101315141918273032[[#This Row],[Entrada / Saída]]="Saída",FluxoCaixa101315141918273032[[#This Row],[R$ (Valores)]]*-1,FluxoCaixa101315141918273032[[#This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IF(FluxoCaixa101315141918273032[[#This Row],[Movimento ]]="Saldo Inicial",FluxoCaixa101315141918273032[[#This Row],[R$ (Valores)]],K172+FluxoCaixa101315141918273032[[#This Row],[Valores Receitas / Despesas]])</f>
        <v>20527.94000000001</v>
      </c>
      <c r="L173" s="20">
        <f>IF(FluxoCaixa101315141918273032[[#This Row],[Entrada / Saída]]="Saída",FluxoCaixa101315141918273032[[#This Row],[R$ (Valores)]]*-1,FluxoCaixa101315141918273032[[#This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IF(FluxoCaixa101315141918273032[[#This Row],[Movimento ]]="Saldo Inicial",FluxoCaixa101315141918273032[[#This Row],[R$ (Valores)]],K173+FluxoCaixa101315141918273032[[#This Row],[Valores Receitas / Despesas]])</f>
        <v>20527.94000000001</v>
      </c>
      <c r="L174" s="20">
        <f>IF(FluxoCaixa101315141918273032[[#This Row],[Entrada / Saída]]="Saída",FluxoCaixa101315141918273032[[#This Row],[R$ (Valores)]]*-1,FluxoCaixa101315141918273032[[#This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IF(FluxoCaixa101315141918273032[[#This Row],[Movimento ]]="Saldo Inicial",FluxoCaixa101315141918273032[[#This Row],[R$ (Valores)]],K174+FluxoCaixa101315141918273032[[#This Row],[Valores Receitas / Despesas]])</f>
        <v>20527.94000000001</v>
      </c>
      <c r="L175" s="20">
        <f>IF(FluxoCaixa101315141918273032[[#This Row],[Entrada / Saída]]="Saída",FluxoCaixa101315141918273032[[#This Row],[R$ (Valores)]]*-1,FluxoCaixa101315141918273032[[#This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IF(FluxoCaixa101315141918273032[[#This Row],[Movimento ]]="Saldo Inicial",FluxoCaixa101315141918273032[[#This Row],[R$ (Valores)]],K175+FluxoCaixa101315141918273032[[#This Row],[Valores Receitas / Despesas]])</f>
        <v>20527.94000000001</v>
      </c>
      <c r="L176" s="20">
        <f>IF(FluxoCaixa101315141918273032[[#This Row],[Entrada / Saída]]="Saída",FluxoCaixa101315141918273032[[#This Row],[R$ (Valores)]]*-1,FluxoCaixa101315141918273032[[#This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IF(FluxoCaixa101315141918273032[[#This Row],[Movimento ]]="Saldo Inicial",FluxoCaixa101315141918273032[[#This Row],[R$ (Valores)]],K176+FluxoCaixa101315141918273032[[#This Row],[Valores Receitas / Despesas]])</f>
        <v>20527.94000000001</v>
      </c>
      <c r="L177" s="20">
        <f>IF(FluxoCaixa101315141918273032[[#This Row],[Entrada / Saída]]="Saída",FluxoCaixa101315141918273032[[#This Row],[R$ (Valores)]]*-1,FluxoCaixa101315141918273032[[#This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IF(FluxoCaixa101315141918273032[[#This Row],[Movimento ]]="Saldo Inicial",FluxoCaixa101315141918273032[[#This Row],[R$ (Valores)]],K177+FluxoCaixa101315141918273032[[#This Row],[Valores Receitas / Despesas]])</f>
        <v>20527.94000000001</v>
      </c>
      <c r="L178" s="20">
        <f>IF(FluxoCaixa101315141918273032[[#This Row],[Entrada / Saída]]="Saída",FluxoCaixa101315141918273032[[#This Row],[R$ (Valores)]]*-1,FluxoCaixa101315141918273032[[#This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IF(FluxoCaixa101315141918273032[[#This Row],[Movimento ]]="Saldo Inicial",FluxoCaixa101315141918273032[[#This Row],[R$ (Valores)]],K178+FluxoCaixa101315141918273032[[#This Row],[Valores Receitas / Despesas]])</f>
        <v>20527.94000000001</v>
      </c>
      <c r="L179" s="20">
        <f>IF(FluxoCaixa101315141918273032[[#This Row],[Entrada / Saída]]="Saída",FluxoCaixa101315141918273032[[#This Row],[R$ (Valores)]]*-1,FluxoCaixa101315141918273032[[#This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IF(FluxoCaixa101315141918273032[[#This Row],[Movimento ]]="Saldo Inicial",FluxoCaixa101315141918273032[[#This Row],[R$ (Valores)]],K179+FluxoCaixa101315141918273032[[#This Row],[Valores Receitas / Despesas]])</f>
        <v>20527.94000000001</v>
      </c>
      <c r="L180" s="20">
        <f>IF(FluxoCaixa101315141918273032[[#This Row],[Entrada / Saída]]="Saída",FluxoCaixa101315141918273032[[#This Row],[R$ (Valores)]]*-1,FluxoCaixa101315141918273032[[#This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IF(FluxoCaixa101315141918273032[[#This Row],[Movimento ]]="Saldo Inicial",FluxoCaixa101315141918273032[[#This Row],[R$ (Valores)]],K180+FluxoCaixa101315141918273032[[#This Row],[Valores Receitas / Despesas]])</f>
        <v>20527.94000000001</v>
      </c>
      <c r="L181" s="20">
        <f>IF(FluxoCaixa101315141918273032[[#This Row],[Entrada / Saída]]="Saída",FluxoCaixa101315141918273032[[#This Row],[R$ (Valores)]]*-1,FluxoCaixa101315141918273032[[#This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IF(FluxoCaixa101315141918273032[[#This Row],[Movimento ]]="Saldo Inicial",FluxoCaixa101315141918273032[[#This Row],[R$ (Valores)]],K181+FluxoCaixa101315141918273032[[#This Row],[Valores Receitas / Despesas]])</f>
        <v>20527.94000000001</v>
      </c>
      <c r="L182" s="20">
        <f>IF(FluxoCaixa101315141918273032[[#This Row],[Entrada / Saída]]="Saída",FluxoCaixa101315141918273032[[#This Row],[R$ (Valores)]]*-1,FluxoCaixa101315141918273032[[#This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IF(FluxoCaixa101315141918273032[[#This Row],[Movimento ]]="Saldo Inicial",FluxoCaixa101315141918273032[[#This Row],[R$ (Valores)]],K182+FluxoCaixa101315141918273032[[#This Row],[Valores Receitas / Despesas]])</f>
        <v>20527.94000000001</v>
      </c>
      <c r="L183" s="20">
        <f>IF(FluxoCaixa101315141918273032[[#This Row],[Entrada / Saída]]="Saída",FluxoCaixa101315141918273032[[#This Row],[R$ (Valores)]]*-1,FluxoCaixa101315141918273032[[#This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IF(FluxoCaixa101315141918273032[[#This Row],[Movimento ]]="Saldo Inicial",FluxoCaixa101315141918273032[[#This Row],[R$ (Valores)]],K183+FluxoCaixa101315141918273032[[#This Row],[Valores Receitas / Despesas]])</f>
        <v>20527.94000000001</v>
      </c>
      <c r="L184" s="20">
        <f>IF(FluxoCaixa101315141918273032[[#This Row],[Entrada / Saída]]="Saída",FluxoCaixa101315141918273032[[#This Row],[R$ (Valores)]]*-1,FluxoCaixa101315141918273032[[#This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IF(FluxoCaixa101315141918273032[[#This Row],[Movimento ]]="Saldo Inicial",FluxoCaixa101315141918273032[[#This Row],[R$ (Valores)]],K184+FluxoCaixa101315141918273032[[#This Row],[Valores Receitas / Despesas]])</f>
        <v>20527.94000000001</v>
      </c>
      <c r="L185" s="20">
        <f>IF(FluxoCaixa101315141918273032[[#This Row],[Entrada / Saída]]="Saída",FluxoCaixa101315141918273032[[#This Row],[R$ (Valores)]]*-1,FluxoCaixa101315141918273032[[#This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IF(FluxoCaixa101315141918273032[[#This Row],[Movimento ]]="Saldo Inicial",FluxoCaixa101315141918273032[[#This Row],[R$ (Valores)]],K185+FluxoCaixa101315141918273032[[#This Row],[Valores Receitas / Despesas]])</f>
        <v>20527.94000000001</v>
      </c>
      <c r="L186" s="20">
        <f>IF(FluxoCaixa101315141918273032[[#This Row],[Entrada / Saída]]="Saída",FluxoCaixa101315141918273032[[#This Row],[R$ (Valores)]]*-1,FluxoCaixa101315141918273032[[#This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IF(FluxoCaixa101315141918273032[[#This Row],[Movimento ]]="Saldo Inicial",FluxoCaixa101315141918273032[[#This Row],[R$ (Valores)]],K186+FluxoCaixa101315141918273032[[#This Row],[Valores Receitas / Despesas]])</f>
        <v>20527.94000000001</v>
      </c>
      <c r="L187" s="20">
        <f>IF(FluxoCaixa101315141918273032[[#This Row],[Entrada / Saída]]="Saída",FluxoCaixa101315141918273032[[#This Row],[R$ (Valores)]]*-1,FluxoCaixa101315141918273032[[#This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IF(FluxoCaixa101315141918273032[[#This Row],[Movimento ]]="Saldo Inicial",FluxoCaixa101315141918273032[[#This Row],[R$ (Valores)]],K187+FluxoCaixa101315141918273032[[#This Row],[Valores Receitas / Despesas]])</f>
        <v>20527.94000000001</v>
      </c>
      <c r="L188" s="20">
        <f>IF(FluxoCaixa101315141918273032[[#This Row],[Entrada / Saída]]="Saída",FluxoCaixa101315141918273032[[#This Row],[R$ (Valores)]]*-1,FluxoCaixa101315141918273032[[#This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IF(FluxoCaixa101315141918273032[[#This Row],[Movimento ]]="Saldo Inicial",FluxoCaixa101315141918273032[[#This Row],[R$ (Valores)]],K188+FluxoCaixa101315141918273032[[#This Row],[Valores Receitas / Despesas]])</f>
        <v>20527.94000000001</v>
      </c>
      <c r="L189" s="20">
        <f>IF(FluxoCaixa101315141918273032[[#This Row],[Entrada / Saída]]="Saída",FluxoCaixa101315141918273032[[#This Row],[R$ (Valores)]]*-1,FluxoCaixa101315141918273032[[#This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IF(FluxoCaixa101315141918273032[[#This Row],[Movimento ]]="Saldo Inicial",FluxoCaixa101315141918273032[[#This Row],[R$ (Valores)]],K189+FluxoCaixa101315141918273032[[#This Row],[Valores Receitas / Despesas]])</f>
        <v>20527.94000000001</v>
      </c>
      <c r="L190" s="20">
        <f>IF(FluxoCaixa101315141918273032[[#This Row],[Entrada / Saída]]="Saída",FluxoCaixa101315141918273032[[#This Row],[R$ (Valores)]]*-1,FluxoCaixa101315141918273032[[#This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IF(FluxoCaixa101315141918273032[[#This Row],[Movimento ]]="Saldo Inicial",FluxoCaixa101315141918273032[[#This Row],[R$ (Valores)]],K190+FluxoCaixa101315141918273032[[#This Row],[Valores Receitas / Despesas]])</f>
        <v>20527.94000000001</v>
      </c>
      <c r="L191" s="20">
        <f>IF(FluxoCaixa101315141918273032[[#This Row],[Entrada / Saída]]="Saída",FluxoCaixa101315141918273032[[#This Row],[R$ (Valores)]]*-1,FluxoCaixa101315141918273032[[#This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IF(FluxoCaixa101315141918273032[[#This Row],[Movimento ]]="Saldo Inicial",FluxoCaixa101315141918273032[[#This Row],[R$ (Valores)]],K191+FluxoCaixa101315141918273032[[#This Row],[Valores Receitas / Despesas]])</f>
        <v>20527.94000000001</v>
      </c>
      <c r="L192" s="20">
        <f>IF(FluxoCaixa101315141918273032[[#This Row],[Entrada / Saída]]="Saída",FluxoCaixa101315141918273032[[#This Row],[R$ (Valores)]]*-1,FluxoCaixa101315141918273032[[#This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IF(FluxoCaixa101315141918273032[[#This Row],[Movimento ]]="Saldo Inicial",FluxoCaixa101315141918273032[[#This Row],[R$ (Valores)]],K192+FluxoCaixa101315141918273032[[#This Row],[Valores Receitas / Despesas]])</f>
        <v>20527.94000000001</v>
      </c>
      <c r="L193" s="20">
        <f>IF(FluxoCaixa101315141918273032[[#This Row],[Entrada / Saída]]="Saída",FluxoCaixa101315141918273032[[#This Row],[R$ (Valores)]]*-1,FluxoCaixa101315141918273032[[#This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IF(FluxoCaixa101315141918273032[[#This Row],[Movimento ]]="Saldo Inicial",FluxoCaixa101315141918273032[[#This Row],[R$ (Valores)]],K193+FluxoCaixa101315141918273032[[#This Row],[Valores Receitas / Despesas]])</f>
        <v>20527.94000000001</v>
      </c>
      <c r="L194" s="20">
        <f>IF(FluxoCaixa101315141918273032[[#This Row],[Entrada / Saída]]="Saída",FluxoCaixa101315141918273032[[#This Row],[R$ (Valores)]]*-1,FluxoCaixa101315141918273032[[#This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IF(FluxoCaixa101315141918273032[[#This Row],[Movimento ]]="Saldo Inicial",FluxoCaixa101315141918273032[[#This Row],[R$ (Valores)]],K194+FluxoCaixa101315141918273032[[#This Row],[Valores Receitas / Despesas]])</f>
        <v>20527.94000000001</v>
      </c>
      <c r="L195" s="20">
        <f>IF(FluxoCaixa101315141918273032[[#This Row],[Entrada / Saída]]="Saída",FluxoCaixa101315141918273032[[#This Row],[R$ (Valores)]]*-1,FluxoCaixa101315141918273032[[#This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IF(FluxoCaixa101315141918273032[[#This Row],[Movimento ]]="Saldo Inicial",FluxoCaixa101315141918273032[[#This Row],[R$ (Valores)]],K195+FluxoCaixa101315141918273032[[#This Row],[Valores Receitas / Despesas]])</f>
        <v>20527.94000000001</v>
      </c>
      <c r="L196" s="20">
        <f>IF(FluxoCaixa101315141918273032[[#This Row],[Entrada / Saída]]="Saída",FluxoCaixa101315141918273032[[#This Row],[R$ (Valores)]]*-1,FluxoCaixa101315141918273032[[#This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IF(FluxoCaixa101315141918273032[[#This Row],[Movimento ]]="Saldo Inicial",FluxoCaixa101315141918273032[[#This Row],[R$ (Valores)]],K196+FluxoCaixa101315141918273032[[#This Row],[Valores Receitas / Despesas]])</f>
        <v>20527.94000000001</v>
      </c>
      <c r="L197" s="20">
        <f>IF(FluxoCaixa101315141918273032[[#This Row],[Entrada / Saída]]="Saída",FluxoCaixa101315141918273032[[#This Row],[R$ (Valores)]]*-1,FluxoCaixa101315141918273032[[#This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IF(FluxoCaixa101315141918273032[[#This Row],[Movimento ]]="Saldo Inicial",FluxoCaixa101315141918273032[[#This Row],[R$ (Valores)]],K197+FluxoCaixa101315141918273032[[#This Row],[Valores Receitas / Despesas]])</f>
        <v>20527.94000000001</v>
      </c>
      <c r="L198" s="20">
        <f>IF(FluxoCaixa101315141918273032[[#This Row],[Entrada / Saída]]="Saída",FluxoCaixa101315141918273032[[#This Row],[R$ (Valores)]]*-1,FluxoCaixa101315141918273032[[#This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IF(FluxoCaixa101315141918273032[[#This Row],[Movimento ]]="Saldo Inicial",FluxoCaixa101315141918273032[[#This Row],[R$ (Valores)]],K198+FluxoCaixa101315141918273032[[#This Row],[Valores Receitas / Despesas]])</f>
        <v>20527.94000000001</v>
      </c>
      <c r="L199" s="20">
        <f>IF(FluxoCaixa101315141918273032[[#This Row],[Entrada / Saída]]="Saída",FluxoCaixa101315141918273032[[#This Row],[R$ (Valores)]]*-1,FluxoCaixa101315141918273032[[#This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IF(FluxoCaixa101315141918273032[[#This Row],[Movimento ]]="Saldo Inicial",FluxoCaixa101315141918273032[[#This Row],[R$ (Valores)]],K199+FluxoCaixa101315141918273032[[#This Row],[Valores Receitas / Despesas]])</f>
        <v>20527.94000000001</v>
      </c>
      <c r="L200" s="20">
        <f>IF(FluxoCaixa101315141918273032[[#This Row],[Entrada / Saída]]="Saída",FluxoCaixa101315141918273032[[#This Row],[R$ (Valores)]]*-1,FluxoCaixa101315141918273032[[#This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IF(FluxoCaixa101315141918273032[[#This Row],[Movimento ]]="Saldo Inicial",FluxoCaixa101315141918273032[[#This Row],[R$ (Valores)]],K200+FluxoCaixa101315141918273032[[#This Row],[Valores Receitas / Despesas]])</f>
        <v>20527.94000000001</v>
      </c>
      <c r="L201" s="20">
        <f>IF(FluxoCaixa101315141918273032[[#This Row],[Entrada / Saída]]="Saída",FluxoCaixa101315141918273032[[#This Row],[R$ (Valores)]]*-1,FluxoCaixa101315141918273032[[#This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IF(FluxoCaixa101315141918273032[[#This Row],[Movimento ]]="Saldo Inicial",FluxoCaixa101315141918273032[[#This Row],[R$ (Valores)]],K201+FluxoCaixa101315141918273032[[#This Row],[Valores Receitas / Despesas]])</f>
        <v>20527.94000000001</v>
      </c>
      <c r="L202" s="20">
        <f>IF(FluxoCaixa101315141918273032[[#This Row],[Entrada / Saída]]="Saída",FluxoCaixa101315141918273032[[#This Row],[R$ (Valores)]]*-1,FluxoCaixa101315141918273032[[#This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IF(FluxoCaixa101315141918273032[[#This Row],[Movimento ]]="Saldo Inicial",FluxoCaixa101315141918273032[[#This Row],[R$ (Valores)]],K202+FluxoCaixa101315141918273032[[#This Row],[Valores Receitas / Despesas]])</f>
        <v>20527.94000000001</v>
      </c>
      <c r="L203" s="20">
        <f>IF(FluxoCaixa101315141918273032[[#This Row],[Entrada / Saída]]="Saída",FluxoCaixa101315141918273032[[#This Row],[R$ (Valores)]]*-1,FluxoCaixa101315141918273032[[#This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IF(FluxoCaixa101315141918273032[[#This Row],[Movimento ]]="Saldo Inicial",FluxoCaixa101315141918273032[[#This Row],[R$ (Valores)]],K203+FluxoCaixa101315141918273032[[#This Row],[Valores Receitas / Despesas]])</f>
        <v>20527.94000000001</v>
      </c>
      <c r="L204" s="20">
        <f>IF(FluxoCaixa101315141918273032[[#This Row],[Entrada / Saída]]="Saída",FluxoCaixa101315141918273032[[#This Row],[R$ (Valores)]]*-1,FluxoCaixa101315141918273032[[#This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IF(FluxoCaixa101315141918273032[[#This Row],[Movimento ]]="Saldo Inicial",FluxoCaixa101315141918273032[[#This Row],[R$ (Valores)]],K204+FluxoCaixa101315141918273032[[#This Row],[Valores Receitas / Despesas]])</f>
        <v>20527.94000000001</v>
      </c>
      <c r="L205" s="20">
        <f>IF(FluxoCaixa101315141918273032[[#This Row],[Entrada / Saída]]="Saída",FluxoCaixa101315141918273032[[#This Row],[R$ (Valores)]]*-1,FluxoCaixa101315141918273032[[#This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IF(FluxoCaixa101315141918273032[[#This Row],[Movimento ]]="Saldo Inicial",FluxoCaixa101315141918273032[[#This Row],[R$ (Valores)]],K205+FluxoCaixa101315141918273032[[#This Row],[Valores Receitas / Despesas]])</f>
        <v>20527.94000000001</v>
      </c>
      <c r="L206" s="20">
        <f>IF(FluxoCaixa101315141918273032[[#This Row],[Entrada / Saída]]="Saída",FluxoCaixa101315141918273032[[#This Row],[R$ (Valores)]]*-1,FluxoCaixa101315141918273032[[#This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IF(FluxoCaixa101315141918273032[[#This Row],[Movimento ]]="Saldo Inicial",FluxoCaixa101315141918273032[[#This Row],[R$ (Valores)]],K206+FluxoCaixa101315141918273032[[#This Row],[Valores Receitas / Despesas]])</f>
        <v>20527.94000000001</v>
      </c>
      <c r="L207" s="20">
        <f>IF(FluxoCaixa101315141918273032[[#This Row],[Entrada / Saída]]="Saída",FluxoCaixa101315141918273032[[#This Row],[R$ (Valores)]]*-1,FluxoCaixa101315141918273032[[#This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IF(FluxoCaixa101315141918273032[[#This Row],[Movimento ]]="Saldo Inicial",FluxoCaixa101315141918273032[[#This Row],[R$ (Valores)]],K207+FluxoCaixa101315141918273032[[#This Row],[Valores Receitas / Despesas]])</f>
        <v>20527.94000000001</v>
      </c>
      <c r="L208" s="20">
        <f>IF(FluxoCaixa101315141918273032[[#This Row],[Entrada / Saída]]="Saída",FluxoCaixa101315141918273032[[#This Row],[R$ (Valores)]]*-1,FluxoCaixa101315141918273032[[#This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IF(FluxoCaixa101315141918273032[[#This Row],[Movimento ]]="Saldo Inicial",FluxoCaixa101315141918273032[[#This Row],[R$ (Valores)]],K208+FluxoCaixa101315141918273032[[#This Row],[Valores Receitas / Despesas]])</f>
        <v>20527.94000000001</v>
      </c>
      <c r="L209" s="20">
        <f>IF(FluxoCaixa101315141918273032[[#This Row],[Entrada / Saída]]="Saída",FluxoCaixa101315141918273032[[#This Row],[R$ (Valores)]]*-1,FluxoCaixa101315141918273032[[#This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IF(FluxoCaixa101315141918273032[[#This Row],[Movimento ]]="Saldo Inicial",FluxoCaixa101315141918273032[[#This Row],[R$ (Valores)]],K209+FluxoCaixa101315141918273032[[#This Row],[Valores Receitas / Despesas]])</f>
        <v>20527.94000000001</v>
      </c>
      <c r="L210" s="20">
        <f>IF(FluxoCaixa101315141918273032[[#This Row],[Entrada / Saída]]="Saída",FluxoCaixa101315141918273032[[#This Row],[R$ (Valores)]]*-1,FluxoCaixa101315141918273032[[#This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IF(FluxoCaixa101315141918273032[[#This Row],[Movimento ]]="Saldo Inicial",FluxoCaixa101315141918273032[[#This Row],[R$ (Valores)]],K210+FluxoCaixa101315141918273032[[#This Row],[Valores Receitas / Despesas]])</f>
        <v>20527.94000000001</v>
      </c>
      <c r="L211" s="20">
        <f>IF(FluxoCaixa101315141918273032[[#This Row],[Entrada / Saída]]="Saída",FluxoCaixa101315141918273032[[#This Row],[R$ (Valores)]]*-1,FluxoCaixa101315141918273032[[#This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IF(FluxoCaixa101315141918273032[[#This Row],[Movimento ]]="Saldo Inicial",FluxoCaixa101315141918273032[[#This Row],[R$ (Valores)]],K211+FluxoCaixa101315141918273032[[#This Row],[Valores Receitas / Despesas]])</f>
        <v>20527.94000000001</v>
      </c>
      <c r="L212" s="20">
        <f>IF(FluxoCaixa101315141918273032[[#This Row],[Entrada / Saída]]="Saída",FluxoCaixa101315141918273032[[#This Row],[R$ (Valores)]]*-1,FluxoCaixa101315141918273032[[#This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IF(FluxoCaixa101315141918273032[[#This Row],[Movimento ]]="Saldo Inicial",FluxoCaixa101315141918273032[[#This Row],[R$ (Valores)]],K212+FluxoCaixa101315141918273032[[#This Row],[Valores Receitas / Despesas]])</f>
        <v>20527.94000000001</v>
      </c>
      <c r="L213" s="20">
        <f>IF(FluxoCaixa101315141918273032[[#This Row],[Entrada / Saída]]="Saída",FluxoCaixa101315141918273032[[#This Row],[R$ (Valores)]]*-1,FluxoCaixa101315141918273032[[#This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IF(FluxoCaixa101315141918273032[[#This Row],[Movimento ]]="Saldo Inicial",FluxoCaixa101315141918273032[[#This Row],[R$ (Valores)]],K213+FluxoCaixa101315141918273032[[#This Row],[Valores Receitas / Despesas]])</f>
        <v>20527.94000000001</v>
      </c>
      <c r="L214" s="20">
        <f>IF(FluxoCaixa101315141918273032[[#This Row],[Entrada / Saída]]="Saída",FluxoCaixa101315141918273032[[#This Row],[R$ (Valores)]]*-1,FluxoCaixa101315141918273032[[#This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IF(FluxoCaixa101315141918273032[[#This Row],[Movimento ]]="Saldo Inicial",FluxoCaixa101315141918273032[[#This Row],[R$ (Valores)]],K214+FluxoCaixa101315141918273032[[#This Row],[Valores Receitas / Despesas]])</f>
        <v>20527.94000000001</v>
      </c>
      <c r="L215" s="20">
        <f>IF(FluxoCaixa101315141918273032[[#This Row],[Entrada / Saída]]="Saída",FluxoCaixa101315141918273032[[#This Row],[R$ (Valores)]]*-1,FluxoCaixa101315141918273032[[#This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IF(FluxoCaixa101315141918273032[[#This Row],[Movimento ]]="Saldo Inicial",FluxoCaixa101315141918273032[[#This Row],[R$ (Valores)]],K215+FluxoCaixa101315141918273032[[#This Row],[Valores Receitas / Despesas]])</f>
        <v>20527.94000000001</v>
      </c>
      <c r="L216" s="20">
        <f>IF(FluxoCaixa101315141918273032[[#This Row],[Entrada / Saída]]="Saída",FluxoCaixa101315141918273032[[#This Row],[R$ (Valores)]]*-1,FluxoCaixa101315141918273032[[#This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IF(FluxoCaixa101315141918273032[[#This Row],[Movimento ]]="Saldo Inicial",FluxoCaixa101315141918273032[[#This Row],[R$ (Valores)]],K216+FluxoCaixa101315141918273032[[#This Row],[Valores Receitas / Despesas]])</f>
        <v>20527.94000000001</v>
      </c>
      <c r="L217" s="20">
        <f>IF(FluxoCaixa101315141918273032[[#This Row],[Entrada / Saída]]="Saída",FluxoCaixa101315141918273032[[#This Row],[R$ (Valores)]]*-1,FluxoCaixa101315141918273032[[#This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IF(FluxoCaixa101315141918273032[[#This Row],[Movimento ]]="Saldo Inicial",FluxoCaixa101315141918273032[[#This Row],[R$ (Valores)]],K217+FluxoCaixa101315141918273032[[#This Row],[Valores Receitas / Despesas]])</f>
        <v>20527.94000000001</v>
      </c>
      <c r="L218" s="20">
        <f>IF(FluxoCaixa101315141918273032[[#This Row],[Entrada / Saída]]="Saída",FluxoCaixa101315141918273032[[#This Row],[R$ (Valores)]]*-1,FluxoCaixa101315141918273032[[#This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IF(FluxoCaixa101315141918273032[[#This Row],[Movimento ]]="Saldo Inicial",FluxoCaixa101315141918273032[[#This Row],[R$ (Valores)]],K218+FluxoCaixa101315141918273032[[#This Row],[Valores Receitas / Despesas]])</f>
        <v>20527.94000000001</v>
      </c>
      <c r="L219" s="20">
        <f>IF(FluxoCaixa101315141918273032[[#This Row],[Entrada / Saída]]="Saída",FluxoCaixa101315141918273032[[#This Row],[R$ (Valores)]]*-1,FluxoCaixa101315141918273032[[#This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IF(FluxoCaixa101315141918273032[[#This Row],[Movimento ]]="Saldo Inicial",FluxoCaixa101315141918273032[[#This Row],[R$ (Valores)]],K219+FluxoCaixa101315141918273032[[#This Row],[Valores Receitas / Despesas]])</f>
        <v>20527.94000000001</v>
      </c>
      <c r="L220" s="20">
        <f>IF(FluxoCaixa101315141918273032[[#This Row],[Entrada / Saída]]="Saída",FluxoCaixa101315141918273032[[#This Row],[R$ (Valores)]]*-1,FluxoCaixa101315141918273032[[#This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IF(FluxoCaixa101315141918273032[[#This Row],[Movimento ]]="Saldo Inicial",FluxoCaixa101315141918273032[[#This Row],[R$ (Valores)]],K220+FluxoCaixa101315141918273032[[#This Row],[Valores Receitas / Despesas]])</f>
        <v>20527.94000000001</v>
      </c>
      <c r="L221" s="20">
        <f>IF(FluxoCaixa101315141918273032[[#This Row],[Entrada / Saída]]="Saída",FluxoCaixa101315141918273032[[#This Row],[R$ (Valores)]]*-1,FluxoCaixa101315141918273032[[#This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IF(FluxoCaixa101315141918273032[[#This Row],[Movimento ]]="Saldo Inicial",FluxoCaixa101315141918273032[[#This Row],[R$ (Valores)]],K221+FluxoCaixa101315141918273032[[#This Row],[Valores Receitas / Despesas]])</f>
        <v>20527.94000000001</v>
      </c>
      <c r="L222" s="20">
        <f>IF(FluxoCaixa101315141918273032[[#This Row],[Entrada / Saída]]="Saída",FluxoCaixa101315141918273032[[#This Row],[R$ (Valores)]]*-1,FluxoCaixa101315141918273032[[#This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IF(FluxoCaixa101315141918273032[[#This Row],[Movimento ]]="Saldo Inicial",FluxoCaixa101315141918273032[[#This Row],[R$ (Valores)]],K222+FluxoCaixa101315141918273032[[#This Row],[Valores Receitas / Despesas]])</f>
        <v>20527.94000000001</v>
      </c>
      <c r="L223" s="20">
        <f>IF(FluxoCaixa101315141918273032[[#This Row],[Entrada / Saída]]="Saída",FluxoCaixa101315141918273032[[#This Row],[R$ (Valores)]]*-1,FluxoCaixa101315141918273032[[#This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IF(FluxoCaixa101315141918273032[[#This Row],[Movimento ]]="Saldo Inicial",FluxoCaixa101315141918273032[[#This Row],[R$ (Valores)]],K223+FluxoCaixa101315141918273032[[#This Row],[Valores Receitas / Despesas]])</f>
        <v>20527.94000000001</v>
      </c>
      <c r="L224" s="20">
        <f>IF(FluxoCaixa101315141918273032[[#This Row],[Entrada / Saída]]="Saída",FluxoCaixa101315141918273032[[#This Row],[R$ (Valores)]]*-1,FluxoCaixa101315141918273032[[#This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IF(FluxoCaixa101315141918273032[[#This Row],[Movimento ]]="Saldo Inicial",FluxoCaixa101315141918273032[[#This Row],[R$ (Valores)]],K224+FluxoCaixa101315141918273032[[#This Row],[Valores Receitas / Despesas]])</f>
        <v>20527.94000000001</v>
      </c>
      <c r="L225" s="20">
        <f>IF(FluxoCaixa101315141918273032[[#This Row],[Entrada / Saída]]="Saída",FluxoCaixa101315141918273032[[#This Row],[R$ (Valores)]]*-1,FluxoCaixa101315141918273032[[#This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IF(FluxoCaixa101315141918273032[[#This Row],[Movimento ]]="Saldo Inicial",FluxoCaixa101315141918273032[[#This Row],[R$ (Valores)]],K225+FluxoCaixa101315141918273032[[#This Row],[Valores Receitas / Despesas]])</f>
        <v>20527.94000000001</v>
      </c>
      <c r="L226" s="20">
        <f>IF(FluxoCaixa101315141918273032[[#This Row],[Entrada / Saída]]="Saída",FluxoCaixa101315141918273032[[#This Row],[R$ (Valores)]]*-1,FluxoCaixa101315141918273032[[#This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IF(FluxoCaixa101315141918273032[[#This Row],[Movimento ]]="Saldo Inicial",FluxoCaixa101315141918273032[[#This Row],[R$ (Valores)]],K226+FluxoCaixa101315141918273032[[#This Row],[Valores Receitas / Despesas]])</f>
        <v>20527.94000000001</v>
      </c>
      <c r="L227" s="20">
        <f>IF(FluxoCaixa101315141918273032[[#This Row],[Entrada / Saída]]="Saída",FluxoCaixa101315141918273032[[#This Row],[R$ (Valores)]]*-1,FluxoCaixa101315141918273032[[#This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IF(FluxoCaixa101315141918273032[[#This Row],[Movimento ]]="Saldo Inicial",FluxoCaixa101315141918273032[[#This Row],[R$ (Valores)]],K227+FluxoCaixa101315141918273032[[#This Row],[Valores Receitas / Despesas]])</f>
        <v>20527.94000000001</v>
      </c>
      <c r="L228" s="20">
        <f>IF(FluxoCaixa101315141918273032[[#This Row],[Entrada / Saída]]="Saída",FluxoCaixa101315141918273032[[#This Row],[R$ (Valores)]]*-1,FluxoCaixa101315141918273032[[#This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IF(FluxoCaixa101315141918273032[[#This Row],[Movimento ]]="Saldo Inicial",FluxoCaixa101315141918273032[[#This Row],[R$ (Valores)]],K228+FluxoCaixa101315141918273032[[#This Row],[Valores Receitas / Despesas]])</f>
        <v>20527.94000000001</v>
      </c>
      <c r="L229" s="20">
        <f>IF(FluxoCaixa101315141918273032[[#This Row],[Entrada / Saída]]="Saída",FluxoCaixa101315141918273032[[#This Row],[R$ (Valores)]]*-1,FluxoCaixa101315141918273032[[#This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IF(FluxoCaixa101315141918273032[[#This Row],[Movimento ]]="Saldo Inicial",FluxoCaixa101315141918273032[[#This Row],[R$ (Valores)]],K229+FluxoCaixa101315141918273032[[#This Row],[Valores Receitas / Despesas]])</f>
        <v>20527.94000000001</v>
      </c>
      <c r="L230" s="20">
        <f>IF(FluxoCaixa101315141918273032[[#This Row],[Entrada / Saída]]="Saída",FluxoCaixa101315141918273032[[#This Row],[R$ (Valores)]]*-1,FluxoCaixa101315141918273032[[#This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IF(FluxoCaixa101315141918273032[[#This Row],[Movimento ]]="Saldo Inicial",FluxoCaixa101315141918273032[[#This Row],[R$ (Valores)]],K230+FluxoCaixa101315141918273032[[#This Row],[Valores Receitas / Despesas]])</f>
        <v>20527.94000000001</v>
      </c>
      <c r="L231" s="20">
        <f>IF(FluxoCaixa101315141918273032[[#This Row],[Entrada / Saída]]="Saída",FluxoCaixa101315141918273032[[#This Row],[R$ (Valores)]]*-1,FluxoCaixa101315141918273032[[#This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IF(FluxoCaixa101315141918273032[[#This Row],[Movimento ]]="Saldo Inicial",FluxoCaixa101315141918273032[[#This Row],[R$ (Valores)]],K231+FluxoCaixa101315141918273032[[#This Row],[Valores Receitas / Despesas]])</f>
        <v>20527.94000000001</v>
      </c>
      <c r="L232" s="20">
        <f>IF(FluxoCaixa101315141918273032[[#This Row],[Entrada / Saída]]="Saída",FluxoCaixa101315141918273032[[#This Row],[R$ (Valores)]]*-1,FluxoCaixa101315141918273032[[#This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IF(FluxoCaixa101315141918273032[[#This Row],[Movimento ]]="Saldo Inicial",FluxoCaixa101315141918273032[[#This Row],[R$ (Valores)]],K232+FluxoCaixa101315141918273032[[#This Row],[Valores Receitas / Despesas]])</f>
        <v>20527.94000000001</v>
      </c>
      <c r="L233" s="20">
        <f>IF(FluxoCaixa101315141918273032[[#This Row],[Entrada / Saída]]="Saída",FluxoCaixa101315141918273032[[#This Row],[R$ (Valores)]]*-1,FluxoCaixa101315141918273032[[#This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IF(FluxoCaixa101315141918273032[[#This Row],[Movimento ]]="Saldo Inicial",FluxoCaixa101315141918273032[[#This Row],[R$ (Valores)]],K233+FluxoCaixa101315141918273032[[#This Row],[Valores Receitas / Despesas]])</f>
        <v>20527.94000000001</v>
      </c>
      <c r="L234" s="20">
        <f>IF(FluxoCaixa101315141918273032[[#This Row],[Entrada / Saída]]="Saída",FluxoCaixa101315141918273032[[#This Row],[R$ (Valores)]]*-1,FluxoCaixa101315141918273032[[#This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IF(FluxoCaixa101315141918273032[[#This Row],[Movimento ]]="Saldo Inicial",FluxoCaixa101315141918273032[[#This Row],[R$ (Valores)]],K234+FluxoCaixa101315141918273032[[#This Row],[Valores Receitas / Despesas]])</f>
        <v>20527.94000000001</v>
      </c>
      <c r="L235" s="20">
        <f>IF(FluxoCaixa101315141918273032[[#This Row],[Entrada / Saída]]="Saída",FluxoCaixa101315141918273032[[#This Row],[R$ (Valores)]]*-1,FluxoCaixa101315141918273032[[#This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IF(FluxoCaixa101315141918273032[[#This Row],[Movimento ]]="Saldo Inicial",FluxoCaixa101315141918273032[[#This Row],[R$ (Valores)]],K235+FluxoCaixa101315141918273032[[#This Row],[Valores Receitas / Despesas]])</f>
        <v>20527.94000000001</v>
      </c>
      <c r="L236" s="20">
        <f>IF(FluxoCaixa101315141918273032[[#This Row],[Entrada / Saída]]="Saída",FluxoCaixa101315141918273032[[#This Row],[R$ (Valores)]]*-1,FluxoCaixa101315141918273032[[#This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IF(FluxoCaixa101315141918273032[[#This Row],[Movimento ]]="Saldo Inicial",FluxoCaixa101315141918273032[[#This Row],[R$ (Valores)]],K236+FluxoCaixa101315141918273032[[#This Row],[Valores Receitas / Despesas]])</f>
        <v>20527.94000000001</v>
      </c>
      <c r="L237" s="20">
        <f>IF(FluxoCaixa101315141918273032[[#This Row],[Entrada / Saída]]="Saída",FluxoCaixa101315141918273032[[#This Row],[R$ (Valores)]]*-1,FluxoCaixa101315141918273032[[#This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IF(FluxoCaixa101315141918273032[[#This Row],[Movimento ]]="Saldo Inicial",FluxoCaixa101315141918273032[[#This Row],[R$ (Valores)]],K237+FluxoCaixa101315141918273032[[#This Row],[Valores Receitas / Despesas]])</f>
        <v>20527.94000000001</v>
      </c>
      <c r="L238" s="20">
        <f>IF(FluxoCaixa101315141918273032[[#This Row],[Entrada / Saída]]="Saída",FluxoCaixa101315141918273032[[#This Row],[R$ (Valores)]]*-1,FluxoCaixa101315141918273032[[#This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IF(FluxoCaixa101315141918273032[[#This Row],[Movimento ]]="Saldo Inicial",FluxoCaixa101315141918273032[[#This Row],[R$ (Valores)]],K238+FluxoCaixa101315141918273032[[#This Row],[Valores Receitas / Despesas]])</f>
        <v>20527.94000000001</v>
      </c>
      <c r="L239" s="20">
        <f>IF(FluxoCaixa101315141918273032[[#This Row],[Entrada / Saída]]="Saída",FluxoCaixa101315141918273032[[#This Row],[R$ (Valores)]]*-1,FluxoCaixa101315141918273032[[#This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IF(FluxoCaixa101315141918273032[[#This Row],[Movimento ]]="Saldo Inicial",FluxoCaixa101315141918273032[[#This Row],[R$ (Valores)]],K239+FluxoCaixa101315141918273032[[#This Row],[Valores Receitas / Despesas]])</f>
        <v>20527.94000000001</v>
      </c>
      <c r="L240" s="20">
        <f>IF(FluxoCaixa101315141918273032[[#This Row],[Entrada / Saída]]="Saída",FluxoCaixa101315141918273032[[#This Row],[R$ (Valores)]]*-1,FluxoCaixa101315141918273032[[#This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IF(FluxoCaixa101315141918273032[[#This Row],[Movimento ]]="Saldo Inicial",FluxoCaixa101315141918273032[[#This Row],[R$ (Valores)]],K240+FluxoCaixa101315141918273032[[#This Row],[Valores Receitas / Despesas]])</f>
        <v>20527.94000000001</v>
      </c>
      <c r="L241" s="20">
        <f>IF(FluxoCaixa101315141918273032[[#This Row],[Entrada / Saída]]="Saída",FluxoCaixa101315141918273032[[#This Row],[R$ (Valores)]]*-1,FluxoCaixa101315141918273032[[#This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IF(FluxoCaixa101315141918273032[[#This Row],[Movimento ]]="Saldo Inicial",FluxoCaixa101315141918273032[[#This Row],[R$ (Valores)]],K241+FluxoCaixa101315141918273032[[#This Row],[Valores Receitas / Despesas]])</f>
        <v>20527.94000000001</v>
      </c>
      <c r="L242" s="20">
        <f>IF(FluxoCaixa101315141918273032[[#This Row],[Entrada / Saída]]="Saída",FluxoCaixa101315141918273032[[#This Row],[R$ (Valores)]]*-1,FluxoCaixa101315141918273032[[#This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IF(FluxoCaixa101315141918273032[[#This Row],[Movimento ]]="Saldo Inicial",FluxoCaixa101315141918273032[[#This Row],[R$ (Valores)]],K242+FluxoCaixa101315141918273032[[#This Row],[Valores Receitas / Despesas]])</f>
        <v>20527.94000000001</v>
      </c>
      <c r="L243" s="20">
        <f>IF(FluxoCaixa101315141918273032[[#This Row],[Entrada / Saída]]="Saída",FluxoCaixa101315141918273032[[#This Row],[R$ (Valores)]]*-1,FluxoCaixa101315141918273032[[#This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IF(FluxoCaixa101315141918273032[[#This Row],[Movimento ]]="Saldo Inicial",FluxoCaixa101315141918273032[[#This Row],[R$ (Valores)]],K243+FluxoCaixa101315141918273032[[#This Row],[Valores Receitas / Despesas]])</f>
        <v>20527.94000000001</v>
      </c>
      <c r="L244" s="20">
        <f>IF(FluxoCaixa101315141918273032[[#This Row],[Entrada / Saída]]="Saída",FluxoCaixa101315141918273032[[#This Row],[R$ (Valores)]]*-1,FluxoCaixa101315141918273032[[#This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IF(FluxoCaixa101315141918273032[[#This Row],[Movimento ]]="Saldo Inicial",FluxoCaixa101315141918273032[[#This Row],[R$ (Valores)]],K244+FluxoCaixa101315141918273032[[#This Row],[Valores Receitas / Despesas]])</f>
        <v>20527.94000000001</v>
      </c>
      <c r="L245" s="20">
        <f>IF(FluxoCaixa101315141918273032[[#This Row],[Entrada / Saída]]="Saída",FluxoCaixa101315141918273032[[#This Row],[R$ (Valores)]]*-1,FluxoCaixa101315141918273032[[#This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IF(FluxoCaixa101315141918273032[[#This Row],[Movimento ]]="Saldo Inicial",FluxoCaixa101315141918273032[[#This Row],[R$ (Valores)]],K245+FluxoCaixa101315141918273032[[#This Row],[Valores Receitas / Despesas]])</f>
        <v>20527.94000000001</v>
      </c>
      <c r="L246" s="20">
        <f>IF(FluxoCaixa101315141918273032[[#This Row],[Entrada / Saída]]="Saída",FluxoCaixa101315141918273032[[#This Row],[R$ (Valores)]]*-1,FluxoCaixa101315141918273032[[#This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IF(FluxoCaixa101315141918273032[[#This Row],[Movimento ]]="Saldo Inicial",FluxoCaixa101315141918273032[[#This Row],[R$ (Valores)]],K246+FluxoCaixa101315141918273032[[#This Row],[Valores Receitas / Despesas]])</f>
        <v>20527.94000000001</v>
      </c>
      <c r="L247" s="20">
        <f>IF(FluxoCaixa101315141918273032[[#This Row],[Entrada / Saída]]="Saída",FluxoCaixa101315141918273032[[#This Row],[R$ (Valores)]]*-1,FluxoCaixa101315141918273032[[#This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IF(FluxoCaixa101315141918273032[[#This Row],[Movimento ]]="Saldo Inicial",FluxoCaixa101315141918273032[[#This Row],[R$ (Valores)]],K247+FluxoCaixa101315141918273032[[#This Row],[Valores Receitas / Despesas]])</f>
        <v>20527.94000000001</v>
      </c>
      <c r="L248" s="20">
        <f>IF(FluxoCaixa101315141918273032[[#This Row],[Entrada / Saída]]="Saída",FluxoCaixa101315141918273032[[#This Row],[R$ (Valores)]]*-1,FluxoCaixa101315141918273032[[#This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IF(FluxoCaixa101315141918273032[[#This Row],[Movimento ]]="Saldo Inicial",FluxoCaixa101315141918273032[[#This Row],[R$ (Valores)]],K248+FluxoCaixa101315141918273032[[#This Row],[Valores Receitas / Despesas]])</f>
        <v>20527.94000000001</v>
      </c>
      <c r="L249" s="20">
        <f>IF(FluxoCaixa101315141918273032[[#This Row],[Entrada / Saída]]="Saída",FluxoCaixa101315141918273032[[#This Row],[R$ (Valores)]]*-1,FluxoCaixa101315141918273032[[#This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IF(FluxoCaixa101315141918273032[[#This Row],[Movimento ]]="Saldo Inicial",FluxoCaixa101315141918273032[[#This Row],[R$ (Valores)]],K249+FluxoCaixa101315141918273032[[#This Row],[Valores Receitas / Despesas]])</f>
        <v>20527.94000000001</v>
      </c>
      <c r="L250" s="20">
        <f>IF(FluxoCaixa101315141918273032[[#This Row],[Entrada / Saída]]="Saída",FluxoCaixa101315141918273032[[#This Row],[R$ (Valores)]]*-1,FluxoCaixa101315141918273032[[#This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IF(FluxoCaixa101315141918273032[[#This Row],[Movimento ]]="Saldo Inicial",FluxoCaixa101315141918273032[[#This Row],[R$ (Valores)]],K250+FluxoCaixa101315141918273032[[#This Row],[Valores Receitas / Despesas]])</f>
        <v>20527.94000000001</v>
      </c>
      <c r="L251" s="20">
        <f>IF(FluxoCaixa101315141918273032[[#This Row],[Entrada / Saída]]="Saída",FluxoCaixa101315141918273032[[#This Row],[R$ (Valores)]]*-1,FluxoCaixa101315141918273032[[#This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IF(FluxoCaixa101315141918273032[[#This Row],[Movimento ]]="Saldo Inicial",FluxoCaixa101315141918273032[[#This Row],[R$ (Valores)]],K251+FluxoCaixa101315141918273032[[#This Row],[Valores Receitas / Despesas]])</f>
        <v>20527.94000000001</v>
      </c>
      <c r="L252" s="20">
        <f>IF(FluxoCaixa101315141918273032[[#This Row],[Entrada / Saída]]="Saída",FluxoCaixa101315141918273032[[#This Row],[R$ (Valores)]]*-1,FluxoCaixa101315141918273032[[#This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IF(FluxoCaixa101315141918273032[[#This Row],[Movimento ]]="Saldo Inicial",FluxoCaixa101315141918273032[[#This Row],[R$ (Valores)]],K252+FluxoCaixa101315141918273032[[#This Row],[Valores Receitas / Despesas]])</f>
        <v>20527.94000000001</v>
      </c>
      <c r="L253" s="20">
        <f>IF(FluxoCaixa101315141918273032[[#This Row],[Entrada / Saída]]="Saída",FluxoCaixa101315141918273032[[#This Row],[R$ (Valores)]]*-1,FluxoCaixa101315141918273032[[#This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IF(FluxoCaixa101315141918273032[[#This Row],[Movimento ]]="Saldo Inicial",FluxoCaixa101315141918273032[[#This Row],[R$ (Valores)]],K253+FluxoCaixa101315141918273032[[#This Row],[Valores Receitas / Despesas]])</f>
        <v>20527.94000000001</v>
      </c>
      <c r="L254" s="20">
        <f>IF(FluxoCaixa101315141918273032[[#This Row],[Entrada / Saída]]="Saída",FluxoCaixa101315141918273032[[#This Row],[R$ (Valores)]]*-1,FluxoCaixa101315141918273032[[#This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IF(FluxoCaixa101315141918273032[[#This Row],[Movimento ]]="Saldo Inicial",FluxoCaixa101315141918273032[[#This Row],[R$ (Valores)]],K254+FluxoCaixa101315141918273032[[#This Row],[Valores Receitas / Despesas]])</f>
        <v>20527.94000000001</v>
      </c>
      <c r="L255" s="20">
        <f>IF(FluxoCaixa101315141918273032[[#This Row],[Entrada / Saída]]="Saída",FluxoCaixa101315141918273032[[#This Row],[R$ (Valores)]]*-1,FluxoCaixa101315141918273032[[#This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IF(FluxoCaixa101315141918273032[[#This Row],[Movimento ]]="Saldo Inicial",FluxoCaixa101315141918273032[[#This Row],[R$ (Valores)]],K255+FluxoCaixa101315141918273032[[#This Row],[Valores Receitas / Despesas]])</f>
        <v>20527.94000000001</v>
      </c>
      <c r="L256" s="20">
        <f>IF(FluxoCaixa101315141918273032[[#This Row],[Entrada / Saída]]="Saída",FluxoCaixa101315141918273032[[#This Row],[R$ (Valores)]]*-1,FluxoCaixa101315141918273032[[#This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IF(FluxoCaixa101315141918273032[[#This Row],[Movimento ]]="Saldo Inicial",FluxoCaixa101315141918273032[[#This Row],[R$ (Valores)]],K256+FluxoCaixa101315141918273032[[#This Row],[Valores Receitas / Despesas]])</f>
        <v>20527.94000000001</v>
      </c>
      <c r="L257" s="20">
        <f>IF(FluxoCaixa101315141918273032[[#This Row],[Entrada / Saída]]="Saída",FluxoCaixa101315141918273032[[#This Row],[R$ (Valores)]]*-1,FluxoCaixa101315141918273032[[#This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IF(FluxoCaixa101315141918273032[[#This Row],[Movimento ]]="Saldo Inicial",FluxoCaixa101315141918273032[[#This Row],[R$ (Valores)]],K257+FluxoCaixa101315141918273032[[#This Row],[Valores Receitas / Despesas]])</f>
        <v>20527.94000000001</v>
      </c>
      <c r="L258" s="20">
        <f>IF(FluxoCaixa101315141918273032[[#This Row],[Entrada / Saída]]="Saída",FluxoCaixa101315141918273032[[#This Row],[R$ (Valores)]]*-1,FluxoCaixa101315141918273032[[#This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IF(FluxoCaixa101315141918273032[[#This Row],[Movimento ]]="Saldo Inicial",FluxoCaixa101315141918273032[[#This Row],[R$ (Valores)]],K258+FluxoCaixa101315141918273032[[#This Row],[Valores Receitas / Despesas]])</f>
        <v>20527.94000000001</v>
      </c>
      <c r="L259" s="20">
        <f>IF(FluxoCaixa101315141918273032[[#This Row],[Entrada / Saída]]="Saída",FluxoCaixa101315141918273032[[#This Row],[R$ (Valores)]]*-1,FluxoCaixa101315141918273032[[#This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IF(FluxoCaixa101315141918273032[[#This Row],[Movimento ]]="Saldo Inicial",FluxoCaixa101315141918273032[[#This Row],[R$ (Valores)]],K259+FluxoCaixa101315141918273032[[#This Row],[Valores Receitas / Despesas]])</f>
        <v>20527.94000000001</v>
      </c>
      <c r="L260" s="20">
        <f>IF(FluxoCaixa101315141918273032[[#This Row],[Entrada / Saída]]="Saída",FluxoCaixa101315141918273032[[#This Row],[R$ (Valores)]]*-1,FluxoCaixa101315141918273032[[#This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IF(FluxoCaixa101315141918273032[[#This Row],[Movimento ]]="Saldo Inicial",FluxoCaixa101315141918273032[[#This Row],[R$ (Valores)]],K260+FluxoCaixa101315141918273032[[#This Row],[Valores Receitas / Despesas]])</f>
        <v>20527.94000000001</v>
      </c>
      <c r="L261" s="20">
        <f>IF(FluxoCaixa101315141918273032[[#This Row],[Entrada / Saída]]="Saída",FluxoCaixa101315141918273032[[#This Row],[R$ (Valores)]]*-1,FluxoCaixa101315141918273032[[#This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IF(FluxoCaixa101315141918273032[[#This Row],[Movimento ]]="Saldo Inicial",FluxoCaixa101315141918273032[[#This Row],[R$ (Valores)]],K261+FluxoCaixa101315141918273032[[#This Row],[Valores Receitas / Despesas]])</f>
        <v>20527.94000000001</v>
      </c>
      <c r="L262" s="20">
        <f>IF(FluxoCaixa101315141918273032[[#This Row],[Entrada / Saída]]="Saída",FluxoCaixa101315141918273032[[#This Row],[R$ (Valores)]]*-1,FluxoCaixa101315141918273032[[#This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IF(FluxoCaixa101315141918273032[[#This Row],[Movimento ]]="Saldo Inicial",FluxoCaixa101315141918273032[[#This Row],[R$ (Valores)]],K262+FluxoCaixa101315141918273032[[#This Row],[Valores Receitas / Despesas]])</f>
        <v>20527.94000000001</v>
      </c>
      <c r="L263" s="20">
        <f>IF(FluxoCaixa101315141918273032[[#This Row],[Entrada / Saída]]="Saída",FluxoCaixa101315141918273032[[#This Row],[R$ (Valores)]]*-1,FluxoCaixa101315141918273032[[#This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IF(FluxoCaixa101315141918273032[[#This Row],[Movimento ]]="Saldo Inicial",FluxoCaixa101315141918273032[[#This Row],[R$ (Valores)]],K263+FluxoCaixa101315141918273032[[#This Row],[Valores Receitas / Despesas]])</f>
        <v>20527.94000000001</v>
      </c>
      <c r="L264" s="20">
        <f>IF(FluxoCaixa101315141918273032[[#This Row],[Entrada / Saída]]="Saída",FluxoCaixa101315141918273032[[#This Row],[R$ (Valores)]]*-1,FluxoCaixa101315141918273032[[#This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IF(FluxoCaixa101315141918273032[[#This Row],[Movimento ]]="Saldo Inicial",FluxoCaixa101315141918273032[[#This Row],[R$ (Valores)]],K264+FluxoCaixa101315141918273032[[#This Row],[Valores Receitas / Despesas]])</f>
        <v>20527.94000000001</v>
      </c>
      <c r="L265" s="20">
        <f>IF(FluxoCaixa101315141918273032[[#This Row],[Entrada / Saída]]="Saída",FluxoCaixa101315141918273032[[#This Row],[R$ (Valores)]]*-1,FluxoCaixa101315141918273032[[#This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IF(FluxoCaixa101315141918273032[[#This Row],[Movimento ]]="Saldo Inicial",FluxoCaixa101315141918273032[[#This Row],[R$ (Valores)]],K265+FluxoCaixa101315141918273032[[#This Row],[Valores Receitas / Despesas]])</f>
        <v>20527.94000000001</v>
      </c>
      <c r="L266" s="20">
        <f>IF(FluxoCaixa101315141918273032[[#This Row],[Entrada / Saída]]="Saída",FluxoCaixa101315141918273032[[#This Row],[R$ (Valores)]]*-1,FluxoCaixa101315141918273032[[#This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IF(FluxoCaixa101315141918273032[[#This Row],[Movimento ]]="Saldo Inicial",FluxoCaixa101315141918273032[[#This Row],[R$ (Valores)]],K266+FluxoCaixa101315141918273032[[#This Row],[Valores Receitas / Despesas]])</f>
        <v>20527.94000000001</v>
      </c>
      <c r="L267" s="20">
        <f>IF(FluxoCaixa101315141918273032[[#This Row],[Entrada / Saída]]="Saída",FluxoCaixa101315141918273032[[#This Row],[R$ (Valores)]]*-1,FluxoCaixa101315141918273032[[#This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IF(FluxoCaixa101315141918273032[[#This Row],[Movimento ]]="Saldo Inicial",FluxoCaixa101315141918273032[[#This Row],[R$ (Valores)]],K267+FluxoCaixa101315141918273032[[#This Row],[Valores Receitas / Despesas]])</f>
        <v>20527.94000000001</v>
      </c>
      <c r="L268" s="20">
        <f>IF(FluxoCaixa101315141918273032[[#This Row],[Entrada / Saída]]="Saída",FluxoCaixa101315141918273032[[#This Row],[R$ (Valores)]]*-1,FluxoCaixa101315141918273032[[#This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IF(FluxoCaixa101315141918273032[[#This Row],[Movimento ]]="Saldo Inicial",FluxoCaixa101315141918273032[[#This Row],[R$ (Valores)]],K268+FluxoCaixa101315141918273032[[#This Row],[Valores Receitas / Despesas]])</f>
        <v>20527.94000000001</v>
      </c>
      <c r="L269" s="20">
        <f>IF(FluxoCaixa101315141918273032[[#This Row],[Entrada / Saída]]="Saída",FluxoCaixa101315141918273032[[#This Row],[R$ (Valores)]]*-1,FluxoCaixa101315141918273032[[#This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IF(FluxoCaixa101315141918273032[[#This Row],[Movimento ]]="Saldo Inicial",FluxoCaixa101315141918273032[[#This Row],[R$ (Valores)]],K269+FluxoCaixa101315141918273032[[#This Row],[Valores Receitas / Despesas]])</f>
        <v>20527.94000000001</v>
      </c>
      <c r="L270" s="20">
        <f>IF(FluxoCaixa101315141918273032[[#This Row],[Entrada / Saída]]="Saída",FluxoCaixa101315141918273032[[#This Row],[R$ (Valores)]]*-1,FluxoCaixa101315141918273032[[#This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IF(FluxoCaixa101315141918273032[[#This Row],[Movimento ]]="Saldo Inicial",FluxoCaixa101315141918273032[[#This Row],[R$ (Valores)]],K270+FluxoCaixa101315141918273032[[#This Row],[Valores Receitas / Despesas]])</f>
        <v>20527.94000000001</v>
      </c>
      <c r="L271" s="20">
        <f>IF(FluxoCaixa101315141918273032[[#This Row],[Entrada / Saída]]="Saída",FluxoCaixa101315141918273032[[#This Row],[R$ (Valores)]]*-1,FluxoCaixa101315141918273032[[#This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IF(FluxoCaixa101315141918273032[[#This Row],[Movimento ]]="Saldo Inicial",FluxoCaixa101315141918273032[[#This Row],[R$ (Valores)]],K271+FluxoCaixa101315141918273032[[#This Row],[Valores Receitas / Despesas]])</f>
        <v>20527.94000000001</v>
      </c>
      <c r="L272" s="20">
        <f>IF(FluxoCaixa101315141918273032[[#This Row],[Entrada / Saída]]="Saída",FluxoCaixa101315141918273032[[#This Row],[R$ (Valores)]]*-1,FluxoCaixa101315141918273032[[#This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IF(FluxoCaixa101315141918273032[[#This Row],[Movimento ]]="Saldo Inicial",FluxoCaixa101315141918273032[[#This Row],[R$ (Valores)]],K272+FluxoCaixa101315141918273032[[#This Row],[Valores Receitas / Despesas]])</f>
        <v>20527.94000000001</v>
      </c>
      <c r="L273" s="20">
        <f>IF(FluxoCaixa101315141918273032[[#This Row],[Entrada / Saída]]="Saída",FluxoCaixa101315141918273032[[#This Row],[R$ (Valores)]]*-1,FluxoCaixa101315141918273032[[#This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IF(FluxoCaixa101315141918273032[[#This Row],[Movimento ]]="Saldo Inicial",FluxoCaixa101315141918273032[[#This Row],[R$ (Valores)]],K273+FluxoCaixa101315141918273032[[#This Row],[Valores Receitas / Despesas]])</f>
        <v>20527.94000000001</v>
      </c>
      <c r="L274" s="20">
        <f>IF(FluxoCaixa101315141918273032[[#This Row],[Entrada / Saída]]="Saída",FluxoCaixa101315141918273032[[#This Row],[R$ (Valores)]]*-1,FluxoCaixa101315141918273032[[#This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IF(FluxoCaixa101315141918273032[[#This Row],[Movimento ]]="Saldo Inicial",FluxoCaixa101315141918273032[[#This Row],[R$ (Valores)]],K274+FluxoCaixa101315141918273032[[#This Row],[Valores Receitas / Despesas]])</f>
        <v>20527.94000000001</v>
      </c>
      <c r="L275" s="20">
        <f>IF(FluxoCaixa101315141918273032[[#This Row],[Entrada / Saída]]="Saída",FluxoCaixa101315141918273032[[#This Row],[R$ (Valores)]]*-1,FluxoCaixa101315141918273032[[#This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IF(FluxoCaixa101315141918273032[[#This Row],[Movimento ]]="Saldo Inicial",FluxoCaixa101315141918273032[[#This Row],[R$ (Valores)]],K275+FluxoCaixa101315141918273032[[#This Row],[Valores Receitas / Despesas]])</f>
        <v>20527.94000000001</v>
      </c>
      <c r="L276" s="20">
        <f>IF(FluxoCaixa101315141918273032[[#This Row],[Entrada / Saída]]="Saída",FluxoCaixa101315141918273032[[#This Row],[R$ (Valores)]]*-1,FluxoCaixa101315141918273032[[#This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IF(FluxoCaixa101315141918273032[[#This Row],[Movimento ]]="Saldo Inicial",FluxoCaixa101315141918273032[[#This Row],[R$ (Valores)]],K276+FluxoCaixa101315141918273032[[#This Row],[Valores Receitas / Despesas]])</f>
        <v>20527.94000000001</v>
      </c>
      <c r="L277" s="20">
        <f>IF(FluxoCaixa101315141918273032[[#This Row],[Entrada / Saída]]="Saída",FluxoCaixa101315141918273032[[#This Row],[R$ (Valores)]]*-1,FluxoCaixa101315141918273032[[#This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IF(FluxoCaixa101315141918273032[[#This Row],[Movimento ]]="Saldo Inicial",FluxoCaixa101315141918273032[[#This Row],[R$ (Valores)]],K277+FluxoCaixa101315141918273032[[#This Row],[Valores Receitas / Despesas]])</f>
        <v>20527.94000000001</v>
      </c>
      <c r="L278" s="20">
        <f>IF(FluxoCaixa101315141918273032[[#This Row],[Entrada / Saída]]="Saída",FluxoCaixa101315141918273032[[#This Row],[R$ (Valores)]]*-1,FluxoCaixa101315141918273032[[#This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IF(FluxoCaixa101315141918273032[[#This Row],[Movimento ]]="Saldo Inicial",FluxoCaixa101315141918273032[[#This Row],[R$ (Valores)]],K278+FluxoCaixa101315141918273032[[#This Row],[Valores Receitas / Despesas]])</f>
        <v>20527.94000000001</v>
      </c>
      <c r="L279" s="20">
        <f>IF(FluxoCaixa101315141918273032[[#This Row],[Entrada / Saída]]="Saída",FluxoCaixa101315141918273032[[#This Row],[R$ (Valores)]]*-1,FluxoCaixa101315141918273032[[#This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IF(FluxoCaixa101315141918273032[[#This Row],[Movimento ]]="Saldo Inicial",FluxoCaixa101315141918273032[[#This Row],[R$ (Valores)]],K279+FluxoCaixa101315141918273032[[#This Row],[Valores Receitas / Despesas]])</f>
        <v>20527.94000000001</v>
      </c>
      <c r="L280" s="20">
        <f>IF(FluxoCaixa101315141918273032[[#This Row],[Entrada / Saída]]="Saída",FluxoCaixa101315141918273032[[#This Row],[R$ (Valores)]]*-1,FluxoCaixa101315141918273032[[#This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IF(FluxoCaixa101315141918273032[[#This Row],[Movimento ]]="Saldo Inicial",FluxoCaixa101315141918273032[[#This Row],[R$ (Valores)]],K280+FluxoCaixa101315141918273032[[#This Row],[Valores Receitas / Despesas]])</f>
        <v>20527.94000000001</v>
      </c>
      <c r="L281" s="20">
        <f>IF(FluxoCaixa101315141918273032[[#This Row],[Entrada / Saída]]="Saída",FluxoCaixa101315141918273032[[#This Row],[R$ (Valores)]]*-1,FluxoCaixa101315141918273032[[#This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IF(FluxoCaixa101315141918273032[[#This Row],[Movimento ]]="Saldo Inicial",FluxoCaixa101315141918273032[[#This Row],[R$ (Valores)]],K281+FluxoCaixa101315141918273032[[#This Row],[Valores Receitas / Despesas]])</f>
        <v>20527.94000000001</v>
      </c>
      <c r="L282" s="20">
        <f>IF(FluxoCaixa101315141918273032[[#This Row],[Entrada / Saída]]="Saída",FluxoCaixa101315141918273032[[#This Row],[R$ (Valores)]]*-1,FluxoCaixa101315141918273032[[#This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IF(FluxoCaixa101315141918273032[[#This Row],[Movimento ]]="Saldo Inicial",FluxoCaixa101315141918273032[[#This Row],[R$ (Valores)]],K282+FluxoCaixa101315141918273032[[#This Row],[Valores Receitas / Despesas]])</f>
        <v>20527.94000000001</v>
      </c>
      <c r="L283" s="20">
        <f>IF(FluxoCaixa101315141918273032[[#This Row],[Entrada / Saída]]="Saída",FluxoCaixa101315141918273032[[#This Row],[R$ (Valores)]]*-1,FluxoCaixa101315141918273032[[#This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IF(FluxoCaixa101315141918273032[[#This Row],[Movimento ]]="Saldo Inicial",FluxoCaixa101315141918273032[[#This Row],[R$ (Valores)]],K283+FluxoCaixa101315141918273032[[#This Row],[Valores Receitas / Despesas]])</f>
        <v>20527.94000000001</v>
      </c>
      <c r="L284" s="39">
        <f>IF(FluxoCaixa101315141918273032[[#This Row],[Entrada / Saída]]="Saída",FluxoCaixa101315141918273032[[#This Row],[R$ (Valores)]]*-1,FluxoCaixa101315141918273032[[#This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IF(FluxoCaixa101315141918273032[[#This Row],[Movimento ]]="Saldo Inicial",FluxoCaixa101315141918273032[[#This Row],[R$ (Valores)]],K284+FluxoCaixa101315141918273032[[#This Row],[Valores Receitas / Despesas]])</f>
        <v>20527.94000000001</v>
      </c>
      <c r="L285" s="20">
        <f>IF(FluxoCaixa101315141918273032[[#This Row],[Entrada / Saída]]="Saída",FluxoCaixa101315141918273032[[#This Row],[R$ (Valores)]]*-1,FluxoCaixa101315141918273032[[#This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IF(FluxoCaixa101315141918273032[[#This Row],[Movimento ]]="Saldo Inicial",FluxoCaixa101315141918273032[[#This Row],[R$ (Valores)]],K285+FluxoCaixa101315141918273032[[#This Row],[Valores Receitas / Despesas]])</f>
        <v>20527.94000000001</v>
      </c>
      <c r="L286" s="20">
        <f>IF(FluxoCaixa101315141918273032[[#This Row],[Entrada / Saída]]="Saída",FluxoCaixa101315141918273032[[#This Row],[R$ (Valores)]]*-1,FluxoCaixa101315141918273032[[#This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IF(FluxoCaixa101315141918273032[[#This Row],[Movimento ]]="Saldo Inicial",FluxoCaixa101315141918273032[[#This Row],[R$ (Valores)]],K286+FluxoCaixa101315141918273032[[#This Row],[Valores Receitas / Despesas]])</f>
        <v>20527.94000000001</v>
      </c>
      <c r="L287" s="20">
        <f>IF(FluxoCaixa101315141918273032[[#This Row],[Entrada / Saída]]="Saída",FluxoCaixa101315141918273032[[#This Row],[R$ (Valores)]]*-1,FluxoCaixa101315141918273032[[#This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IF(FluxoCaixa101315141918273032[[#This Row],[Movimento ]]="Saldo Inicial",FluxoCaixa101315141918273032[[#This Row],[R$ (Valores)]],K287+FluxoCaixa101315141918273032[[#This Row],[Valores Receitas / Despesas]])</f>
        <v>20527.94000000001</v>
      </c>
      <c r="L288" s="20">
        <f>IF(FluxoCaixa101315141918273032[[#This Row],[Entrada / Saída]]="Saída",FluxoCaixa101315141918273032[[#This Row],[R$ (Valores)]]*-1,FluxoCaixa101315141918273032[[#This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IF(FluxoCaixa101315141918273032[[#This Row],[Movimento ]]="Saldo Inicial",FluxoCaixa101315141918273032[[#This Row],[R$ (Valores)]],K288+FluxoCaixa101315141918273032[[#This Row],[Valores Receitas / Despesas]])</f>
        <v>20527.94000000001</v>
      </c>
      <c r="L289" s="20">
        <f>IF(FluxoCaixa101315141918273032[[#This Row],[Entrada / Saída]]="Saída",FluxoCaixa101315141918273032[[#This Row],[R$ (Valores)]]*-1,FluxoCaixa101315141918273032[[#This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IF(FluxoCaixa101315141918273032[[#This Row],[Movimento ]]="Saldo Inicial",FluxoCaixa101315141918273032[[#This Row],[R$ (Valores)]],K289+FluxoCaixa101315141918273032[[#This Row],[Valores Receitas / Despesas]])</f>
        <v>20527.94000000001</v>
      </c>
      <c r="L290" s="20">
        <f>IF(FluxoCaixa101315141918273032[[#This Row],[Entrada / Saída]]="Saída",FluxoCaixa101315141918273032[[#This Row],[R$ (Valores)]]*-1,FluxoCaixa101315141918273032[[#This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IF(FluxoCaixa101315141918273032[[#This Row],[Movimento ]]="Saldo Inicial",FluxoCaixa101315141918273032[[#This Row],[R$ (Valores)]],K290+FluxoCaixa101315141918273032[[#This Row],[Valores Receitas / Despesas]])</f>
        <v>20527.94000000001</v>
      </c>
      <c r="L291" s="20">
        <f>IF(FluxoCaixa101315141918273032[[#This Row],[Entrada / Saída]]="Saída",FluxoCaixa101315141918273032[[#This Row],[R$ (Valores)]]*-1,FluxoCaixa101315141918273032[[#This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IF(FluxoCaixa101315141918273032[[#This Row],[Movimento ]]="Saldo Inicial",FluxoCaixa101315141918273032[[#This Row],[R$ (Valores)]],K291+FluxoCaixa101315141918273032[[#This Row],[Valores Receitas / Despesas]])</f>
        <v>20527.94000000001</v>
      </c>
      <c r="L292" s="20">
        <f>IF(FluxoCaixa101315141918273032[[#This Row],[Entrada / Saída]]="Saída",FluxoCaixa101315141918273032[[#This Row],[R$ (Valores)]]*-1,FluxoCaixa101315141918273032[[#This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IF(FluxoCaixa101315141918273032[[#This Row],[Movimento ]]="Saldo Inicial",FluxoCaixa101315141918273032[[#This Row],[R$ (Valores)]],K292+FluxoCaixa101315141918273032[[#This Row],[Valores Receitas / Despesas]])</f>
        <v>20527.94000000001</v>
      </c>
      <c r="L293" s="20">
        <f>IF(FluxoCaixa101315141918273032[[#This Row],[Entrada / Saída]]="Saída",FluxoCaixa101315141918273032[[#This Row],[R$ (Valores)]]*-1,FluxoCaixa101315141918273032[[#This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IF(FluxoCaixa101315141918273032[[#This Row],[Movimento ]]="Saldo Inicial",FluxoCaixa101315141918273032[[#This Row],[R$ (Valores)]],K293+FluxoCaixa101315141918273032[[#This Row],[Valores Receitas / Despesas]])</f>
        <v>20527.94000000001</v>
      </c>
      <c r="L294" s="20">
        <f>IF(FluxoCaixa101315141918273032[[#This Row],[Entrada / Saída]]="Saída",FluxoCaixa101315141918273032[[#This Row],[R$ (Valores)]]*-1,FluxoCaixa101315141918273032[[#This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IF(FluxoCaixa101315141918273032[[#This Row],[Movimento ]]="Saldo Inicial",FluxoCaixa101315141918273032[[#This Row],[R$ (Valores)]],K294+FluxoCaixa101315141918273032[[#This Row],[Valores Receitas / Despesas]])</f>
        <v>20527.94000000001</v>
      </c>
      <c r="L295" s="20">
        <f>IF(FluxoCaixa101315141918273032[[#This Row],[Entrada / Saída]]="Saída",FluxoCaixa101315141918273032[[#This Row],[R$ (Valores)]]*-1,FluxoCaixa101315141918273032[[#This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IF(FluxoCaixa101315141918273032[[#This Row],[Movimento ]]="Saldo Inicial",FluxoCaixa101315141918273032[[#This Row],[R$ (Valores)]],K295+FluxoCaixa101315141918273032[[#This Row],[Valores Receitas / Despesas]])</f>
        <v>20527.94000000001</v>
      </c>
      <c r="L296" s="20">
        <f>IF(FluxoCaixa101315141918273032[[#This Row],[Entrada / Saída]]="Saída",FluxoCaixa101315141918273032[[#This Row],[R$ (Valores)]]*-1,FluxoCaixa101315141918273032[[#This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IF(FluxoCaixa101315141918273032[[#This Row],[Movimento ]]="Saldo Inicial",FluxoCaixa101315141918273032[[#This Row],[R$ (Valores)]],K296+FluxoCaixa101315141918273032[[#This Row],[Valores Receitas / Despesas]])</f>
        <v>20527.94000000001</v>
      </c>
      <c r="L297" s="20">
        <f>IF(FluxoCaixa101315141918273032[[#This Row],[Entrada / Saída]]="Saída",FluxoCaixa101315141918273032[[#This Row],[R$ (Valores)]]*-1,FluxoCaixa101315141918273032[[#This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IF(FluxoCaixa101315141918273032[[#This Row],[Movimento ]]="Saldo Inicial",FluxoCaixa101315141918273032[[#This Row],[R$ (Valores)]],K297+FluxoCaixa101315141918273032[[#This Row],[Valores Receitas / Despesas]])</f>
        <v>20527.94000000001</v>
      </c>
      <c r="L298" s="20">
        <f>IF(FluxoCaixa101315141918273032[[#This Row],[Entrada / Saída]]="Saída",FluxoCaixa101315141918273032[[#This Row],[R$ (Valores)]]*-1,FluxoCaixa101315141918273032[[#This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IF(FluxoCaixa101315141918273032[[#This Row],[Movimento ]]="Saldo Inicial",FluxoCaixa101315141918273032[[#This Row],[R$ (Valores)]],K298+FluxoCaixa101315141918273032[[#This Row],[Valores Receitas / Despesas]])</f>
        <v>20527.94000000001</v>
      </c>
      <c r="L299" s="20">
        <f>IF(FluxoCaixa101315141918273032[[#This Row],[Entrada / Saída]]="Saída",FluxoCaixa101315141918273032[[#This Row],[R$ (Valores)]]*-1,FluxoCaixa101315141918273032[[#This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IF(FluxoCaixa101315141918273032[[#This Row],[Movimento ]]="Saldo Inicial",FluxoCaixa101315141918273032[[#This Row],[R$ (Valores)]],K299+FluxoCaixa101315141918273032[[#This Row],[Valores Receitas / Despesas]])</f>
        <v>20527.94000000001</v>
      </c>
      <c r="L300" s="20">
        <f>IF(FluxoCaixa101315141918273032[[#This Row],[Entrada / Saída]]="Saída",FluxoCaixa101315141918273032[[#This Row],[R$ (Valores)]]*-1,FluxoCaixa101315141918273032[[#This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IF(FluxoCaixa101315141918273032[[#This Row],[Movimento ]]="Saldo Inicial",FluxoCaixa101315141918273032[[#This Row],[R$ (Valores)]],K300+FluxoCaixa101315141918273032[[#This Row],[Valores Receitas / Despesas]])</f>
        <v>20527.94000000001</v>
      </c>
      <c r="L301" s="20">
        <f>IF(FluxoCaixa101315141918273032[[#This Row],[Entrada / Saída]]="Saída",FluxoCaixa101315141918273032[[#This Row],[R$ (Valores)]]*-1,FluxoCaixa101315141918273032[[#This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IF(FluxoCaixa101315141918273032[[#This Row],[Movimento ]]="Saldo Inicial",FluxoCaixa101315141918273032[[#This Row],[R$ (Valores)]],K301+FluxoCaixa101315141918273032[[#This Row],[Valores Receitas / Despesas]])</f>
        <v>20527.94000000001</v>
      </c>
      <c r="L302" s="20">
        <f>IF(FluxoCaixa101315141918273032[[#This Row],[Entrada / Saída]]="Saída",FluxoCaixa101315141918273032[[#This Row],[R$ (Valores)]]*-1,FluxoCaixa101315141918273032[[#This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IF(FluxoCaixa101315141918273032[[#This Row],[Movimento ]]="Saldo Inicial",FluxoCaixa101315141918273032[[#This Row],[R$ (Valores)]],K302+FluxoCaixa101315141918273032[[#This Row],[Valores Receitas / Despesas]])</f>
        <v>20527.94000000001</v>
      </c>
      <c r="L303" s="20">
        <f>IF(FluxoCaixa101315141918273032[[#This Row],[Entrada / Saída]]="Saída",FluxoCaixa101315141918273032[[#This Row],[R$ (Valores)]]*-1,FluxoCaixa101315141918273032[[#This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IF(FluxoCaixa101315141918273032[[#This Row],[Movimento ]]="Saldo Inicial",FluxoCaixa101315141918273032[[#This Row],[R$ (Valores)]],K303+FluxoCaixa101315141918273032[[#This Row],[Valores Receitas / Despesas]])</f>
        <v>20527.94000000001</v>
      </c>
      <c r="L304" s="20">
        <f>IF(FluxoCaixa101315141918273032[[#This Row],[Entrada / Saída]]="Saída",FluxoCaixa101315141918273032[[#This Row],[R$ (Valores)]]*-1,FluxoCaixa101315141918273032[[#This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IF(FluxoCaixa101315141918273032[[#This Row],[Movimento ]]="Saldo Inicial",FluxoCaixa101315141918273032[[#This Row],[R$ (Valores)]],K304+FluxoCaixa101315141918273032[[#This Row],[Valores Receitas / Despesas]])</f>
        <v>20527.94000000001</v>
      </c>
      <c r="L305" s="20">
        <f>IF(FluxoCaixa101315141918273032[[#This Row],[Entrada / Saída]]="Saída",FluxoCaixa101315141918273032[[#This Row],[R$ (Valores)]]*-1,FluxoCaixa101315141918273032[[#This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IF(FluxoCaixa101315141918273032[[#This Row],[Movimento ]]="Saldo Inicial",FluxoCaixa101315141918273032[[#This Row],[R$ (Valores)]],K305+FluxoCaixa101315141918273032[[#This Row],[Valores Receitas / Despesas]])</f>
        <v>20527.94000000001</v>
      </c>
      <c r="L306" s="20">
        <f>IF(FluxoCaixa101315141918273032[[#This Row],[Entrada / Saída]]="Saída",FluxoCaixa101315141918273032[[#This Row],[R$ (Valores)]]*-1,FluxoCaixa101315141918273032[[#This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IF(FluxoCaixa101315141918273032[[#This Row],[Movimento ]]="Saldo Inicial",FluxoCaixa101315141918273032[[#This Row],[R$ (Valores)]],K306+FluxoCaixa101315141918273032[[#This Row],[Valores Receitas / Despesas]])</f>
        <v>20527.94000000001</v>
      </c>
      <c r="L307" s="20">
        <f>IF(FluxoCaixa101315141918273032[[#This Row],[Entrada / Saída]]="Saída",FluxoCaixa101315141918273032[[#This Row],[R$ (Valores)]]*-1,FluxoCaixa101315141918273032[[#This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IF(FluxoCaixa101315141918273032[[#This Row],[Movimento ]]="Saldo Inicial",FluxoCaixa101315141918273032[[#This Row],[R$ (Valores)]],K307+FluxoCaixa101315141918273032[[#This Row],[Valores Receitas / Despesas]])</f>
        <v>20527.94000000001</v>
      </c>
      <c r="L308" s="20">
        <f>IF(FluxoCaixa101315141918273032[[#This Row],[Entrada / Saída]]="Saída",FluxoCaixa101315141918273032[[#This Row],[R$ (Valores)]]*-1,FluxoCaixa101315141918273032[[#This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IF(FluxoCaixa101315141918273032[[#This Row],[Movimento ]]="Saldo Inicial",FluxoCaixa101315141918273032[[#This Row],[R$ (Valores)]],K308+FluxoCaixa101315141918273032[[#This Row],[Valores Receitas / Despesas]])</f>
        <v>20527.94000000001</v>
      </c>
      <c r="L309" s="20">
        <f>IF(FluxoCaixa101315141918273032[[#This Row],[Entrada / Saída]]="Saída",FluxoCaixa101315141918273032[[#This Row],[R$ (Valores)]]*-1,FluxoCaixa101315141918273032[[#This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IF(FluxoCaixa101315141918273032[[#This Row],[Movimento ]]="Saldo Inicial",FluxoCaixa101315141918273032[[#This Row],[R$ (Valores)]],K309+FluxoCaixa101315141918273032[[#This Row],[Valores Receitas / Despesas]])</f>
        <v>20527.94000000001</v>
      </c>
      <c r="L310" s="20">
        <f>IF(FluxoCaixa101315141918273032[[#This Row],[Entrada / Saída]]="Saída",FluxoCaixa101315141918273032[[#This Row],[R$ (Valores)]]*-1,FluxoCaixa101315141918273032[[#This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IF(FluxoCaixa101315141918273032[[#This Row],[Movimento ]]="Saldo Inicial",FluxoCaixa101315141918273032[[#This Row],[R$ (Valores)]],K310+FluxoCaixa101315141918273032[[#This Row],[Valores Receitas / Despesas]])</f>
        <v>20527.94000000001</v>
      </c>
      <c r="L311" s="20">
        <f>IF(FluxoCaixa101315141918273032[[#This Row],[Entrada / Saída]]="Saída",FluxoCaixa101315141918273032[[#This Row],[R$ (Valores)]]*-1,FluxoCaixa101315141918273032[[#This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IF(FluxoCaixa101315141918273032[[#This Row],[Movimento ]]="Saldo Inicial",FluxoCaixa101315141918273032[[#This Row],[R$ (Valores)]],K311+FluxoCaixa101315141918273032[[#This Row],[Valores Receitas / Despesas]])</f>
        <v>20527.94000000001</v>
      </c>
      <c r="L312" s="20">
        <f>IF(FluxoCaixa101315141918273032[[#This Row],[Entrada / Saída]]="Saída",FluxoCaixa101315141918273032[[#This Row],[R$ (Valores)]]*-1,FluxoCaixa101315141918273032[[#This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IF(FluxoCaixa101315141918273032[[#This Row],[Movimento ]]="Saldo Inicial",FluxoCaixa101315141918273032[[#This Row],[R$ (Valores)]],K312+FluxoCaixa101315141918273032[[#This Row],[Valores Receitas / Despesas]])</f>
        <v>20527.94000000001</v>
      </c>
      <c r="L313" s="20">
        <f>IF(FluxoCaixa101315141918273032[[#This Row],[Entrada / Saída]]="Saída",FluxoCaixa101315141918273032[[#This Row],[R$ (Valores)]]*-1,FluxoCaixa101315141918273032[[#This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IF(FluxoCaixa101315141918273032[[#This Row],[Movimento ]]="Saldo Inicial",FluxoCaixa101315141918273032[[#This Row],[R$ (Valores)]],K313+FluxoCaixa101315141918273032[[#This Row],[Valores Receitas / Despesas]])</f>
        <v>20527.94000000001</v>
      </c>
      <c r="L314" s="20">
        <f>IF(FluxoCaixa101315141918273032[[#This Row],[Entrada / Saída]]="Saída",FluxoCaixa101315141918273032[[#This Row],[R$ (Valores)]]*-1,FluxoCaixa101315141918273032[[#This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IF(FluxoCaixa101315141918273032[[#This Row],[Movimento ]]="Saldo Inicial",FluxoCaixa101315141918273032[[#This Row],[R$ (Valores)]],K314+FluxoCaixa101315141918273032[[#This Row],[Valores Receitas / Despesas]])</f>
        <v>20527.94000000001</v>
      </c>
      <c r="L315" s="20">
        <f>IF(FluxoCaixa101315141918273032[[#This Row],[Entrada / Saída]]="Saída",FluxoCaixa101315141918273032[[#This Row],[R$ (Valores)]]*-1,FluxoCaixa101315141918273032[[#This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IF(FluxoCaixa101315141918273032[[#This Row],[Movimento ]]="Saldo Inicial",FluxoCaixa101315141918273032[[#This Row],[R$ (Valores)]],K315+FluxoCaixa101315141918273032[[#This Row],[Valores Receitas / Despesas]])</f>
        <v>20527.94000000001</v>
      </c>
      <c r="L316" s="20">
        <f>IF(FluxoCaixa101315141918273032[[#This Row],[Entrada / Saída]]="Saída",FluxoCaixa101315141918273032[[#This Row],[R$ (Valores)]]*-1,FluxoCaixa101315141918273032[[#This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IF(FluxoCaixa101315141918273032[[#This Row],[Movimento ]]="Saldo Inicial",FluxoCaixa101315141918273032[[#This Row],[R$ (Valores)]],K316+FluxoCaixa101315141918273032[[#This Row],[Valores Receitas / Despesas]])</f>
        <v>20527.94000000001</v>
      </c>
      <c r="L317" s="20">
        <f>IF(FluxoCaixa101315141918273032[[#This Row],[Entrada / Saída]]="Saída",FluxoCaixa101315141918273032[[#This Row],[R$ (Valores)]]*-1,FluxoCaixa101315141918273032[[#This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IF(FluxoCaixa101315141918273032[[#This Row],[Movimento ]]="Saldo Inicial",FluxoCaixa101315141918273032[[#This Row],[R$ (Valores)]],K317+FluxoCaixa101315141918273032[[#This Row],[Valores Receitas / Despesas]])</f>
        <v>20527.94000000001</v>
      </c>
      <c r="L318" s="20">
        <f>IF(FluxoCaixa101315141918273032[[#This Row],[Entrada / Saída]]="Saída",FluxoCaixa101315141918273032[[#This Row],[R$ (Valores)]]*-1,FluxoCaixa101315141918273032[[#This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IF(FluxoCaixa101315141918273032[[#This Row],[Movimento ]]="Saldo Inicial",FluxoCaixa101315141918273032[[#This Row],[R$ (Valores)]],K318+FluxoCaixa101315141918273032[[#This Row],[Valores Receitas / Despesas]])</f>
        <v>20527.94000000001</v>
      </c>
      <c r="L319" s="20">
        <f>IF(FluxoCaixa101315141918273032[[#This Row],[Entrada / Saída]]="Saída",FluxoCaixa101315141918273032[[#This Row],[R$ (Valores)]]*-1,FluxoCaixa101315141918273032[[#This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IF(FluxoCaixa101315141918273032[[#This Row],[Movimento ]]="Saldo Inicial",FluxoCaixa101315141918273032[[#This Row],[R$ (Valores)]],K319+FluxoCaixa101315141918273032[[#This Row],[Valores Receitas / Despesas]])</f>
        <v>20527.94000000001</v>
      </c>
      <c r="L320" s="20">
        <f>IF(FluxoCaixa101315141918273032[[#This Row],[Entrada / Saída]]="Saída",FluxoCaixa101315141918273032[[#This Row],[R$ (Valores)]]*-1,FluxoCaixa101315141918273032[[#This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IF(FluxoCaixa101315141918273032[[#This Row],[Movimento ]]="Saldo Inicial",FluxoCaixa101315141918273032[[#This Row],[R$ (Valores)]],K320+FluxoCaixa101315141918273032[[#This Row],[Valores Receitas / Despesas]])</f>
        <v>20527.94000000001</v>
      </c>
      <c r="L321" s="20">
        <f>IF(FluxoCaixa101315141918273032[[#This Row],[Entrada / Saída]]="Saída",FluxoCaixa101315141918273032[[#This Row],[R$ (Valores)]]*-1,FluxoCaixa101315141918273032[[#This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IF(FluxoCaixa101315141918273032[[#This Row],[Movimento ]]="Saldo Inicial",FluxoCaixa101315141918273032[[#This Row],[R$ (Valores)]],K321+FluxoCaixa101315141918273032[[#This Row],[Valores Receitas / Despesas]])</f>
        <v>20527.94000000001</v>
      </c>
      <c r="L322" s="20">
        <f>IF(FluxoCaixa101315141918273032[[#This Row],[Entrada / Saída]]="Saída",FluxoCaixa101315141918273032[[#This Row],[R$ (Valores)]]*-1,FluxoCaixa101315141918273032[[#This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IF(FluxoCaixa101315141918273032[[#This Row],[Movimento ]]="Saldo Inicial",FluxoCaixa101315141918273032[[#This Row],[R$ (Valores)]],K322+FluxoCaixa101315141918273032[[#This Row],[Valores Receitas / Despesas]])</f>
        <v>20527.94000000001</v>
      </c>
      <c r="L323" s="20">
        <f>IF(FluxoCaixa101315141918273032[[#This Row],[Entrada / Saída]]="Saída",FluxoCaixa101315141918273032[[#This Row],[R$ (Valores)]]*-1,FluxoCaixa101315141918273032[[#This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IF(FluxoCaixa101315141918273032[[#This Row],[Movimento ]]="Saldo Inicial",FluxoCaixa101315141918273032[[#This Row],[R$ (Valores)]],K323+FluxoCaixa101315141918273032[[#This Row],[Valores Receitas / Despesas]])</f>
        <v>20527.94000000001</v>
      </c>
      <c r="L324" s="20">
        <f>IF(FluxoCaixa101315141918273032[[#This Row],[Entrada / Saída]]="Saída",FluxoCaixa101315141918273032[[#This Row],[R$ (Valores)]]*-1,FluxoCaixa101315141918273032[[#This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IF(FluxoCaixa101315141918273032[[#This Row],[Movimento ]]="Saldo Inicial",FluxoCaixa101315141918273032[[#This Row],[R$ (Valores)]],K324+FluxoCaixa101315141918273032[[#This Row],[Valores Receitas / Despesas]])</f>
        <v>20527.94000000001</v>
      </c>
      <c r="L325" s="20">
        <f>IF(FluxoCaixa101315141918273032[[#This Row],[Entrada / Saída]]="Saída",FluxoCaixa101315141918273032[[#This Row],[R$ (Valores)]]*-1,FluxoCaixa101315141918273032[[#This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IF(FluxoCaixa101315141918273032[[#This Row],[Movimento ]]="Saldo Inicial",FluxoCaixa101315141918273032[[#This Row],[R$ (Valores)]],K325+FluxoCaixa101315141918273032[[#This Row],[Valores Receitas / Despesas]])</f>
        <v>20527.94000000001</v>
      </c>
      <c r="L326" s="20">
        <f>IF(FluxoCaixa101315141918273032[[#This Row],[Entrada / Saída]]="Saída",FluxoCaixa101315141918273032[[#This Row],[R$ (Valores)]]*-1,FluxoCaixa101315141918273032[[#This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IF(FluxoCaixa101315141918273032[[#This Row],[Movimento ]]="Saldo Inicial",FluxoCaixa101315141918273032[[#This Row],[R$ (Valores)]],K326+FluxoCaixa101315141918273032[[#This Row],[Valores Receitas / Despesas]])</f>
        <v>20527.94000000001</v>
      </c>
      <c r="L327" s="20">
        <f>IF(FluxoCaixa101315141918273032[[#This Row],[Entrada / Saída]]="Saída",FluxoCaixa101315141918273032[[#This Row],[R$ (Valores)]]*-1,FluxoCaixa101315141918273032[[#This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IF(FluxoCaixa101315141918273032[[#This Row],[Movimento ]]="Saldo Inicial",FluxoCaixa101315141918273032[[#This Row],[R$ (Valores)]],K327+FluxoCaixa101315141918273032[[#This Row],[Valores Receitas / Despesas]])</f>
        <v>20527.94000000001</v>
      </c>
      <c r="L328" s="20">
        <f>IF(FluxoCaixa101315141918273032[[#This Row],[Entrada / Saída]]="Saída",FluxoCaixa101315141918273032[[#This Row],[R$ (Valores)]]*-1,FluxoCaixa101315141918273032[[#This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IF(FluxoCaixa101315141918273032[[#This Row],[Movimento ]]="Saldo Inicial",FluxoCaixa101315141918273032[[#This Row],[R$ (Valores)]],K328+FluxoCaixa101315141918273032[[#This Row],[Valores Receitas / Despesas]])</f>
        <v>20527.94000000001</v>
      </c>
      <c r="L329" s="20">
        <f>IF(FluxoCaixa101315141918273032[[#This Row],[Entrada / Saída]]="Saída",FluxoCaixa101315141918273032[[#This Row],[R$ (Valores)]]*-1,FluxoCaixa101315141918273032[[#This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IF(FluxoCaixa101315141918273032[[#This Row],[Movimento ]]="Saldo Inicial",FluxoCaixa101315141918273032[[#This Row],[R$ (Valores)]],K329+FluxoCaixa101315141918273032[[#This Row],[Valores Receitas / Despesas]])</f>
        <v>20527.94000000001</v>
      </c>
      <c r="L330" s="20">
        <f>IF(FluxoCaixa101315141918273032[[#This Row],[Entrada / Saída]]="Saída",FluxoCaixa101315141918273032[[#This Row],[R$ (Valores)]]*-1,FluxoCaixa101315141918273032[[#This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IF(FluxoCaixa101315141918273032[[#This Row],[Movimento ]]="Saldo Inicial",FluxoCaixa101315141918273032[[#This Row],[R$ (Valores)]],K330+FluxoCaixa101315141918273032[[#This Row],[Valores Receitas / Despesas]])</f>
        <v>20527.94000000001</v>
      </c>
      <c r="L331" s="20">
        <f>IF(FluxoCaixa101315141918273032[[#This Row],[Entrada / Saída]]="Saída",FluxoCaixa101315141918273032[[#This Row],[R$ (Valores)]]*-1,FluxoCaixa101315141918273032[[#This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IF(FluxoCaixa101315141918273032[[#This Row],[Movimento ]]="Saldo Inicial",FluxoCaixa101315141918273032[[#This Row],[R$ (Valores)]],K331+FluxoCaixa101315141918273032[[#This Row],[Valores Receitas / Despesas]])</f>
        <v>20527.94000000001</v>
      </c>
      <c r="L332" s="20">
        <f>IF(FluxoCaixa101315141918273032[[#This Row],[Entrada / Saída]]="Saída",FluxoCaixa101315141918273032[[#This Row],[R$ (Valores)]]*-1,FluxoCaixa101315141918273032[[#This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IF(FluxoCaixa101315141918273032[[#This Row],[Movimento ]]="Saldo Inicial",FluxoCaixa101315141918273032[[#This Row],[R$ (Valores)]],K332+FluxoCaixa101315141918273032[[#This Row],[Valores Receitas / Despesas]])</f>
        <v>20527.94000000001</v>
      </c>
      <c r="L333" s="20">
        <f>IF(FluxoCaixa101315141918273032[[#This Row],[Entrada / Saída]]="Saída",FluxoCaixa101315141918273032[[#This Row],[R$ (Valores)]]*-1,FluxoCaixa101315141918273032[[#This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IF(FluxoCaixa101315141918273032[[#This Row],[Movimento ]]="Saldo Inicial",FluxoCaixa101315141918273032[[#This Row],[R$ (Valores)]],K333+FluxoCaixa101315141918273032[[#This Row],[Valores Receitas / Despesas]])</f>
        <v>20527.94000000001</v>
      </c>
      <c r="L334" s="20">
        <f>IF(FluxoCaixa101315141918273032[[#This Row],[Entrada / Saída]]="Saída",FluxoCaixa101315141918273032[[#This Row],[R$ (Valores)]]*-1,FluxoCaixa101315141918273032[[#This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IF(FluxoCaixa101315141918273032[[#This Row],[Movimento ]]="Saldo Inicial",FluxoCaixa101315141918273032[[#This Row],[R$ (Valores)]],K334+FluxoCaixa101315141918273032[[#This Row],[Valores Receitas / Despesas]])</f>
        <v>20527.94000000001</v>
      </c>
      <c r="L335" s="20">
        <f>IF(FluxoCaixa101315141918273032[[#This Row],[Entrada / Saída]]="Saída",FluxoCaixa101315141918273032[[#This Row],[R$ (Valores)]]*-1,FluxoCaixa101315141918273032[[#This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IF(FluxoCaixa101315141918273032[[#This Row],[Movimento ]]="Saldo Inicial",FluxoCaixa101315141918273032[[#This Row],[R$ (Valores)]],K335+FluxoCaixa101315141918273032[[#This Row],[Valores Receitas / Despesas]])</f>
        <v>20527.94000000001</v>
      </c>
      <c r="L336" s="20">
        <f>IF(FluxoCaixa101315141918273032[[#This Row],[Entrada / Saída]]="Saída",FluxoCaixa101315141918273032[[#This Row],[R$ (Valores)]]*-1,FluxoCaixa101315141918273032[[#This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IF(FluxoCaixa101315141918273032[[#This Row],[Movimento ]]="Saldo Inicial",FluxoCaixa101315141918273032[[#This Row],[R$ (Valores)]],K336+FluxoCaixa101315141918273032[[#This Row],[Valores Receitas / Despesas]])</f>
        <v>20527.94000000001</v>
      </c>
      <c r="L337" s="20">
        <f>IF(FluxoCaixa101315141918273032[[#This Row],[Entrada / Saída]]="Saída",FluxoCaixa101315141918273032[[#This Row],[R$ (Valores)]]*-1,FluxoCaixa101315141918273032[[#This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IF(FluxoCaixa101315141918273032[[#This Row],[Movimento ]]="Saldo Inicial",FluxoCaixa101315141918273032[[#This Row],[R$ (Valores)]],K337+FluxoCaixa101315141918273032[[#This Row],[Valores Receitas / Despesas]])</f>
        <v>20527.94000000001</v>
      </c>
      <c r="L338" s="20">
        <f>IF(FluxoCaixa101315141918273032[[#This Row],[Entrada / Saída]]="Saída",FluxoCaixa101315141918273032[[#This Row],[R$ (Valores)]]*-1,FluxoCaixa101315141918273032[[#This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IF(FluxoCaixa101315141918273032[[#This Row],[Movimento ]]="Saldo Inicial",FluxoCaixa101315141918273032[[#This Row],[R$ (Valores)]],K338+FluxoCaixa101315141918273032[[#This Row],[Valores Receitas / Despesas]])</f>
        <v>20527.94000000001</v>
      </c>
      <c r="L339" s="20">
        <f>IF(FluxoCaixa101315141918273032[[#This Row],[Entrada / Saída]]="Saída",FluxoCaixa101315141918273032[[#This Row],[R$ (Valores)]]*-1,FluxoCaixa101315141918273032[[#This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IF(FluxoCaixa101315141918273032[[#This Row],[Movimento ]]="Saldo Inicial",FluxoCaixa101315141918273032[[#This Row],[R$ (Valores)]],K339+FluxoCaixa101315141918273032[[#This Row],[Valores Receitas / Despesas]])</f>
        <v>20527.94000000001</v>
      </c>
      <c r="L340" s="20">
        <f>IF(FluxoCaixa101315141918273032[[#This Row],[Entrada / Saída]]="Saída",FluxoCaixa101315141918273032[[#This Row],[R$ (Valores)]]*-1,FluxoCaixa101315141918273032[[#This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IF(FluxoCaixa101315141918273032[[#This Row],[Movimento ]]="Saldo Inicial",FluxoCaixa101315141918273032[[#This Row],[R$ (Valores)]],K340+FluxoCaixa101315141918273032[[#This Row],[Valores Receitas / Despesas]])</f>
        <v>20527.94000000001</v>
      </c>
      <c r="L341" s="20">
        <f>IF(FluxoCaixa101315141918273032[[#This Row],[Entrada / Saída]]="Saída",FluxoCaixa101315141918273032[[#This Row],[R$ (Valores)]]*-1,FluxoCaixa101315141918273032[[#This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IF(FluxoCaixa101315141918273032[[#This Row],[Movimento ]]="Saldo Inicial",FluxoCaixa101315141918273032[[#This Row],[R$ (Valores)]],K341+FluxoCaixa101315141918273032[[#This Row],[Valores Receitas / Despesas]])</f>
        <v>20527.94000000001</v>
      </c>
      <c r="L342" s="20">
        <f>IF(FluxoCaixa101315141918273032[[#This Row],[Entrada / Saída]]="Saída",FluxoCaixa101315141918273032[[#This Row],[R$ (Valores)]]*-1,FluxoCaixa101315141918273032[[#This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IF(FluxoCaixa101315141918273032[[#This Row],[Movimento ]]="Saldo Inicial",FluxoCaixa101315141918273032[[#This Row],[R$ (Valores)]],K342+FluxoCaixa101315141918273032[[#This Row],[Valores Receitas / Despesas]])</f>
        <v>20527.94000000001</v>
      </c>
      <c r="L343" s="20">
        <f>IF(FluxoCaixa101315141918273032[[#This Row],[Entrada / Saída]]="Saída",FluxoCaixa101315141918273032[[#This Row],[R$ (Valores)]]*-1,FluxoCaixa101315141918273032[[#This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IF(FluxoCaixa101315141918273032[[#This Row],[Movimento ]]="Saldo Inicial",FluxoCaixa101315141918273032[[#This Row],[R$ (Valores)]],K343+FluxoCaixa101315141918273032[[#This Row],[Valores Receitas / Despesas]])</f>
        <v>20527.94000000001</v>
      </c>
      <c r="L344" s="20">
        <f>IF(FluxoCaixa101315141918273032[[#This Row],[Entrada / Saída]]="Saída",FluxoCaixa101315141918273032[[#This Row],[R$ (Valores)]]*-1,FluxoCaixa101315141918273032[[#This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IF(FluxoCaixa101315141918273032[[#This Row],[Movimento ]]="Saldo Inicial",FluxoCaixa101315141918273032[[#This Row],[R$ (Valores)]],K344+FluxoCaixa101315141918273032[[#This Row],[Valores Receitas / Despesas]])</f>
        <v>20527.94000000001</v>
      </c>
      <c r="L345" s="20">
        <f>IF(FluxoCaixa101315141918273032[[#This Row],[Entrada / Saída]]="Saída",FluxoCaixa101315141918273032[[#This Row],[R$ (Valores)]]*-1,FluxoCaixa101315141918273032[[#This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IF(FluxoCaixa101315141918273032[[#This Row],[Movimento ]]="Saldo Inicial",FluxoCaixa101315141918273032[[#This Row],[R$ (Valores)]],K345+FluxoCaixa101315141918273032[[#This Row],[Valores Receitas / Despesas]])</f>
        <v>20527.94000000001</v>
      </c>
      <c r="L346" s="20">
        <f>IF(FluxoCaixa101315141918273032[[#This Row],[Entrada / Saída]]="Saída",FluxoCaixa101315141918273032[[#This Row],[R$ (Valores)]]*-1,FluxoCaixa101315141918273032[[#This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IF(FluxoCaixa101315141918273032[[#This Row],[Movimento ]]="Saldo Inicial",FluxoCaixa101315141918273032[[#This Row],[R$ (Valores)]],K346+FluxoCaixa101315141918273032[[#This Row],[Valores Receitas / Despesas]])</f>
        <v>20527.94000000001</v>
      </c>
      <c r="L347" s="20">
        <f>IF(FluxoCaixa101315141918273032[[#This Row],[Entrada / Saída]]="Saída",FluxoCaixa101315141918273032[[#This Row],[R$ (Valores)]]*-1,FluxoCaixa101315141918273032[[#This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IF(FluxoCaixa101315141918273032[[#This Row],[Movimento ]]="Saldo Inicial",FluxoCaixa101315141918273032[[#This Row],[R$ (Valores)]],K347+FluxoCaixa101315141918273032[[#This Row],[Valores Receitas / Despesas]])</f>
        <v>20527.94000000001</v>
      </c>
      <c r="L348" s="20">
        <f>IF(FluxoCaixa101315141918273032[[#This Row],[Entrada / Saída]]="Saída",FluxoCaixa101315141918273032[[#This Row],[R$ (Valores)]]*-1,FluxoCaixa101315141918273032[[#This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IF(FluxoCaixa101315141918273032[[#This Row],[Movimento ]]="Saldo Inicial",FluxoCaixa101315141918273032[[#This Row],[R$ (Valores)]],K348+FluxoCaixa101315141918273032[[#This Row],[Valores Receitas / Despesas]])</f>
        <v>20527.94000000001</v>
      </c>
      <c r="L349" s="20">
        <f>IF(FluxoCaixa101315141918273032[[#This Row],[Entrada / Saída]]="Saída",FluxoCaixa101315141918273032[[#This Row],[R$ (Valores)]]*-1,FluxoCaixa101315141918273032[[#This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IF(FluxoCaixa101315141918273032[[#This Row],[Movimento ]]="Saldo Inicial",FluxoCaixa101315141918273032[[#This Row],[R$ (Valores)]],K349+FluxoCaixa101315141918273032[[#This Row],[Valores Receitas / Despesas]])</f>
        <v>20527.94000000001</v>
      </c>
      <c r="L350" s="20">
        <f>IF(FluxoCaixa101315141918273032[[#This Row],[Entrada / Saída]]="Saída",FluxoCaixa101315141918273032[[#This Row],[R$ (Valores)]]*-1,FluxoCaixa101315141918273032[[#This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IF(FluxoCaixa101315141918273032[[#This Row],[Movimento ]]="Saldo Inicial",FluxoCaixa101315141918273032[[#This Row],[R$ (Valores)]],K350+FluxoCaixa101315141918273032[[#This Row],[Valores Receitas / Despesas]])</f>
        <v>20527.94000000001</v>
      </c>
      <c r="L351" s="20">
        <f>IF(FluxoCaixa101315141918273032[[#This Row],[Entrada / Saída]]="Saída",FluxoCaixa101315141918273032[[#This Row],[R$ (Valores)]]*-1,FluxoCaixa101315141918273032[[#This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IF(FluxoCaixa101315141918273032[[#This Row],[Movimento ]]="Saldo Inicial",FluxoCaixa101315141918273032[[#This Row],[R$ (Valores)]],K351+FluxoCaixa101315141918273032[[#This Row],[Valores Receitas / Despesas]])</f>
        <v>20527.94000000001</v>
      </c>
      <c r="L352" s="20">
        <f>IF(FluxoCaixa101315141918273032[[#This Row],[Entrada / Saída]]="Saída",FluxoCaixa101315141918273032[[#This Row],[R$ (Valores)]]*-1,FluxoCaixa101315141918273032[[#This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IF(FluxoCaixa101315141918273032[[#This Row],[Movimento ]]="Saldo Inicial",FluxoCaixa101315141918273032[[#This Row],[R$ (Valores)]],K352+FluxoCaixa101315141918273032[[#This Row],[Valores Receitas / Despesas]])</f>
        <v>20527.94000000001</v>
      </c>
      <c r="L353" s="20">
        <f>IF(FluxoCaixa101315141918273032[[#This Row],[Entrada / Saída]]="Saída",FluxoCaixa101315141918273032[[#This Row],[R$ (Valores)]]*-1,FluxoCaixa101315141918273032[[#This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IF(FluxoCaixa101315141918273032[[#This Row],[Movimento ]]="Saldo Inicial",FluxoCaixa101315141918273032[[#This Row],[R$ (Valores)]],K353+FluxoCaixa101315141918273032[[#This Row],[Valores Receitas / Despesas]])</f>
        <v>20527.94000000001</v>
      </c>
      <c r="L354" s="20">
        <f>IF(FluxoCaixa101315141918273032[[#This Row],[Entrada / Saída]]="Saída",FluxoCaixa101315141918273032[[#This Row],[R$ (Valores)]]*-1,FluxoCaixa101315141918273032[[#This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IF(FluxoCaixa101315141918273032[[#This Row],[Movimento ]]="Saldo Inicial",FluxoCaixa101315141918273032[[#This Row],[R$ (Valores)]],K354+FluxoCaixa101315141918273032[[#This Row],[Valores Receitas / Despesas]])</f>
        <v>20527.94000000001</v>
      </c>
      <c r="L355" s="20">
        <f>IF(FluxoCaixa101315141918273032[[#This Row],[Entrada / Saída]]="Saída",FluxoCaixa101315141918273032[[#This Row],[R$ (Valores)]]*-1,FluxoCaixa101315141918273032[[#This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IF(FluxoCaixa101315141918273032[[#This Row],[Movimento ]]="Saldo Inicial",FluxoCaixa101315141918273032[[#This Row],[R$ (Valores)]],K355+FluxoCaixa101315141918273032[[#This Row],[Valores Receitas / Despesas]])</f>
        <v>20527.94000000001</v>
      </c>
      <c r="L356" s="20">
        <f>IF(FluxoCaixa101315141918273032[[#This Row],[Entrada / Saída]]="Saída",FluxoCaixa101315141918273032[[#This Row],[R$ (Valores)]]*-1,FluxoCaixa101315141918273032[[#This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IF(FluxoCaixa101315141918273032[[#This Row],[Movimento ]]="Saldo Inicial",FluxoCaixa101315141918273032[[#This Row],[R$ (Valores)]],K356+FluxoCaixa101315141918273032[[#This Row],[Valores Receitas / Despesas]])</f>
        <v>20527.94000000001</v>
      </c>
      <c r="L357" s="20">
        <f>IF(FluxoCaixa101315141918273032[[#This Row],[Entrada / Saída]]="Saída",FluxoCaixa101315141918273032[[#This Row],[R$ (Valores)]]*-1,FluxoCaixa101315141918273032[[#This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IF(FluxoCaixa101315141918273032[[#This Row],[Movimento ]]="Saldo Inicial",FluxoCaixa101315141918273032[[#This Row],[R$ (Valores)]],K357+FluxoCaixa101315141918273032[[#This Row],[Valores Receitas / Despesas]])</f>
        <v>20527.94000000001</v>
      </c>
      <c r="L358" s="20">
        <f>IF(FluxoCaixa101315141918273032[[#This Row],[Entrada / Saída]]="Saída",FluxoCaixa101315141918273032[[#This Row],[R$ (Valores)]]*-1,FluxoCaixa101315141918273032[[#This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IF(FluxoCaixa101315141918273032[[#This Row],[Movimento ]]="Saldo Inicial",FluxoCaixa101315141918273032[[#This Row],[R$ (Valores)]],K358+FluxoCaixa101315141918273032[[#This Row],[Valores Receitas / Despesas]])</f>
        <v>20527.94000000001</v>
      </c>
      <c r="L359" s="20">
        <f>IF(FluxoCaixa101315141918273032[[#This Row],[Entrada / Saída]]="Saída",FluxoCaixa101315141918273032[[#This Row],[R$ (Valores)]]*-1,FluxoCaixa101315141918273032[[#This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IF(FluxoCaixa101315141918273032[[#This Row],[Movimento ]]="Saldo Inicial",FluxoCaixa101315141918273032[[#This Row],[R$ (Valores)]],K359+FluxoCaixa101315141918273032[[#This Row],[Valores Receitas / Despesas]])</f>
        <v>20527.94000000001</v>
      </c>
      <c r="L360" s="20">
        <f>IF(FluxoCaixa101315141918273032[[#This Row],[Entrada / Saída]]="Saída",FluxoCaixa101315141918273032[[#This Row],[R$ (Valores)]]*-1,FluxoCaixa101315141918273032[[#This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IF(FluxoCaixa101315141918273032[[#This Row],[Movimento ]]="Saldo Inicial",FluxoCaixa101315141918273032[[#This Row],[R$ (Valores)]],K360+FluxoCaixa101315141918273032[[#This Row],[Valores Receitas / Despesas]])</f>
        <v>20527.94000000001</v>
      </c>
      <c r="L361" s="20">
        <f>IF(FluxoCaixa101315141918273032[[#This Row],[Entrada / Saída]]="Saída",FluxoCaixa101315141918273032[[#This Row],[R$ (Valores)]]*-1,FluxoCaixa101315141918273032[[#This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IF(FluxoCaixa101315141918273032[[#This Row],[Movimento ]]="Saldo Inicial",FluxoCaixa101315141918273032[[#This Row],[R$ (Valores)]],K361+FluxoCaixa101315141918273032[[#This Row],[Valores Receitas / Despesas]])</f>
        <v>20527.94000000001</v>
      </c>
      <c r="L362" s="20">
        <f>IF(FluxoCaixa101315141918273032[[#This Row],[Entrada / Saída]]="Saída",FluxoCaixa101315141918273032[[#This Row],[R$ (Valores)]]*-1,FluxoCaixa101315141918273032[[#This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IF(FluxoCaixa101315141918273032[[#This Row],[Movimento ]]="Saldo Inicial",FluxoCaixa101315141918273032[[#This Row],[R$ (Valores)]],K362+FluxoCaixa101315141918273032[[#This Row],[Valores Receitas / Despesas]])</f>
        <v>20527.94000000001</v>
      </c>
      <c r="L363" s="20">
        <f>IF(FluxoCaixa101315141918273032[[#This Row],[Entrada / Saída]]="Saída",FluxoCaixa101315141918273032[[#This Row],[R$ (Valores)]]*-1,FluxoCaixa101315141918273032[[#This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IF(FluxoCaixa101315141918273032[[#This Row],[Movimento ]]="Saldo Inicial",FluxoCaixa101315141918273032[[#This Row],[R$ (Valores)]],K363+FluxoCaixa101315141918273032[[#This Row],[Valores Receitas / Despesas]])</f>
        <v>20527.94000000001</v>
      </c>
      <c r="L364" s="20">
        <f>IF(FluxoCaixa101315141918273032[[#This Row],[Entrada / Saída]]="Saída",FluxoCaixa101315141918273032[[#This Row],[R$ (Valores)]]*-1,FluxoCaixa101315141918273032[[#This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IF(FluxoCaixa101315141918273032[[#This Row],[Movimento ]]="Saldo Inicial",FluxoCaixa101315141918273032[[#This Row],[R$ (Valores)]],K364+FluxoCaixa101315141918273032[[#This Row],[Valores Receitas / Despesas]])</f>
        <v>20527.94000000001</v>
      </c>
      <c r="L365" s="20">
        <f>IF(FluxoCaixa101315141918273032[[#This Row],[Entrada / Saída]]="Saída",FluxoCaixa101315141918273032[[#This Row],[R$ (Valores)]]*-1,FluxoCaixa101315141918273032[[#This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IF(FluxoCaixa101315141918273032[[#This Row],[Movimento ]]="Saldo Inicial",FluxoCaixa101315141918273032[[#This Row],[R$ (Valores)]],K365+FluxoCaixa101315141918273032[[#This Row],[Valores Receitas / Despesas]])</f>
        <v>20527.94000000001</v>
      </c>
      <c r="L366" s="20">
        <f>IF(FluxoCaixa101315141918273032[[#This Row],[Entrada / Saída]]="Saída",FluxoCaixa101315141918273032[[#This Row],[R$ (Valores)]]*-1,FluxoCaixa101315141918273032[[#This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IF(FluxoCaixa101315141918273032[[#This Row],[Movimento ]]="Saldo Inicial",FluxoCaixa101315141918273032[[#This Row],[R$ (Valores)]],K366+FluxoCaixa101315141918273032[[#This Row],[Valores Receitas / Despesas]])</f>
        <v>20527.94000000001</v>
      </c>
      <c r="L367" s="20">
        <f>IF(FluxoCaixa101315141918273032[[#This Row],[Entrada / Saída]]="Saída",FluxoCaixa101315141918273032[[#This Row],[R$ (Valores)]]*-1,FluxoCaixa101315141918273032[[#This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IF(FluxoCaixa101315141918273032[[#This Row],[Movimento ]]="Saldo Inicial",FluxoCaixa101315141918273032[[#This Row],[R$ (Valores)]],K367+FluxoCaixa101315141918273032[[#This Row],[Valores Receitas / Despesas]])</f>
        <v>20527.94000000001</v>
      </c>
      <c r="L368" s="20">
        <f>IF(FluxoCaixa101315141918273032[[#This Row],[Entrada / Saída]]="Saída",FluxoCaixa101315141918273032[[#This Row],[R$ (Valores)]]*-1,FluxoCaixa101315141918273032[[#This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IF(FluxoCaixa101315141918273032[[#This Row],[Movimento ]]="Saldo Inicial",FluxoCaixa101315141918273032[[#This Row],[R$ (Valores)]],K368+FluxoCaixa101315141918273032[[#This Row],[Valores Receitas / Despesas]])</f>
        <v>20527.94000000001</v>
      </c>
      <c r="L369" s="20">
        <f>IF(FluxoCaixa101315141918273032[[#This Row],[Entrada / Saída]]="Saída",FluxoCaixa101315141918273032[[#This Row],[R$ (Valores)]]*-1,FluxoCaixa101315141918273032[[#This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IF(FluxoCaixa101315141918273032[[#This Row],[Movimento ]]="Saldo Inicial",FluxoCaixa101315141918273032[[#This Row],[R$ (Valores)]],K369+FluxoCaixa101315141918273032[[#This Row],[Valores Receitas / Despesas]])</f>
        <v>20527.94000000001</v>
      </c>
      <c r="L370" s="20">
        <f>IF(FluxoCaixa101315141918273032[[#This Row],[Entrada / Saída]]="Saída",FluxoCaixa101315141918273032[[#This Row],[R$ (Valores)]]*-1,FluxoCaixa101315141918273032[[#This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IF(FluxoCaixa101315141918273032[[#This Row],[Movimento ]]="Saldo Inicial",FluxoCaixa101315141918273032[[#This Row],[R$ (Valores)]],K370+FluxoCaixa101315141918273032[[#This Row],[Valores Receitas / Despesas]])</f>
        <v>20527.94000000001</v>
      </c>
      <c r="L371" s="20">
        <f>IF(FluxoCaixa101315141918273032[[#This Row],[Entrada / Saída]]="Saída",FluxoCaixa101315141918273032[[#This Row],[R$ (Valores)]]*-1,FluxoCaixa101315141918273032[[#This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IF(FluxoCaixa101315141918273032[[#This Row],[Movimento ]]="Saldo Inicial",FluxoCaixa101315141918273032[[#This Row],[R$ (Valores)]],K371+FluxoCaixa101315141918273032[[#This Row],[Valores Receitas / Despesas]])</f>
        <v>20527.94000000001</v>
      </c>
      <c r="L372" s="20">
        <f>IF(FluxoCaixa101315141918273032[[#This Row],[Entrada / Saída]]="Saída",FluxoCaixa101315141918273032[[#This Row],[R$ (Valores)]]*-1,FluxoCaixa101315141918273032[[#This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IF(FluxoCaixa101315141918273032[[#This Row],[Movimento ]]="Saldo Inicial",FluxoCaixa101315141918273032[[#This Row],[R$ (Valores)]],K372+FluxoCaixa101315141918273032[[#This Row],[Valores Receitas / Despesas]])</f>
        <v>20527.94000000001</v>
      </c>
      <c r="L373" s="20">
        <f>IF(FluxoCaixa101315141918273032[[#This Row],[Entrada / Saída]]="Saída",FluxoCaixa101315141918273032[[#This Row],[R$ (Valores)]]*-1,FluxoCaixa101315141918273032[[#This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IF(FluxoCaixa101315141918273032[[#This Row],[Movimento ]]="Saldo Inicial",FluxoCaixa101315141918273032[[#This Row],[R$ (Valores)]],K373+FluxoCaixa101315141918273032[[#This Row],[Valores Receitas / Despesas]])</f>
        <v>20527.94000000001</v>
      </c>
      <c r="L374" s="20">
        <f>IF(FluxoCaixa101315141918273032[[#This Row],[Entrada / Saída]]="Saída",FluxoCaixa101315141918273032[[#This Row],[R$ (Valores)]]*-1,FluxoCaixa101315141918273032[[#This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IF(FluxoCaixa101315141918273032[[#This Row],[Movimento ]]="Saldo Inicial",FluxoCaixa101315141918273032[[#This Row],[R$ (Valores)]],K374+FluxoCaixa101315141918273032[[#This Row],[Valores Receitas / Despesas]])</f>
        <v>20527.94000000001</v>
      </c>
      <c r="L375" s="20">
        <f>IF(FluxoCaixa101315141918273032[[#This Row],[Entrada / Saída]]="Saída",FluxoCaixa101315141918273032[[#This Row],[R$ (Valores)]]*-1,FluxoCaixa101315141918273032[[#This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IF(FluxoCaixa101315141918273032[[#This Row],[Movimento ]]="Saldo Inicial",FluxoCaixa101315141918273032[[#This Row],[R$ (Valores)]],K375+FluxoCaixa101315141918273032[[#This Row],[Valores Receitas / Despesas]])</f>
        <v>20527.94000000001</v>
      </c>
      <c r="L376" s="20">
        <f>IF(FluxoCaixa101315141918273032[[#This Row],[Entrada / Saída]]="Saída",FluxoCaixa101315141918273032[[#This Row],[R$ (Valores)]]*-1,FluxoCaixa101315141918273032[[#This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IF(FluxoCaixa101315141918273032[[#This Row],[Movimento ]]="Saldo Inicial",FluxoCaixa101315141918273032[[#This Row],[R$ (Valores)]],K376+FluxoCaixa101315141918273032[[#This Row],[Valores Receitas / Despesas]])</f>
        <v>20527.94000000001</v>
      </c>
      <c r="L377" s="20">
        <f>IF(FluxoCaixa101315141918273032[[#This Row],[Entrada / Saída]]="Saída",FluxoCaixa101315141918273032[[#This Row],[R$ (Valores)]]*-1,FluxoCaixa101315141918273032[[#This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IF(FluxoCaixa101315141918273032[[#This Row],[Movimento ]]="Saldo Inicial",FluxoCaixa101315141918273032[[#This Row],[R$ (Valores)]],K377+FluxoCaixa101315141918273032[[#This Row],[Valores Receitas / Despesas]])</f>
        <v>20527.94000000001</v>
      </c>
      <c r="L378" s="20">
        <f>IF(FluxoCaixa101315141918273032[[#This Row],[Entrada / Saída]]="Saída",FluxoCaixa101315141918273032[[#This Row],[R$ (Valores)]]*-1,FluxoCaixa101315141918273032[[#This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IF(FluxoCaixa101315141918273032[[#This Row],[Movimento ]]="Saldo Inicial",FluxoCaixa101315141918273032[[#This Row],[R$ (Valores)]],K378+FluxoCaixa101315141918273032[[#This Row],[Valores Receitas / Despesas]])</f>
        <v>20527.94000000001</v>
      </c>
      <c r="L379" s="20">
        <f>IF(FluxoCaixa101315141918273032[[#This Row],[Entrada / Saída]]="Saída",FluxoCaixa101315141918273032[[#This Row],[R$ (Valores)]]*-1,FluxoCaixa101315141918273032[[#This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IF(FluxoCaixa101315141918273032[[#This Row],[Movimento ]]="Saldo Inicial",FluxoCaixa101315141918273032[[#This Row],[R$ (Valores)]],K379+FluxoCaixa101315141918273032[[#This Row],[Valores Receitas / Despesas]])</f>
        <v>20527.94000000001</v>
      </c>
      <c r="L380" s="20">
        <f>IF(FluxoCaixa101315141918273032[[#This Row],[Entrada / Saída]]="Saída",FluxoCaixa101315141918273032[[#This Row],[R$ (Valores)]]*-1,FluxoCaixa101315141918273032[[#This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IF(FluxoCaixa101315141918273032[[#This Row],[Movimento ]]="Saldo Inicial",FluxoCaixa101315141918273032[[#This Row],[R$ (Valores)]],K380+FluxoCaixa101315141918273032[[#This Row],[Valores Receitas / Despesas]])</f>
        <v>20527.94000000001</v>
      </c>
      <c r="L381" s="20">
        <f>IF(FluxoCaixa101315141918273032[[#This Row],[Entrada / Saída]]="Saída",FluxoCaixa101315141918273032[[#This Row],[R$ (Valores)]]*-1,FluxoCaixa101315141918273032[[#This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IF(FluxoCaixa101315141918273032[[#This Row],[Movimento ]]="Saldo Inicial",FluxoCaixa101315141918273032[[#This Row],[R$ (Valores)]],K381+FluxoCaixa101315141918273032[[#This Row],[Valores Receitas / Despesas]])</f>
        <v>20527.94000000001</v>
      </c>
      <c r="L382" s="20">
        <f>IF(FluxoCaixa101315141918273032[[#This Row],[Entrada / Saída]]="Saída",FluxoCaixa101315141918273032[[#This Row],[R$ (Valores)]]*-1,FluxoCaixa101315141918273032[[#This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IF(FluxoCaixa101315141918273032[[#This Row],[Movimento ]]="Saldo Inicial",FluxoCaixa101315141918273032[[#This Row],[R$ (Valores)]],K382+FluxoCaixa101315141918273032[[#This Row],[Valores Receitas / Despesas]])</f>
        <v>20527.94000000001</v>
      </c>
      <c r="L383" s="20">
        <f>IF(FluxoCaixa101315141918273032[[#This Row],[Entrada / Saída]]="Saída",FluxoCaixa101315141918273032[[#This Row],[R$ (Valores)]]*-1,FluxoCaixa101315141918273032[[#This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IF(FluxoCaixa101315141918273032[[#This Row],[Movimento ]]="Saldo Inicial",FluxoCaixa101315141918273032[[#This Row],[R$ (Valores)]],K383+FluxoCaixa101315141918273032[[#This Row],[Valores Receitas / Despesas]])</f>
        <v>20527.94000000001</v>
      </c>
      <c r="L384" s="20">
        <f>IF(FluxoCaixa101315141918273032[[#This Row],[Entrada / Saída]]="Saída",FluxoCaixa101315141918273032[[#This Row],[R$ (Valores)]]*-1,FluxoCaixa101315141918273032[[#This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IF(FluxoCaixa101315141918273032[[#This Row],[Movimento ]]="Saldo Inicial",FluxoCaixa101315141918273032[[#This Row],[R$ (Valores)]],K384+FluxoCaixa101315141918273032[[#This Row],[Valores Receitas / Despesas]])</f>
        <v>20527.94000000001</v>
      </c>
      <c r="L385" s="20">
        <f>IF(FluxoCaixa101315141918273032[[#This Row],[Entrada / Saída]]="Saída",FluxoCaixa101315141918273032[[#This Row],[R$ (Valores)]]*-1,FluxoCaixa101315141918273032[[#This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IF(FluxoCaixa101315141918273032[[#This Row],[Movimento ]]="Saldo Inicial",FluxoCaixa101315141918273032[[#This Row],[R$ (Valores)]],K385+FluxoCaixa101315141918273032[[#This Row],[Valores Receitas / Despesas]])</f>
        <v>20527.94000000001</v>
      </c>
      <c r="L386" s="20">
        <f>IF(FluxoCaixa101315141918273032[[#This Row],[Entrada / Saída]]="Saída",FluxoCaixa101315141918273032[[#This Row],[R$ (Valores)]]*-1,FluxoCaixa101315141918273032[[#This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IF(FluxoCaixa101315141918273032[[#This Row],[Movimento ]]="Saldo Inicial",FluxoCaixa101315141918273032[[#This Row],[R$ (Valores)]],K386+FluxoCaixa101315141918273032[[#This Row],[Valores Receitas / Despesas]])</f>
        <v>20527.94000000001</v>
      </c>
      <c r="L387" s="20">
        <f>IF(FluxoCaixa101315141918273032[[#This Row],[Entrada / Saída]]="Saída",FluxoCaixa101315141918273032[[#This Row],[R$ (Valores)]]*-1,FluxoCaixa101315141918273032[[#This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IF(FluxoCaixa101315141918273032[[#This Row],[Movimento ]]="Saldo Inicial",FluxoCaixa101315141918273032[[#This Row],[R$ (Valores)]],K387+FluxoCaixa101315141918273032[[#This Row],[Valores Receitas / Despesas]])</f>
        <v>20527.94000000001</v>
      </c>
      <c r="L388" s="20">
        <f>IF(FluxoCaixa101315141918273032[[#This Row],[Entrada / Saída]]="Saída",FluxoCaixa101315141918273032[[#This Row],[R$ (Valores)]]*-1,FluxoCaixa101315141918273032[[#This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IF(FluxoCaixa101315141918273032[[#This Row],[Movimento ]]="Saldo Inicial",FluxoCaixa101315141918273032[[#This Row],[R$ (Valores)]],K388+FluxoCaixa101315141918273032[[#This Row],[Valores Receitas / Despesas]])</f>
        <v>20527.94000000001</v>
      </c>
      <c r="L389" s="20">
        <f>IF(FluxoCaixa101315141918273032[[#This Row],[Entrada / Saída]]="Saída",FluxoCaixa101315141918273032[[#This Row],[R$ (Valores)]]*-1,FluxoCaixa101315141918273032[[#This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IF(FluxoCaixa101315141918273032[[#This Row],[Movimento ]]="Saldo Inicial",FluxoCaixa101315141918273032[[#This Row],[R$ (Valores)]],K389+FluxoCaixa101315141918273032[[#This Row],[Valores Receitas / Despesas]])</f>
        <v>20527.94000000001</v>
      </c>
      <c r="L390" s="20">
        <f>IF(FluxoCaixa101315141918273032[[#This Row],[Entrada / Saída]]="Saída",FluxoCaixa101315141918273032[[#This Row],[R$ (Valores)]]*-1,FluxoCaixa101315141918273032[[#This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IF(FluxoCaixa101315141918273032[[#This Row],[Movimento ]]="Saldo Inicial",FluxoCaixa101315141918273032[[#This Row],[R$ (Valores)]],K390+FluxoCaixa101315141918273032[[#This Row],[Valores Receitas / Despesas]])</f>
        <v>20527.94000000001</v>
      </c>
      <c r="L391" s="20">
        <f>IF(FluxoCaixa101315141918273032[[#This Row],[Entrada / Saída]]="Saída",FluxoCaixa101315141918273032[[#This Row],[R$ (Valores)]]*-1,FluxoCaixa101315141918273032[[#This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IF(FluxoCaixa101315141918273032[[#This Row],[Movimento ]]="Saldo Inicial",FluxoCaixa101315141918273032[[#This Row],[R$ (Valores)]],K391+FluxoCaixa101315141918273032[[#This Row],[Valores Receitas / Despesas]])</f>
        <v>20527.94000000001</v>
      </c>
      <c r="L392" s="20">
        <f>IF(FluxoCaixa101315141918273032[[#This Row],[Entrada / Saída]]="Saída",FluxoCaixa101315141918273032[[#This Row],[R$ (Valores)]]*-1,FluxoCaixa101315141918273032[[#This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IF(FluxoCaixa101315141918273032[[#This Row],[Movimento ]]="Saldo Inicial",FluxoCaixa101315141918273032[[#This Row],[R$ (Valores)]],K392+FluxoCaixa101315141918273032[[#This Row],[Valores Receitas / Despesas]])</f>
        <v>20527.94000000001</v>
      </c>
      <c r="L393" s="20">
        <f>IF(FluxoCaixa101315141918273032[[#This Row],[Entrada / Saída]]="Saída",FluxoCaixa101315141918273032[[#This Row],[R$ (Valores)]]*-1,FluxoCaixa101315141918273032[[#This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IF(FluxoCaixa101315141918273032[[#This Row],[Movimento ]]="Saldo Inicial",FluxoCaixa101315141918273032[[#This Row],[R$ (Valores)]],K393+FluxoCaixa101315141918273032[[#This Row],[Valores Receitas / Despesas]])</f>
        <v>20527.94000000001</v>
      </c>
      <c r="L394" s="20">
        <f>IF(FluxoCaixa101315141918273032[[#This Row],[Entrada / Saída]]="Saída",FluxoCaixa101315141918273032[[#This Row],[R$ (Valores)]]*-1,FluxoCaixa101315141918273032[[#This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IF(FluxoCaixa101315141918273032[[#This Row],[Movimento ]]="Saldo Inicial",FluxoCaixa101315141918273032[[#This Row],[R$ (Valores)]],K394+FluxoCaixa101315141918273032[[#This Row],[Valores Receitas / Despesas]])</f>
        <v>20527.94000000001</v>
      </c>
      <c r="L395" s="20">
        <f>IF(FluxoCaixa101315141918273032[[#This Row],[Entrada / Saída]]="Saída",FluxoCaixa101315141918273032[[#This Row],[R$ (Valores)]]*-1,FluxoCaixa101315141918273032[[#This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IF(FluxoCaixa101315141918273032[[#This Row],[Movimento ]]="Saldo Inicial",FluxoCaixa101315141918273032[[#This Row],[R$ (Valores)]],K395+FluxoCaixa101315141918273032[[#This Row],[Valores Receitas / Despesas]])</f>
        <v>20527.94000000001</v>
      </c>
      <c r="L396" s="20">
        <f>IF(FluxoCaixa101315141918273032[[#This Row],[Entrada / Saída]]="Saída",FluxoCaixa101315141918273032[[#This Row],[R$ (Valores)]]*-1,FluxoCaixa101315141918273032[[#This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IF(FluxoCaixa101315141918273032[[#This Row],[Movimento ]]="Saldo Inicial",FluxoCaixa101315141918273032[[#This Row],[R$ (Valores)]],K396+FluxoCaixa101315141918273032[[#This Row],[Valores Receitas / Despesas]])</f>
        <v>20527.94000000001</v>
      </c>
      <c r="L397" s="20">
        <f>IF(FluxoCaixa101315141918273032[[#This Row],[Entrada / Saída]]="Saída",FluxoCaixa101315141918273032[[#This Row],[R$ (Valores)]]*-1,FluxoCaixa101315141918273032[[#This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IF(FluxoCaixa101315141918273032[[#This Row],[Movimento ]]="Saldo Inicial",FluxoCaixa101315141918273032[[#This Row],[R$ (Valores)]],K397+FluxoCaixa101315141918273032[[#This Row],[Valores Receitas / Despesas]])</f>
        <v>20527.94000000001</v>
      </c>
      <c r="L398" s="20">
        <f>IF(FluxoCaixa101315141918273032[[#This Row],[Entrada / Saída]]="Saída",FluxoCaixa101315141918273032[[#This Row],[R$ (Valores)]]*-1,FluxoCaixa101315141918273032[[#This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IF(FluxoCaixa101315141918273032[[#This Row],[Movimento ]]="Saldo Inicial",FluxoCaixa101315141918273032[[#This Row],[R$ (Valores)]],K398+FluxoCaixa101315141918273032[[#This Row],[Valores Receitas / Despesas]])</f>
        <v>20527.94000000001</v>
      </c>
      <c r="L399" s="20">
        <f>IF(FluxoCaixa101315141918273032[[#This Row],[Entrada / Saída]]="Saída",FluxoCaixa101315141918273032[[#This Row],[R$ (Valores)]]*-1,FluxoCaixa101315141918273032[[#This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IF(FluxoCaixa101315141918273032[[#This Row],[Movimento ]]="Saldo Inicial",FluxoCaixa101315141918273032[[#This Row],[R$ (Valores)]],K399+FluxoCaixa101315141918273032[[#This Row],[Valores Receitas / Despesas]])</f>
        <v>20527.94000000001</v>
      </c>
      <c r="L400" s="20">
        <f>IF(FluxoCaixa101315141918273032[[#This Row],[Entrada / Saída]]="Saída",FluxoCaixa101315141918273032[[#This Row],[R$ (Valores)]]*-1,FluxoCaixa101315141918273032[[#This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IF(FluxoCaixa101315141918273032[[#This Row],[Movimento ]]="Saldo Inicial",FluxoCaixa101315141918273032[[#This Row],[R$ (Valores)]],K400+FluxoCaixa101315141918273032[[#This Row],[Valores Receitas / Despesas]])</f>
        <v>20527.94000000001</v>
      </c>
      <c r="L401" s="20">
        <f>IF(FluxoCaixa101315141918273032[[#This Row],[Entrada / Saída]]="Saída",FluxoCaixa101315141918273032[[#This Row],[R$ (Valores)]]*-1,FluxoCaixa101315141918273032[[#This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IF(FluxoCaixa101315141918273032[[#This Row],[Movimento ]]="Saldo Inicial",FluxoCaixa101315141918273032[[#This Row],[R$ (Valores)]],K401+FluxoCaixa101315141918273032[[#This Row],[Valores Receitas / Despesas]])</f>
        <v>20527.94000000001</v>
      </c>
      <c r="L402" s="20">
        <f>IF(FluxoCaixa101315141918273032[[#This Row],[Entrada / Saída]]="Saída",FluxoCaixa101315141918273032[[#This Row],[R$ (Valores)]]*-1,FluxoCaixa101315141918273032[[#This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IF(FluxoCaixa101315141918273032[[#This Row],[Movimento ]]="Saldo Inicial",FluxoCaixa101315141918273032[[#This Row],[R$ (Valores)]],K402+FluxoCaixa101315141918273032[[#This Row],[Valores Receitas / Despesas]])</f>
        <v>20527.94000000001</v>
      </c>
      <c r="L403" s="20">
        <f>IF(FluxoCaixa101315141918273032[[#This Row],[Entrada / Saída]]="Saída",FluxoCaixa101315141918273032[[#This Row],[R$ (Valores)]]*-1,FluxoCaixa101315141918273032[[#This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IF(FluxoCaixa101315141918273032[[#This Row],[Movimento ]]="Saldo Inicial",FluxoCaixa101315141918273032[[#This Row],[R$ (Valores)]],K403+FluxoCaixa101315141918273032[[#This Row],[Valores Receitas / Despesas]])</f>
        <v>20527.94000000001</v>
      </c>
      <c r="L404" s="20">
        <f>IF(FluxoCaixa101315141918273032[[#This Row],[Entrada / Saída]]="Saída",FluxoCaixa101315141918273032[[#This Row],[R$ (Valores)]]*-1,FluxoCaixa101315141918273032[[#This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IF(FluxoCaixa101315141918273032[[#This Row],[Movimento ]]="Saldo Inicial",FluxoCaixa101315141918273032[[#This Row],[R$ (Valores)]],K404+FluxoCaixa101315141918273032[[#This Row],[Valores Receitas / Despesas]])</f>
        <v>20527.94000000001</v>
      </c>
      <c r="L405" s="20">
        <f>IF(FluxoCaixa101315141918273032[[#This Row],[Entrada / Saída]]="Saída",FluxoCaixa101315141918273032[[#This Row],[R$ (Valores)]]*-1,FluxoCaixa101315141918273032[[#This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IF(FluxoCaixa101315141918273032[[#This Row],[Movimento ]]="Saldo Inicial",FluxoCaixa101315141918273032[[#This Row],[R$ (Valores)]],K405+FluxoCaixa101315141918273032[[#This Row],[Valores Receitas / Despesas]])</f>
        <v>20527.94000000001</v>
      </c>
      <c r="L406" s="20">
        <f>IF(FluxoCaixa101315141918273032[[#This Row],[Entrada / Saída]]="Saída",FluxoCaixa101315141918273032[[#This Row],[R$ (Valores)]]*-1,FluxoCaixa101315141918273032[[#This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IF(FluxoCaixa101315141918273032[[#This Row],[Movimento ]]="Saldo Inicial",FluxoCaixa101315141918273032[[#This Row],[R$ (Valores)]],K406+FluxoCaixa101315141918273032[[#This Row],[Valores Receitas / Despesas]])</f>
        <v>20527.94000000001</v>
      </c>
      <c r="L407" s="20">
        <f>IF(FluxoCaixa101315141918273032[[#This Row],[Entrada / Saída]]="Saída",FluxoCaixa101315141918273032[[#This Row],[R$ (Valores)]]*-1,FluxoCaixa101315141918273032[[#This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IF(FluxoCaixa101315141918273032[[#This Row],[Movimento ]]="Saldo Inicial",FluxoCaixa101315141918273032[[#This Row],[R$ (Valores)]],K407+FluxoCaixa101315141918273032[[#This Row],[Valores Receitas / Despesas]])</f>
        <v>20527.94000000001</v>
      </c>
      <c r="L408" s="20">
        <f>IF(FluxoCaixa101315141918273032[[#This Row],[Entrada / Saída]]="Saída",FluxoCaixa101315141918273032[[#This Row],[R$ (Valores)]]*-1,FluxoCaixa101315141918273032[[#This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IF(FluxoCaixa101315141918273032[[#This Row],[Movimento ]]="Saldo Inicial",FluxoCaixa101315141918273032[[#This Row],[R$ (Valores)]],K408+FluxoCaixa101315141918273032[[#This Row],[Valores Receitas / Despesas]])</f>
        <v>20527.94000000001</v>
      </c>
      <c r="L409" s="20">
        <f>IF(FluxoCaixa101315141918273032[[#This Row],[Entrada / Saída]]="Saída",FluxoCaixa101315141918273032[[#This Row],[R$ (Valores)]]*-1,FluxoCaixa101315141918273032[[#This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IF(FluxoCaixa101315141918273032[[#This Row],[Movimento ]]="Saldo Inicial",FluxoCaixa101315141918273032[[#This Row],[R$ (Valores)]],K409+FluxoCaixa101315141918273032[[#This Row],[Valores Receitas / Despesas]])</f>
        <v>20527.94000000001</v>
      </c>
      <c r="L410" s="20">
        <f>IF(FluxoCaixa101315141918273032[[#This Row],[Entrada / Saída]]="Saída",FluxoCaixa101315141918273032[[#This Row],[R$ (Valores)]]*-1,FluxoCaixa101315141918273032[[#This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IF(FluxoCaixa101315141918273032[[#This Row],[Movimento ]]="Saldo Inicial",FluxoCaixa101315141918273032[[#This Row],[R$ (Valores)]],K410+FluxoCaixa101315141918273032[[#This Row],[Valores Receitas / Despesas]])</f>
        <v>20527.94000000001</v>
      </c>
      <c r="L411" s="20">
        <f>IF(FluxoCaixa101315141918273032[[#This Row],[Entrada / Saída]]="Saída",FluxoCaixa101315141918273032[[#This Row],[R$ (Valores)]]*-1,FluxoCaixa101315141918273032[[#This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IF(FluxoCaixa101315141918273032[[#This Row],[Movimento ]]="Saldo Inicial",FluxoCaixa101315141918273032[[#This Row],[R$ (Valores)]],K411+FluxoCaixa101315141918273032[[#This Row],[Valores Receitas / Despesas]])</f>
        <v>20527.94000000001</v>
      </c>
      <c r="L412" s="20">
        <f>IF(FluxoCaixa101315141918273032[[#This Row],[Entrada / Saída]]="Saída",FluxoCaixa101315141918273032[[#This Row],[R$ (Valores)]]*-1,FluxoCaixa101315141918273032[[#This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IF(FluxoCaixa101315141918273032[[#This Row],[Movimento ]]="Saldo Inicial",FluxoCaixa101315141918273032[[#This Row],[R$ (Valores)]],K412+FluxoCaixa101315141918273032[[#This Row],[Valores Receitas / Despesas]])</f>
        <v>20527.94000000001</v>
      </c>
      <c r="L413" s="20">
        <f>IF(FluxoCaixa101315141918273032[[#This Row],[Entrada / Saída]]="Saída",FluxoCaixa101315141918273032[[#This Row],[R$ (Valores)]]*-1,FluxoCaixa101315141918273032[[#This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IF(FluxoCaixa101315141918273032[[#This Row],[Movimento ]]="Saldo Inicial",FluxoCaixa101315141918273032[[#This Row],[R$ (Valores)]],K413+FluxoCaixa101315141918273032[[#This Row],[Valores Receitas / Despesas]])</f>
        <v>20527.94000000001</v>
      </c>
      <c r="L414" s="20">
        <f>IF(FluxoCaixa101315141918273032[[#This Row],[Entrada / Saída]]="Saída",FluxoCaixa101315141918273032[[#This Row],[R$ (Valores)]]*-1,FluxoCaixa101315141918273032[[#This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IF(FluxoCaixa101315141918273032[[#This Row],[Movimento ]]="Saldo Inicial",FluxoCaixa101315141918273032[[#This Row],[R$ (Valores)]],K414+FluxoCaixa101315141918273032[[#This Row],[Valores Receitas / Despesas]])</f>
        <v>20527.94000000001</v>
      </c>
      <c r="L415" s="20">
        <f>IF(FluxoCaixa101315141918273032[[#This Row],[Entrada / Saída]]="Saída",FluxoCaixa101315141918273032[[#This Row],[R$ (Valores)]]*-1,FluxoCaixa101315141918273032[[#This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IF(FluxoCaixa101315141918273032[[#This Row],[Movimento ]]="Saldo Inicial",FluxoCaixa101315141918273032[[#This Row],[R$ (Valores)]],K415+FluxoCaixa101315141918273032[[#This Row],[Valores Receitas / Despesas]])</f>
        <v>20527.94000000001</v>
      </c>
      <c r="L416" s="20">
        <f>IF(FluxoCaixa101315141918273032[[#This Row],[Entrada / Saída]]="Saída",FluxoCaixa101315141918273032[[#This Row],[R$ (Valores)]]*-1,FluxoCaixa101315141918273032[[#This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IF(FluxoCaixa101315141918273032[[#This Row],[Movimento ]]="Saldo Inicial",FluxoCaixa101315141918273032[[#This Row],[R$ (Valores)]],K416+FluxoCaixa101315141918273032[[#This Row],[Valores Receitas / Despesas]])</f>
        <v>20527.94000000001</v>
      </c>
      <c r="L417" s="20">
        <f>IF(FluxoCaixa101315141918273032[[#This Row],[Entrada / Saída]]="Saída",FluxoCaixa101315141918273032[[#This Row],[R$ (Valores)]]*-1,FluxoCaixa101315141918273032[[#This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IF(FluxoCaixa101315141918273032[[#This Row],[Movimento ]]="Saldo Inicial",FluxoCaixa101315141918273032[[#This Row],[R$ (Valores)]],K417+FluxoCaixa101315141918273032[[#This Row],[Valores Receitas / Despesas]])</f>
        <v>20527.94000000001</v>
      </c>
      <c r="L418" s="20">
        <f>IF(FluxoCaixa101315141918273032[[#This Row],[Entrada / Saída]]="Saída",FluxoCaixa101315141918273032[[#This Row],[R$ (Valores)]]*-1,FluxoCaixa101315141918273032[[#This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IF(FluxoCaixa101315141918273032[[#This Row],[Movimento ]]="Saldo Inicial",FluxoCaixa101315141918273032[[#This Row],[R$ (Valores)]],K418+FluxoCaixa101315141918273032[[#This Row],[Valores Receitas / Despesas]])</f>
        <v>20527.94000000001</v>
      </c>
      <c r="L419" s="20">
        <f>IF(FluxoCaixa101315141918273032[[#This Row],[Entrada / Saída]]="Saída",FluxoCaixa101315141918273032[[#This Row],[R$ (Valores)]]*-1,FluxoCaixa101315141918273032[[#This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IF(FluxoCaixa101315141918273032[[#This Row],[Movimento ]]="Saldo Inicial",FluxoCaixa101315141918273032[[#This Row],[R$ (Valores)]],K419+FluxoCaixa101315141918273032[[#This Row],[Valores Receitas / Despesas]])</f>
        <v>20527.94000000001</v>
      </c>
      <c r="L420" s="20">
        <f>IF(FluxoCaixa101315141918273032[[#This Row],[Entrada / Saída]]="Saída",FluxoCaixa101315141918273032[[#This Row],[R$ (Valores)]]*-1,FluxoCaixa101315141918273032[[#This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IF(FluxoCaixa101315141918273032[[#This Row],[Movimento ]]="Saldo Inicial",FluxoCaixa101315141918273032[[#This Row],[R$ (Valores)]],K420+FluxoCaixa101315141918273032[[#This Row],[Valores Receitas / Despesas]])</f>
        <v>20527.94000000001</v>
      </c>
      <c r="L421" s="20">
        <f>IF(FluxoCaixa101315141918273032[[#This Row],[Entrada / Saída]]="Saída",FluxoCaixa101315141918273032[[#This Row],[R$ (Valores)]]*-1,FluxoCaixa101315141918273032[[#This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IF(FluxoCaixa101315141918273032[[#This Row],[Movimento ]]="Saldo Inicial",FluxoCaixa101315141918273032[[#This Row],[R$ (Valores)]],K421+FluxoCaixa101315141918273032[[#This Row],[Valores Receitas / Despesas]])</f>
        <v>20527.94000000001</v>
      </c>
      <c r="L422" s="20">
        <f>IF(FluxoCaixa101315141918273032[[#This Row],[Entrada / Saída]]="Saída",FluxoCaixa101315141918273032[[#This Row],[R$ (Valores)]]*-1,FluxoCaixa101315141918273032[[#This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IF(FluxoCaixa101315141918273032[[#This Row],[Movimento ]]="Saldo Inicial",FluxoCaixa101315141918273032[[#This Row],[R$ (Valores)]],K422+FluxoCaixa101315141918273032[[#This Row],[Valores Receitas / Despesas]])</f>
        <v>20527.94000000001</v>
      </c>
      <c r="L423" s="20">
        <f>IF(FluxoCaixa101315141918273032[[#This Row],[Entrada / Saída]]="Saída",FluxoCaixa101315141918273032[[#This Row],[R$ (Valores)]]*-1,FluxoCaixa101315141918273032[[#This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IF(FluxoCaixa101315141918273032[[#This Row],[Movimento ]]="Saldo Inicial",FluxoCaixa101315141918273032[[#This Row],[R$ (Valores)]],K423+FluxoCaixa101315141918273032[[#This Row],[Valores Receitas / Despesas]])</f>
        <v>20527.94000000001</v>
      </c>
      <c r="L424" s="20">
        <f>IF(FluxoCaixa101315141918273032[[#This Row],[Entrada / Saída]]="Saída",FluxoCaixa101315141918273032[[#This Row],[R$ (Valores)]]*-1,FluxoCaixa101315141918273032[[#This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IF(FluxoCaixa101315141918273032[[#This Row],[Movimento ]]="Saldo Inicial",FluxoCaixa101315141918273032[[#This Row],[R$ (Valores)]],K424+FluxoCaixa101315141918273032[[#This Row],[Valores Receitas / Despesas]])</f>
        <v>20527.94000000001</v>
      </c>
      <c r="L425" s="20">
        <f>IF(FluxoCaixa101315141918273032[[#This Row],[Entrada / Saída]]="Saída",FluxoCaixa101315141918273032[[#This Row],[R$ (Valores)]]*-1,FluxoCaixa101315141918273032[[#This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IF(FluxoCaixa101315141918273032[[#This Row],[Movimento ]]="Saldo Inicial",FluxoCaixa101315141918273032[[#This Row],[R$ (Valores)]],K425+FluxoCaixa101315141918273032[[#This Row],[Valores Receitas / Despesas]])</f>
        <v>20527.94000000001</v>
      </c>
      <c r="L426" s="20">
        <f>IF(FluxoCaixa101315141918273032[[#This Row],[Entrada / Saída]]="Saída",FluxoCaixa101315141918273032[[#This Row],[R$ (Valores)]]*-1,FluxoCaixa101315141918273032[[#This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IF(FluxoCaixa101315141918273032[[#This Row],[Movimento ]]="Saldo Inicial",FluxoCaixa101315141918273032[[#This Row],[R$ (Valores)]],K426+FluxoCaixa101315141918273032[[#This Row],[Valores Receitas / Despesas]])</f>
        <v>20527.94000000001</v>
      </c>
      <c r="L427" s="20">
        <f>IF(FluxoCaixa101315141918273032[[#This Row],[Entrada / Saída]]="Saída",FluxoCaixa101315141918273032[[#This Row],[R$ (Valores)]]*-1,FluxoCaixa101315141918273032[[#This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IF(FluxoCaixa101315141918273032[[#This Row],[Movimento ]]="Saldo Inicial",FluxoCaixa101315141918273032[[#This Row],[R$ (Valores)]],K427+FluxoCaixa101315141918273032[[#This Row],[Valores Receitas / Despesas]])</f>
        <v>20527.94000000001</v>
      </c>
      <c r="L428" s="20">
        <f>IF(FluxoCaixa101315141918273032[[#This Row],[Entrada / Saída]]="Saída",FluxoCaixa101315141918273032[[#This Row],[R$ (Valores)]]*-1,FluxoCaixa101315141918273032[[#This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IF(FluxoCaixa101315141918273032[[#This Row],[Movimento ]]="Saldo Inicial",FluxoCaixa101315141918273032[[#This Row],[R$ (Valores)]],K428+FluxoCaixa101315141918273032[[#This Row],[Valores Receitas / Despesas]])</f>
        <v>20527.94000000001</v>
      </c>
      <c r="L429" s="20">
        <f>IF(FluxoCaixa101315141918273032[[#This Row],[Entrada / Saída]]="Saída",FluxoCaixa101315141918273032[[#This Row],[R$ (Valores)]]*-1,FluxoCaixa101315141918273032[[#This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IF(FluxoCaixa101315141918273032[[#This Row],[Movimento ]]="Saldo Inicial",FluxoCaixa101315141918273032[[#This Row],[R$ (Valores)]],K429+FluxoCaixa101315141918273032[[#This Row],[Valores Receitas / Despesas]])</f>
        <v>20527.94000000001</v>
      </c>
      <c r="L430" s="20">
        <f>IF(FluxoCaixa101315141918273032[[#This Row],[Entrada / Saída]]="Saída",FluxoCaixa101315141918273032[[#This Row],[R$ (Valores)]]*-1,FluxoCaixa101315141918273032[[#This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IF(FluxoCaixa101315141918273032[[#This Row],[Movimento ]]="Saldo Inicial",FluxoCaixa101315141918273032[[#This Row],[R$ (Valores)]],K430+FluxoCaixa101315141918273032[[#This Row],[Valores Receitas / Despesas]])</f>
        <v>20527.94000000001</v>
      </c>
      <c r="L431" s="20">
        <f>IF(FluxoCaixa101315141918273032[[#This Row],[Entrada / Saída]]="Saída",FluxoCaixa101315141918273032[[#This Row],[R$ (Valores)]]*-1,FluxoCaixa101315141918273032[[#This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IF(FluxoCaixa101315141918273032[[#This Row],[Movimento ]]="Saldo Inicial",FluxoCaixa101315141918273032[[#This Row],[R$ (Valores)]],K431+FluxoCaixa101315141918273032[[#This Row],[Valores Receitas / Despesas]])</f>
        <v>20527.94000000001</v>
      </c>
      <c r="L432" s="20">
        <f>IF(FluxoCaixa101315141918273032[[#This Row],[Entrada / Saída]]="Saída",FluxoCaixa101315141918273032[[#This Row],[R$ (Valores)]]*-1,FluxoCaixa101315141918273032[[#This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IF(FluxoCaixa101315141918273032[[#This Row],[Movimento ]]="Saldo Inicial",FluxoCaixa101315141918273032[[#This Row],[R$ (Valores)]],K432+FluxoCaixa101315141918273032[[#This Row],[Valores Receitas / Despesas]])</f>
        <v>20527.94000000001</v>
      </c>
      <c r="L433" s="20">
        <f>IF(FluxoCaixa101315141918273032[[#This Row],[Entrada / Saída]]="Saída",FluxoCaixa101315141918273032[[#This Row],[R$ (Valores)]]*-1,FluxoCaixa101315141918273032[[#This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IF(FluxoCaixa101315141918273032[[#This Row],[Movimento ]]="Saldo Inicial",FluxoCaixa101315141918273032[[#This Row],[R$ (Valores)]],K433+FluxoCaixa101315141918273032[[#This Row],[Valores Receitas / Despesas]])</f>
        <v>20527.94000000001</v>
      </c>
      <c r="L434" s="20">
        <f>IF(FluxoCaixa101315141918273032[[#This Row],[Entrada / Saída]]="Saída",FluxoCaixa101315141918273032[[#This Row],[R$ (Valores)]]*-1,FluxoCaixa101315141918273032[[#This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IF(FluxoCaixa101315141918273032[[#This Row],[Movimento ]]="Saldo Inicial",FluxoCaixa101315141918273032[[#This Row],[R$ (Valores)]],K434+FluxoCaixa101315141918273032[[#This Row],[Valores Receitas / Despesas]])</f>
        <v>20527.94000000001</v>
      </c>
      <c r="L435" s="20">
        <f>IF(FluxoCaixa101315141918273032[[#This Row],[Entrada / Saída]]="Saída",FluxoCaixa101315141918273032[[#This Row],[R$ (Valores)]]*-1,FluxoCaixa101315141918273032[[#This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IF(FluxoCaixa101315141918273032[[#This Row],[Movimento ]]="Saldo Inicial",FluxoCaixa101315141918273032[[#This Row],[R$ (Valores)]],K435+FluxoCaixa101315141918273032[[#This Row],[Valores Receitas / Despesas]])</f>
        <v>20527.94000000001</v>
      </c>
      <c r="L436" s="20">
        <f>IF(FluxoCaixa101315141918273032[[#This Row],[Entrada / Saída]]="Saída",FluxoCaixa101315141918273032[[#This Row],[R$ (Valores)]]*-1,FluxoCaixa101315141918273032[[#This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IF(FluxoCaixa101315141918273032[[#This Row],[Movimento ]]="Saldo Inicial",FluxoCaixa101315141918273032[[#This Row],[R$ (Valores)]],K436+FluxoCaixa101315141918273032[[#This Row],[Valores Receitas / Despesas]])</f>
        <v>20527.94000000001</v>
      </c>
      <c r="L437" s="20">
        <f>IF(FluxoCaixa101315141918273032[[#This Row],[Entrada / Saída]]="Saída",FluxoCaixa101315141918273032[[#This Row],[R$ (Valores)]]*-1,FluxoCaixa101315141918273032[[#This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IF(FluxoCaixa101315141918273032[[#This Row],[Movimento ]]="Saldo Inicial",FluxoCaixa101315141918273032[[#This Row],[R$ (Valores)]],K437+FluxoCaixa101315141918273032[[#This Row],[Valores Receitas / Despesas]])</f>
        <v>20527.94000000001</v>
      </c>
      <c r="L438" s="20">
        <f>IF(FluxoCaixa101315141918273032[[#This Row],[Entrada / Saída]]="Saída",FluxoCaixa101315141918273032[[#This Row],[R$ (Valores)]]*-1,FluxoCaixa101315141918273032[[#This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IF(FluxoCaixa101315141918273032[[#This Row],[Movimento ]]="Saldo Inicial",FluxoCaixa101315141918273032[[#This Row],[R$ (Valores)]],K438+FluxoCaixa101315141918273032[[#This Row],[Valores Receitas / Despesas]])</f>
        <v>20527.94000000001</v>
      </c>
      <c r="L439" s="20">
        <f>IF(FluxoCaixa101315141918273032[[#This Row],[Entrada / Saída]]="Saída",FluxoCaixa101315141918273032[[#This Row],[R$ (Valores)]]*-1,FluxoCaixa101315141918273032[[#This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IF(FluxoCaixa101315141918273032[[#This Row],[Movimento ]]="Saldo Inicial",FluxoCaixa101315141918273032[[#This Row],[R$ (Valores)]],K439+FluxoCaixa101315141918273032[[#This Row],[Valores Receitas / Despesas]])</f>
        <v>20527.94000000001</v>
      </c>
      <c r="L440" s="20">
        <f>IF(FluxoCaixa101315141918273032[[#This Row],[Entrada / Saída]]="Saída",FluxoCaixa101315141918273032[[#This Row],[R$ (Valores)]]*-1,FluxoCaixa101315141918273032[[#This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IF(FluxoCaixa101315141918273032[[#This Row],[Movimento ]]="Saldo Inicial",FluxoCaixa101315141918273032[[#This Row],[R$ (Valores)]],K440+FluxoCaixa101315141918273032[[#This Row],[Valores Receitas / Despesas]])</f>
        <v>20527.94000000001</v>
      </c>
      <c r="L441" s="20">
        <f>IF(FluxoCaixa101315141918273032[[#This Row],[Entrada / Saída]]="Saída",FluxoCaixa101315141918273032[[#This Row],[R$ (Valores)]]*-1,FluxoCaixa101315141918273032[[#This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IF(FluxoCaixa101315141918273032[[#This Row],[Movimento ]]="Saldo Inicial",FluxoCaixa101315141918273032[[#This Row],[R$ (Valores)]],K441+FluxoCaixa101315141918273032[[#This Row],[Valores Receitas / Despesas]])</f>
        <v>20527.94000000001</v>
      </c>
      <c r="L442" s="20">
        <f>IF(FluxoCaixa101315141918273032[[#This Row],[Entrada / Saída]]="Saída",FluxoCaixa101315141918273032[[#This Row],[R$ (Valores)]]*-1,FluxoCaixa101315141918273032[[#This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IF(FluxoCaixa101315141918273032[[#This Row],[Movimento ]]="Saldo Inicial",FluxoCaixa101315141918273032[[#This Row],[R$ (Valores)]],K442+FluxoCaixa101315141918273032[[#This Row],[Valores Receitas / Despesas]])</f>
        <v>20527.94000000001</v>
      </c>
      <c r="L443" s="20">
        <f>IF(FluxoCaixa101315141918273032[[#This Row],[Entrada / Saída]]="Saída",FluxoCaixa101315141918273032[[#This Row],[R$ (Valores)]]*-1,FluxoCaixa101315141918273032[[#This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IF(FluxoCaixa101315141918273032[[#This Row],[Movimento ]]="Saldo Inicial",FluxoCaixa101315141918273032[[#This Row],[R$ (Valores)]],K443+FluxoCaixa101315141918273032[[#This Row],[Valores Receitas / Despesas]])</f>
        <v>20527.94000000001</v>
      </c>
      <c r="L444" s="20">
        <f>IF(FluxoCaixa101315141918273032[[#This Row],[Entrada / Saída]]="Saída",FluxoCaixa101315141918273032[[#This Row],[R$ (Valores)]]*-1,FluxoCaixa101315141918273032[[#This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IF(FluxoCaixa101315141918273032[[#This Row],[Movimento ]]="Saldo Inicial",FluxoCaixa101315141918273032[[#This Row],[R$ (Valores)]],K444+FluxoCaixa101315141918273032[[#This Row],[Valores Receitas / Despesas]])</f>
        <v>20527.94000000001</v>
      </c>
      <c r="L445" s="20">
        <f>IF(FluxoCaixa101315141918273032[[#This Row],[Entrada / Saída]]="Saída",FluxoCaixa101315141918273032[[#This Row],[R$ (Valores)]]*-1,FluxoCaixa101315141918273032[[#This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IF(FluxoCaixa101315141918273032[[#This Row],[Movimento ]]="Saldo Inicial",FluxoCaixa101315141918273032[[#This Row],[R$ (Valores)]],K445+FluxoCaixa101315141918273032[[#This Row],[Valores Receitas / Despesas]])</f>
        <v>20527.94000000001</v>
      </c>
      <c r="L446" s="20">
        <f>IF(FluxoCaixa101315141918273032[[#This Row],[Entrada / Saída]]="Saída",FluxoCaixa101315141918273032[[#This Row],[R$ (Valores)]]*-1,FluxoCaixa101315141918273032[[#This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IF(FluxoCaixa101315141918273032[[#This Row],[Movimento ]]="Saldo Inicial",FluxoCaixa101315141918273032[[#This Row],[R$ (Valores)]],K446+FluxoCaixa101315141918273032[[#This Row],[Valores Receitas / Despesas]])</f>
        <v>20527.94000000001</v>
      </c>
      <c r="L447" s="20">
        <f>IF(FluxoCaixa101315141918273032[[#This Row],[Entrada / Saída]]="Saída",FluxoCaixa101315141918273032[[#This Row],[R$ (Valores)]]*-1,FluxoCaixa101315141918273032[[#This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IF(FluxoCaixa101315141918273032[[#This Row],[Movimento ]]="Saldo Inicial",FluxoCaixa101315141918273032[[#This Row],[R$ (Valores)]],K447+FluxoCaixa101315141918273032[[#This Row],[Valores Receitas / Despesas]])</f>
        <v>20527.94000000001</v>
      </c>
      <c r="L448" s="20">
        <f>IF(FluxoCaixa101315141918273032[[#This Row],[Entrada / Saída]]="Saída",FluxoCaixa101315141918273032[[#This Row],[R$ (Valores)]]*-1,FluxoCaixa101315141918273032[[#This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IF(FluxoCaixa101315141918273032[[#This Row],[Movimento ]]="Saldo Inicial",FluxoCaixa101315141918273032[[#This Row],[R$ (Valores)]],K448+FluxoCaixa101315141918273032[[#This Row],[Valores Receitas / Despesas]])</f>
        <v>20527.94000000001</v>
      </c>
      <c r="L449" s="20">
        <f>IF(FluxoCaixa101315141918273032[[#This Row],[Entrada / Saída]]="Saída",FluxoCaixa101315141918273032[[#This Row],[R$ (Valores)]]*-1,FluxoCaixa101315141918273032[[#This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IF(FluxoCaixa101315141918273032[[#This Row],[Movimento ]]="Saldo Inicial",FluxoCaixa101315141918273032[[#This Row],[R$ (Valores)]],K449+FluxoCaixa101315141918273032[[#This Row],[Valores Receitas / Despesas]])</f>
        <v>20527.94000000001</v>
      </c>
      <c r="L450" s="20">
        <f>IF(FluxoCaixa101315141918273032[[#This Row],[Entrada / Saída]]="Saída",FluxoCaixa101315141918273032[[#This Row],[R$ (Valores)]]*-1,FluxoCaixa101315141918273032[[#This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IF(FluxoCaixa101315141918273032[[#This Row],[Movimento ]]="Saldo Inicial",FluxoCaixa101315141918273032[[#This Row],[R$ (Valores)]],K450+FluxoCaixa101315141918273032[[#This Row],[Valores Receitas / Despesas]])</f>
        <v>20527.94000000001</v>
      </c>
      <c r="L451" s="20">
        <f>IF(FluxoCaixa101315141918273032[[#This Row],[Entrada / Saída]]="Saída",FluxoCaixa101315141918273032[[#This Row],[R$ (Valores)]]*-1,FluxoCaixa101315141918273032[[#This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IF(FluxoCaixa101315141918273032[[#This Row],[Movimento ]]="Saldo Inicial",FluxoCaixa101315141918273032[[#This Row],[R$ (Valores)]],K451+FluxoCaixa101315141918273032[[#This Row],[Valores Receitas / Despesas]])</f>
        <v>20527.94000000001</v>
      </c>
      <c r="L452" s="20">
        <f>IF(FluxoCaixa101315141918273032[[#This Row],[Entrada / Saída]]="Saída",FluxoCaixa101315141918273032[[#This Row],[R$ (Valores)]]*-1,FluxoCaixa101315141918273032[[#This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IF(FluxoCaixa101315141918273032[[#This Row],[Movimento ]]="Saldo Inicial",FluxoCaixa101315141918273032[[#This Row],[R$ (Valores)]],K452+FluxoCaixa101315141918273032[[#This Row],[Valores Receitas / Despesas]])</f>
        <v>20527.94000000001</v>
      </c>
      <c r="L453" s="20">
        <f>IF(FluxoCaixa101315141918273032[[#This Row],[Entrada / Saída]]="Saída",FluxoCaixa101315141918273032[[#This Row],[R$ (Valores)]]*-1,FluxoCaixa101315141918273032[[#This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IF(FluxoCaixa101315141918273032[[#This Row],[Movimento ]]="Saldo Inicial",FluxoCaixa101315141918273032[[#This Row],[R$ (Valores)]],K453+FluxoCaixa101315141918273032[[#This Row],[Valores Receitas / Despesas]])</f>
        <v>20527.94000000001</v>
      </c>
      <c r="L454" s="20">
        <f>IF(FluxoCaixa101315141918273032[[#This Row],[Entrada / Saída]]="Saída",FluxoCaixa101315141918273032[[#This Row],[R$ (Valores)]]*-1,FluxoCaixa101315141918273032[[#This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IF(FluxoCaixa101315141918273032[[#This Row],[Movimento ]]="Saldo Inicial",FluxoCaixa101315141918273032[[#This Row],[R$ (Valores)]],K454+FluxoCaixa101315141918273032[[#This Row],[Valores Receitas / Despesas]])</f>
        <v>20527.94000000001</v>
      </c>
      <c r="L455" s="20">
        <f>IF(FluxoCaixa101315141918273032[[#This Row],[Entrada / Saída]]="Saída",FluxoCaixa101315141918273032[[#This Row],[R$ (Valores)]]*-1,FluxoCaixa101315141918273032[[#This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IF(FluxoCaixa101315141918273032[[#This Row],[Movimento ]]="Saldo Inicial",FluxoCaixa101315141918273032[[#This Row],[R$ (Valores)]],K455+FluxoCaixa101315141918273032[[#This Row],[Valores Receitas / Despesas]])</f>
        <v>20527.94000000001</v>
      </c>
      <c r="L456" s="20">
        <f>IF(FluxoCaixa101315141918273032[[#This Row],[Entrada / Saída]]="Saída",FluxoCaixa101315141918273032[[#This Row],[R$ (Valores)]]*-1,FluxoCaixa101315141918273032[[#This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IF(FluxoCaixa101315141918273032[[#This Row],[Movimento ]]="Saldo Inicial",FluxoCaixa101315141918273032[[#This Row],[R$ (Valores)]],K456+FluxoCaixa101315141918273032[[#This Row],[Valores Receitas / Despesas]])</f>
        <v>20527.94000000001</v>
      </c>
      <c r="L457" s="20">
        <f>IF(FluxoCaixa101315141918273032[[#This Row],[Entrada / Saída]]="Saída",FluxoCaixa101315141918273032[[#This Row],[R$ (Valores)]]*-1,FluxoCaixa101315141918273032[[#This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IF(FluxoCaixa101315141918273032[[#This Row],[Movimento ]]="Saldo Inicial",FluxoCaixa101315141918273032[[#This Row],[R$ (Valores)]],K457+FluxoCaixa101315141918273032[[#This Row],[Valores Receitas / Despesas]])</f>
        <v>20527.94000000001</v>
      </c>
      <c r="L458" s="20">
        <f>IF(FluxoCaixa101315141918273032[[#This Row],[Entrada / Saída]]="Saída",FluxoCaixa101315141918273032[[#This Row],[R$ (Valores)]]*-1,FluxoCaixa101315141918273032[[#This Row],[R$ (Valores)]])</f>
        <v>0</v>
      </c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IF(FluxoCaixa101315141918273032[[#This Row],[Movimento ]]="Saldo Inicial",FluxoCaixa101315141918273032[[#This Row],[R$ (Valores)]],K458+FluxoCaixa101315141918273032[[#This Row],[Valores Receitas / Despesas]])</f>
        <v>20527.94000000001</v>
      </c>
      <c r="L459" s="20">
        <f>IF(FluxoCaixa101315141918273032[[#This Row],[Entrada / Saída]]="Saída",FluxoCaixa101315141918273032[[#This Row],[R$ (Valores)]]*-1,FluxoCaixa101315141918273032[[#This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IF(FluxoCaixa101315141918273032[[#This Row],[Movimento ]]="Saldo Inicial",FluxoCaixa101315141918273032[[#This Row],[R$ (Valores)]],K459+FluxoCaixa101315141918273032[[#This Row],[Valores Receitas / Despesas]])</f>
        <v>20527.94000000001</v>
      </c>
      <c r="L460" s="20">
        <f>IF(FluxoCaixa101315141918273032[[#This Row],[Entrada / Saída]]="Saída",FluxoCaixa101315141918273032[[#This Row],[R$ (Valores)]]*-1,FluxoCaixa101315141918273032[[#This Row],[R$ (Valores)]])</f>
        <v>0</v>
      </c>
      <c r="O460" s="31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IF(FluxoCaixa101315141918273032[[#This Row],[Movimento ]]="Saldo Inicial",FluxoCaixa101315141918273032[[#This Row],[R$ (Valores)]],K460+FluxoCaixa101315141918273032[[#This Row],[Valores Receitas / Despesas]])</f>
        <v>20527.94000000001</v>
      </c>
      <c r="L461" s="20">
        <f>IF(FluxoCaixa101315141918273032[[#This Row],[Entrada / Saída]]="Saída",FluxoCaixa101315141918273032[[#This Row],[R$ (Valores)]]*-1,FluxoCaixa101315141918273032[[#This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IF(FluxoCaixa101315141918273032[[#This Row],[Movimento ]]="Saldo Inicial",FluxoCaixa101315141918273032[[#This Row],[R$ (Valores)]],K461+FluxoCaixa101315141918273032[[#This Row],[Valores Receitas / Despesas]])</f>
        <v>20527.94000000001</v>
      </c>
      <c r="L462" s="20">
        <f>IF(FluxoCaixa101315141918273032[[#This Row],[Entrada / Saída]]="Saída",FluxoCaixa101315141918273032[[#This Row],[R$ (Valores)]]*-1,FluxoCaixa101315141918273032[[#This Row],[R$ (Valores)]])</f>
        <v>0</v>
      </c>
      <c r="O462" s="26"/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IF(FluxoCaixa101315141918273032[[#This Row],[Movimento ]]="Saldo Inicial",FluxoCaixa101315141918273032[[#This Row],[R$ (Valores)]],K462+FluxoCaixa101315141918273032[[#This Row],[Valores Receitas / Despesas]])</f>
        <v>20527.94000000001</v>
      </c>
      <c r="L463" s="20">
        <f>IF(FluxoCaixa101315141918273032[[#This Row],[Entrada / Saída]]="Saída",FluxoCaixa101315141918273032[[#This Row],[R$ (Valores)]]*-1,FluxoCaixa101315141918273032[[#This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IF(FluxoCaixa101315141918273032[[#This Row],[Movimento ]]="Saldo Inicial",FluxoCaixa101315141918273032[[#This Row],[R$ (Valores)]],K463+FluxoCaixa101315141918273032[[#This Row],[Valores Receitas / Despesas]])</f>
        <v>20527.94000000001</v>
      </c>
      <c r="L464" s="20">
        <f>IF(FluxoCaixa101315141918273032[[#This Row],[Entrada / Saída]]="Saída",FluxoCaixa101315141918273032[[#This Row],[R$ (Valores)]]*-1,FluxoCaixa101315141918273032[[#This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IF(FluxoCaixa101315141918273032[[#This Row],[Movimento ]]="Saldo Inicial",FluxoCaixa101315141918273032[[#This Row],[R$ (Valores)]],K464+FluxoCaixa101315141918273032[[#This Row],[Valores Receitas / Despesas]])</f>
        <v>20527.94000000001</v>
      </c>
      <c r="L465" s="20">
        <f>IF(FluxoCaixa101315141918273032[[#This Row],[Entrada / Saída]]="Saída",FluxoCaixa101315141918273032[[#This Row],[R$ (Valores)]]*-1,FluxoCaixa101315141918273032[[#This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IF(FluxoCaixa101315141918273032[[#This Row],[Movimento ]]="Saldo Inicial",FluxoCaixa101315141918273032[[#This Row],[R$ (Valores)]],K465+FluxoCaixa101315141918273032[[#This Row],[Valores Receitas / Despesas]])</f>
        <v>20527.94000000001</v>
      </c>
      <c r="L466" s="20">
        <f>IF(FluxoCaixa101315141918273032[[#This Row],[Entrada / Saída]]="Saída",FluxoCaixa101315141918273032[[#This Row],[R$ (Valores)]]*-1,FluxoCaixa101315141918273032[[#This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IF(FluxoCaixa101315141918273032[[#This Row],[Movimento ]]="Saldo Inicial",FluxoCaixa101315141918273032[[#This Row],[R$ (Valores)]],K466+FluxoCaixa101315141918273032[[#This Row],[Valores Receitas / Despesas]])</f>
        <v>20527.94000000001</v>
      </c>
      <c r="L467" s="20">
        <f>IF(FluxoCaixa101315141918273032[[#This Row],[Entrada / Saída]]="Saída",FluxoCaixa101315141918273032[[#This Row],[R$ (Valores)]]*-1,FluxoCaixa101315141918273032[[#This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IF(FluxoCaixa101315141918273032[[#This Row],[Movimento ]]="Saldo Inicial",FluxoCaixa101315141918273032[[#This Row],[R$ (Valores)]],K467+FluxoCaixa101315141918273032[[#This Row],[Valores Receitas / Despesas]])</f>
        <v>20527.94000000001</v>
      </c>
      <c r="L468" s="20">
        <f>IF(FluxoCaixa101315141918273032[[#This Row],[Entrada / Saída]]="Saída",FluxoCaixa101315141918273032[[#This Row],[R$ (Valores)]]*-1,FluxoCaixa101315141918273032[[#This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IF(FluxoCaixa101315141918273032[[#This Row],[Movimento ]]="Saldo Inicial",FluxoCaixa101315141918273032[[#This Row],[R$ (Valores)]],K468+FluxoCaixa101315141918273032[[#This Row],[Valores Receitas / Despesas]])</f>
        <v>20527.94000000001</v>
      </c>
      <c r="L469" s="20">
        <f>IF(FluxoCaixa101315141918273032[[#This Row],[Entrada / Saída]]="Saída",FluxoCaixa101315141918273032[[#This Row],[R$ (Valores)]]*-1,FluxoCaixa101315141918273032[[#This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IF(FluxoCaixa101315141918273032[[#This Row],[Movimento ]]="Saldo Inicial",FluxoCaixa101315141918273032[[#This Row],[R$ (Valores)]],K469+FluxoCaixa101315141918273032[[#This Row],[Valores Receitas / Despesas]])</f>
        <v>20527.94000000001</v>
      </c>
      <c r="L470" s="20">
        <f>IF(FluxoCaixa101315141918273032[[#This Row],[Entrada / Saída]]="Saída",FluxoCaixa101315141918273032[[#This Row],[R$ (Valores)]]*-1,FluxoCaixa101315141918273032[[#This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IF(FluxoCaixa101315141918273032[[#This Row],[Movimento ]]="Saldo Inicial",FluxoCaixa101315141918273032[[#This Row],[R$ (Valores)]],K470+FluxoCaixa101315141918273032[[#This Row],[Valores Receitas / Despesas]])</f>
        <v>20527.94000000001</v>
      </c>
      <c r="L471" s="20">
        <f>IF(FluxoCaixa101315141918273032[[#This Row],[Entrada / Saída]]="Saída",FluxoCaixa101315141918273032[[#This Row],[R$ (Valores)]]*-1,FluxoCaixa101315141918273032[[#This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IF(FluxoCaixa101315141918273032[[#This Row],[Movimento ]]="Saldo Inicial",FluxoCaixa101315141918273032[[#This Row],[R$ (Valores)]],K471+FluxoCaixa101315141918273032[[#This Row],[Valores Receitas / Despesas]])</f>
        <v>20527.94000000001</v>
      </c>
      <c r="L472" s="20">
        <f>IF(FluxoCaixa101315141918273032[[#This Row],[Entrada / Saída]]="Saída",FluxoCaixa101315141918273032[[#This Row],[R$ (Valores)]]*-1,FluxoCaixa101315141918273032[[#This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IF(FluxoCaixa101315141918273032[[#This Row],[Movimento ]]="Saldo Inicial",FluxoCaixa101315141918273032[[#This Row],[R$ (Valores)]],K472+FluxoCaixa101315141918273032[[#This Row],[Valores Receitas / Despesas]])</f>
        <v>20527.94000000001</v>
      </c>
      <c r="L473" s="20">
        <f>IF(FluxoCaixa101315141918273032[[#This Row],[Entrada / Saída]]="Saída",FluxoCaixa101315141918273032[[#This Row],[R$ (Valores)]]*-1,FluxoCaixa101315141918273032[[#This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IF(FluxoCaixa101315141918273032[[#This Row],[Movimento ]]="Saldo Inicial",FluxoCaixa101315141918273032[[#This Row],[R$ (Valores)]],K473+FluxoCaixa101315141918273032[[#This Row],[Valores Receitas / Despesas]])</f>
        <v>20527.94000000001</v>
      </c>
      <c r="L474" s="20">
        <f>IF(FluxoCaixa101315141918273032[[#This Row],[Entrada / Saída]]="Saída",FluxoCaixa101315141918273032[[#This Row],[R$ (Valores)]]*-1,FluxoCaixa101315141918273032[[#This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IF(FluxoCaixa101315141918273032[[#This Row],[Movimento ]]="Saldo Inicial",FluxoCaixa101315141918273032[[#This Row],[R$ (Valores)]],K474+FluxoCaixa101315141918273032[[#This Row],[Valores Receitas / Despesas]])</f>
        <v>20527.94000000001</v>
      </c>
      <c r="L475" s="20">
        <f>IF(FluxoCaixa101315141918273032[[#This Row],[Entrada / Saída]]="Saída",FluxoCaixa101315141918273032[[#This Row],[R$ (Valores)]]*-1,FluxoCaixa101315141918273032[[#This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IF(FluxoCaixa101315141918273032[[#This Row],[Movimento ]]="Saldo Inicial",FluxoCaixa101315141918273032[[#This Row],[R$ (Valores)]],K475+FluxoCaixa101315141918273032[[#This Row],[Valores Receitas / Despesas]])</f>
        <v>20527.94000000001</v>
      </c>
      <c r="L476" s="20">
        <f>IF(FluxoCaixa101315141918273032[[#This Row],[Entrada / Saída]]="Saída",FluxoCaixa101315141918273032[[#This Row],[R$ (Valores)]]*-1,FluxoCaixa101315141918273032[[#This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IF(FluxoCaixa101315141918273032[[#This Row],[Movimento ]]="Saldo Inicial",FluxoCaixa101315141918273032[[#This Row],[R$ (Valores)]],K476+FluxoCaixa101315141918273032[[#This Row],[Valores Receitas / Despesas]])</f>
        <v>20527.94000000001</v>
      </c>
      <c r="L477" s="20">
        <f>IF(FluxoCaixa101315141918273032[[#This Row],[Entrada / Saída]]="Saída",FluxoCaixa101315141918273032[[#This Row],[R$ (Valores)]]*-1,FluxoCaixa101315141918273032[[#This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IF(FluxoCaixa101315141918273032[[#This Row],[Movimento ]]="Saldo Inicial",FluxoCaixa101315141918273032[[#This Row],[R$ (Valores)]],K477+FluxoCaixa101315141918273032[[#This Row],[Valores Receitas / Despesas]])</f>
        <v>20527.94000000001</v>
      </c>
      <c r="L478" s="20">
        <f>IF(FluxoCaixa101315141918273032[[#This Row],[Entrada / Saída]]="Saída",FluxoCaixa101315141918273032[[#This Row],[R$ (Valores)]]*-1,FluxoCaixa101315141918273032[[#This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IF(FluxoCaixa101315141918273032[[#This Row],[Movimento ]]="Saldo Inicial",FluxoCaixa101315141918273032[[#This Row],[R$ (Valores)]],K478+FluxoCaixa101315141918273032[[#This Row],[Valores Receitas / Despesas]])</f>
        <v>20527.94000000001</v>
      </c>
      <c r="L479" s="20">
        <f>IF(FluxoCaixa101315141918273032[[#This Row],[Entrada / Saída]]="Saída",FluxoCaixa101315141918273032[[#This Row],[R$ (Valores)]]*-1,FluxoCaixa101315141918273032[[#This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IF(FluxoCaixa101315141918273032[[#This Row],[Movimento ]]="Saldo Inicial",FluxoCaixa101315141918273032[[#This Row],[R$ (Valores)]],K479+FluxoCaixa101315141918273032[[#This Row],[Valores Receitas / Despesas]])</f>
        <v>20527.94000000001</v>
      </c>
      <c r="L480" s="20">
        <f>IF(FluxoCaixa101315141918273032[[#This Row],[Entrada / Saída]]="Saída",FluxoCaixa101315141918273032[[#This Row],[R$ (Valores)]]*-1,FluxoCaixa101315141918273032[[#This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IF(FluxoCaixa101315141918273032[[#This Row],[Movimento ]]="Saldo Inicial",FluxoCaixa101315141918273032[[#This Row],[R$ (Valores)]],K480+FluxoCaixa101315141918273032[[#This Row],[Valores Receitas / Despesas]])</f>
        <v>20527.94000000001</v>
      </c>
      <c r="L481" s="20">
        <f>IF(FluxoCaixa101315141918273032[[#This Row],[Entrada / Saída]]="Saída",FluxoCaixa101315141918273032[[#This Row],[R$ (Valores)]]*-1,FluxoCaixa101315141918273032[[#This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IF(FluxoCaixa101315141918273032[[#This Row],[Movimento ]]="Saldo Inicial",FluxoCaixa101315141918273032[[#This Row],[R$ (Valores)]],K481+FluxoCaixa101315141918273032[[#This Row],[Valores Receitas / Despesas]])</f>
        <v>20527.94000000001</v>
      </c>
      <c r="L482" s="20">
        <f>IF(FluxoCaixa101315141918273032[[#This Row],[Entrada / Saída]]="Saída",FluxoCaixa101315141918273032[[#This Row],[R$ (Valores)]]*-1,FluxoCaixa101315141918273032[[#This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IF(FluxoCaixa101315141918273032[[#This Row],[Movimento ]]="Saldo Inicial",FluxoCaixa101315141918273032[[#This Row],[R$ (Valores)]],K482+FluxoCaixa101315141918273032[[#This Row],[Valores Receitas / Despesas]])</f>
        <v>20527.94000000001</v>
      </c>
      <c r="L483" s="20">
        <f>IF(FluxoCaixa101315141918273032[[#This Row],[Entrada / Saída]]="Saída",FluxoCaixa101315141918273032[[#This Row],[R$ (Valores)]]*-1,FluxoCaixa101315141918273032[[#This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IF(FluxoCaixa101315141918273032[[#This Row],[Movimento ]]="Saldo Inicial",FluxoCaixa101315141918273032[[#This Row],[R$ (Valores)]],K483+FluxoCaixa101315141918273032[[#This Row],[Valores Receitas / Despesas]])</f>
        <v>20527.94000000001</v>
      </c>
      <c r="L484" s="20">
        <f>IF(FluxoCaixa101315141918273032[[#This Row],[Entrada / Saída]]="Saída",FluxoCaixa101315141918273032[[#This Row],[R$ (Valores)]]*-1,FluxoCaixa101315141918273032[[#This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IF(FluxoCaixa101315141918273032[[#This Row],[Movimento ]]="Saldo Inicial",FluxoCaixa101315141918273032[[#This Row],[R$ (Valores)]],K484+FluxoCaixa101315141918273032[[#This Row],[Valores Receitas / Despesas]])</f>
        <v>20527.94000000001</v>
      </c>
      <c r="L485" s="20">
        <f>IF(FluxoCaixa101315141918273032[[#This Row],[Entrada / Saída]]="Saída",FluxoCaixa101315141918273032[[#This Row],[R$ (Valores)]]*-1,FluxoCaixa101315141918273032[[#This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IF(FluxoCaixa101315141918273032[[#This Row],[Movimento ]]="Saldo Inicial",FluxoCaixa101315141918273032[[#This Row],[R$ (Valores)]],K485+FluxoCaixa101315141918273032[[#This Row],[Valores Receitas / Despesas]])</f>
        <v>20527.94000000001</v>
      </c>
      <c r="L486" s="20">
        <f>IF(FluxoCaixa101315141918273032[[#This Row],[Entrada / Saída]]="Saída",FluxoCaixa101315141918273032[[#This Row],[R$ (Valores)]]*-1,FluxoCaixa101315141918273032[[#This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IF(FluxoCaixa101315141918273032[[#This Row],[Movimento ]]="Saldo Inicial",FluxoCaixa101315141918273032[[#This Row],[R$ (Valores)]],K486+FluxoCaixa101315141918273032[[#This Row],[Valores Receitas / Despesas]])</f>
        <v>20527.94000000001</v>
      </c>
      <c r="L487" s="20">
        <f>IF(FluxoCaixa101315141918273032[[#This Row],[Entrada / Saída]]="Saída",FluxoCaixa101315141918273032[[#This Row],[R$ (Valores)]]*-1,FluxoCaixa101315141918273032[[#This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IF(FluxoCaixa101315141918273032[[#This Row],[Movimento ]]="Saldo Inicial",FluxoCaixa101315141918273032[[#This Row],[R$ (Valores)]],K487+FluxoCaixa101315141918273032[[#This Row],[Valores Receitas / Despesas]])</f>
        <v>20527.94000000001</v>
      </c>
      <c r="L488" s="20">
        <f>IF(FluxoCaixa101315141918273032[[#This Row],[Entrada / Saída]]="Saída",FluxoCaixa101315141918273032[[#This Row],[R$ (Valores)]]*-1,FluxoCaixa101315141918273032[[#This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IF(FluxoCaixa101315141918273032[[#This Row],[Movimento ]]="Saldo Inicial",FluxoCaixa101315141918273032[[#This Row],[R$ (Valores)]],K488+FluxoCaixa101315141918273032[[#This Row],[Valores Receitas / Despesas]])</f>
        <v>20527.94000000001</v>
      </c>
      <c r="L489" s="20">
        <f>IF(FluxoCaixa101315141918273032[[#This Row],[Entrada / Saída]]="Saída",FluxoCaixa101315141918273032[[#This Row],[R$ (Valores)]]*-1,FluxoCaixa101315141918273032[[#This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IF(FluxoCaixa101315141918273032[[#This Row],[Movimento ]]="Saldo Inicial",FluxoCaixa101315141918273032[[#This Row],[R$ (Valores)]],K489+FluxoCaixa101315141918273032[[#This Row],[Valores Receitas / Despesas]])</f>
        <v>20527.94000000001</v>
      </c>
      <c r="L490" s="20">
        <f>IF(FluxoCaixa101315141918273032[[#This Row],[Entrada / Saída]]="Saída",FluxoCaixa101315141918273032[[#This Row],[R$ (Valores)]]*-1,FluxoCaixa101315141918273032[[#This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IF(FluxoCaixa101315141918273032[[#This Row],[Movimento ]]="Saldo Inicial",FluxoCaixa101315141918273032[[#This Row],[R$ (Valores)]],K490+FluxoCaixa101315141918273032[[#This Row],[Valores Receitas / Despesas]])</f>
        <v>20527.94000000001</v>
      </c>
      <c r="L491" s="20">
        <f>IF(FluxoCaixa101315141918273032[[#This Row],[Entrada / Saída]]="Saída",FluxoCaixa101315141918273032[[#This Row],[R$ (Valores)]]*-1,FluxoCaixa101315141918273032[[#This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IF(FluxoCaixa101315141918273032[[#This Row],[Movimento ]]="Saldo Inicial",FluxoCaixa101315141918273032[[#This Row],[R$ (Valores)]],K491+FluxoCaixa101315141918273032[[#This Row],[Valores Receitas / Despesas]])</f>
        <v>20527.94000000001</v>
      </c>
      <c r="L492" s="20">
        <f>IF(FluxoCaixa101315141918273032[[#This Row],[Entrada / Saída]]="Saída",FluxoCaixa101315141918273032[[#This Row],[R$ (Valores)]]*-1,FluxoCaixa101315141918273032[[#This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IF(FluxoCaixa101315141918273032[[#This Row],[Movimento ]]="Saldo Inicial",FluxoCaixa101315141918273032[[#This Row],[R$ (Valores)]],K492+FluxoCaixa101315141918273032[[#This Row],[Valores Receitas / Despesas]])</f>
        <v>20527.94000000001</v>
      </c>
      <c r="L493" s="20">
        <f>IF(FluxoCaixa101315141918273032[[#This Row],[Entrada / Saída]]="Saída",FluxoCaixa101315141918273032[[#This Row],[R$ (Valores)]]*-1,FluxoCaixa101315141918273032[[#This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IF(FluxoCaixa101315141918273032[[#This Row],[Movimento ]]="Saldo Inicial",FluxoCaixa101315141918273032[[#This Row],[R$ (Valores)]],K493+FluxoCaixa101315141918273032[[#This Row],[Valores Receitas / Despesas]])</f>
        <v>20527.94000000001</v>
      </c>
      <c r="L494" s="20">
        <f>IF(FluxoCaixa101315141918273032[[#This Row],[Entrada / Saída]]="Saída",FluxoCaixa101315141918273032[[#This Row],[R$ (Valores)]]*-1,FluxoCaixa101315141918273032[[#This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IF(FluxoCaixa101315141918273032[[#This Row],[Movimento ]]="Saldo Inicial",FluxoCaixa101315141918273032[[#This Row],[R$ (Valores)]],K494+FluxoCaixa101315141918273032[[#This Row],[Valores Receitas / Despesas]])</f>
        <v>20527.94000000001</v>
      </c>
      <c r="L495" s="20">
        <f>IF(FluxoCaixa101315141918273032[[#This Row],[Entrada / Saída]]="Saída",FluxoCaixa101315141918273032[[#This Row],[R$ (Valores)]]*-1,FluxoCaixa101315141918273032[[#This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IF(FluxoCaixa101315141918273032[[#This Row],[Movimento ]]="Saldo Inicial",FluxoCaixa101315141918273032[[#This Row],[R$ (Valores)]],K495+FluxoCaixa101315141918273032[[#This Row],[Valores Receitas / Despesas]])</f>
        <v>20527.94000000001</v>
      </c>
      <c r="L496" s="20">
        <f>IF(FluxoCaixa101315141918273032[[#This Row],[Entrada / Saída]]="Saída",FluxoCaixa101315141918273032[[#This Row],[R$ (Valores)]]*-1,FluxoCaixa101315141918273032[[#This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IF(FluxoCaixa101315141918273032[[#This Row],[Movimento ]]="Saldo Inicial",FluxoCaixa101315141918273032[[#This Row],[R$ (Valores)]],K496+FluxoCaixa101315141918273032[[#This Row],[Valores Receitas / Despesas]])</f>
        <v>20527.94000000001</v>
      </c>
      <c r="L497" s="20">
        <f>IF(FluxoCaixa101315141918273032[[#This Row],[Entrada / Saída]]="Saída",FluxoCaixa101315141918273032[[#This Row],[R$ (Valores)]]*-1,FluxoCaixa101315141918273032[[#This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IF(FluxoCaixa101315141918273032[[#This Row],[Movimento ]]="Saldo Inicial",FluxoCaixa101315141918273032[[#This Row],[R$ (Valores)]],K497+FluxoCaixa101315141918273032[[#This Row],[Valores Receitas / Despesas]])</f>
        <v>20527.94000000001</v>
      </c>
      <c r="L498" s="20">
        <f>IF(FluxoCaixa101315141918273032[[#This Row],[Entrada / Saída]]="Saída",FluxoCaixa101315141918273032[[#This Row],[R$ (Valores)]]*-1,FluxoCaixa101315141918273032[[#This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IF(FluxoCaixa101315141918273032[[#This Row],[Movimento ]]="Saldo Inicial",FluxoCaixa101315141918273032[[#This Row],[R$ (Valores)]],K498+FluxoCaixa101315141918273032[[#This Row],[Valores Receitas / Despesas]])</f>
        <v>20527.94000000001</v>
      </c>
      <c r="L499" s="20">
        <f>IF(FluxoCaixa101315141918273032[[#This Row],[Entrada / Saída]]="Saída",FluxoCaixa101315141918273032[[#This Row],[R$ (Valores)]]*-1,FluxoCaixa101315141918273032[[#This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IF(FluxoCaixa101315141918273032[[#This Row],[Movimento ]]="Saldo Inicial",FluxoCaixa101315141918273032[[#This Row],[R$ (Valores)]],K499+FluxoCaixa101315141918273032[[#This Row],[Valores Receitas / Despesas]])</f>
        <v>20527.94000000001</v>
      </c>
      <c r="L500" s="20">
        <f>IF(FluxoCaixa101315141918273032[[#This Row],[Entrada / Saída]]="Saída",FluxoCaixa101315141918273032[[#This Row],[R$ (Valores)]]*-1,FluxoCaixa101315141918273032[[#This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IF(FluxoCaixa101315141918273032[[#This Row],[Movimento ]]="Saldo Inicial",FluxoCaixa101315141918273032[[#This Row],[R$ (Valores)]],K500+FluxoCaixa101315141918273032[[#This Row],[Valores Receitas / Despesas]])</f>
        <v>20527.94000000001</v>
      </c>
      <c r="L501" s="20">
        <f>IF(FluxoCaixa101315141918273032[[#This Row],[Entrada / Saída]]="Saída",FluxoCaixa101315141918273032[[#This Row],[R$ (Valores)]]*-1,FluxoCaixa101315141918273032[[#This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IF(FluxoCaixa101315141918273032[[#This Row],[Movimento ]]="Saldo Inicial",FluxoCaixa101315141918273032[[#This Row],[R$ (Valores)]],K501+FluxoCaixa101315141918273032[[#This Row],[Valores Receitas / Despesas]])</f>
        <v>20527.94000000001</v>
      </c>
      <c r="L502" s="20">
        <f>IF(FluxoCaixa101315141918273032[[#This Row],[Entrada / Saída]]="Saída",FluxoCaixa101315141918273032[[#This Row],[R$ (Valores)]]*-1,FluxoCaixa101315141918273032[[#This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IF(FluxoCaixa101315141918273032[[#This Row],[Movimento ]]="Saldo Inicial",FluxoCaixa101315141918273032[[#This Row],[R$ (Valores)]],K502+FluxoCaixa101315141918273032[[#This Row],[Valores Receitas / Despesas]])</f>
        <v>20527.94000000001</v>
      </c>
      <c r="L503" s="20">
        <f>IF(FluxoCaixa101315141918273032[[#This Row],[Entrada / Saída]]="Saída",FluxoCaixa101315141918273032[[#This Row],[R$ (Valores)]]*-1,FluxoCaixa101315141918273032[[#This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IF(FluxoCaixa101315141918273032[[#This Row],[Movimento ]]="Saldo Inicial",FluxoCaixa101315141918273032[[#This Row],[R$ (Valores)]],K503+FluxoCaixa101315141918273032[[#This Row],[Valores Receitas / Despesas]])</f>
        <v>20527.94000000001</v>
      </c>
      <c r="L504" s="20">
        <f>IF(FluxoCaixa101315141918273032[[#This Row],[Entrada / Saída]]="Saída",FluxoCaixa101315141918273032[[#This Row],[R$ (Valores)]]*-1,FluxoCaixa101315141918273032[[#This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IF(FluxoCaixa101315141918273032[[#This Row],[Movimento ]]="Saldo Inicial",FluxoCaixa101315141918273032[[#This Row],[R$ (Valores)]],K504+FluxoCaixa101315141918273032[[#This Row],[Valores Receitas / Despesas]])</f>
        <v>20527.94000000001</v>
      </c>
      <c r="L505" s="20">
        <f>IF(FluxoCaixa101315141918273032[[#This Row],[Entrada / Saída]]="Saída",FluxoCaixa101315141918273032[[#This Row],[R$ (Valores)]]*-1,FluxoCaixa101315141918273032[[#This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IF(FluxoCaixa101315141918273032[[#This Row],[Movimento ]]="Saldo Inicial",FluxoCaixa101315141918273032[[#This Row],[R$ (Valores)]],K505+FluxoCaixa101315141918273032[[#This Row],[Valores Receitas / Despesas]])</f>
        <v>20527.94000000001</v>
      </c>
      <c r="L506" s="20">
        <f>IF(FluxoCaixa101315141918273032[[#This Row],[Entrada / Saída]]="Saída",FluxoCaixa101315141918273032[[#This Row],[R$ (Valores)]]*-1,FluxoCaixa101315141918273032[[#This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IF(FluxoCaixa101315141918273032[[#This Row],[Movimento ]]="Saldo Inicial",FluxoCaixa101315141918273032[[#This Row],[R$ (Valores)]],K506+FluxoCaixa101315141918273032[[#This Row],[Valores Receitas / Despesas]])</f>
        <v>20527.94000000001</v>
      </c>
      <c r="L507" s="20">
        <f>IF(FluxoCaixa101315141918273032[[#This Row],[Entrada / Saída]]="Saída",FluxoCaixa101315141918273032[[#This Row],[R$ (Valores)]]*-1,FluxoCaixa101315141918273032[[#This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IF(FluxoCaixa101315141918273032[[#This Row],[Movimento ]]="Saldo Inicial",FluxoCaixa101315141918273032[[#This Row],[R$ (Valores)]],K507+FluxoCaixa101315141918273032[[#This Row],[Valores Receitas / Despesas]])</f>
        <v>20527.94000000001</v>
      </c>
      <c r="L508" s="20">
        <f>IF(FluxoCaixa101315141918273032[[#This Row],[Entrada / Saída]]="Saída",FluxoCaixa101315141918273032[[#This Row],[R$ (Valores)]]*-1,FluxoCaixa101315141918273032[[#This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IF(FluxoCaixa101315141918273032[[#This Row],[Movimento ]]="Saldo Inicial",FluxoCaixa101315141918273032[[#This Row],[R$ (Valores)]],K508+FluxoCaixa101315141918273032[[#This Row],[Valores Receitas / Despesas]])</f>
        <v>20527.94000000001</v>
      </c>
      <c r="L509" s="20">
        <f>IF(FluxoCaixa101315141918273032[[#This Row],[Entrada / Saída]]="Saída",FluxoCaixa101315141918273032[[#This Row],[R$ (Valores)]]*-1,FluxoCaixa101315141918273032[[#This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IF(FluxoCaixa101315141918273032[[#This Row],[Movimento ]]="Saldo Inicial",FluxoCaixa101315141918273032[[#This Row],[R$ (Valores)]],K509+FluxoCaixa101315141918273032[[#This Row],[Valores Receitas / Despesas]])</f>
        <v>20527.94000000001</v>
      </c>
      <c r="L510" s="20">
        <f>IF(FluxoCaixa101315141918273032[[#This Row],[Entrada / Saída]]="Saída",FluxoCaixa101315141918273032[[#This Row],[R$ (Valores)]]*-1,FluxoCaixa101315141918273032[[#This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IF(FluxoCaixa101315141918273032[[#This Row],[Movimento ]]="Saldo Inicial",FluxoCaixa101315141918273032[[#This Row],[R$ (Valores)]],K510+FluxoCaixa101315141918273032[[#This Row],[Valores Receitas / Despesas]])</f>
        <v>20527.94000000001</v>
      </c>
      <c r="L511" s="20">
        <f>IF(FluxoCaixa101315141918273032[[#This Row],[Entrada / Saída]]="Saída",FluxoCaixa101315141918273032[[#This Row],[R$ (Valores)]]*-1,FluxoCaixa101315141918273032[[#This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IF(FluxoCaixa101315141918273032[[#This Row],[Movimento ]]="Saldo Inicial",FluxoCaixa101315141918273032[[#This Row],[R$ (Valores)]],K511+FluxoCaixa101315141918273032[[#This Row],[Valores Receitas / Despesas]])</f>
        <v>20527.94000000001</v>
      </c>
      <c r="L512" s="20">
        <f>IF(FluxoCaixa101315141918273032[[#This Row],[Entrada / Saída]]="Saída",FluxoCaixa101315141918273032[[#This Row],[R$ (Valores)]]*-1,FluxoCaixa101315141918273032[[#This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IF(FluxoCaixa101315141918273032[[#This Row],[Movimento ]]="Saldo Inicial",FluxoCaixa101315141918273032[[#This Row],[R$ (Valores)]],K512+FluxoCaixa101315141918273032[[#This Row],[Valores Receitas / Despesas]])</f>
        <v>20527.94000000001</v>
      </c>
      <c r="L513" s="20">
        <f>IF(FluxoCaixa101315141918273032[[#This Row],[Entrada / Saída]]="Saída",FluxoCaixa101315141918273032[[#This Row],[R$ (Valores)]]*-1,FluxoCaixa101315141918273032[[#This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IF(FluxoCaixa101315141918273032[[#This Row],[Movimento ]]="Saldo Inicial",FluxoCaixa101315141918273032[[#This Row],[R$ (Valores)]],K513+FluxoCaixa101315141918273032[[#This Row],[Valores Receitas / Despesas]])</f>
        <v>20527.94000000001</v>
      </c>
      <c r="L514" s="20">
        <f>IF(FluxoCaixa101315141918273032[[#This Row],[Entrada / Saída]]="Saída",FluxoCaixa101315141918273032[[#This Row],[R$ (Valores)]]*-1,FluxoCaixa101315141918273032[[#This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IF(FluxoCaixa101315141918273032[[#This Row],[Movimento ]]="Saldo Inicial",FluxoCaixa101315141918273032[[#This Row],[R$ (Valores)]],K514+FluxoCaixa101315141918273032[[#This Row],[Valores Receitas / Despesas]])</f>
        <v>20527.94000000001</v>
      </c>
      <c r="L515" s="20">
        <f>IF(FluxoCaixa101315141918273032[[#This Row],[Entrada / Saída]]="Saída",FluxoCaixa101315141918273032[[#This Row],[R$ (Valores)]]*-1,FluxoCaixa101315141918273032[[#This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IF(FluxoCaixa101315141918273032[[#This Row],[Movimento ]]="Saldo Inicial",FluxoCaixa101315141918273032[[#This Row],[R$ (Valores)]],K515+FluxoCaixa101315141918273032[[#This Row],[Valores Receitas / Despesas]])</f>
        <v>20527.94000000001</v>
      </c>
      <c r="L516" s="20">
        <f>IF(FluxoCaixa101315141918273032[[#This Row],[Entrada / Saída]]="Saída",FluxoCaixa101315141918273032[[#This Row],[R$ (Valores)]]*-1,FluxoCaixa101315141918273032[[#This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IF(FluxoCaixa101315141918273032[[#This Row],[Movimento ]]="Saldo Inicial",FluxoCaixa101315141918273032[[#This Row],[R$ (Valores)]],K516+FluxoCaixa101315141918273032[[#This Row],[Valores Receitas / Despesas]])</f>
        <v>20527.94000000001</v>
      </c>
      <c r="L517" s="20">
        <f>IF(FluxoCaixa101315141918273032[[#This Row],[Entrada / Saída]]="Saída",FluxoCaixa101315141918273032[[#This Row],[R$ (Valores)]]*-1,FluxoCaixa101315141918273032[[#This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IF(FluxoCaixa101315141918273032[[#This Row],[Movimento ]]="Saldo Inicial",FluxoCaixa101315141918273032[[#This Row],[R$ (Valores)]],K517+FluxoCaixa101315141918273032[[#This Row],[Valores Receitas / Despesas]])</f>
        <v>20527.94000000001</v>
      </c>
      <c r="L518" s="20">
        <f>IF(FluxoCaixa101315141918273032[[#This Row],[Entrada / Saída]]="Saída",FluxoCaixa101315141918273032[[#This Row],[R$ (Valores)]]*-1,FluxoCaixa101315141918273032[[#This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IF(FluxoCaixa101315141918273032[[#This Row],[Movimento ]]="Saldo Inicial",FluxoCaixa101315141918273032[[#This Row],[R$ (Valores)]],K518+FluxoCaixa101315141918273032[[#This Row],[Valores Receitas / Despesas]])</f>
        <v>20527.94000000001</v>
      </c>
      <c r="L519" s="20">
        <f>IF(FluxoCaixa101315141918273032[[#This Row],[Entrada / Saída]]="Saída",FluxoCaixa101315141918273032[[#This Row],[R$ (Valores)]]*-1,FluxoCaixa101315141918273032[[#This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IF(FluxoCaixa101315141918273032[[#This Row],[Movimento ]]="Saldo Inicial",FluxoCaixa101315141918273032[[#This Row],[R$ (Valores)]],K519+FluxoCaixa101315141918273032[[#This Row],[Valores Receitas / Despesas]])</f>
        <v>20527.94000000001</v>
      </c>
      <c r="L520" s="20">
        <f>IF(FluxoCaixa101315141918273032[[#This Row],[Entrada / Saída]]="Saída",FluxoCaixa101315141918273032[[#This Row],[R$ (Valores)]]*-1,FluxoCaixa101315141918273032[[#This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IF(FluxoCaixa101315141918273032[[#This Row],[Movimento ]]="Saldo Inicial",FluxoCaixa101315141918273032[[#This Row],[R$ (Valores)]],K520+FluxoCaixa101315141918273032[[#This Row],[Valores Receitas / Despesas]])</f>
        <v>20527.94000000001</v>
      </c>
      <c r="L521" s="20">
        <f>IF(FluxoCaixa101315141918273032[[#This Row],[Entrada / Saída]]="Saída",FluxoCaixa101315141918273032[[#This Row],[R$ (Valores)]]*-1,FluxoCaixa101315141918273032[[#This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IF(FluxoCaixa101315141918273032[[#This Row],[Movimento ]]="Saldo Inicial",FluxoCaixa101315141918273032[[#This Row],[R$ (Valores)]],K521+FluxoCaixa101315141918273032[[#This Row],[Valores Receitas / Despesas]])</f>
        <v>20527.94000000001</v>
      </c>
      <c r="L522" s="20">
        <f>IF(FluxoCaixa101315141918273032[[#This Row],[Entrada / Saída]]="Saída",FluxoCaixa101315141918273032[[#This Row],[R$ (Valores)]]*-1,FluxoCaixa101315141918273032[[#This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IF(FluxoCaixa101315141918273032[[#This Row],[Movimento ]]="Saldo Inicial",FluxoCaixa101315141918273032[[#This Row],[R$ (Valores)]],K522+FluxoCaixa101315141918273032[[#This Row],[Valores Receitas / Despesas]])</f>
        <v>20527.94000000001</v>
      </c>
      <c r="L523" s="20">
        <f>IF(FluxoCaixa101315141918273032[[#This Row],[Entrada / Saída]]="Saída",FluxoCaixa101315141918273032[[#This Row],[R$ (Valores)]]*-1,FluxoCaixa101315141918273032[[#This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IF(FluxoCaixa101315141918273032[[#This Row],[Movimento ]]="Saldo Inicial",FluxoCaixa101315141918273032[[#This Row],[R$ (Valores)]],K523+FluxoCaixa101315141918273032[[#This Row],[Valores Receitas / Despesas]])</f>
        <v>20527.94000000001</v>
      </c>
      <c r="L524" s="20">
        <f>IF(FluxoCaixa101315141918273032[[#This Row],[Entrada / Saída]]="Saída",FluxoCaixa101315141918273032[[#This Row],[R$ (Valores)]]*-1,FluxoCaixa101315141918273032[[#This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IF(FluxoCaixa101315141918273032[[#This Row],[Movimento ]]="Saldo Inicial",FluxoCaixa101315141918273032[[#This Row],[R$ (Valores)]],K524+FluxoCaixa101315141918273032[[#This Row],[Valores Receitas / Despesas]])</f>
        <v>20527.94000000001</v>
      </c>
      <c r="L525" s="20">
        <f>IF(FluxoCaixa101315141918273032[[#This Row],[Entrada / Saída]]="Saída",FluxoCaixa101315141918273032[[#This Row],[R$ (Valores)]]*-1,FluxoCaixa101315141918273032[[#This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IF(FluxoCaixa101315141918273032[[#This Row],[Movimento ]]="Saldo Inicial",FluxoCaixa101315141918273032[[#This Row],[R$ (Valores)]],K525+FluxoCaixa101315141918273032[[#This Row],[Valores Receitas / Despesas]])</f>
        <v>20527.94000000001</v>
      </c>
      <c r="L526" s="20">
        <f>IF(FluxoCaixa101315141918273032[[#This Row],[Entrada / Saída]]="Saída",FluxoCaixa101315141918273032[[#This Row],[R$ (Valores)]]*-1,FluxoCaixa101315141918273032[[#This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IF(FluxoCaixa101315141918273032[[#This Row],[Movimento ]]="Saldo Inicial",FluxoCaixa101315141918273032[[#This Row],[R$ (Valores)]],K526+FluxoCaixa101315141918273032[[#This Row],[Valores Receitas / Despesas]])</f>
        <v>20527.94000000001</v>
      </c>
      <c r="L527" s="20">
        <f>IF(FluxoCaixa101315141918273032[[#This Row],[Entrada / Saída]]="Saída",FluxoCaixa101315141918273032[[#This Row],[R$ (Valores)]]*-1,FluxoCaixa101315141918273032[[#This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IF(FluxoCaixa101315141918273032[[#This Row],[Movimento ]]="Saldo Inicial",FluxoCaixa101315141918273032[[#This Row],[R$ (Valores)]],K527+FluxoCaixa101315141918273032[[#This Row],[Valores Receitas / Despesas]])</f>
        <v>20527.94000000001</v>
      </c>
      <c r="L528" s="20">
        <f>IF(FluxoCaixa101315141918273032[[#This Row],[Entrada / Saída]]="Saída",FluxoCaixa101315141918273032[[#This Row],[R$ (Valores)]]*-1,FluxoCaixa101315141918273032[[#This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IF(FluxoCaixa101315141918273032[[#This Row],[Movimento ]]="Saldo Inicial",FluxoCaixa101315141918273032[[#This Row],[R$ (Valores)]],K528+FluxoCaixa101315141918273032[[#This Row],[Valores Receitas / Despesas]])</f>
        <v>20527.94000000001</v>
      </c>
      <c r="L529" s="20">
        <f>IF(FluxoCaixa101315141918273032[[#This Row],[Entrada / Saída]]="Saída",FluxoCaixa101315141918273032[[#This Row],[R$ (Valores)]]*-1,FluxoCaixa101315141918273032[[#This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IF(FluxoCaixa101315141918273032[[#This Row],[Movimento ]]="Saldo Inicial",FluxoCaixa101315141918273032[[#This Row],[R$ (Valores)]],K529+FluxoCaixa101315141918273032[[#This Row],[Valores Receitas / Despesas]])</f>
        <v>20527.94000000001</v>
      </c>
      <c r="L530" s="20">
        <f>IF(FluxoCaixa101315141918273032[[#This Row],[Entrada / Saída]]="Saída",FluxoCaixa101315141918273032[[#This Row],[R$ (Valores)]]*-1,FluxoCaixa101315141918273032[[#This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IF(FluxoCaixa101315141918273032[[#This Row],[Movimento ]]="Saldo Inicial",FluxoCaixa101315141918273032[[#This Row],[R$ (Valores)]],K530+FluxoCaixa101315141918273032[[#This Row],[Valores Receitas / Despesas]])</f>
        <v>20527.94000000001</v>
      </c>
      <c r="L531" s="20">
        <f>IF(FluxoCaixa101315141918273032[[#This Row],[Entrada / Saída]]="Saída",FluxoCaixa101315141918273032[[#This Row],[R$ (Valores)]]*-1,FluxoCaixa101315141918273032[[#This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IF(FluxoCaixa101315141918273032[[#This Row],[Movimento ]]="Saldo Inicial",FluxoCaixa101315141918273032[[#This Row],[R$ (Valores)]],K531+FluxoCaixa101315141918273032[[#This Row],[Valores Receitas / Despesas]])</f>
        <v>20527.94000000001</v>
      </c>
      <c r="L532" s="49">
        <f>IF(FluxoCaixa101315141918273032[[#This Row],[Entrada / Saída]]="Saída",FluxoCaixa101315141918273032[[#This Row],[R$ (Valores)]]*-1,FluxoCaixa101315141918273032[[#This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IF(FluxoCaixa101315141918273032[[#This Row],[Movimento ]]="Saldo Inicial",FluxoCaixa101315141918273032[[#This Row],[R$ (Valores)]],K532+FluxoCaixa101315141918273032[[#This Row],[Valores Receitas / Despesas]])</f>
        <v>20527.94000000001</v>
      </c>
      <c r="L533" s="20">
        <f>IF(FluxoCaixa101315141918273032[[#This Row],[Entrada / Saída]]="Saída",FluxoCaixa101315141918273032[[#This Row],[R$ (Valores)]]*-1,FluxoCaixa101315141918273032[[#This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IF(FluxoCaixa101315141918273032[[#This Row],[Movimento ]]="Saldo Inicial",FluxoCaixa101315141918273032[[#This Row],[R$ (Valores)]],K533+FluxoCaixa101315141918273032[[#This Row],[Valores Receitas / Despesas]])</f>
        <v>20527.94000000001</v>
      </c>
      <c r="L534" s="20">
        <f>IF(FluxoCaixa101315141918273032[[#This Row],[Entrada / Saída]]="Saída",FluxoCaixa101315141918273032[[#This Row],[R$ (Valores)]]*-1,FluxoCaixa101315141918273032[[#This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IF(FluxoCaixa101315141918273032[[#This Row],[Movimento ]]="Saldo Inicial",FluxoCaixa101315141918273032[[#This Row],[R$ (Valores)]],K534+FluxoCaixa101315141918273032[[#This Row],[Valores Receitas / Despesas]])</f>
        <v>20527.94000000001</v>
      </c>
      <c r="L535" s="20">
        <f>IF(FluxoCaixa101315141918273032[[#This Row],[Entrada / Saída]]="Saída",FluxoCaixa101315141918273032[[#This Row],[R$ (Valores)]]*-1,FluxoCaixa101315141918273032[[#This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IF(FluxoCaixa101315141918273032[[#This Row],[Movimento ]]="Saldo Inicial",FluxoCaixa101315141918273032[[#This Row],[R$ (Valores)]],K535+FluxoCaixa101315141918273032[[#This Row],[Valores Receitas / Despesas]])</f>
        <v>20527.94000000001</v>
      </c>
      <c r="L536" s="20">
        <f>IF(FluxoCaixa101315141918273032[[#This Row],[Entrada / Saída]]="Saída",FluxoCaixa101315141918273032[[#This Row],[R$ (Valores)]]*-1,FluxoCaixa101315141918273032[[#This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IF(FluxoCaixa101315141918273032[[#This Row],[Movimento ]]="Saldo Inicial",FluxoCaixa101315141918273032[[#This Row],[R$ (Valores)]],K536+FluxoCaixa101315141918273032[[#This Row],[Valores Receitas / Despesas]])</f>
        <v>20527.94000000001</v>
      </c>
      <c r="L537" s="20">
        <f>IF(FluxoCaixa101315141918273032[[#This Row],[Entrada / Saída]]="Saída",FluxoCaixa101315141918273032[[#This Row],[R$ (Valores)]]*-1,FluxoCaixa101315141918273032[[#This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IF(FluxoCaixa101315141918273032[[#This Row],[Movimento ]]="Saldo Inicial",FluxoCaixa101315141918273032[[#This Row],[R$ (Valores)]],K537+FluxoCaixa101315141918273032[[#This Row],[Valores Receitas / Despesas]])</f>
        <v>20527.94000000001</v>
      </c>
      <c r="L538" s="20">
        <f>IF(FluxoCaixa101315141918273032[[#This Row],[Entrada / Saída]]="Saída",FluxoCaixa101315141918273032[[#This Row],[R$ (Valores)]]*-1,FluxoCaixa101315141918273032[[#This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IF(FluxoCaixa101315141918273032[[#This Row],[Movimento ]]="Saldo Inicial",FluxoCaixa101315141918273032[[#This Row],[R$ (Valores)]],K538+FluxoCaixa101315141918273032[[#This Row],[Valores Receitas / Despesas]])</f>
        <v>20527.94000000001</v>
      </c>
      <c r="L539" s="20">
        <f>IF(FluxoCaixa101315141918273032[[#This Row],[Entrada / Saída]]="Saída",FluxoCaixa101315141918273032[[#This Row],[R$ (Valores)]]*-1,FluxoCaixa101315141918273032[[#This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IF(FluxoCaixa101315141918273032[[#This Row],[Movimento ]]="Saldo Inicial",FluxoCaixa101315141918273032[[#This Row],[R$ (Valores)]],K539+FluxoCaixa101315141918273032[[#This Row],[Valores Receitas / Despesas]])</f>
        <v>20527.94000000001</v>
      </c>
      <c r="L540" s="20">
        <f>IF(FluxoCaixa101315141918273032[[#This Row],[Entrada / Saída]]="Saída",FluxoCaixa101315141918273032[[#This Row],[R$ (Valores)]]*-1,FluxoCaixa101315141918273032[[#This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07"/>
      <c r="I541" s="21"/>
      <c r="J541" s="17" t="s">
        <v>525</v>
      </c>
      <c r="K541" s="20">
        <f>IF(FluxoCaixa101315141918273032[[#This Row],[Movimento ]]="Saldo Inicial",FluxoCaixa101315141918273032[[#This Row],[R$ (Valores)]],K540+FluxoCaixa101315141918273032[[#This Row],[Valores Receitas / Despesas]])</f>
        <v>20527.94000000001</v>
      </c>
      <c r="L541" s="20">
        <f>IF(FluxoCaixa101315141918273032[[#This Row],[Entrada / Saída]]="Saída",FluxoCaixa101315141918273032[[#This Row],[R$ (Valores)]]*-1,FluxoCaixa101315141918273032[[#This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07"/>
      <c r="I542" s="21"/>
      <c r="J542" s="17" t="s">
        <v>525</v>
      </c>
      <c r="K542" s="20">
        <f>IF(FluxoCaixa101315141918273032[[#This Row],[Movimento ]]="Saldo Inicial",FluxoCaixa101315141918273032[[#This Row],[R$ (Valores)]],K541+FluxoCaixa101315141918273032[[#This Row],[Valores Receitas / Despesas]])</f>
        <v>20527.94000000001</v>
      </c>
      <c r="L542" s="20">
        <f>IF(FluxoCaixa101315141918273032[[#This Row],[Entrada / Saída]]="Saída",FluxoCaixa101315141918273032[[#This Row],[R$ (Valores)]]*-1,FluxoCaixa101315141918273032[[#This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07"/>
      <c r="I543" s="21"/>
      <c r="J543" s="17" t="s">
        <v>525</v>
      </c>
      <c r="K543" s="20">
        <f>IF(FluxoCaixa101315141918273032[[#This Row],[Movimento ]]="Saldo Inicial",FluxoCaixa101315141918273032[[#This Row],[R$ (Valores)]],K542+FluxoCaixa101315141918273032[[#This Row],[Valores Receitas / Despesas]])</f>
        <v>20527.94000000001</v>
      </c>
      <c r="L543" s="20">
        <f>IF(FluxoCaixa101315141918273032[[#This Row],[Entrada / Saída]]="Saída",FluxoCaixa101315141918273032[[#This Row],[R$ (Valores)]]*-1,FluxoCaixa101315141918273032[[#This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07"/>
      <c r="I544" s="21"/>
      <c r="J544" s="17" t="s">
        <v>525</v>
      </c>
      <c r="K544" s="20">
        <f>IF(FluxoCaixa101315141918273032[[#This Row],[Movimento ]]="Saldo Inicial",FluxoCaixa101315141918273032[[#This Row],[R$ (Valores)]],K543+FluxoCaixa101315141918273032[[#This Row],[Valores Receitas / Despesas]])</f>
        <v>20527.94000000001</v>
      </c>
      <c r="L544" s="20">
        <f>IF(FluxoCaixa101315141918273032[[#This Row],[Entrada / Saída]]="Saída",FluxoCaixa101315141918273032[[#This Row],[R$ (Valores)]]*-1,FluxoCaixa101315141918273032[[#This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07"/>
      <c r="I545" s="21"/>
      <c r="J545" s="17" t="s">
        <v>525</v>
      </c>
      <c r="K545" s="20">
        <f>IF(FluxoCaixa101315141918273032[[#This Row],[Movimento ]]="Saldo Inicial",FluxoCaixa101315141918273032[[#This Row],[R$ (Valores)]],K544+FluxoCaixa101315141918273032[[#This Row],[Valores Receitas / Despesas]])</f>
        <v>20527.94000000001</v>
      </c>
      <c r="L545" s="20">
        <f>IF(FluxoCaixa101315141918273032[[#This Row],[Entrada / Saída]]="Saída",FluxoCaixa101315141918273032[[#This Row],[R$ (Valores)]]*-1,FluxoCaixa101315141918273032[[#This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07"/>
      <c r="I546" s="21"/>
      <c r="J546" s="17" t="s">
        <v>525</v>
      </c>
      <c r="K546" s="20">
        <f>IF(FluxoCaixa101315141918273032[[#This Row],[Movimento ]]="Saldo Inicial",FluxoCaixa101315141918273032[[#This Row],[R$ (Valores)]],K545+FluxoCaixa101315141918273032[[#This Row],[Valores Receitas / Despesas]])</f>
        <v>20527.94000000001</v>
      </c>
      <c r="L546" s="20">
        <f>IF(FluxoCaixa101315141918273032[[#This Row],[Entrada / Saída]]="Saída",FluxoCaixa101315141918273032[[#This Row],[R$ (Valores)]]*-1,FluxoCaixa101315141918273032[[#This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07"/>
      <c r="I547" s="21"/>
      <c r="J547" s="17" t="s">
        <v>525</v>
      </c>
      <c r="K547" s="20">
        <f>IF(FluxoCaixa101315141918273032[[#This Row],[Movimento ]]="Saldo Inicial",FluxoCaixa101315141918273032[[#This Row],[R$ (Valores)]],K546+FluxoCaixa101315141918273032[[#This Row],[Valores Receitas / Despesas]])</f>
        <v>20527.94000000001</v>
      </c>
      <c r="L547" s="20">
        <f>IF(FluxoCaixa101315141918273032[[#This Row],[Entrada / Saída]]="Saída",FluxoCaixa101315141918273032[[#This Row],[R$ (Valores)]]*-1,FluxoCaixa101315141918273032[[#This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07"/>
      <c r="I548" s="21"/>
      <c r="J548" s="17" t="s">
        <v>525</v>
      </c>
      <c r="K548" s="20">
        <f>IF(FluxoCaixa101315141918273032[[#This Row],[Movimento ]]="Saldo Inicial",FluxoCaixa101315141918273032[[#This Row],[R$ (Valores)]],K547+FluxoCaixa101315141918273032[[#This Row],[Valores Receitas / Despesas]])</f>
        <v>20527.94000000001</v>
      </c>
      <c r="L548" s="20">
        <f>IF(FluxoCaixa101315141918273032[[#This Row],[Entrada / Saída]]="Saída",FluxoCaixa101315141918273032[[#This Row],[R$ (Valores)]]*-1,FluxoCaixa101315141918273032[[#This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07"/>
      <c r="I549" s="21"/>
      <c r="J549" s="17" t="s">
        <v>525</v>
      </c>
      <c r="K549" s="20">
        <f>IF(FluxoCaixa101315141918273032[[#This Row],[Movimento ]]="Saldo Inicial",FluxoCaixa101315141918273032[[#This Row],[R$ (Valores)]],K548+FluxoCaixa101315141918273032[[#This Row],[Valores Receitas / Despesas]])</f>
        <v>20527.94000000001</v>
      </c>
      <c r="L549" s="20">
        <f>IF(FluxoCaixa101315141918273032[[#This Row],[Entrada / Saída]]="Saída",FluxoCaixa101315141918273032[[#This Row],[R$ (Valores)]]*-1,FluxoCaixa101315141918273032[[#This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07"/>
      <c r="I550" s="21"/>
      <c r="J550" s="17" t="s">
        <v>525</v>
      </c>
      <c r="K550" s="20">
        <f>IF(FluxoCaixa101315141918273032[[#This Row],[Movimento ]]="Saldo Inicial",FluxoCaixa101315141918273032[[#This Row],[R$ (Valores)]],K549+FluxoCaixa101315141918273032[[#This Row],[Valores Receitas / Despesas]])</f>
        <v>20527.94000000001</v>
      </c>
      <c r="L550" s="20">
        <f>IF(FluxoCaixa101315141918273032[[#This Row],[Entrada / Saída]]="Saída",FluxoCaixa101315141918273032[[#This Row],[R$ (Valores)]]*-1,FluxoCaixa101315141918273032[[#This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07"/>
      <c r="I551" s="21"/>
      <c r="J551" s="17" t="s">
        <v>525</v>
      </c>
      <c r="K551" s="20">
        <f>IF(FluxoCaixa101315141918273032[[#This Row],[Movimento ]]="Saldo Inicial",FluxoCaixa101315141918273032[[#This Row],[R$ (Valores)]],K550+FluxoCaixa101315141918273032[[#This Row],[Valores Receitas / Despesas]])</f>
        <v>20527.94000000001</v>
      </c>
      <c r="L551" s="20">
        <f>IF(FluxoCaixa101315141918273032[[#This Row],[Entrada / Saída]]="Saída",FluxoCaixa101315141918273032[[#This Row],[R$ (Valores)]]*-1,FluxoCaixa101315141918273032[[#This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07"/>
      <c r="I552" s="21"/>
      <c r="J552" s="17" t="s">
        <v>525</v>
      </c>
      <c r="K552" s="20">
        <f>IF(FluxoCaixa101315141918273032[[#This Row],[Movimento ]]="Saldo Inicial",FluxoCaixa101315141918273032[[#This Row],[R$ (Valores)]],K551+FluxoCaixa101315141918273032[[#This Row],[Valores Receitas / Despesas]])</f>
        <v>20527.94000000001</v>
      </c>
      <c r="L552" s="20">
        <f>IF(FluxoCaixa101315141918273032[[#This Row],[Entrada / Saída]]="Saída",FluxoCaixa101315141918273032[[#This Row],[R$ (Valores)]]*-1,FluxoCaixa101315141918273032[[#This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07"/>
      <c r="I553" s="21"/>
      <c r="J553" s="17" t="s">
        <v>525</v>
      </c>
      <c r="K553" s="20">
        <f>IF(FluxoCaixa101315141918273032[[#This Row],[Movimento ]]="Saldo Inicial",FluxoCaixa101315141918273032[[#This Row],[R$ (Valores)]],K552+FluxoCaixa101315141918273032[[#This Row],[Valores Receitas / Despesas]])</f>
        <v>20527.94000000001</v>
      </c>
      <c r="L553" s="20">
        <f>IF(FluxoCaixa101315141918273032[[#This Row],[Entrada / Saída]]="Saída",FluxoCaixa101315141918273032[[#This Row],[R$ (Valores)]]*-1,FluxoCaixa101315141918273032[[#This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IF(FluxoCaixa101315141918273032[[#This Row],[Movimento ]]="Saldo Inicial",FluxoCaixa101315141918273032[[#This Row],[R$ (Valores)]],K553+FluxoCaixa101315141918273032[[#This Row],[Valores Receitas / Despesas]])</f>
        <v>20527.94000000001</v>
      </c>
      <c r="L554" s="20">
        <f>IF(FluxoCaixa101315141918273032[[#This Row],[Entrada / Saída]]="Saída",FluxoCaixa101315141918273032[[#This Row],[R$ (Valores)]]*-1,FluxoCaixa101315141918273032[[#This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IF(FluxoCaixa101315141918273032[[#This Row],[Movimento ]]="Saldo Inicial",FluxoCaixa101315141918273032[[#This Row],[R$ (Valores)]],K554+FluxoCaixa101315141918273032[[#This Row],[Valores Receitas / Despesas]])</f>
        <v>20527.94000000001</v>
      </c>
      <c r="L555" s="20">
        <f>IF(FluxoCaixa101315141918273032[[#This Row],[Entrada / Saída]]="Saída",FluxoCaixa101315141918273032[[#This Row],[R$ (Valores)]]*-1,FluxoCaixa101315141918273032[[#This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IF(FluxoCaixa101315141918273032[[#This Row],[Movimento ]]="Saldo Inicial",FluxoCaixa101315141918273032[[#This Row],[R$ (Valores)]],K555+FluxoCaixa101315141918273032[[#This Row],[Valores Receitas / Despesas]])</f>
        <v>20527.94000000001</v>
      </c>
      <c r="L556" s="20">
        <f>IF(FluxoCaixa101315141918273032[[#This Row],[Entrada / Saída]]="Saída",FluxoCaixa101315141918273032[[#This Row],[R$ (Valores)]]*-1,FluxoCaixa101315141918273032[[#This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IF(FluxoCaixa101315141918273032[[#This Row],[Movimento ]]="Saldo Inicial",FluxoCaixa101315141918273032[[#This Row],[R$ (Valores)]],K556+FluxoCaixa101315141918273032[[#This Row],[Valores Receitas / Despesas]])</f>
        <v>20527.94000000001</v>
      </c>
      <c r="L557" s="20">
        <f>IF(FluxoCaixa101315141918273032[[#This Row],[Entrada / Saída]]="Saída",FluxoCaixa101315141918273032[[#This Row],[R$ (Valores)]]*-1,FluxoCaixa101315141918273032[[#This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IF(FluxoCaixa101315141918273032[[#This Row],[Movimento ]]="Saldo Inicial",FluxoCaixa101315141918273032[[#This Row],[R$ (Valores)]],K557+FluxoCaixa101315141918273032[[#This Row],[Valores Receitas / Despesas]])</f>
        <v>20527.94000000001</v>
      </c>
      <c r="L558" s="20">
        <f>IF(FluxoCaixa101315141918273032[[#This Row],[Entrada / Saída]]="Saída",FluxoCaixa101315141918273032[[#This Row],[R$ (Valores)]]*-1,FluxoCaixa101315141918273032[[#This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IF(FluxoCaixa101315141918273032[[#This Row],[Movimento ]]="Saldo Inicial",FluxoCaixa101315141918273032[[#This Row],[R$ (Valores)]],K558+FluxoCaixa101315141918273032[[#This Row],[Valores Receitas / Despesas]])</f>
        <v>20527.94000000001</v>
      </c>
      <c r="L559" s="20">
        <f>IF(FluxoCaixa101315141918273032[[#This Row],[Entrada / Saída]]="Saída",FluxoCaixa101315141918273032[[#This Row],[R$ (Valores)]]*-1,FluxoCaixa101315141918273032[[#This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IF(FluxoCaixa101315141918273032[[#This Row],[Movimento ]]="Saldo Inicial",FluxoCaixa101315141918273032[[#This Row],[R$ (Valores)]],K559+FluxoCaixa101315141918273032[[#This Row],[Valores Receitas / Despesas]])</f>
        <v>20527.94000000001</v>
      </c>
      <c r="L560" s="20">
        <f>IF(FluxoCaixa101315141918273032[[#This Row],[Entrada / Saída]]="Saída",FluxoCaixa101315141918273032[[#This Row],[R$ (Valores)]]*-1,FluxoCaixa101315141918273032[[#This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IF(FluxoCaixa101315141918273032[[#This Row],[Movimento ]]="Saldo Inicial",FluxoCaixa101315141918273032[[#This Row],[R$ (Valores)]],K560+FluxoCaixa101315141918273032[[#This Row],[Valores Receitas / Despesas]])</f>
        <v>20527.94000000001</v>
      </c>
      <c r="L561" s="20">
        <f>IF(FluxoCaixa101315141918273032[[#This Row],[Entrada / Saída]]="Saída",FluxoCaixa101315141918273032[[#This Row],[R$ (Valores)]]*-1,FluxoCaixa101315141918273032[[#This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IF(FluxoCaixa101315141918273032[[#This Row],[Movimento ]]="Saldo Inicial",FluxoCaixa101315141918273032[[#This Row],[R$ (Valores)]],K561+FluxoCaixa101315141918273032[[#This Row],[Valores Receitas / Despesas]])</f>
        <v>20527.94000000001</v>
      </c>
      <c r="L562" s="20">
        <f>IF(FluxoCaixa101315141918273032[[#This Row],[Entrada / Saída]]="Saída",FluxoCaixa101315141918273032[[#This Row],[R$ (Valores)]]*-1,FluxoCaixa101315141918273032[[#This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IF(FluxoCaixa101315141918273032[[#This Row],[Movimento ]]="Saldo Inicial",FluxoCaixa101315141918273032[[#This Row],[R$ (Valores)]],K562+FluxoCaixa101315141918273032[[#This Row],[Valores Receitas / Despesas]])</f>
        <v>20527.94000000001</v>
      </c>
      <c r="L563" s="20">
        <f>IF(FluxoCaixa101315141918273032[[#This Row],[Entrada / Saída]]="Saída",FluxoCaixa101315141918273032[[#This Row],[R$ (Valores)]]*-1,FluxoCaixa101315141918273032[[#This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IF(FluxoCaixa101315141918273032[[#This Row],[Movimento ]]="Saldo Inicial",FluxoCaixa101315141918273032[[#This Row],[R$ (Valores)]],K563+FluxoCaixa101315141918273032[[#This Row],[Valores Receitas / Despesas]])</f>
        <v>20527.94000000001</v>
      </c>
      <c r="L564" s="20">
        <f>IF(FluxoCaixa101315141918273032[[#This Row],[Entrada / Saída]]="Saída",FluxoCaixa101315141918273032[[#This Row],[R$ (Valores)]]*-1,FluxoCaixa101315141918273032[[#This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IF(FluxoCaixa101315141918273032[[#This Row],[Movimento ]]="Saldo Inicial",FluxoCaixa101315141918273032[[#This Row],[R$ (Valores)]],K564+FluxoCaixa101315141918273032[[#This Row],[Valores Receitas / Despesas]])</f>
        <v>20527.94000000001</v>
      </c>
      <c r="L565" s="20">
        <f>IF(FluxoCaixa101315141918273032[[#This Row],[Entrada / Saída]]="Saída",FluxoCaixa101315141918273032[[#This Row],[R$ (Valores)]]*-1,FluxoCaixa101315141918273032[[#This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IF(FluxoCaixa101315141918273032[[#This Row],[Movimento ]]="Saldo Inicial",FluxoCaixa101315141918273032[[#This Row],[R$ (Valores)]],K565+FluxoCaixa101315141918273032[[#This Row],[Valores Receitas / Despesas]])</f>
        <v>20527.94000000001</v>
      </c>
      <c r="L566" s="20">
        <f>IF(FluxoCaixa101315141918273032[[#This Row],[Entrada / Saída]]="Saída",FluxoCaixa101315141918273032[[#This Row],[R$ (Valores)]]*-1,FluxoCaixa101315141918273032[[#This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IF(FluxoCaixa101315141918273032[[#This Row],[Movimento ]]="Saldo Inicial",FluxoCaixa101315141918273032[[#This Row],[R$ (Valores)]],K566+FluxoCaixa101315141918273032[[#This Row],[Valores Receitas / Despesas]])</f>
        <v>20527.94000000001</v>
      </c>
      <c r="L567" s="20">
        <f>IF(FluxoCaixa101315141918273032[[#This Row],[Entrada / Saída]]="Saída",FluxoCaixa101315141918273032[[#This Row],[R$ (Valores)]]*-1,FluxoCaixa101315141918273032[[#This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IF(FluxoCaixa101315141918273032[[#This Row],[Movimento ]]="Saldo Inicial",FluxoCaixa101315141918273032[[#This Row],[R$ (Valores)]],K567+FluxoCaixa101315141918273032[[#This Row],[Valores Receitas / Despesas]])</f>
        <v>20527.94000000001</v>
      </c>
      <c r="L568" s="20">
        <f>IF(FluxoCaixa101315141918273032[[#This Row],[Entrada / Saída]]="Saída",FluxoCaixa101315141918273032[[#This Row],[R$ (Valores)]]*-1,FluxoCaixa101315141918273032[[#This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IF(FluxoCaixa101315141918273032[[#This Row],[Movimento ]]="Saldo Inicial",FluxoCaixa101315141918273032[[#This Row],[R$ (Valores)]],K568+FluxoCaixa101315141918273032[[#This Row],[Valores Receitas / Despesas]])</f>
        <v>20527.94000000001</v>
      </c>
      <c r="L569" s="20">
        <f>IF(FluxoCaixa101315141918273032[[#This Row],[Entrada / Saída]]="Saída",FluxoCaixa101315141918273032[[#This Row],[R$ (Valores)]]*-1,FluxoCaixa101315141918273032[[#This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IF(FluxoCaixa101315141918273032[[#This Row],[Movimento ]]="Saldo Inicial",FluxoCaixa101315141918273032[[#This Row],[R$ (Valores)]],K569+FluxoCaixa101315141918273032[[#This Row],[Valores Receitas / Despesas]])</f>
        <v>20527.94000000001</v>
      </c>
      <c r="L570" s="20">
        <f>IF(FluxoCaixa101315141918273032[[#This Row],[Entrada / Saída]]="Saída",FluxoCaixa101315141918273032[[#This Row],[R$ (Valores)]]*-1,FluxoCaixa101315141918273032[[#This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IF(FluxoCaixa101315141918273032[[#This Row],[Movimento ]]="Saldo Inicial",FluxoCaixa101315141918273032[[#This Row],[R$ (Valores)]],K570+FluxoCaixa101315141918273032[[#This Row],[Valores Receitas / Despesas]])</f>
        <v>20527.94000000001</v>
      </c>
      <c r="L571" s="20">
        <f>IF(FluxoCaixa101315141918273032[[#This Row],[Entrada / Saída]]="Saída",FluxoCaixa101315141918273032[[#This Row],[R$ (Valores)]]*-1,FluxoCaixa101315141918273032[[#This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IF(FluxoCaixa101315141918273032[[#This Row],[Movimento ]]="Saldo Inicial",FluxoCaixa101315141918273032[[#This Row],[R$ (Valores)]],K571+FluxoCaixa101315141918273032[[#This Row],[Valores Receitas / Despesas]])</f>
        <v>20527.94000000001</v>
      </c>
      <c r="L572" s="20">
        <f>IF(FluxoCaixa101315141918273032[[#This Row],[Entrada / Saída]]="Saída",FluxoCaixa101315141918273032[[#This Row],[R$ (Valores)]]*-1,FluxoCaixa101315141918273032[[#This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IF(FluxoCaixa101315141918273032[[#This Row],[Movimento ]]="Saldo Inicial",FluxoCaixa101315141918273032[[#This Row],[R$ (Valores)]],K572+FluxoCaixa101315141918273032[[#This Row],[Valores Receitas / Despesas]])</f>
        <v>20527.94000000001</v>
      </c>
      <c r="L573" s="20">
        <f>IF(FluxoCaixa101315141918273032[[#This Row],[Entrada / Saída]]="Saída",FluxoCaixa101315141918273032[[#This Row],[R$ (Valores)]]*-1,FluxoCaixa101315141918273032[[#This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IF(FluxoCaixa101315141918273032[[#This Row],[Movimento ]]="Saldo Inicial",FluxoCaixa101315141918273032[[#This Row],[R$ (Valores)]],K573+FluxoCaixa101315141918273032[[#This Row],[Valores Receitas / Despesas]])</f>
        <v>20527.94000000001</v>
      </c>
      <c r="L574" s="20">
        <f>IF(FluxoCaixa101315141918273032[[#This Row],[Entrada / Saída]]="Saída",FluxoCaixa101315141918273032[[#This Row],[R$ (Valores)]]*-1,FluxoCaixa101315141918273032[[#This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IF(FluxoCaixa101315141918273032[[#This Row],[Movimento ]]="Saldo Inicial",FluxoCaixa101315141918273032[[#This Row],[R$ (Valores)]],K574+FluxoCaixa101315141918273032[[#This Row],[Valores Receitas / Despesas]])</f>
        <v>20527.94000000001</v>
      </c>
      <c r="L575" s="20">
        <f>IF(FluxoCaixa101315141918273032[[#This Row],[Entrada / Saída]]="Saída",FluxoCaixa101315141918273032[[#This Row],[R$ (Valores)]]*-1,FluxoCaixa101315141918273032[[#This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IF(FluxoCaixa101315141918273032[[#This Row],[Movimento ]]="Saldo Inicial",FluxoCaixa101315141918273032[[#This Row],[R$ (Valores)]],K575+FluxoCaixa101315141918273032[[#This Row],[Valores Receitas / Despesas]])</f>
        <v>20527.94000000001</v>
      </c>
      <c r="L576" s="20">
        <f>IF(FluxoCaixa101315141918273032[[#This Row],[Entrada / Saída]]="Saída",FluxoCaixa101315141918273032[[#This Row],[R$ (Valores)]]*-1,FluxoCaixa101315141918273032[[#This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IF(FluxoCaixa101315141918273032[[#This Row],[Movimento ]]="Saldo Inicial",FluxoCaixa101315141918273032[[#This Row],[R$ (Valores)]],K576+FluxoCaixa101315141918273032[[#This Row],[Valores Receitas / Despesas]])</f>
        <v>20527.94000000001</v>
      </c>
      <c r="L577" s="20">
        <f>IF(FluxoCaixa101315141918273032[[#This Row],[Entrada / Saída]]="Saída",FluxoCaixa101315141918273032[[#This Row],[R$ (Valores)]]*-1,FluxoCaixa101315141918273032[[#This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IF(FluxoCaixa101315141918273032[[#This Row],[Movimento ]]="Saldo Inicial",FluxoCaixa101315141918273032[[#This Row],[R$ (Valores)]],K577+FluxoCaixa101315141918273032[[#This Row],[Valores Receitas / Despesas]])</f>
        <v>20527.94000000001</v>
      </c>
      <c r="L578" s="20">
        <f>IF(FluxoCaixa101315141918273032[[#This Row],[Entrada / Saída]]="Saída",FluxoCaixa101315141918273032[[#This Row],[R$ (Valores)]]*-1,FluxoCaixa101315141918273032[[#This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IF(FluxoCaixa101315141918273032[[#This Row],[Movimento ]]="Saldo Inicial",FluxoCaixa101315141918273032[[#This Row],[R$ (Valores)]],K578+FluxoCaixa101315141918273032[[#This Row],[Valores Receitas / Despesas]])</f>
        <v>20527.94000000001</v>
      </c>
      <c r="L579" s="20">
        <f>IF(FluxoCaixa101315141918273032[[#This Row],[Entrada / Saída]]="Saída",FluxoCaixa101315141918273032[[#This Row],[R$ (Valores)]]*-1,FluxoCaixa101315141918273032[[#This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IF(FluxoCaixa101315141918273032[[#This Row],[Movimento ]]="Saldo Inicial",FluxoCaixa101315141918273032[[#This Row],[R$ (Valores)]],K579+FluxoCaixa101315141918273032[[#This Row],[Valores Receitas / Despesas]])</f>
        <v>20527.94000000001</v>
      </c>
      <c r="L580" s="20">
        <f>IF(FluxoCaixa101315141918273032[[#This Row],[Entrada / Saída]]="Saída",FluxoCaixa101315141918273032[[#This Row],[R$ (Valores)]]*-1,FluxoCaixa101315141918273032[[#This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IF(FluxoCaixa101315141918273032[[#This Row],[Movimento ]]="Saldo Inicial",FluxoCaixa101315141918273032[[#This Row],[R$ (Valores)]],K580+FluxoCaixa101315141918273032[[#This Row],[Valores Receitas / Despesas]])</f>
        <v>20527.94000000001</v>
      </c>
      <c r="L581" s="20">
        <f>IF(FluxoCaixa101315141918273032[[#This Row],[Entrada / Saída]]="Saída",FluxoCaixa101315141918273032[[#This Row],[R$ (Valores)]]*-1,FluxoCaixa101315141918273032[[#This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IF(FluxoCaixa101315141918273032[[#This Row],[Movimento ]]="Saldo Inicial",FluxoCaixa101315141918273032[[#This Row],[R$ (Valores)]],K581+FluxoCaixa101315141918273032[[#This Row],[Valores Receitas / Despesas]])</f>
        <v>20527.94000000001</v>
      </c>
      <c r="L582" s="20">
        <f>IF(FluxoCaixa101315141918273032[[#This Row],[Entrada / Saída]]="Saída",FluxoCaixa101315141918273032[[#This Row],[R$ (Valores)]]*-1,FluxoCaixa101315141918273032[[#This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IF(FluxoCaixa101315141918273032[[#This Row],[Movimento ]]="Saldo Inicial",FluxoCaixa101315141918273032[[#This Row],[R$ (Valores)]],K582+FluxoCaixa101315141918273032[[#This Row],[Valores Receitas / Despesas]])</f>
        <v>20527.94000000001</v>
      </c>
      <c r="L583" s="20">
        <f>IF(FluxoCaixa101315141918273032[[#This Row],[Entrada / Saída]]="Saída",FluxoCaixa101315141918273032[[#This Row],[R$ (Valores)]]*-1,FluxoCaixa101315141918273032[[#This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IF(FluxoCaixa101315141918273032[[#This Row],[Movimento ]]="Saldo Inicial",FluxoCaixa101315141918273032[[#This Row],[R$ (Valores)]],K583+FluxoCaixa101315141918273032[[#This Row],[Valores Receitas / Despesas]])</f>
        <v>20527.94000000001</v>
      </c>
      <c r="L584" s="20">
        <f>IF(FluxoCaixa101315141918273032[[#This Row],[Entrada / Saída]]="Saída",FluxoCaixa101315141918273032[[#This Row],[R$ (Valores)]]*-1,FluxoCaixa101315141918273032[[#This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IF(FluxoCaixa101315141918273032[[#This Row],[Movimento ]]="Saldo Inicial",FluxoCaixa101315141918273032[[#This Row],[R$ (Valores)]],K584+FluxoCaixa101315141918273032[[#This Row],[Valores Receitas / Despesas]])</f>
        <v>20527.94000000001</v>
      </c>
      <c r="L585" s="20">
        <f>IF(FluxoCaixa101315141918273032[[#This Row],[Entrada / Saída]]="Saída",FluxoCaixa101315141918273032[[#This Row],[R$ (Valores)]]*-1,FluxoCaixa101315141918273032[[#This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IF(FluxoCaixa101315141918273032[[#This Row],[Movimento ]]="Saldo Inicial",FluxoCaixa101315141918273032[[#This Row],[R$ (Valores)]],K585+FluxoCaixa101315141918273032[[#This Row],[Valores Receitas / Despesas]])</f>
        <v>20527.94000000001</v>
      </c>
      <c r="L586" s="20">
        <f>IF(FluxoCaixa101315141918273032[[#This Row],[Entrada / Saída]]="Saída",FluxoCaixa101315141918273032[[#This Row],[R$ (Valores)]]*-1,FluxoCaixa101315141918273032[[#This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IF(FluxoCaixa101315141918273032[[#This Row],[Movimento ]]="Saldo Inicial",FluxoCaixa101315141918273032[[#This Row],[R$ (Valores)]],K586+FluxoCaixa101315141918273032[[#This Row],[Valores Receitas / Despesas]])</f>
        <v>20527.94000000001</v>
      </c>
      <c r="L587" s="20">
        <f>IF(FluxoCaixa101315141918273032[[#This Row],[Entrada / Saída]]="Saída",FluxoCaixa101315141918273032[[#This Row],[R$ (Valores)]]*-1,FluxoCaixa101315141918273032[[#This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IF(FluxoCaixa101315141918273032[[#This Row],[Movimento ]]="Saldo Inicial",FluxoCaixa101315141918273032[[#This Row],[R$ (Valores)]],K587+FluxoCaixa101315141918273032[[#This Row],[Valores Receitas / Despesas]])</f>
        <v>20527.94000000001</v>
      </c>
      <c r="L588" s="20">
        <f>IF(FluxoCaixa101315141918273032[[#This Row],[Entrada / Saída]]="Saída",FluxoCaixa101315141918273032[[#This Row],[R$ (Valores)]]*-1,FluxoCaixa101315141918273032[[#This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IF(FluxoCaixa101315141918273032[[#This Row],[Movimento ]]="Saldo Inicial",FluxoCaixa101315141918273032[[#This Row],[R$ (Valores)]],K588+FluxoCaixa101315141918273032[[#This Row],[Valores Receitas / Despesas]])</f>
        <v>20527.94000000001</v>
      </c>
      <c r="L589" s="20">
        <f>IF(FluxoCaixa101315141918273032[[#This Row],[Entrada / Saída]]="Saída",FluxoCaixa101315141918273032[[#This Row],[R$ (Valores)]]*-1,FluxoCaixa101315141918273032[[#This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IF(FluxoCaixa101315141918273032[[#This Row],[Movimento ]]="Saldo Inicial",FluxoCaixa101315141918273032[[#This Row],[R$ (Valores)]],K589+FluxoCaixa101315141918273032[[#This Row],[Valores Receitas / Despesas]])</f>
        <v>20527.94000000001</v>
      </c>
      <c r="L590" s="20">
        <f>IF(FluxoCaixa101315141918273032[[#This Row],[Entrada / Saída]]="Saída",FluxoCaixa101315141918273032[[#This Row],[R$ (Valores)]]*-1,FluxoCaixa101315141918273032[[#This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IF(FluxoCaixa101315141918273032[[#This Row],[Movimento ]]="Saldo Inicial",FluxoCaixa101315141918273032[[#This Row],[R$ (Valores)]],K590+FluxoCaixa101315141918273032[[#This Row],[Valores Receitas / Despesas]])</f>
        <v>20527.94000000001</v>
      </c>
      <c r="L591" s="20">
        <f>IF(FluxoCaixa101315141918273032[[#This Row],[Entrada / Saída]]="Saída",FluxoCaixa101315141918273032[[#This Row],[R$ (Valores)]]*-1,FluxoCaixa101315141918273032[[#This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IF(FluxoCaixa101315141918273032[[#This Row],[Movimento ]]="Saldo Inicial",FluxoCaixa101315141918273032[[#This Row],[R$ (Valores)]],K591+FluxoCaixa101315141918273032[[#This Row],[Valores Receitas / Despesas]])</f>
        <v>20527.94000000001</v>
      </c>
      <c r="L592" s="20">
        <f>IF(FluxoCaixa101315141918273032[[#This Row],[Entrada / Saída]]="Saída",FluxoCaixa101315141918273032[[#This Row],[R$ (Valores)]]*-1,FluxoCaixa101315141918273032[[#This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IF(FluxoCaixa101315141918273032[[#This Row],[Movimento ]]="Saldo Inicial",FluxoCaixa101315141918273032[[#This Row],[R$ (Valores)]],K592+FluxoCaixa101315141918273032[[#This Row],[Valores Receitas / Despesas]])</f>
        <v>20527.94000000001</v>
      </c>
      <c r="L593" s="20">
        <f>IF(FluxoCaixa101315141918273032[[#This Row],[Entrada / Saída]]="Saída",FluxoCaixa101315141918273032[[#This Row],[R$ (Valores)]]*-1,FluxoCaixa101315141918273032[[#This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IF(FluxoCaixa101315141918273032[[#This Row],[Movimento ]]="Saldo Inicial",FluxoCaixa101315141918273032[[#This Row],[R$ (Valores)]],K593+FluxoCaixa101315141918273032[[#This Row],[Valores Receitas / Despesas]])</f>
        <v>20527.94000000001</v>
      </c>
      <c r="L594" s="20">
        <f>IF(FluxoCaixa101315141918273032[[#This Row],[Entrada / Saída]]="Saída",FluxoCaixa101315141918273032[[#This Row],[R$ (Valores)]]*-1,FluxoCaixa101315141918273032[[#This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IF(FluxoCaixa101315141918273032[[#This Row],[Movimento ]]="Saldo Inicial",FluxoCaixa101315141918273032[[#This Row],[R$ (Valores)]],K594+FluxoCaixa101315141918273032[[#This Row],[Valores Receitas / Despesas]])</f>
        <v>20527.94000000001</v>
      </c>
      <c r="L595" s="20">
        <f>IF(FluxoCaixa101315141918273032[[#This Row],[Entrada / Saída]]="Saída",FluxoCaixa101315141918273032[[#This Row],[R$ (Valores)]]*-1,FluxoCaixa101315141918273032[[#This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IF(FluxoCaixa101315141918273032[[#This Row],[Movimento ]]="Saldo Inicial",FluxoCaixa101315141918273032[[#This Row],[R$ (Valores)]],K595+FluxoCaixa101315141918273032[[#This Row],[Valores Receitas / Despesas]])</f>
        <v>20527.94000000001</v>
      </c>
      <c r="L596" s="20">
        <f>IF(FluxoCaixa101315141918273032[[#This Row],[Entrada / Saída]]="Saída",FluxoCaixa101315141918273032[[#This Row],[R$ (Valores)]]*-1,FluxoCaixa101315141918273032[[#This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IF(FluxoCaixa101315141918273032[[#This Row],[Movimento ]]="Saldo Inicial",FluxoCaixa101315141918273032[[#This Row],[R$ (Valores)]],K596+FluxoCaixa101315141918273032[[#This Row],[Valores Receitas / Despesas]])</f>
        <v>20527.94000000001</v>
      </c>
      <c r="L597" s="20">
        <f>IF(FluxoCaixa101315141918273032[[#This Row],[Entrada / Saída]]="Saída",FluxoCaixa101315141918273032[[#This Row],[R$ (Valores)]]*-1,FluxoCaixa101315141918273032[[#This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IF(FluxoCaixa101315141918273032[[#This Row],[Movimento ]]="Saldo Inicial",FluxoCaixa101315141918273032[[#This Row],[R$ (Valores)]],K597+FluxoCaixa101315141918273032[[#This Row],[Valores Receitas / Despesas]])</f>
        <v>20527.94000000001</v>
      </c>
      <c r="L598" s="20">
        <f>IF(FluxoCaixa101315141918273032[[#This Row],[Entrada / Saída]]="Saída",FluxoCaixa101315141918273032[[#This Row],[R$ (Valores)]]*-1,FluxoCaixa101315141918273032[[#This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IF(FluxoCaixa101315141918273032[[#This Row],[Movimento ]]="Saldo Inicial",FluxoCaixa101315141918273032[[#This Row],[R$ (Valores)]],K598+FluxoCaixa101315141918273032[[#This Row],[Valores Receitas / Despesas]])</f>
        <v>20527.94000000001</v>
      </c>
      <c r="L599" s="20">
        <f>IF(FluxoCaixa101315141918273032[[#This Row],[Entrada / Saída]]="Saída",FluxoCaixa101315141918273032[[#This Row],[R$ (Valores)]]*-1,FluxoCaixa101315141918273032[[#This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IF(FluxoCaixa101315141918273032[[#This Row],[Movimento ]]="Saldo Inicial",FluxoCaixa101315141918273032[[#This Row],[R$ (Valores)]],K599+FluxoCaixa101315141918273032[[#This Row],[Valores Receitas / Despesas]])</f>
        <v>20527.94000000001</v>
      </c>
      <c r="L600" s="20">
        <f>IF(FluxoCaixa101315141918273032[[#This Row],[Entrada / Saída]]="Saída",FluxoCaixa101315141918273032[[#This Row],[R$ (Valores)]]*-1,FluxoCaixa101315141918273032[[#This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IF(FluxoCaixa101315141918273032[[#This Row],[Movimento ]]="Saldo Inicial",FluxoCaixa101315141918273032[[#This Row],[R$ (Valores)]],K600+FluxoCaixa101315141918273032[[#This Row],[Valores Receitas / Despesas]])</f>
        <v>20527.94000000001</v>
      </c>
      <c r="L601" s="20">
        <f>IF(FluxoCaixa101315141918273032[[#This Row],[Entrada / Saída]]="Saída",FluxoCaixa101315141918273032[[#This Row],[R$ (Valores)]]*-1,FluxoCaixa101315141918273032[[#This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IF(FluxoCaixa101315141918273032[[#This Row],[Movimento ]]="Saldo Inicial",FluxoCaixa101315141918273032[[#This Row],[R$ (Valores)]],K601+FluxoCaixa101315141918273032[[#This Row],[Valores Receitas / Despesas]])</f>
        <v>20527.94000000001</v>
      </c>
      <c r="L602" s="20">
        <f>IF(FluxoCaixa101315141918273032[[#This Row],[Entrada / Saída]]="Saída",FluxoCaixa101315141918273032[[#This Row],[R$ (Valores)]]*-1,FluxoCaixa101315141918273032[[#This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IF(FluxoCaixa101315141918273032[[#This Row],[Movimento ]]="Saldo Inicial",FluxoCaixa101315141918273032[[#This Row],[R$ (Valores)]],K602+FluxoCaixa101315141918273032[[#This Row],[Valores Receitas / Despesas]])</f>
        <v>20527.94000000001</v>
      </c>
      <c r="L603" s="20">
        <f>IF(FluxoCaixa101315141918273032[[#This Row],[Entrada / Saída]]="Saída",FluxoCaixa101315141918273032[[#This Row],[R$ (Valores)]]*-1,FluxoCaixa101315141918273032[[#This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IF(FluxoCaixa101315141918273032[[#This Row],[Movimento ]]="Saldo Inicial",FluxoCaixa101315141918273032[[#This Row],[R$ (Valores)]],K603+FluxoCaixa101315141918273032[[#This Row],[Valores Receitas / Despesas]])</f>
        <v>20527.94000000001</v>
      </c>
      <c r="L604" s="20">
        <f>IF(FluxoCaixa101315141918273032[[#This Row],[Entrada / Saída]]="Saída",FluxoCaixa101315141918273032[[#This Row],[R$ (Valores)]]*-1,FluxoCaixa101315141918273032[[#This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IF(FluxoCaixa101315141918273032[[#This Row],[Movimento ]]="Saldo Inicial",FluxoCaixa101315141918273032[[#This Row],[R$ (Valores)]],K604+FluxoCaixa101315141918273032[[#This Row],[Valores Receitas / Despesas]])</f>
        <v>20527.94000000001</v>
      </c>
      <c r="L605" s="20">
        <f>IF(FluxoCaixa101315141918273032[[#This Row],[Entrada / Saída]]="Saída",FluxoCaixa101315141918273032[[#This Row],[R$ (Valores)]]*-1,FluxoCaixa101315141918273032[[#This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IF(FluxoCaixa101315141918273032[[#This Row],[Movimento ]]="Saldo Inicial",FluxoCaixa101315141918273032[[#This Row],[R$ (Valores)]],K605+FluxoCaixa101315141918273032[[#This Row],[Valores Receitas / Despesas]])</f>
        <v>20527.94000000001</v>
      </c>
      <c r="L606" s="20">
        <f>IF(FluxoCaixa101315141918273032[[#This Row],[Entrada / Saída]]="Saída",FluxoCaixa101315141918273032[[#This Row],[R$ (Valores)]]*-1,FluxoCaixa101315141918273032[[#This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IF(FluxoCaixa101315141918273032[[#This Row],[Movimento ]]="Saldo Inicial",FluxoCaixa101315141918273032[[#This Row],[R$ (Valores)]],K606+FluxoCaixa101315141918273032[[#This Row],[Valores Receitas / Despesas]])</f>
        <v>20527.94000000001</v>
      </c>
      <c r="L607" s="20">
        <f>IF(FluxoCaixa101315141918273032[[#This Row],[Entrada / Saída]]="Saída",FluxoCaixa101315141918273032[[#This Row],[R$ (Valores)]]*-1,FluxoCaixa101315141918273032[[#This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IF(FluxoCaixa101315141918273032[[#This Row],[Movimento ]]="Saldo Inicial",FluxoCaixa101315141918273032[[#This Row],[R$ (Valores)]],K607+FluxoCaixa101315141918273032[[#This Row],[Valores Receitas / Despesas]])</f>
        <v>20527.94000000001</v>
      </c>
      <c r="L608" s="20">
        <f>IF(FluxoCaixa101315141918273032[[#This Row],[Entrada / Saída]]="Saída",FluxoCaixa101315141918273032[[#This Row],[R$ (Valores)]]*-1,FluxoCaixa101315141918273032[[#This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IF(FluxoCaixa101315141918273032[[#This Row],[Movimento ]]="Saldo Inicial",FluxoCaixa101315141918273032[[#This Row],[R$ (Valores)]],K608+FluxoCaixa101315141918273032[[#This Row],[Valores Receitas / Despesas]])</f>
        <v>20527.94000000001</v>
      </c>
      <c r="L609" s="20">
        <f>IF(FluxoCaixa101315141918273032[[#This Row],[Entrada / Saída]]="Saída",FluxoCaixa101315141918273032[[#This Row],[R$ (Valores)]]*-1,FluxoCaixa101315141918273032[[#This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 t="s">
        <v>525</v>
      </c>
      <c r="K610" s="20">
        <f>IF(FluxoCaixa101315141918273032[[#This Row],[Movimento ]]="Saldo Inicial",FluxoCaixa101315141918273032[[#This Row],[R$ (Valores)]],K609+FluxoCaixa101315141918273032[[#This Row],[Valores Receitas / Despesas]])</f>
        <v>20527.94000000001</v>
      </c>
      <c r="L610" s="20">
        <f>IF(FluxoCaixa101315141918273032[[#This Row],[Entrada / Saída]]="Saída",FluxoCaixa101315141918273032[[#This Row],[R$ (Valores)]]*-1,FluxoCaixa101315141918273032[[#This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 t="s">
        <v>525</v>
      </c>
      <c r="K611" s="20">
        <f>IF(FluxoCaixa101315141918273032[[#This Row],[Movimento ]]="Saldo Inicial",FluxoCaixa101315141918273032[[#This Row],[R$ (Valores)]],K610+FluxoCaixa101315141918273032[[#This Row],[Valores Receitas / Despesas]])</f>
        <v>20527.94000000001</v>
      </c>
      <c r="L611" s="20">
        <f>IF(FluxoCaixa101315141918273032[[#This Row],[Entrada / Saída]]="Saída",FluxoCaixa101315141918273032[[#This Row],[R$ (Valores)]]*-1,FluxoCaixa101315141918273032[[#This Row],[R$ (Valores)]])</f>
        <v>0</v>
      </c>
    </row>
    <row r="612" spans="2:12">
      <c r="B612" s="48"/>
      <c r="C612" s="48"/>
      <c r="D612" s="16"/>
      <c r="E612" s="48"/>
      <c r="F612" s="17"/>
      <c r="G612" s="17"/>
      <c r="H612" s="17"/>
      <c r="I612" s="21"/>
      <c r="J612" s="17" t="s">
        <v>525</v>
      </c>
      <c r="K612" s="20">
        <f>IF(FluxoCaixa101315141918273032[[#This Row],[Movimento ]]="Saldo Inicial",FluxoCaixa101315141918273032[[#This Row],[R$ (Valores)]],K611+FluxoCaixa101315141918273032[[#This Row],[Valores Receitas / Despesas]])</f>
        <v>20527.94000000001</v>
      </c>
      <c r="L612" s="20">
        <f>IF(FluxoCaixa101315141918273032[[#This Row],[Entrada / Saída]]="Saída",FluxoCaixa101315141918273032[[#This Row],[R$ (Valores)]]*-1,FluxoCaixa101315141918273032[[#This Row],[R$ (Valores)]])</f>
        <v>0</v>
      </c>
    </row>
    <row r="613" spans="2:12">
      <c r="B613" s="48"/>
      <c r="C613" s="48"/>
      <c r="D613" s="16"/>
      <c r="E613" s="48"/>
      <c r="F613" s="17"/>
      <c r="G613" s="17"/>
      <c r="H613" s="17"/>
      <c r="I613" s="21"/>
      <c r="J613" s="17" t="s">
        <v>525</v>
      </c>
      <c r="K613" s="20">
        <f>IF(FluxoCaixa101315141918273032[[#This Row],[Movimento ]]="Saldo Inicial",FluxoCaixa101315141918273032[[#This Row],[R$ (Valores)]],K612+FluxoCaixa101315141918273032[[#This Row],[Valores Receitas / Despesas]])</f>
        <v>20527.94000000001</v>
      </c>
      <c r="L613" s="20">
        <f>IF(FluxoCaixa101315141918273032[[#This Row],[Entrada / Saída]]="Saída",FluxoCaixa101315141918273032[[#This Row],[R$ (Valores)]]*-1,FluxoCaixa101315141918273032[[#This Row],[R$ (Valores)]])</f>
        <v>0</v>
      </c>
    </row>
    <row r="614" spans="2:12">
      <c r="B614" s="48"/>
      <c r="C614" s="48"/>
      <c r="D614" s="16"/>
      <c r="E614" s="48"/>
      <c r="F614" s="17"/>
      <c r="G614" s="17"/>
      <c r="H614" s="17"/>
      <c r="I614" s="21"/>
      <c r="J614" s="17" t="s">
        <v>525</v>
      </c>
      <c r="K614" s="20">
        <f>IF(FluxoCaixa101315141918273032[[#This Row],[Movimento ]]="Saldo Inicial",FluxoCaixa101315141918273032[[#This Row],[R$ (Valores)]],K613+FluxoCaixa101315141918273032[[#This Row],[Valores Receitas / Despesas]])</f>
        <v>20527.94000000001</v>
      </c>
      <c r="L614" s="20">
        <f>IF(FluxoCaixa101315141918273032[[#This Row],[Entrada / Saída]]="Saída",FluxoCaixa101315141918273032[[#This Row],[R$ (Valores)]]*-1,FluxoCaixa101315141918273032[[#This Row],[R$ (Valores)]])</f>
        <v>0</v>
      </c>
    </row>
    <row r="615" spans="2:12">
      <c r="B615" s="48"/>
      <c r="C615" s="48"/>
      <c r="D615" s="16"/>
      <c r="E615" s="48"/>
      <c r="F615" s="17"/>
      <c r="G615" s="17"/>
      <c r="H615" s="17"/>
      <c r="I615" s="21"/>
      <c r="J615" s="17" t="s">
        <v>525</v>
      </c>
      <c r="K615" s="20">
        <f>IF(FluxoCaixa101315141918273032[[#This Row],[Movimento ]]="Saldo Inicial",FluxoCaixa101315141918273032[[#This Row],[R$ (Valores)]],K614+FluxoCaixa101315141918273032[[#This Row],[Valores Receitas / Despesas]])</f>
        <v>20527.94000000001</v>
      </c>
      <c r="L615" s="20">
        <f>IF(FluxoCaixa101315141918273032[[#This Row],[Entrada / Saída]]="Saída",FluxoCaixa101315141918273032[[#This Row],[R$ (Valores)]]*-1,FluxoCaixa101315141918273032[[#This Row],[R$ (Valores)]])</f>
        <v>0</v>
      </c>
    </row>
    <row r="616" spans="2:12">
      <c r="B616" s="48"/>
      <c r="C616" s="48"/>
      <c r="D616" s="16"/>
      <c r="E616" s="48"/>
      <c r="F616" s="17"/>
      <c r="G616" s="17"/>
      <c r="H616" s="17"/>
      <c r="I616" s="21"/>
      <c r="J616" s="17" t="s">
        <v>525</v>
      </c>
      <c r="K616" s="20">
        <f>IF(FluxoCaixa101315141918273032[[#This Row],[Movimento ]]="Saldo Inicial",FluxoCaixa101315141918273032[[#This Row],[R$ (Valores)]],K615+FluxoCaixa101315141918273032[[#This Row],[Valores Receitas / Despesas]])</f>
        <v>20527.94000000001</v>
      </c>
      <c r="L616" s="20">
        <f>IF(FluxoCaixa101315141918273032[[#This Row],[Entrada / Saída]]="Saída",FluxoCaixa101315141918273032[[#This Row],[R$ (Valores)]]*-1,FluxoCaixa101315141918273032[[#This Row],[R$ (Valores)]])</f>
        <v>0</v>
      </c>
    </row>
    <row r="617" spans="2:12">
      <c r="B617" s="48"/>
      <c r="C617" s="48"/>
      <c r="D617" s="16"/>
      <c r="E617" s="48"/>
      <c r="F617" s="17"/>
      <c r="G617" s="17"/>
      <c r="H617" s="17"/>
      <c r="I617" s="21"/>
      <c r="J617" s="17" t="s">
        <v>525</v>
      </c>
      <c r="K617" s="20">
        <f>IF(FluxoCaixa101315141918273032[[#This Row],[Movimento ]]="Saldo Inicial",FluxoCaixa101315141918273032[[#This Row],[R$ (Valores)]],K616+FluxoCaixa101315141918273032[[#This Row],[Valores Receitas / Despesas]])</f>
        <v>20527.94000000001</v>
      </c>
      <c r="L617" s="20">
        <f>IF(FluxoCaixa101315141918273032[[#This Row],[Entrada / Saída]]="Saída",FluxoCaixa101315141918273032[[#This Row],[R$ (Valores)]]*-1,FluxoCaixa101315141918273032[[#This Row],[R$ (Valores)]])</f>
        <v>0</v>
      </c>
    </row>
    <row r="618" spans="2:12">
      <c r="B618" s="48"/>
      <c r="C618" s="48"/>
      <c r="D618" s="16"/>
      <c r="E618" s="48"/>
      <c r="F618" s="17"/>
      <c r="G618" s="17"/>
      <c r="H618" s="17"/>
      <c r="I618" s="21"/>
      <c r="J618" s="17" t="s">
        <v>525</v>
      </c>
      <c r="K618" s="20">
        <f>IF(FluxoCaixa101315141918273032[[#This Row],[Movimento ]]="Saldo Inicial",FluxoCaixa101315141918273032[[#This Row],[R$ (Valores)]],K617+FluxoCaixa101315141918273032[[#This Row],[Valores Receitas / Despesas]])</f>
        <v>20527.94000000001</v>
      </c>
      <c r="L618" s="20">
        <f>IF(FluxoCaixa101315141918273032[[#This Row],[Entrada / Saída]]="Saída",FluxoCaixa101315141918273032[[#This Row],[R$ (Valores)]]*-1,FluxoCaixa101315141918273032[[#This Row],[R$ (Valores)]])</f>
        <v>0</v>
      </c>
    </row>
    <row r="619" spans="2:12">
      <c r="B619" s="48"/>
      <c r="C619" s="48"/>
      <c r="D619" s="16"/>
      <c r="E619" s="48"/>
      <c r="F619" s="17"/>
      <c r="G619" s="17"/>
      <c r="H619" s="17"/>
      <c r="I619" s="21"/>
      <c r="J619" s="17" t="s">
        <v>525</v>
      </c>
      <c r="K619" s="20">
        <f>IF(FluxoCaixa101315141918273032[[#This Row],[Movimento ]]="Saldo Inicial",FluxoCaixa101315141918273032[[#This Row],[R$ (Valores)]],K618+FluxoCaixa101315141918273032[[#This Row],[Valores Receitas / Despesas]])</f>
        <v>20527.94000000001</v>
      </c>
      <c r="L619" s="20">
        <f>IF(FluxoCaixa101315141918273032[[#This Row],[Entrada / Saída]]="Saída",FluxoCaixa101315141918273032[[#This Row],[R$ (Valores)]]*-1,FluxoCaixa101315141918273032[[#This Row],[R$ (Valores)]])</f>
        <v>0</v>
      </c>
    </row>
    <row r="620" spans="2:12">
      <c r="B620" s="48"/>
      <c r="C620" s="48"/>
      <c r="D620" s="16"/>
      <c r="E620" s="48"/>
      <c r="F620" s="17"/>
      <c r="G620" s="17"/>
      <c r="H620" s="17"/>
      <c r="I620" s="21"/>
      <c r="J620" s="17" t="s">
        <v>525</v>
      </c>
      <c r="K620" s="20">
        <f>IF(FluxoCaixa101315141918273032[[#This Row],[Movimento ]]="Saldo Inicial",FluxoCaixa101315141918273032[[#This Row],[R$ (Valores)]],K619+FluxoCaixa101315141918273032[[#This Row],[Valores Receitas / Despesas]])</f>
        <v>20527.94000000001</v>
      </c>
      <c r="L620" s="20">
        <f>IF(FluxoCaixa101315141918273032[[#This Row],[Entrada / Saída]]="Saída",FluxoCaixa101315141918273032[[#This Row],[R$ (Valores)]]*-1,FluxoCaixa101315141918273032[[#This Row],[R$ (Valores)]])</f>
        <v>0</v>
      </c>
    </row>
    <row r="621" spans="2:12">
      <c r="B621" s="48"/>
      <c r="C621" s="48"/>
      <c r="D621" s="16"/>
      <c r="E621" s="48"/>
      <c r="F621" s="17"/>
      <c r="G621" s="17"/>
      <c r="H621" s="17"/>
      <c r="I621" s="21"/>
      <c r="J621" s="17" t="s">
        <v>525</v>
      </c>
      <c r="K621" s="20">
        <f>IF(FluxoCaixa101315141918273032[[#This Row],[Movimento ]]="Saldo Inicial",FluxoCaixa101315141918273032[[#This Row],[R$ (Valores)]],K620+FluxoCaixa101315141918273032[[#This Row],[Valores Receitas / Despesas]])</f>
        <v>20527.94000000001</v>
      </c>
      <c r="L621" s="20">
        <f>IF(FluxoCaixa101315141918273032[[#This Row],[Entrada / Saída]]="Saída",FluxoCaixa101315141918273032[[#This Row],[R$ (Valores)]]*-1,FluxoCaixa101315141918273032[[#This Row],[R$ (Valores)]])</f>
        <v>0</v>
      </c>
    </row>
    <row r="622" spans="2:12">
      <c r="B622" s="48"/>
      <c r="C622" s="48"/>
      <c r="D622" s="16"/>
      <c r="E622" s="48"/>
      <c r="F622" s="17"/>
      <c r="G622" s="17"/>
      <c r="H622" s="17"/>
      <c r="I622" s="21"/>
      <c r="J622" s="17" t="s">
        <v>525</v>
      </c>
      <c r="K622" s="20">
        <f>IF(FluxoCaixa101315141918273032[[#This Row],[Movimento ]]="Saldo Inicial",FluxoCaixa101315141918273032[[#This Row],[R$ (Valores)]],K621+FluxoCaixa101315141918273032[[#This Row],[Valores Receitas / Despesas]])</f>
        <v>20527.94000000001</v>
      </c>
      <c r="L622" s="20">
        <f>IF(FluxoCaixa101315141918273032[[#This Row],[Entrada / Saída]]="Saída",FluxoCaixa101315141918273032[[#This Row],[R$ (Valores)]]*-1,FluxoCaixa101315141918273032[[#This Row],[R$ (Valores)]])</f>
        <v>0</v>
      </c>
    </row>
    <row r="623" spans="2:12">
      <c r="B623" s="48"/>
      <c r="C623" s="48"/>
      <c r="D623" s="16"/>
      <c r="E623" s="48"/>
      <c r="F623" s="17"/>
      <c r="G623" s="17"/>
      <c r="H623" s="17"/>
      <c r="I623" s="21"/>
      <c r="J623" s="17" t="s">
        <v>525</v>
      </c>
      <c r="K623" s="20">
        <f>IF(FluxoCaixa101315141918273032[[#This Row],[Movimento ]]="Saldo Inicial",FluxoCaixa101315141918273032[[#This Row],[R$ (Valores)]],K622+FluxoCaixa101315141918273032[[#This Row],[Valores Receitas / Despesas]])</f>
        <v>20527.94000000001</v>
      </c>
      <c r="L623" s="20">
        <f>IF(FluxoCaixa101315141918273032[[#This Row],[Entrada / Saída]]="Saída",FluxoCaixa101315141918273032[[#This Row],[R$ (Valores)]]*-1,FluxoCaixa101315141918273032[[#This Row],[R$ (Valores)]])</f>
        <v>0</v>
      </c>
    </row>
    <row r="624" spans="2:12">
      <c r="B624" s="48"/>
      <c r="C624" s="48"/>
      <c r="D624" s="16"/>
      <c r="E624" s="48"/>
      <c r="F624" s="17"/>
      <c r="G624" s="17"/>
      <c r="H624" s="17"/>
      <c r="I624" s="21"/>
      <c r="J624" s="17" t="s">
        <v>525</v>
      </c>
      <c r="K624" s="20">
        <f>IF(FluxoCaixa101315141918273032[[#This Row],[Movimento ]]="Saldo Inicial",FluxoCaixa101315141918273032[[#This Row],[R$ (Valores)]],K623+FluxoCaixa101315141918273032[[#This Row],[Valores Receitas / Despesas]])</f>
        <v>20527.94000000001</v>
      </c>
      <c r="L624" s="20">
        <f>IF(FluxoCaixa101315141918273032[[#This Row],[Entrada / Saída]]="Saída",FluxoCaixa101315141918273032[[#This Row],[R$ (Valores)]]*-1,FluxoCaixa101315141918273032[[#This Row],[R$ (Valores)]])</f>
        <v>0</v>
      </c>
    </row>
    <row r="625" spans="2:12">
      <c r="B625" s="48"/>
      <c r="C625" s="48"/>
      <c r="D625" s="16"/>
      <c r="E625" s="48"/>
      <c r="F625" s="17"/>
      <c r="G625" s="17"/>
      <c r="H625" s="17"/>
      <c r="I625" s="21"/>
      <c r="J625" s="17" t="s">
        <v>525</v>
      </c>
      <c r="K625" s="20">
        <f>IF(FluxoCaixa101315141918273032[[#This Row],[Movimento ]]="Saldo Inicial",FluxoCaixa101315141918273032[[#This Row],[R$ (Valores)]],K624+FluxoCaixa101315141918273032[[#This Row],[Valores Receitas / Despesas]])</f>
        <v>20527.94000000001</v>
      </c>
      <c r="L625" s="20">
        <f>IF(FluxoCaixa101315141918273032[[#This Row],[Entrada / Saída]]="Saída",FluxoCaixa101315141918273032[[#This Row],[R$ (Valores)]]*-1,FluxoCaixa101315141918273032[[#This Row],[R$ (Valores)]])</f>
        <v>0</v>
      </c>
    </row>
    <row r="626" spans="2:12">
      <c r="B626" s="48"/>
      <c r="C626" s="48"/>
      <c r="D626" s="16"/>
      <c r="E626" s="48"/>
      <c r="F626" s="17"/>
      <c r="G626" s="17"/>
      <c r="H626" s="17"/>
      <c r="I626" s="21"/>
      <c r="J626" s="17" t="s">
        <v>525</v>
      </c>
      <c r="K626" s="20">
        <f>IF(FluxoCaixa101315141918273032[[#This Row],[Movimento ]]="Saldo Inicial",FluxoCaixa101315141918273032[[#This Row],[R$ (Valores)]],K625+FluxoCaixa101315141918273032[[#This Row],[Valores Receitas / Despesas]])</f>
        <v>20527.94000000001</v>
      </c>
      <c r="L626" s="20">
        <f>IF(FluxoCaixa101315141918273032[[#This Row],[Entrada / Saída]]="Saída",FluxoCaixa101315141918273032[[#This Row],[R$ (Valores)]]*-1,FluxoCaixa101315141918273032[[#This Row],[R$ (Valores)]])</f>
        <v>0</v>
      </c>
    </row>
    <row r="627" spans="2:12">
      <c r="B627" s="48"/>
      <c r="C627" s="48"/>
      <c r="D627" s="16"/>
      <c r="E627" s="48"/>
      <c r="F627" s="17"/>
      <c r="G627" s="17"/>
      <c r="H627" s="17"/>
      <c r="I627" s="21"/>
      <c r="J627" s="17" t="s">
        <v>525</v>
      </c>
      <c r="K627" s="20">
        <f>IF(FluxoCaixa101315141918273032[[#This Row],[Movimento ]]="Saldo Inicial",FluxoCaixa101315141918273032[[#This Row],[R$ (Valores)]],K626+FluxoCaixa101315141918273032[[#This Row],[Valores Receitas / Despesas]])</f>
        <v>20527.94000000001</v>
      </c>
      <c r="L627" s="20">
        <f>IF(FluxoCaixa101315141918273032[[#This Row],[Entrada / Saída]]="Saída",FluxoCaixa101315141918273032[[#This Row],[R$ (Valores)]]*-1,FluxoCaixa101315141918273032[[#This Row],[R$ (Valores)]])</f>
        <v>0</v>
      </c>
    </row>
    <row r="628" spans="2:12">
      <c r="B628" s="48"/>
      <c r="C628" s="48"/>
      <c r="D628" s="16"/>
      <c r="E628" s="48"/>
      <c r="F628" s="17"/>
      <c r="G628" s="17"/>
      <c r="H628" s="17"/>
      <c r="I628" s="21"/>
      <c r="J628" s="17" t="s">
        <v>525</v>
      </c>
      <c r="K628" s="20">
        <f>IF(FluxoCaixa101315141918273032[[#This Row],[Movimento ]]="Saldo Inicial",FluxoCaixa101315141918273032[[#This Row],[R$ (Valores)]],K627+FluxoCaixa101315141918273032[[#This Row],[Valores Receitas / Despesas]])</f>
        <v>20527.94000000001</v>
      </c>
      <c r="L628" s="20">
        <f>IF(FluxoCaixa101315141918273032[[#This Row],[Entrada / Saída]]="Saída",FluxoCaixa101315141918273032[[#This Row],[R$ (Valores)]]*-1,FluxoCaixa101315141918273032[[#This Row],[R$ (Valores)]])</f>
        <v>0</v>
      </c>
    </row>
    <row r="629" spans="2:12">
      <c r="B629" s="48"/>
      <c r="C629" s="48"/>
      <c r="D629" s="16"/>
      <c r="E629" s="48"/>
      <c r="F629" s="17"/>
      <c r="G629" s="17"/>
      <c r="H629" s="17"/>
      <c r="I629" s="21"/>
      <c r="J629" s="17" t="s">
        <v>525</v>
      </c>
      <c r="K629" s="20">
        <f>IF(FluxoCaixa101315141918273032[[#This Row],[Movimento ]]="Saldo Inicial",FluxoCaixa101315141918273032[[#This Row],[R$ (Valores)]],K628+FluxoCaixa101315141918273032[[#This Row],[Valores Receitas / Despesas]])</f>
        <v>20527.94000000001</v>
      </c>
      <c r="L629" s="20">
        <f>IF(FluxoCaixa101315141918273032[[#This Row],[Entrada / Saída]]="Saída",FluxoCaixa101315141918273032[[#This Row],[R$ (Valores)]]*-1,FluxoCaixa101315141918273032[[#This Row],[R$ (Valores)]])</f>
        <v>0</v>
      </c>
    </row>
    <row r="630" spans="2:12">
      <c r="B630" s="48"/>
      <c r="C630" s="48"/>
      <c r="D630" s="16"/>
      <c r="E630" s="48"/>
      <c r="F630" s="17"/>
      <c r="G630" s="17"/>
      <c r="H630" s="17"/>
      <c r="I630" s="21"/>
      <c r="J630" s="17" t="s">
        <v>525</v>
      </c>
      <c r="K630" s="20">
        <f>IF(FluxoCaixa101315141918273032[[#This Row],[Movimento ]]="Saldo Inicial",FluxoCaixa101315141918273032[[#This Row],[R$ (Valores)]],K629+FluxoCaixa101315141918273032[[#This Row],[Valores Receitas / Despesas]])</f>
        <v>20527.94000000001</v>
      </c>
      <c r="L630" s="20">
        <f>IF(FluxoCaixa101315141918273032[[#This Row],[Entrada / Saída]]="Saída",FluxoCaixa101315141918273032[[#This Row],[R$ (Valores)]]*-1,FluxoCaixa101315141918273032[[#This Row],[R$ (Valores)]])</f>
        <v>0</v>
      </c>
    </row>
    <row r="631" spans="2:12">
      <c r="B631" s="48"/>
      <c r="C631" s="48"/>
      <c r="D631" s="16"/>
      <c r="E631" s="48"/>
      <c r="F631" s="17"/>
      <c r="G631" s="17"/>
      <c r="H631" s="17"/>
      <c r="I631" s="21"/>
      <c r="J631" s="17" t="s">
        <v>525</v>
      </c>
      <c r="K631" s="20">
        <f>IF(FluxoCaixa101315141918273032[[#This Row],[Movimento ]]="Saldo Inicial",FluxoCaixa101315141918273032[[#This Row],[R$ (Valores)]],K630+FluxoCaixa101315141918273032[[#This Row],[Valores Receitas / Despesas]])</f>
        <v>20527.94000000001</v>
      </c>
      <c r="L631" s="20">
        <f>IF(FluxoCaixa101315141918273032[[#This Row],[Entrada / Saída]]="Saída",FluxoCaixa101315141918273032[[#This Row],[R$ (Valores)]]*-1,FluxoCaixa101315141918273032[[#This Row],[R$ (Valores)]])</f>
        <v>0</v>
      </c>
    </row>
    <row r="632" spans="2:12">
      <c r="B632" s="48"/>
      <c r="C632" s="48"/>
      <c r="D632" s="16"/>
      <c r="E632" s="48"/>
      <c r="F632" s="17"/>
      <c r="G632" s="17"/>
      <c r="H632" s="17"/>
      <c r="I632" s="21"/>
      <c r="J632" s="17" t="s">
        <v>525</v>
      </c>
      <c r="K632" s="20">
        <f>IF(FluxoCaixa101315141918273032[[#This Row],[Movimento ]]="Saldo Inicial",FluxoCaixa101315141918273032[[#This Row],[R$ (Valores)]],K631+FluxoCaixa101315141918273032[[#This Row],[Valores Receitas / Despesas]])</f>
        <v>20527.94000000001</v>
      </c>
      <c r="L632" s="20">
        <f>IF(FluxoCaixa101315141918273032[[#This Row],[Entrada / Saída]]="Saída",FluxoCaixa101315141918273032[[#This Row],[R$ (Valores)]]*-1,FluxoCaixa101315141918273032[[#This Row],[R$ (Valores)]])</f>
        <v>0</v>
      </c>
    </row>
    <row r="633" spans="2:12">
      <c r="B633" s="48"/>
      <c r="C633" s="48"/>
      <c r="D633" s="16"/>
      <c r="E633" s="48"/>
      <c r="F633" s="17"/>
      <c r="G633" s="17"/>
      <c r="H633" s="17"/>
      <c r="I633" s="21"/>
      <c r="J633" s="17" t="s">
        <v>525</v>
      </c>
      <c r="K633" s="20">
        <f>IF(FluxoCaixa101315141918273032[[#This Row],[Movimento ]]="Saldo Inicial",FluxoCaixa101315141918273032[[#This Row],[R$ (Valores)]],K632+FluxoCaixa101315141918273032[[#This Row],[Valores Receitas / Despesas]])</f>
        <v>20527.94000000001</v>
      </c>
      <c r="L633" s="20">
        <f>IF(FluxoCaixa101315141918273032[[#This Row],[Entrada / Saída]]="Saída",FluxoCaixa101315141918273032[[#This Row],[R$ (Valores)]]*-1,FluxoCaixa101315141918273032[[#This Row],[R$ (Valores)]])</f>
        <v>0</v>
      </c>
    </row>
    <row r="634" spans="2:12">
      <c r="B634" s="48"/>
      <c r="C634" s="48"/>
      <c r="D634" s="16"/>
      <c r="E634" s="48"/>
      <c r="F634" s="17"/>
      <c r="G634" s="17"/>
      <c r="H634" s="17"/>
      <c r="I634" s="21"/>
      <c r="J634" s="17" t="s">
        <v>525</v>
      </c>
      <c r="K634" s="20">
        <f>IF(FluxoCaixa101315141918273032[[#This Row],[Movimento ]]="Saldo Inicial",FluxoCaixa101315141918273032[[#This Row],[R$ (Valores)]],K632+FluxoCaixa101315141918273032[[#This Row],[Valores Receitas / Despesas]])</f>
        <v>20527.94000000001</v>
      </c>
      <c r="L634" s="20">
        <f>IF(FluxoCaixa101315141918273032[[#This Row],[Entrada / Saída]]="Saída",FluxoCaixa101315141918273032[[#This Row],[R$ (Valores)]]*-1,FluxoCaixa101315141918273032[[#This Row],[R$ (Valores)]])</f>
        <v>0</v>
      </c>
    </row>
    <row r="635" spans="2:12">
      <c r="B635" s="48"/>
      <c r="C635" s="48"/>
      <c r="D635" s="16"/>
      <c r="E635" s="48"/>
      <c r="F635" s="17"/>
      <c r="G635" s="17"/>
      <c r="H635" s="17"/>
      <c r="I635" s="21"/>
      <c r="J635" s="17" t="s">
        <v>525</v>
      </c>
      <c r="K635" s="20">
        <f>IF(FluxoCaixa101315141918273032[[#This Row],[Movimento ]]="Saldo Inicial",FluxoCaixa101315141918273032[[#This Row],[R$ (Valores)]],K634+FluxoCaixa101315141918273032[[#This Row],[Valores Receitas / Despesas]])</f>
        <v>20527.94000000001</v>
      </c>
      <c r="L635" s="20">
        <f>IF(FluxoCaixa101315141918273032[[#This Row],[Entrada / Saída]]="Saída",FluxoCaixa101315141918273032[[#This Row],[R$ (Valores)]]*-1,FluxoCaixa101315141918273032[[#This Row],[R$ (Valores)]])</f>
        <v>0</v>
      </c>
    </row>
    <row r="636" spans="2:12">
      <c r="B636" s="48"/>
      <c r="C636" s="48"/>
      <c r="D636" s="16"/>
      <c r="E636" s="48"/>
      <c r="F636" s="17"/>
      <c r="G636" s="17"/>
      <c r="H636" s="17"/>
      <c r="I636" s="21"/>
      <c r="J636" s="17" t="s">
        <v>525</v>
      </c>
      <c r="K636" s="20">
        <f>IF(FluxoCaixa101315141918273032[[#This Row],[Movimento ]]="Saldo Inicial",FluxoCaixa101315141918273032[[#This Row],[R$ (Valores)]],K635+FluxoCaixa101315141918273032[[#This Row],[Valores Receitas / Despesas]])</f>
        <v>20527.94000000001</v>
      </c>
      <c r="L636" s="20">
        <f>IF(FluxoCaixa101315141918273032[[#This Row],[Entrada / Saída]]="Saída",FluxoCaixa101315141918273032[[#This Row],[R$ (Valores)]]*-1,FluxoCaixa101315141918273032[[#This Row],[R$ (Valores)]])</f>
        <v>0</v>
      </c>
    </row>
    <row r="637" spans="2:12">
      <c r="B637" s="48"/>
      <c r="C637" s="48"/>
      <c r="D637" s="16"/>
      <c r="E637" s="48"/>
      <c r="F637" s="17"/>
      <c r="G637" s="17"/>
      <c r="H637" s="17"/>
      <c r="I637" s="21"/>
      <c r="J637" s="17" t="s">
        <v>525</v>
      </c>
      <c r="K637" s="20">
        <f>IF(FluxoCaixa101315141918273032[[#This Row],[Movimento ]]="Saldo Inicial",FluxoCaixa101315141918273032[[#This Row],[R$ (Valores)]],K635+FluxoCaixa101315141918273032[[#This Row],[Valores Receitas / Despesas]])</f>
        <v>20527.94000000001</v>
      </c>
      <c r="L637" s="20">
        <f>IF(FluxoCaixa101315141918273032[[#This Row],[Entrada / Saída]]="Saída",FluxoCaixa101315141918273032[[#This Row],[R$ (Valores)]]*-1,FluxoCaixa101315141918273032[[#This Row],[R$ (Valores)]])</f>
        <v>0</v>
      </c>
    </row>
    <row r="638" spans="2:12">
      <c r="B638" s="48"/>
      <c r="C638" s="48"/>
      <c r="D638" s="16"/>
      <c r="E638" s="48"/>
      <c r="F638" s="17"/>
      <c r="G638" s="17"/>
      <c r="H638" s="17"/>
      <c r="I638" s="21"/>
      <c r="J638" s="17" t="s">
        <v>525</v>
      </c>
      <c r="K638" s="20">
        <f>IF(FluxoCaixa101315141918273032[[#This Row],[Movimento ]]="Saldo Inicial",FluxoCaixa101315141918273032[[#This Row],[R$ (Valores)]],K634+FluxoCaixa101315141918273032[[#This Row],[Valores Receitas / Despesas]])</f>
        <v>20527.94000000001</v>
      </c>
      <c r="L638" s="20">
        <f>IF(FluxoCaixa101315141918273032[[#This Row],[Entrada / Saída]]="Saída",FluxoCaixa101315141918273032[[#This Row],[R$ (Valores)]]*-1,FluxoCaixa101315141918273032[[#This Row],[R$ (Valores)]])</f>
        <v>0</v>
      </c>
    </row>
    <row r="639" spans="2:12">
      <c r="B639" s="48"/>
      <c r="C639" s="48"/>
      <c r="D639" s="16"/>
      <c r="E639" s="48"/>
      <c r="F639" s="17"/>
      <c r="G639" s="17"/>
      <c r="H639" s="17"/>
      <c r="I639" s="21"/>
      <c r="J639" s="17" t="s">
        <v>525</v>
      </c>
      <c r="K639" s="20">
        <f>IF(FluxoCaixa101315141918273032[[#This Row],[Movimento ]]="Saldo Inicial",FluxoCaixa101315141918273032[[#This Row],[R$ (Valores)]],K634+FluxoCaixa101315141918273032[[#This Row],[Valores Receitas / Despesas]])</f>
        <v>20527.94000000001</v>
      </c>
      <c r="L639" s="20">
        <f>IF(FluxoCaixa101315141918273032[[#This Row],[Entrada / Saída]]="Saída",FluxoCaixa101315141918273032[[#This Row],[R$ (Valores)]]*-1,FluxoCaixa101315141918273032[[#This Row],[R$ (Valores)]])</f>
        <v>0</v>
      </c>
    </row>
    <row r="640" spans="2:12">
      <c r="B640" s="48"/>
      <c r="C640" s="48"/>
      <c r="D640" s="16"/>
      <c r="E640" s="48"/>
      <c r="F640" s="17"/>
      <c r="G640" s="17"/>
      <c r="H640" s="17"/>
      <c r="I640" s="21"/>
      <c r="J640" s="17" t="s">
        <v>525</v>
      </c>
      <c r="K640" s="20">
        <f>IF(FluxoCaixa101315141918273032[[#This Row],[Movimento ]]="Saldo Inicial",FluxoCaixa101315141918273032[[#This Row],[R$ (Valores)]],K632+FluxoCaixa101315141918273032[[#This Row],[Valores Receitas / Despesas]])</f>
        <v>20527.94000000001</v>
      </c>
      <c r="L640" s="20">
        <f>IF(FluxoCaixa101315141918273032[[#This Row],[Entrada / Saída]]="Saída",FluxoCaixa101315141918273032[[#This Row],[R$ (Valores)]]*-1,FluxoCaixa101315141918273032[[#This Row],[R$ (Valores)]])</f>
        <v>0</v>
      </c>
    </row>
    <row r="641" spans="2:12">
      <c r="B641" s="48"/>
      <c r="C641" s="48"/>
      <c r="D641" s="16"/>
      <c r="E641" s="48"/>
      <c r="F641" s="17"/>
      <c r="G641" s="17"/>
      <c r="H641" s="17"/>
      <c r="I641" s="21"/>
      <c r="J641" s="17" t="s">
        <v>525</v>
      </c>
      <c r="K641" s="20">
        <f>IF(FluxoCaixa101315141918273032[[#This Row],[Movimento ]]="Saldo Inicial",FluxoCaixa101315141918273032[[#This Row],[R$ (Valores)]],K640+FluxoCaixa101315141918273032[[#This Row],[Valores Receitas / Despesas]])</f>
        <v>20527.94000000001</v>
      </c>
      <c r="L641" s="20">
        <f>IF(FluxoCaixa101315141918273032[[#This Row],[Entrada / Saída]]="Saída",FluxoCaixa101315141918273032[[#This Row],[R$ (Valores)]]*-1,FluxoCaixa101315141918273032[[#This Row],[R$ (Valores)]])</f>
        <v>0</v>
      </c>
    </row>
    <row r="642" spans="2:12">
      <c r="B642" s="48"/>
      <c r="C642" s="48"/>
      <c r="D642" s="16"/>
      <c r="E642" s="48"/>
      <c r="F642" s="17"/>
      <c r="G642" s="17"/>
      <c r="H642" s="17"/>
      <c r="I642" s="21"/>
      <c r="J642" s="17" t="s">
        <v>525</v>
      </c>
      <c r="K642" s="20">
        <f>IF(FluxoCaixa101315141918273032[[#This Row],[Movimento ]]="Saldo Inicial",FluxoCaixa101315141918273032[[#This Row],[R$ (Valores)]],K641+FluxoCaixa101315141918273032[[#This Row],[Valores Receitas / Despesas]])</f>
        <v>20527.94000000001</v>
      </c>
      <c r="L642" s="20">
        <f>IF(FluxoCaixa101315141918273032[[#This Row],[Entrada / Saída]]="Saída",FluxoCaixa101315141918273032[[#This Row],[R$ (Valores)]]*-1,FluxoCaixa101315141918273032[[#This Row],[R$ (Valores)]])</f>
        <v>0</v>
      </c>
    </row>
    <row r="643" spans="2:12">
      <c r="B643" s="48"/>
      <c r="C643" s="48"/>
      <c r="D643" s="16"/>
      <c r="E643" s="48"/>
      <c r="F643" s="17"/>
      <c r="G643" s="17"/>
      <c r="H643" s="17"/>
      <c r="I643" s="21"/>
      <c r="J643" s="17" t="s">
        <v>525</v>
      </c>
      <c r="K643" s="20">
        <f>IF(FluxoCaixa101315141918273032[[#This Row],[Movimento ]]="Saldo Inicial",FluxoCaixa101315141918273032[[#This Row],[R$ (Valores)]],K641+FluxoCaixa101315141918273032[[#This Row],[Valores Receitas / Despesas]])</f>
        <v>20527.94000000001</v>
      </c>
      <c r="L643" s="20">
        <f>IF(FluxoCaixa101315141918273032[[#This Row],[Entrada / Saída]]="Saída",FluxoCaixa101315141918273032[[#This Row],[R$ (Valores)]]*-1,FluxoCaixa101315141918273032[[#This Row],[R$ (Valores)]])</f>
        <v>0</v>
      </c>
    </row>
    <row r="644" spans="2:12">
      <c r="B644" s="48"/>
      <c r="C644" s="48"/>
      <c r="D644" s="16"/>
      <c r="E644" s="48"/>
      <c r="F644" s="17"/>
      <c r="G644" s="17"/>
      <c r="H644" s="17"/>
      <c r="I644" s="21"/>
      <c r="J644" s="17" t="s">
        <v>525</v>
      </c>
      <c r="K644" s="20">
        <f>IF(FluxoCaixa101315141918273032[[#This Row],[Movimento ]]="Saldo Inicial",FluxoCaixa101315141918273032[[#This Row],[R$ (Valores)]],K640+FluxoCaixa101315141918273032[[#This Row],[Valores Receitas / Despesas]])</f>
        <v>20527.94000000001</v>
      </c>
      <c r="L644" s="20">
        <f>IF(FluxoCaixa101315141918273032[[#This Row],[Entrada / Saída]]="Saída",FluxoCaixa101315141918273032[[#This Row],[R$ (Valores)]]*-1,FluxoCaixa101315141918273032[[#This Row],[R$ (Valores)]])</f>
        <v>0</v>
      </c>
    </row>
    <row r="645" spans="2:12">
      <c r="B645" s="48"/>
      <c r="C645" s="48"/>
      <c r="D645" s="16"/>
      <c r="E645" s="48"/>
      <c r="F645" s="17"/>
      <c r="G645" s="17"/>
      <c r="H645" s="17"/>
      <c r="I645" s="21"/>
      <c r="J645" s="17" t="s">
        <v>525</v>
      </c>
      <c r="K645" s="20">
        <f>IF(FluxoCaixa101315141918273032[[#This Row],[Movimento ]]="Saldo Inicial",FluxoCaixa101315141918273032[[#This Row],[R$ (Valores)]],K640+FluxoCaixa101315141918273032[[#This Row],[Valores Receitas / Despesas]])</f>
        <v>20527.94000000001</v>
      </c>
      <c r="L645" s="20">
        <f>IF(FluxoCaixa101315141918273032[[#This Row],[Entrada / Saída]]="Saída",FluxoCaixa101315141918273032[[#This Row],[R$ (Valores)]]*-1,FluxoCaixa101315141918273032[[#This Row],[R$ (Valores)]])</f>
        <v>0</v>
      </c>
    </row>
    <row r="646" spans="2:12">
      <c r="B646" s="48"/>
      <c r="C646" s="48"/>
      <c r="D646" s="16"/>
      <c r="E646" s="48"/>
      <c r="F646" s="17"/>
      <c r="G646" s="17"/>
      <c r="H646" s="17"/>
      <c r="I646" s="21"/>
      <c r="J646" s="17" t="s">
        <v>525</v>
      </c>
      <c r="K646" s="20">
        <f>IF(FluxoCaixa101315141918273032[[#This Row],[Movimento ]]="Saldo Inicial",FluxoCaixa101315141918273032[[#This Row],[R$ (Valores)]],K645+FluxoCaixa101315141918273032[[#This Row],[Valores Receitas / Despesas]])</f>
        <v>20527.94000000001</v>
      </c>
      <c r="L646" s="20">
        <f>IF(FluxoCaixa101315141918273032[[#This Row],[Entrada / Saída]]="Saída",FluxoCaixa101315141918273032[[#This Row],[R$ (Valores)]]*-1,FluxoCaixa101315141918273032[[#This Row],[R$ (Valores)]])</f>
        <v>0</v>
      </c>
    </row>
    <row r="647" spans="2:12">
      <c r="B647" s="48"/>
      <c r="C647" s="48"/>
      <c r="D647" s="16"/>
      <c r="E647" s="48"/>
      <c r="F647" s="17"/>
      <c r="G647" s="17"/>
      <c r="H647" s="17"/>
      <c r="I647" s="21"/>
      <c r="J647" s="17" t="s">
        <v>525</v>
      </c>
      <c r="K647" s="20">
        <f>IF(FluxoCaixa101315141918273032[[#This Row],[Movimento ]]="Saldo Inicial",FluxoCaixa101315141918273032[[#This Row],[R$ (Valores)]],K646+FluxoCaixa101315141918273032[[#This Row],[Valores Receitas / Despesas]])</f>
        <v>20527.94000000001</v>
      </c>
      <c r="L647" s="20">
        <f>IF(FluxoCaixa101315141918273032[[#This Row],[Entrada / Saída]]="Saída",FluxoCaixa101315141918273032[[#This Row],[R$ (Valores)]]*-1,FluxoCaixa101315141918273032[[#This Row],[R$ (Valores)]])</f>
        <v>0</v>
      </c>
    </row>
    <row r="648" spans="2:12">
      <c r="B648" s="48"/>
      <c r="C648" s="48"/>
      <c r="D648" s="16"/>
      <c r="E648" s="48"/>
      <c r="F648" s="17"/>
      <c r="G648" s="17"/>
      <c r="H648" s="17"/>
      <c r="I648" s="21"/>
      <c r="J648" s="17" t="s">
        <v>525</v>
      </c>
      <c r="K648" s="20">
        <f>IF(FluxoCaixa101315141918273032[[#This Row],[Movimento ]]="Saldo Inicial",FluxoCaixa101315141918273032[[#This Row],[R$ (Valores)]],K647+FluxoCaixa101315141918273032[[#This Row],[Valores Receitas / Despesas]])</f>
        <v>20527.94000000001</v>
      </c>
      <c r="L648" s="20">
        <f>IF(FluxoCaixa101315141918273032[[#This Row],[Entrada / Saída]]="Saída",FluxoCaixa101315141918273032[[#This Row],[R$ (Valores)]]*-1,FluxoCaixa101315141918273032[[#This Row],[R$ (Valores)]])</f>
        <v>0</v>
      </c>
    </row>
    <row r="649" spans="2:12">
      <c r="B649" s="48"/>
      <c r="C649" s="48"/>
      <c r="D649" s="16"/>
      <c r="E649" s="48"/>
      <c r="F649" s="17"/>
      <c r="G649" s="17"/>
      <c r="H649" s="17"/>
      <c r="I649" s="21"/>
      <c r="J649" s="17" t="s">
        <v>525</v>
      </c>
      <c r="K649" s="20">
        <f>IF(FluxoCaixa101315141918273032[[#This Row],[Movimento ]]="Saldo Inicial",FluxoCaixa101315141918273032[[#This Row],[R$ (Valores)]],K647+FluxoCaixa101315141918273032[[#This Row],[Valores Receitas / Despesas]])</f>
        <v>20527.94000000001</v>
      </c>
      <c r="L649" s="20">
        <f>IF(FluxoCaixa101315141918273032[[#This Row],[Entrada / Saída]]="Saída",FluxoCaixa101315141918273032[[#This Row],[R$ (Valores)]]*-1,FluxoCaixa101315141918273032[[#This Row],[R$ (Valores)]])</f>
        <v>0</v>
      </c>
    </row>
    <row r="650" spans="2:12">
      <c r="B650" s="48"/>
      <c r="C650" s="48"/>
      <c r="D650" s="16"/>
      <c r="E650" s="48"/>
      <c r="F650" s="17"/>
      <c r="G650" s="17"/>
      <c r="H650" s="17"/>
      <c r="I650" s="21"/>
      <c r="J650" s="17" t="s">
        <v>525</v>
      </c>
      <c r="K650" s="20">
        <f>IF(FluxoCaixa101315141918273032[[#This Row],[Movimento ]]="Saldo Inicial",FluxoCaixa101315141918273032[[#This Row],[R$ (Valores)]],K640+FluxoCaixa101315141918273032[[#This Row],[Valores Receitas / Despesas]])</f>
        <v>20527.94000000001</v>
      </c>
      <c r="L650" s="20">
        <f>IF(FluxoCaixa101315141918273032[[#This Row],[Entrada / Saída]]="Saída",FluxoCaixa101315141918273032[[#This Row],[R$ (Valores)]]*-1,FluxoCaixa101315141918273032[[#This Row],[R$ (Valores)]])</f>
        <v>0</v>
      </c>
    </row>
    <row r="651" spans="2:12">
      <c r="B651" s="48"/>
      <c r="C651" s="48"/>
      <c r="D651" s="16"/>
      <c r="E651" s="48"/>
      <c r="F651" s="17"/>
      <c r="G651" s="17"/>
      <c r="H651" s="17"/>
      <c r="I651" s="21"/>
      <c r="J651" s="17" t="s">
        <v>525</v>
      </c>
      <c r="K651" s="20">
        <f>IF(FluxoCaixa101315141918273032[[#This Row],[Movimento ]]="Saldo Inicial",FluxoCaixa101315141918273032[[#This Row],[R$ (Valores)]],K650+FluxoCaixa101315141918273032[[#This Row],[Valores Receitas / Despesas]])</f>
        <v>20527.94000000001</v>
      </c>
      <c r="L651" s="20">
        <f>IF(FluxoCaixa101315141918273032[[#This Row],[Entrada / Saída]]="Saída",FluxoCaixa101315141918273032[[#This Row],[R$ (Valores)]]*-1,FluxoCaixa101315141918273032[[#This Row],[R$ (Valores)]])</f>
        <v>0</v>
      </c>
    </row>
    <row r="652" spans="2:12">
      <c r="B652" s="48"/>
      <c r="C652" s="48"/>
      <c r="D652" s="16"/>
      <c r="E652" s="48"/>
      <c r="F652" s="17"/>
      <c r="G652" s="17"/>
      <c r="H652" s="17"/>
      <c r="I652" s="21"/>
      <c r="J652" s="17" t="s">
        <v>525</v>
      </c>
      <c r="K652" s="20">
        <f>IF(FluxoCaixa101315141918273032[[#This Row],[Movimento ]]="Saldo Inicial",FluxoCaixa101315141918273032[[#This Row],[R$ (Valores)]],K650+FluxoCaixa101315141918273032[[#This Row],[Valores Receitas / Despesas]])</f>
        <v>20527.94000000001</v>
      </c>
      <c r="L652" s="20">
        <f>IF(FluxoCaixa101315141918273032[[#This Row],[Entrada / Saída]]="Saída",FluxoCaixa101315141918273032[[#This Row],[R$ (Valores)]]*-1,FluxoCaixa101315141918273032[[#This Row],[R$ (Valores)]])</f>
        <v>0</v>
      </c>
    </row>
    <row r="653" spans="2:12">
      <c r="B653" s="48"/>
      <c r="C653" s="48"/>
      <c r="D653" s="16"/>
      <c r="E653" s="48"/>
      <c r="F653" s="17"/>
      <c r="G653" s="17"/>
      <c r="H653" s="17"/>
      <c r="I653" s="21"/>
      <c r="J653" s="17" t="s">
        <v>525</v>
      </c>
      <c r="K653" s="20">
        <f>IF(FluxoCaixa101315141918273032[[#This Row],[Movimento ]]="Saldo Inicial",FluxoCaixa101315141918273032[[#This Row],[R$ (Valores)]],K650+FluxoCaixa101315141918273032[[#This Row],[Valores Receitas / Despesas]])</f>
        <v>20527.94000000001</v>
      </c>
      <c r="L653" s="20">
        <f>IF(FluxoCaixa101315141918273032[[#This Row],[Entrada / Saída]]="Saída",FluxoCaixa101315141918273032[[#This Row],[R$ (Valores)]]*-1,FluxoCaixa101315141918273032[[#This Row],[R$ (Valores)]])</f>
        <v>0</v>
      </c>
    </row>
    <row r="654" spans="2:12">
      <c r="B654" s="48"/>
      <c r="C654" s="48"/>
      <c r="D654" s="16"/>
      <c r="E654" s="48"/>
      <c r="F654" s="17"/>
      <c r="G654" s="17"/>
      <c r="H654" s="17"/>
      <c r="I654" s="21"/>
      <c r="J654" s="17" t="s">
        <v>525</v>
      </c>
      <c r="K654" s="20">
        <f>IF(FluxoCaixa101315141918273032[[#This Row],[Movimento ]]="Saldo Inicial",FluxoCaixa101315141918273032[[#This Row],[R$ (Valores)]],K650+FluxoCaixa101315141918273032[[#This Row],[Valores Receitas / Despesas]])</f>
        <v>20527.94000000001</v>
      </c>
      <c r="L654" s="20">
        <f>IF(FluxoCaixa101315141918273032[[#This Row],[Entrada / Saída]]="Saída",FluxoCaixa101315141918273032[[#This Row],[R$ (Valores)]]*-1,FluxoCaixa101315141918273032[[#This Row],[R$ (Valores)]])</f>
        <v>0</v>
      </c>
    </row>
    <row r="655" spans="2:12">
      <c r="B655" s="48"/>
      <c r="C655" s="48"/>
      <c r="D655" s="16"/>
      <c r="E655" s="48"/>
      <c r="F655" s="17"/>
      <c r="G655" s="17"/>
      <c r="H655" s="17"/>
      <c r="I655" s="21"/>
      <c r="J655" s="17" t="s">
        <v>525</v>
      </c>
      <c r="K655" s="20">
        <f>IF(FluxoCaixa101315141918273032[[#This Row],[Movimento ]]="Saldo Inicial",FluxoCaixa101315141918273032[[#This Row],[R$ (Valores)]],K650+FluxoCaixa101315141918273032[[#This Row],[Valores Receitas / Despesas]])</f>
        <v>20527.94000000001</v>
      </c>
      <c r="L655" s="20">
        <f>IF(FluxoCaixa101315141918273032[[#This Row],[Entrada / Saída]]="Saída",FluxoCaixa101315141918273032[[#This Row],[R$ (Valores)]]*-1,FluxoCaixa101315141918273032[[#This Row],[R$ (Valores)]])</f>
        <v>0</v>
      </c>
    </row>
    <row r="656" spans="2:12">
      <c r="B656" s="48"/>
      <c r="C656" s="48"/>
      <c r="D656" s="16"/>
      <c r="E656" s="48"/>
      <c r="F656" s="17"/>
      <c r="G656" s="17"/>
      <c r="H656" s="17"/>
      <c r="I656" s="21"/>
      <c r="J656" s="17" t="s">
        <v>525</v>
      </c>
      <c r="K656" s="20">
        <f>IF(FluxoCaixa101315141918273032[[#This Row],[Movimento ]]="Saldo Inicial",FluxoCaixa101315141918273032[[#This Row],[R$ (Valores)]],K655+FluxoCaixa101315141918273032[[#This Row],[Valores Receitas / Despesas]])</f>
        <v>20527.94000000001</v>
      </c>
      <c r="L656" s="20">
        <f>IF(FluxoCaixa101315141918273032[[#This Row],[Entrada / Saída]]="Saída",FluxoCaixa101315141918273032[[#This Row],[R$ (Valores)]]*-1,FluxoCaixa101315141918273032[[#This Row],[R$ (Valores)]])</f>
        <v>0</v>
      </c>
    </row>
    <row r="657" spans="2:12">
      <c r="B657" s="48"/>
      <c r="C657" s="48"/>
      <c r="D657" s="16"/>
      <c r="E657" s="48"/>
      <c r="F657" s="17"/>
      <c r="G657" s="17"/>
      <c r="H657" s="17"/>
      <c r="I657" s="21"/>
      <c r="J657" s="17" t="s">
        <v>525</v>
      </c>
      <c r="K657" s="20">
        <f>IF(FluxoCaixa101315141918273032[[#This Row],[Movimento ]]="Saldo Inicial",FluxoCaixa101315141918273032[[#This Row],[R$ (Valores)]],K655+FluxoCaixa101315141918273032[[#This Row],[Valores Receitas / Despesas]])</f>
        <v>20527.94000000001</v>
      </c>
      <c r="L657" s="20">
        <f>IF(FluxoCaixa101315141918273032[[#This Row],[Entrada / Saída]]="Saída",FluxoCaixa101315141918273032[[#This Row],[R$ (Valores)]]*-1,FluxoCaixa101315141918273032[[#This Row],[R$ (Valores)]])</f>
        <v>0</v>
      </c>
    </row>
    <row r="658" spans="2:12">
      <c r="B658" s="48"/>
      <c r="C658" s="48"/>
      <c r="D658" s="16"/>
      <c r="E658" s="48"/>
      <c r="F658" s="17"/>
      <c r="G658" s="17"/>
      <c r="H658" s="17"/>
      <c r="I658" s="6"/>
      <c r="J658" s="17" t="s">
        <v>525</v>
      </c>
      <c r="K658" s="20">
        <f>IF(FluxoCaixa101315141918273032[[#This Row],[Movimento ]]="Saldo Inicial",FluxoCaixa101315141918273032[[#This Row],[R$ (Valores)]],K655+FluxoCaixa101315141918273032[[#This Row],[Valores Receitas / Despesas]])</f>
        <v>20527.94000000001</v>
      </c>
      <c r="L658" s="20">
        <f>IF(FluxoCaixa101315141918273032[[#This Row],[Entrada / Saída]]="Saída",FluxoCaixa101315141918273032[[#This Row],[R$ (Valores)]]*-1,FluxoCaixa101315141918273032[[#This Row],[R$ (Valores)]])</f>
        <v>0</v>
      </c>
    </row>
    <row r="659" spans="2:12">
      <c r="B659" s="48"/>
      <c r="C659" s="48"/>
      <c r="D659" s="16"/>
      <c r="E659" s="48"/>
      <c r="F659" s="17"/>
      <c r="G659" s="17"/>
      <c r="H659" s="17"/>
      <c r="I659" s="21"/>
      <c r="J659" s="17" t="s">
        <v>525</v>
      </c>
      <c r="K659" s="20">
        <f>IF(FluxoCaixa101315141918273032[[#This Row],[Movimento ]]="Saldo Inicial",FluxoCaixa101315141918273032[[#This Row],[R$ (Valores)]],K655+FluxoCaixa101315141918273032[[#This Row],[Valores Receitas / Despesas]])</f>
        <v>20527.94000000001</v>
      </c>
      <c r="L659" s="20">
        <f>IF(FluxoCaixa101315141918273032[[#This Row],[Entrada / Saída]]="Saída",FluxoCaixa101315141918273032[[#This Row],[R$ (Valores)]]*-1,FluxoCaixa101315141918273032[[#This Row],[R$ (Valores)]])</f>
        <v>0</v>
      </c>
    </row>
    <row r="660" spans="2:12">
      <c r="B660" s="48"/>
      <c r="C660" s="48"/>
      <c r="D660" s="16"/>
      <c r="E660" s="48"/>
      <c r="F660" s="17"/>
      <c r="G660" s="17"/>
      <c r="H660" s="17"/>
      <c r="I660" s="21"/>
      <c r="J660" s="17" t="s">
        <v>525</v>
      </c>
      <c r="K660" s="20">
        <f>IF(FluxoCaixa101315141918273032[[#This Row],[Movimento ]]="Saldo Inicial",FluxoCaixa101315141918273032[[#This Row],[R$ (Valores)]],K640+FluxoCaixa101315141918273032[[#This Row],[Valores Receitas / Despesas]])</f>
        <v>20527.94000000001</v>
      </c>
      <c r="L660" s="20">
        <f>IF(FluxoCaixa101315141918273032[[#This Row],[Entrada / Saída]]="Saída",FluxoCaixa101315141918273032[[#This Row],[R$ (Valores)]]*-1,FluxoCaixa101315141918273032[[#This Row],[R$ (Valores)]])</f>
        <v>0</v>
      </c>
    </row>
    <row r="661" spans="2:12">
      <c r="B661" s="48"/>
      <c r="C661" s="48"/>
      <c r="D661" s="16"/>
      <c r="E661" s="48"/>
      <c r="F661" s="17"/>
      <c r="G661" s="17"/>
      <c r="H661" s="17"/>
      <c r="I661" s="21"/>
      <c r="J661" s="17" t="s">
        <v>525</v>
      </c>
      <c r="K661" s="20">
        <f>IF(FluxoCaixa101315141918273032[[#This Row],[Movimento ]]="Saldo Inicial",FluxoCaixa101315141918273032[[#This Row],[R$ (Valores)]],K660+FluxoCaixa101315141918273032[[#This Row],[Valores Receitas / Despesas]])</f>
        <v>20527.94000000001</v>
      </c>
      <c r="L661" s="20">
        <f>IF(FluxoCaixa101315141918273032[[#This Row],[Entrada / Saída]]="Saída",FluxoCaixa101315141918273032[[#This Row],[R$ (Valores)]]*-1,FluxoCaixa101315141918273032[[#This Row],[R$ (Valores)]])</f>
        <v>0</v>
      </c>
    </row>
    <row r="662" spans="2:12">
      <c r="B662" s="48"/>
      <c r="C662" s="48"/>
      <c r="D662" s="16"/>
      <c r="E662" s="48"/>
      <c r="F662" s="17"/>
      <c r="G662" s="17"/>
      <c r="H662" s="17"/>
      <c r="I662" s="21"/>
      <c r="J662" s="17" t="s">
        <v>525</v>
      </c>
      <c r="K662" s="20">
        <f>IF(FluxoCaixa101315141918273032[[#This Row],[Movimento ]]="Saldo Inicial",FluxoCaixa101315141918273032[[#This Row],[R$ (Valores)]],K661+FluxoCaixa101315141918273032[[#This Row],[Valores Receitas / Despesas]])</f>
        <v>20527.94000000001</v>
      </c>
      <c r="L662" s="20">
        <f>IF(FluxoCaixa101315141918273032[[#This Row],[Entrada / Saída]]="Saída",FluxoCaixa101315141918273032[[#This Row],[R$ (Valores)]]*-1,FluxoCaixa101315141918273032[[#This Row],[R$ (Valores)]])</f>
        <v>0</v>
      </c>
    </row>
    <row r="663" spans="2:12">
      <c r="B663" s="48"/>
      <c r="C663" s="48"/>
      <c r="D663" s="16"/>
      <c r="E663" s="48"/>
      <c r="F663" s="17"/>
      <c r="G663" s="17"/>
      <c r="H663" s="17"/>
      <c r="I663" s="21"/>
      <c r="J663" s="17" t="s">
        <v>525</v>
      </c>
      <c r="K663" s="20">
        <f>IF(FluxoCaixa101315141918273032[[#This Row],[Movimento ]]="Saldo Inicial",FluxoCaixa101315141918273032[[#This Row],[R$ (Valores)]],K661+FluxoCaixa101315141918273032[[#This Row],[Valores Receitas / Despesas]])</f>
        <v>20527.94000000001</v>
      </c>
      <c r="L663" s="20">
        <f>IF(FluxoCaixa101315141918273032[[#This Row],[Entrada / Saída]]="Saída",FluxoCaixa101315141918273032[[#This Row],[R$ (Valores)]]*-1,FluxoCaixa101315141918273032[[#This Row],[R$ (Valores)]])</f>
        <v>0</v>
      </c>
    </row>
    <row r="664" spans="2:12">
      <c r="B664" s="48"/>
      <c r="C664" s="48"/>
      <c r="D664" s="16"/>
      <c r="E664" s="48"/>
      <c r="F664" s="17"/>
      <c r="G664" s="17"/>
      <c r="H664" s="17"/>
      <c r="I664" s="21"/>
      <c r="J664" s="17" t="s">
        <v>525</v>
      </c>
      <c r="K664" s="20">
        <f>IF(FluxoCaixa101315141918273032[[#This Row],[Movimento ]]="Saldo Inicial",FluxoCaixa101315141918273032[[#This Row],[R$ (Valores)]],K661+FluxoCaixa101315141918273032[[#This Row],[Valores Receitas / Despesas]])</f>
        <v>20527.94000000001</v>
      </c>
      <c r="L664" s="20">
        <f>IF(FluxoCaixa101315141918273032[[#This Row],[Entrada / Saída]]="Saída",FluxoCaixa101315141918273032[[#This Row],[R$ (Valores)]]*-1,FluxoCaixa101315141918273032[[#This Row],[R$ (Valores)]])</f>
        <v>0</v>
      </c>
    </row>
    <row r="665" spans="2:12">
      <c r="B665" s="48"/>
      <c r="C665" s="48"/>
      <c r="D665" s="16"/>
      <c r="E665" s="48"/>
      <c r="F665" s="17"/>
      <c r="G665" s="17"/>
      <c r="H665" s="17"/>
      <c r="I665" s="21"/>
      <c r="J665" s="17" t="s">
        <v>525</v>
      </c>
      <c r="K665" s="20">
        <f>IF(FluxoCaixa101315141918273032[[#This Row],[Movimento ]]="Saldo Inicial",FluxoCaixa101315141918273032[[#This Row],[R$ (Valores)]],K660+FluxoCaixa101315141918273032[[#This Row],[Valores Receitas / Despesas]])</f>
        <v>20527.94000000001</v>
      </c>
      <c r="L665" s="20">
        <f>IF(FluxoCaixa101315141918273032[[#This Row],[Entrada / Saída]]="Saída",FluxoCaixa101315141918273032[[#This Row],[R$ (Valores)]]*-1,FluxoCaixa101315141918273032[[#This Row],[R$ (Valores)]])</f>
        <v>0</v>
      </c>
    </row>
    <row r="666" spans="2:12">
      <c r="B666" s="48"/>
      <c r="C666" s="48"/>
      <c r="D666" s="16"/>
      <c r="E666" s="48"/>
      <c r="F666" s="17"/>
      <c r="G666" s="17"/>
      <c r="H666" s="17"/>
      <c r="I666" s="21"/>
      <c r="J666" s="17" t="s">
        <v>525</v>
      </c>
      <c r="K666" s="20">
        <f>IF(FluxoCaixa101315141918273032[[#This Row],[Movimento ]]="Saldo Inicial",FluxoCaixa101315141918273032[[#This Row],[R$ (Valores)]],K660+FluxoCaixa101315141918273032[[#This Row],[Valores Receitas / Despesas]])</f>
        <v>20527.94000000001</v>
      </c>
      <c r="L666" s="20">
        <f>IF(FluxoCaixa101315141918273032[[#This Row],[Entrada / Saída]]="Saída",FluxoCaixa101315141918273032[[#This Row],[R$ (Valores)]]*-1,FluxoCaixa101315141918273032[[#This Row],[R$ (Valores)]])</f>
        <v>0</v>
      </c>
    </row>
    <row r="667" spans="2:12">
      <c r="B667" s="48"/>
      <c r="C667" s="48"/>
      <c r="D667" s="16"/>
      <c r="E667" s="48"/>
      <c r="F667" s="17"/>
      <c r="G667" s="17"/>
      <c r="H667" s="17"/>
      <c r="I667" s="21"/>
      <c r="J667" s="17" t="s">
        <v>525</v>
      </c>
      <c r="K667" s="20">
        <f>IF(FluxoCaixa101315141918273032[[#This Row],[Movimento ]]="Saldo Inicial",FluxoCaixa101315141918273032[[#This Row],[R$ (Valores)]],K660+FluxoCaixa101315141918273032[[#This Row],[Valores Receitas / Despesas]])</f>
        <v>20527.94000000001</v>
      </c>
      <c r="L667" s="20">
        <f>IF(FluxoCaixa101315141918273032[[#This Row],[Entrada / Saída]]="Saída",FluxoCaixa101315141918273032[[#This Row],[R$ (Valores)]]*-1,FluxoCaixa101315141918273032[[#This Row],[R$ (Valores)]])</f>
        <v>0</v>
      </c>
    </row>
    <row r="668" spans="2:12">
      <c r="B668" s="48"/>
      <c r="C668" s="48"/>
      <c r="D668" s="16"/>
      <c r="E668" s="48"/>
      <c r="F668" s="17"/>
      <c r="G668" s="17"/>
      <c r="H668" s="17"/>
      <c r="I668" s="21"/>
      <c r="J668" s="17" t="s">
        <v>525</v>
      </c>
      <c r="K668" s="20">
        <f>IF(FluxoCaixa101315141918273032[[#This Row],[Movimento ]]="Saldo Inicial",FluxoCaixa101315141918273032[[#This Row],[R$ (Valores)]],K667+FluxoCaixa101315141918273032[[#This Row],[Valores Receitas / Despesas]])</f>
        <v>20527.94000000001</v>
      </c>
      <c r="L668" s="20">
        <f>IF(FluxoCaixa101315141918273032[[#This Row],[Entrada / Saída]]="Saída",FluxoCaixa101315141918273032[[#This Row],[R$ (Valores)]]*-1,FluxoCaixa101315141918273032[[#This Row],[R$ (Valores)]])</f>
        <v>0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G11:G668" xr:uid="{11982AE5-E825-43D1-BC6E-D68A6E5C46AC}">
      <formula1>INDIRECT(F11)</formula1>
    </dataValidation>
    <dataValidation type="list" allowBlank="1" showInputMessage="1" showErrorMessage="1" sqref="H11" xr:uid="{1C8C970E-69E0-40DC-A2AC-0FACE8EB1326}">
      <formula1>INDIRECT($F11)</formula1>
    </dataValidation>
    <dataValidation type="list" allowBlank="1" showInputMessage="1" showErrorMessage="1" sqref="F11:F668" xr:uid="{AA8F2374-7710-4E6D-9A0A-EA561C554E3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9BA1E2-E9A6-4FEB-AAF7-CC6E2D02A764}">
          <x14:formula1>
            <xm:f>'Origem de Dados '!$F$3:$F$6</xm:f>
          </x14:formula1>
          <xm:sqref>J11:J668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  <vt:lpstr>AGOS_2026 BRADESCO</vt:lpstr>
      <vt:lpstr>AGOS_2026 CONFIANÇA</vt:lpstr>
      <vt:lpstr>AGOS_2026 MAXCREDITO</vt:lpstr>
      <vt:lpstr>SET_2026 MAXCREDITO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2026-09-03T20:58:32Z</dcterms:modified>
</cp:coreProperties>
</file>