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wdp" ContentType="image/vnd.ms-photo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F14BCC7B-B706-4F61-ABEE-DBA77B085FD5}" xr6:coauthVersionLast="36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0" yWindow="0" windowWidth="24000" windowHeight="9525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M8" i="4" s="1"/>
  <c r="E27" i="4" s="1"/>
  <c r="E10" i="4"/>
  <c r="E17" i="4"/>
  <c r="E5" i="4"/>
  <c r="E11" i="4"/>
  <c r="M11" i="4" s="1"/>
  <c r="E28" i="4" s="1"/>
  <c r="K5" i="4"/>
  <c r="M5" i="4" s="1"/>
  <c r="E26" i="4" s="1"/>
  <c r="AU16" i="3"/>
  <c r="AT16" i="3"/>
  <c r="AV16" i="3"/>
  <c r="AX16" i="3"/>
  <c r="AW16" i="3"/>
  <c r="K7" i="4"/>
  <c r="M7" i="4" s="1"/>
  <c r="K26" i="4" s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M9" i="4" s="1"/>
  <c r="K25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M10" i="4" s="1"/>
  <c r="K27" i="4" s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M6" i="4" s="1"/>
  <c r="E25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<sst xmlns="http://schemas.openxmlformats.org/spreadsheetml/2006/main" count="8987" uniqueCount="212">
  <si>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</si>
  <si>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</si>
  <si>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</si>
  <si>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</si>
  <si>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</si>
  <si>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</si>
  <si>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</si>
  <si>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</si>
  <si>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</si>
  <si>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</si>
  <si>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</si>
  <si>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</si>
  <si>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</si>
  <si>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</si>
  <si>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</si>
  <si>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</si>
  <si>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</si>
  <si>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</si>
  <si>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</si>
  <si>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</si>
  <si>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</si>
  <si>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</si>
  <si>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</si>
  <si>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</si>
  <si>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</si>
  <si>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</si>
  <si>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</si>
  <si>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</si>
  <si>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</si>
  <si>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</si>
  <si>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</si>
  <si>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</si>
  <si>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</si>
  <si>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</si>
  <si>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</si>
  <si>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</si>
  <si>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</si>
  <si>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</si>
  <si>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</si>
  <si>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</si>
  <si>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</si>
  <si>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</si>
  <si>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</si>
  <si>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</si>
  <si>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</si>
  <si>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</si>
  <si>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</si>
  <si>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</si>
  <si>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</si>
  <si>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</si>
  <si>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</si>
  <si>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</si>
  <si>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</si>
  <si>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</si>
  <si>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</si>
  <si>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</si>
  <si>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</si>
  <si>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</si>
  <si>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</si>
  <si>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</si>
  <si>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</si>
  <si>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</si>
  <si>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</si>
  <si>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</si>
  <si>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</si>
  <si>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</si>
  <si>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</si>
  <si>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</si>
  <si>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</si>
  <si>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</si>
  <si>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</si>
  <si>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</si>
  <si>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</si>
  <si>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</si>
  <si>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</si>
  <si>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</si>
  <si>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</si>
  <si>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</si>
  <si>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</si>
  <si>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</si>
  <si>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</si>
  <si>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</si>
  <si>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</si>
  <si>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</si>
  <si>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</si>
  <si>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</si>
  <si>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</si>
  <si>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</si>
  <si>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</si>
  <si>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</si>
  <si>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</si>
  <si>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</si>
  <si>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</si>
  <si>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</si>
  <si>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</si>
  <si>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</si>
  <si>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</si>
  <si>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</si>
  <si>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</si>
  <si>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</si>
  <si>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</si>
  <si>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</si>
  <si>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</si>
  <si>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</si>
  <si>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</si>
  <si>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</si>
  <si>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</si>
  <si>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</si>
  <si>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</si>
  <si>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</si>
  <si>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</si>
  <si>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</si>
  <si>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</si>
  <si>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</si>
  <si>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</si>
  <si>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</si>
  <si>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</si>
  <si>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</si>
  <si>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</si>
  <si>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</si>
  <si>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</si>
  <si>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</si>
  <si>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</si>
  <si>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</si>
  <si>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</si>
  <si>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</si>
  <si>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</si>
  <si>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</si>
  <si>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</si>
  <si>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</si>
  <si>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</si>
  <si>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</si>
  <si>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</si>
  <si>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</si>
  <si>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</si>
  <si>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</si>
  <si>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</si>
  <si>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</si>
  <si>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</si>
  <si>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</si>
  <si>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</si>
  <si>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</si>
  <si>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</si>
  <si>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</si>
  <si>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</si>
  <si>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</si>
  <si>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</si>
  <si>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</si>
  <si>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</si>
  <si>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</si>
  <si>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</si>
  <si>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</si>
  <si>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</si>
  <si>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</si>
  <si>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</si>
  <si>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</si>
  <si>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</si>
  <si>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</si>
  <si>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</si>
  <si>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</si>
  <si>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</si>
  <si>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</si>
  <si>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</si>
  <si>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</si>
  <si>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</si>
  <si>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</si>
  <si>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</si>
  <si>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</si>
  <si>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</si>
  <si>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</si>
  <si>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</si>
  <si>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</si>
  <si>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</si>
  <si>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</si>
  <si>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</si>
  <si>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</si>
  <si>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</si>
  <si>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</si>
  <si>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</si>
  <si>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</si>
  <si>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</si>
  <si>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</si>
  <si>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</si>
  <si>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</si>
  <si>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</si>
  <si>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</si>
  <si>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</si>
  <si>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</si>
  <si>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</si>
  <si>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</si>
  <si>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</si>
  <si>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</si>
  <si>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</si>
  <si>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</si>
  <si>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</si>
  <si>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</si>
  <si>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</si>
  <si>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</si>
  <si>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</si>
  <si>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</si>
  <si>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</si>
  <si>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</si>
  <si>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</si>
  <si>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</si>
  <si>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</si>
  <si>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</si>
  <si>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</si>
  <si>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</si>
  <si>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</si>
  <si>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</si>
  <si>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</si>
  <si>
    <t>Apoio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</si>
</sst>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1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7" fillId="5" borderId="0" xfId="0" applyFont="1" applyFill="1" applyBorder="1" applyAlignment="1"/>
    <xf numFmtId="0" fontId="7" fillId="5" borderId="43" xfId="0" applyFont="1" applyFill="1" applyBorder="1" applyAlignment="1"/>
    <xf numFmtId="0" fontId="7" fillId="5" borderId="44" xfId="0" applyFont="1" applyFill="1" applyBorder="1" applyAlignment="1">
      <alignment horizontal="right" indent="2"/>
    </xf>
    <xf numFmtId="0" fontId="7" fillId="5" borderId="44" xfId="0" applyFont="1" applyFill="1" applyBorder="1" applyAlignment="1">
      <alignment horizontal="right" indent="1"/>
    </xf>
    <xf numFmtId="0" fontId="0" fillId="5" borderId="26" xfId="0" applyFill="1" applyBorder="1" applyAlignment="1"/>
    <xf numFmtId="0" fontId="0" fillId="5" borderId="19" xfId="0" applyFill="1" applyBorder="1" applyAlignment="1"/>
    <xf numFmtId="0" fontId="0" fillId="5" borderId="24" xfId="0" applyFill="1" applyBorder="1" applyAlignment="1">
      <alignment horizontal="right" indent="1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9.png"/><Relationship Id="rId18" Type="http://schemas.openxmlformats.org/officeDocument/2006/relationships/image" Target="../media/image34.png"/><Relationship Id="rId26" Type="http://schemas.openxmlformats.org/officeDocument/2006/relationships/image" Target="../media/image42.png"/><Relationship Id="rId39" Type="http://schemas.openxmlformats.org/officeDocument/2006/relationships/image" Target="../media/image55.jpeg"/><Relationship Id="rId21" Type="http://schemas.openxmlformats.org/officeDocument/2006/relationships/image" Target="../media/image37.png"/><Relationship Id="rId34" Type="http://schemas.openxmlformats.org/officeDocument/2006/relationships/image" Target="../media/image50.png"/><Relationship Id="rId42" Type="http://schemas.openxmlformats.org/officeDocument/2006/relationships/image" Target="../media/image58.jpeg"/><Relationship Id="rId47" Type="http://schemas.openxmlformats.org/officeDocument/2006/relationships/image" Target="../media/image63.png"/><Relationship Id="rId50" Type="http://schemas.openxmlformats.org/officeDocument/2006/relationships/image" Target="../media/image66.gif"/><Relationship Id="rId55" Type="http://schemas.microsoft.com/office/2007/relationships/hdphoto" Target="../media/hdphoto2.wdp"/><Relationship Id="rId7" Type="http://schemas.openxmlformats.org/officeDocument/2006/relationships/image" Target="../media/image23.jpeg"/><Relationship Id="rId2" Type="http://schemas.openxmlformats.org/officeDocument/2006/relationships/image" Target="../media/image18.png"/><Relationship Id="rId16" Type="http://schemas.openxmlformats.org/officeDocument/2006/relationships/image" Target="../media/image32.jpeg"/><Relationship Id="rId29" Type="http://schemas.openxmlformats.org/officeDocument/2006/relationships/image" Target="../media/image45.png"/><Relationship Id="rId11" Type="http://schemas.openxmlformats.org/officeDocument/2006/relationships/image" Target="../media/image27.png"/><Relationship Id="rId24" Type="http://schemas.openxmlformats.org/officeDocument/2006/relationships/image" Target="../media/image40.png"/><Relationship Id="rId32" Type="http://schemas.openxmlformats.org/officeDocument/2006/relationships/image" Target="../media/image48.png"/><Relationship Id="rId37" Type="http://schemas.openxmlformats.org/officeDocument/2006/relationships/image" Target="../media/image53.png"/><Relationship Id="rId40" Type="http://schemas.openxmlformats.org/officeDocument/2006/relationships/image" Target="../media/image56.jpeg"/><Relationship Id="rId45" Type="http://schemas.openxmlformats.org/officeDocument/2006/relationships/image" Target="../media/image61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1.png"/><Relationship Id="rId61" Type="http://schemas.microsoft.com/office/2007/relationships/hdphoto" Target="../media/hdphoto5.wdp"/><Relationship Id="rId19" Type="http://schemas.openxmlformats.org/officeDocument/2006/relationships/image" Target="../media/image35.png"/><Relationship Id="rId14" Type="http://schemas.openxmlformats.org/officeDocument/2006/relationships/image" Target="../media/image30.png"/><Relationship Id="rId22" Type="http://schemas.openxmlformats.org/officeDocument/2006/relationships/image" Target="../media/image38.png"/><Relationship Id="rId27" Type="http://schemas.openxmlformats.org/officeDocument/2006/relationships/image" Target="../media/image43.png"/><Relationship Id="rId30" Type="http://schemas.openxmlformats.org/officeDocument/2006/relationships/image" Target="../media/image46.png"/><Relationship Id="rId35" Type="http://schemas.openxmlformats.org/officeDocument/2006/relationships/image" Target="../media/image51.jpeg"/><Relationship Id="rId43" Type="http://schemas.openxmlformats.org/officeDocument/2006/relationships/image" Target="../media/image59.png"/><Relationship Id="rId48" Type="http://schemas.openxmlformats.org/officeDocument/2006/relationships/image" Target="../media/image64.png"/><Relationship Id="rId56" Type="http://schemas.openxmlformats.org/officeDocument/2006/relationships/image" Target="../media/image7.png"/><Relationship Id="rId8" Type="http://schemas.openxmlformats.org/officeDocument/2006/relationships/image" Target="../media/image24.png"/><Relationship Id="rId51" Type="http://schemas.openxmlformats.org/officeDocument/2006/relationships/image" Target="../media/image67.jpeg"/><Relationship Id="rId3" Type="http://schemas.openxmlformats.org/officeDocument/2006/relationships/image" Target="../media/image19.png"/><Relationship Id="rId12" Type="http://schemas.openxmlformats.org/officeDocument/2006/relationships/image" Target="../media/image28.png"/><Relationship Id="rId17" Type="http://schemas.openxmlformats.org/officeDocument/2006/relationships/image" Target="../media/image33.jpeg"/><Relationship Id="rId25" Type="http://schemas.openxmlformats.org/officeDocument/2006/relationships/image" Target="../media/image41.png"/><Relationship Id="rId33" Type="http://schemas.openxmlformats.org/officeDocument/2006/relationships/image" Target="../media/image49.jpeg"/><Relationship Id="rId38" Type="http://schemas.openxmlformats.org/officeDocument/2006/relationships/image" Target="../media/image54.png"/><Relationship Id="rId46" Type="http://schemas.openxmlformats.org/officeDocument/2006/relationships/image" Target="../media/image62.png"/><Relationship Id="rId59" Type="http://schemas.microsoft.com/office/2007/relationships/hdphoto" Target="../media/hdphoto6.wdp"/><Relationship Id="rId20" Type="http://schemas.openxmlformats.org/officeDocument/2006/relationships/image" Target="../media/image36.png"/><Relationship Id="rId41" Type="http://schemas.openxmlformats.org/officeDocument/2006/relationships/image" Target="../media/image57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2.png"/><Relationship Id="rId15" Type="http://schemas.openxmlformats.org/officeDocument/2006/relationships/image" Target="../media/image31.png"/><Relationship Id="rId23" Type="http://schemas.openxmlformats.org/officeDocument/2006/relationships/image" Target="../media/image39.jpeg"/><Relationship Id="rId28" Type="http://schemas.openxmlformats.org/officeDocument/2006/relationships/image" Target="../media/image44.png"/><Relationship Id="rId36" Type="http://schemas.openxmlformats.org/officeDocument/2006/relationships/image" Target="../media/image52.png"/><Relationship Id="rId49" Type="http://schemas.openxmlformats.org/officeDocument/2006/relationships/image" Target="../media/image65.png"/><Relationship Id="rId57" Type="http://schemas.microsoft.com/office/2007/relationships/hdphoto" Target="../media/hdphoto4.wdp"/><Relationship Id="rId10" Type="http://schemas.openxmlformats.org/officeDocument/2006/relationships/image" Target="../media/image26.jpeg"/><Relationship Id="rId31" Type="http://schemas.openxmlformats.org/officeDocument/2006/relationships/image" Target="../media/image47.png"/><Relationship Id="rId44" Type="http://schemas.openxmlformats.org/officeDocument/2006/relationships/image" Target="../media/image60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61</xdr:col>
      <xdr:colOff>4763</xdr:colOff>
      <xdr:row>22</xdr:row>
      <xdr:rowOff>0</xdr:rowOff>
    </xdr:from>
    <xdr:to>
      <xdr:col>61</xdr:col>
      <xdr:colOff>766762</xdr:colOff>
      <xdr:row>25</xdr:row>
      <xdr:rowOff>190499</xdr:rowOff>
    </xdr:to>
    <xdr:pic>
      <xdr:nvPicPr>
        <xdr:cNvPr id="2" name="Imagem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5419BAC-1011-4E09-ADE6-2668E33B6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61</xdr:col>
      <xdr:colOff>769145</xdr:colOff>
      <xdr:row>22</xdr:row>
      <xdr:rowOff>0</xdr:rowOff>
    </xdr:from>
    <xdr:to>
      <xdr:col>64</xdr:col>
      <xdr:colOff>245270</xdr:colOff>
      <xdr:row>25</xdr:row>
      <xdr:rowOff>188119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588783-5929-4477-B6BE-15E2394DA1B9}"/>
            </a:ext>
          </a:extLst>
        </xdr:cNvPr>
        <xdr:cNvSpPr txBox="1"/>
      </xdr:nvSpPr>
      <xdr:spPr>
        <a:xfrm>
          <a:off x="10646570" y="4343400"/>
          <a:ext cx="1352550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29</xdr:col>
      <xdr:colOff>4763</xdr:colOff>
      <xdr:row>28</xdr:row>
      <xdr:rowOff>0</xdr:rowOff>
    </xdr:from>
    <xdr:to>
      <xdr:col>32</xdr:col>
      <xdr:colOff>223837</xdr:colOff>
      <xdr:row>31</xdr:row>
      <xdr:rowOff>190499</xdr:rowOff>
    </xdr:to>
    <xdr:pic>
      <xdr:nvPicPr>
        <xdr:cNvPr id="4" name="Imagem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EEA6ED-56F8-5305-26CE-2D6B3691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32</xdr:col>
      <xdr:colOff>226220</xdr:colOff>
      <xdr:row>28</xdr:row>
      <xdr:rowOff>0</xdr:rowOff>
    </xdr:from>
    <xdr:to>
      <xdr:col>32</xdr:col>
      <xdr:colOff>1378744</xdr:colOff>
      <xdr:row>31</xdr:row>
      <xdr:rowOff>188119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30368B4-4B95-1780-08EC-C6FAD6D525D1}"/>
            </a:ext>
          </a:extLst>
        </xdr:cNvPr>
        <xdr:cNvSpPr txBox="1"/>
      </xdr:nvSpPr>
      <xdr:spPr>
        <a:xfrm>
          <a:off x="9265445" y="5429250"/>
          <a:ext cx="1152524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88" dataDxfId="87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6"/>
    <tableColumn id="2" xr3:uid="{8927B163-5C71-4390-8413-1CB7AFCDC479}" name="Times" dataDxfId="85"/>
    <tableColumn id="3" xr3:uid="{95E8A229-CD3E-4FE0-BC0B-3E68BBDC2143}" name="  " dataDxfId="84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D20" sqref="D20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8" t="s">
        <v>81</v>
      </c>
      <c r="K31" s="188"/>
      <c r="L31" s="188"/>
    </row>
    <row r="32" spans="3:15" ht="18.75" x14ac:dyDescent="0.3">
      <c r="I32" s="179" t="s">
        <v>207</v>
      </c>
      <c r="J32" s="189" t="s">
        <v>82</v>
      </c>
      <c r="K32" s="189"/>
      <c r="L32" s="189"/>
    </row>
    <row r="33" spans="9:12" ht="15.75" x14ac:dyDescent="0.25">
      <c r="I33" s="180" t="s">
        <v>208</v>
      </c>
      <c r="J33" s="190" t="s">
        <v>83</v>
      </c>
      <c r="K33" s="190"/>
      <c r="L33" s="190"/>
    </row>
  </sheetData>
  <sheetProtection algorithmName="SHA-512" hashValue="JhGV6VcDyvc3i9om8xFJD2TTjYS4KxdyrPHqfmvoUHY8jTzdLhnXdEDqhfq9o8QSGpM59e0FFua65Es5mRgoOA==" saltValue="uIq4f/wxSDvjcYmJtVUiRQ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90" priority="2" operator="equal">
      <formula>"Brasil"</formula>
    </cfRule>
  </conditionalFormatting>
  <conditionalFormatting sqref="J31:L33">
    <cfRule type="expression" dxfId="89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zoomScaleNormal="10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91" t="s">
        <v>18</v>
      </c>
      <c r="G3" s="191"/>
      <c r="H3" s="191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  <c r="BJ22" s="192" t="s">
        <v>211</v>
      </c>
      <c r="BK22" s="193"/>
      <c r="BL22" s="193"/>
      <c r="BM22" s="194"/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  <c r="BJ23" s="182"/>
      <c r="BK23" s="181"/>
      <c r="BL23" s="181"/>
      <c r="BM23" s="183"/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  <c r="BJ24" s="182"/>
      <c r="BK24" s="181"/>
      <c r="BL24" s="181"/>
      <c r="BM24" s="184"/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  <c r="BJ25" s="182"/>
      <c r="BK25" s="181"/>
      <c r="BL25" s="181"/>
      <c r="BM25" s="184"/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  <c r="BJ26" s="185"/>
      <c r="BK26" s="186"/>
      <c r="BL26" s="186"/>
      <c r="BM26" s="187"/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8zT4037DyHXrLqdq5iYyYrMR0TWaotldz5hVI4fTDbdqZ7l+Cxdqs/9/FGMP4061jLNiKfePtLYXoWPo6TdRXA==" saltValue="fkE/EIHEl7y+xiKxPcgv5w==" spinCount="100000" sheet="1" objects="1" scenarios="1" selectLockedCells="1"/>
  <mergeCells count="2">
    <mergeCell ref="F3:H3"/>
    <mergeCell ref="BJ22:BM22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5 AF60:AF61 AF66:AF67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3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95" t="s">
        <v>99</v>
      </c>
      <c r="C2" s="197" t="s">
        <v>100</v>
      </c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9"/>
      <c r="O2" s="19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96"/>
      <c r="C3" s="200" t="s">
        <v>101</v>
      </c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2"/>
      <c r="O3" s="19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zoomScaleNormal="100" workbookViewId="0">
      <selection activeCell="AC13" sqref="AC13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2" t="s">
        <v>85</v>
      </c>
      <c r="C3" s="193"/>
      <c r="D3" s="193"/>
      <c r="E3" s="193"/>
      <c r="F3" s="193"/>
      <c r="G3" s="193"/>
      <c r="H3" s="193"/>
      <c r="I3" s="193"/>
      <c r="J3" s="193"/>
      <c r="K3" s="194"/>
      <c r="L3" s="131"/>
      <c r="M3" s="132"/>
      <c r="N3" s="132"/>
      <c r="O3" s="132"/>
      <c r="P3" s="132"/>
      <c r="Q3" s="132"/>
      <c r="W3" s="130"/>
      <c r="X3" s="192" t="s">
        <v>73</v>
      </c>
      <c r="Y3" s="193"/>
      <c r="Z3" s="193"/>
      <c r="AA3" s="193"/>
      <c r="AB3" s="193"/>
      <c r="AC3" s="193"/>
      <c r="AD3" s="193"/>
      <c r="AE3" s="193"/>
      <c r="AF3" s="193"/>
      <c r="AG3" s="194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203" t="s">
        <v>17</v>
      </c>
      <c r="F4" s="203"/>
      <c r="G4" s="203" t="s">
        <v>18</v>
      </c>
      <c r="H4" s="203"/>
      <c r="I4" s="203"/>
      <c r="J4" s="203" t="s">
        <v>17</v>
      </c>
      <c r="K4" s="20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203" t="s">
        <v>17</v>
      </c>
      <c r="AB4" s="203"/>
      <c r="AC4" s="203" t="s">
        <v>18</v>
      </c>
      <c r="AD4" s="203"/>
      <c r="AE4" s="203"/>
      <c r="AF4" s="203" t="s">
        <v>17</v>
      </c>
      <c r="AG4" s="20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França</v>
      </c>
      <c r="AB5" s="149"/>
      <c r="AC5" s="123">
        <v>2</v>
      </c>
      <c r="AD5" s="84" t="s">
        <v>22</v>
      </c>
      <c r="AE5" s="123">
        <v>0</v>
      </c>
      <c r="AF5" s="150"/>
      <c r="AG5" s="151" t="str">
        <f>M26</f>
        <v>Marrocos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França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Espanha</v>
      </c>
      <c r="AB6" s="149"/>
      <c r="AC6" s="123">
        <v>2</v>
      </c>
      <c r="AD6" s="84" t="s">
        <v>22</v>
      </c>
      <c r="AE6" s="123">
        <v>1</v>
      </c>
      <c r="AF6" s="150"/>
      <c r="AG6" s="151" t="str">
        <f>M30</f>
        <v>Bélgica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Espanha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Noruega</v>
      </c>
      <c r="AB7" s="149"/>
      <c r="AC7" s="123">
        <v>1</v>
      </c>
      <c r="AD7" s="84" t="s">
        <v>22</v>
      </c>
      <c r="AE7" s="123">
        <v>2</v>
      </c>
      <c r="AF7" s="150"/>
      <c r="AG7" s="151" t="str">
        <f>M28</f>
        <v>Inglaterra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Inglaterra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Argentina</v>
      </c>
      <c r="AB8" s="149"/>
      <c r="AC8" s="123">
        <v>3</v>
      </c>
      <c r="AD8" s="84" t="s">
        <v>22</v>
      </c>
      <c r="AE8" s="123">
        <v>1</v>
      </c>
      <c r="AF8" s="150"/>
      <c r="AG8" s="151" t="str">
        <f>M32</f>
        <v>Suiça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Argentina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2" t="s">
        <v>74</v>
      </c>
      <c r="Y11" s="193"/>
      <c r="Z11" s="193"/>
      <c r="AA11" s="193"/>
      <c r="AB11" s="193"/>
      <c r="AC11" s="193"/>
      <c r="AD11" s="193"/>
      <c r="AE11" s="193"/>
      <c r="AF11" s="193"/>
      <c r="AG11" s="194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>
        <v>2</v>
      </c>
      <c r="H12" s="84" t="s">
        <v>22</v>
      </c>
      <c r="I12" s="123">
        <v>1</v>
      </c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Inglaterra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203" t="s">
        <v>17</v>
      </c>
      <c r="AB12" s="203"/>
      <c r="AC12" s="203" t="s">
        <v>18</v>
      </c>
      <c r="AD12" s="203"/>
      <c r="AE12" s="203"/>
      <c r="AF12" s="203" t="s">
        <v>17</v>
      </c>
      <c r="AG12" s="20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>
        <v>2</v>
      </c>
      <c r="H13" s="84" t="s">
        <v>22</v>
      </c>
      <c r="I13" s="123">
        <v>0</v>
      </c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Estados Unidos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França</v>
      </c>
      <c r="AB13" s="149"/>
      <c r="AC13" s="123"/>
      <c r="AD13" s="84" t="s">
        <v>22</v>
      </c>
      <c r="AE13" s="123"/>
      <c r="AF13" s="150"/>
      <c r="AG13" s="151" t="str">
        <f>AI6</f>
        <v>Espanha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>
        <v>3</v>
      </c>
      <c r="H14" s="84" t="s">
        <v>22</v>
      </c>
      <c r="I14" s="123">
        <v>2</v>
      </c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Bélgica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46218</v>
      </c>
      <c r="Z14" s="36" t="s">
        <v>46</v>
      </c>
      <c r="AA14" s="106" t="str">
        <f>AI7</f>
        <v>Inglaterra</v>
      </c>
      <c r="AB14" s="149"/>
      <c r="AC14" s="123"/>
      <c r="AD14" s="84" t="s">
        <v>22</v>
      </c>
      <c r="AE14" s="123"/>
      <c r="AF14" s="150"/>
      <c r="AG14" s="151" t="str">
        <f>AI8</f>
        <v>Argentina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>
        <v>2</v>
      </c>
      <c r="H15" s="84" t="s">
        <v>22</v>
      </c>
      <c r="I15" s="123">
        <v>1</v>
      </c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Portugal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>
        <v>3</v>
      </c>
      <c r="H16" s="84" t="s">
        <v>22</v>
      </c>
      <c r="I16" s="123">
        <v>0</v>
      </c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Espanha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>
        <v>2</v>
      </c>
      <c r="H17" s="84" t="s">
        <v>22</v>
      </c>
      <c r="I17" s="123">
        <v>0</v>
      </c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Suiça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2" t="s">
        <v>77</v>
      </c>
      <c r="Y17" s="193"/>
      <c r="Z17" s="193"/>
      <c r="AA17" s="193"/>
      <c r="AB17" s="193"/>
      <c r="AC17" s="193"/>
      <c r="AD17" s="193"/>
      <c r="AE17" s="193"/>
      <c r="AF17" s="193"/>
      <c r="AG17" s="194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>
        <v>3</v>
      </c>
      <c r="H18" s="84" t="s">
        <v>22</v>
      </c>
      <c r="I18" s="123">
        <v>2</v>
      </c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Argentina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203" t="s">
        <v>17</v>
      </c>
      <c r="AB18" s="203"/>
      <c r="AC18" s="203" t="s">
        <v>18</v>
      </c>
      <c r="AD18" s="203"/>
      <c r="AE18" s="203"/>
      <c r="AF18" s="203" t="s">
        <v>17</v>
      </c>
      <c r="AG18" s="20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>
        <v>1</v>
      </c>
      <c r="H19" s="84" t="s">
        <v>22</v>
      </c>
      <c r="I19" s="123">
        <v>0</v>
      </c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Colômbia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>
        <v>2</v>
      </c>
      <c r="G20" s="123">
        <v>1</v>
      </c>
      <c r="H20" s="84" t="s">
        <v>22</v>
      </c>
      <c r="I20" s="123">
        <v>1</v>
      </c>
      <c r="J20" s="150">
        <v>4</v>
      </c>
      <c r="K20" s="151" t="str">
        <f>IF('Fase de Grupos'!AH43=3,'Fase de Grupos'!AF43,"2º do Grupo G")</f>
        <v>Egito</v>
      </c>
      <c r="L20" s="136" t="str">
        <f t="shared" si="4"/>
        <v>emp</v>
      </c>
      <c r="M20" s="133" t="str">
        <f>IF(OR(G20="",I20=""),"Vencedor 88",IF(G20&lt;&gt;I20,IF(G20&gt;I20,E20,K20),IF(SUM(F20:G20)=SUM(I20:J20),"Vencedor 88",IF(SUM(F20:G20)&gt;SUM(I20:J20),E20,K20))))</f>
        <v>Egito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2" t="s">
        <v>72</v>
      </c>
      <c r="C23" s="193"/>
      <c r="D23" s="193"/>
      <c r="E23" s="193"/>
      <c r="F23" s="193"/>
      <c r="G23" s="193"/>
      <c r="H23" s="193"/>
      <c r="I23" s="193"/>
      <c r="J23" s="193"/>
      <c r="K23" s="194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2" t="s">
        <v>79</v>
      </c>
      <c r="Y23" s="193"/>
      <c r="Z23" s="193"/>
      <c r="AA23" s="193"/>
      <c r="AB23" s="193"/>
      <c r="AC23" s="193"/>
      <c r="AD23" s="193"/>
      <c r="AE23" s="193"/>
      <c r="AF23" s="193"/>
      <c r="AG23" s="194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203" t="s">
        <v>17</v>
      </c>
      <c r="F24" s="203"/>
      <c r="G24" s="203" t="s">
        <v>18</v>
      </c>
      <c r="H24" s="203"/>
      <c r="I24" s="203"/>
      <c r="J24" s="203" t="s">
        <v>17</v>
      </c>
      <c r="K24" s="20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203" t="s">
        <v>17</v>
      </c>
      <c r="AB24" s="203"/>
      <c r="AC24" s="203" t="s">
        <v>18</v>
      </c>
      <c r="AD24" s="203"/>
      <c r="AE24" s="203"/>
      <c r="AF24" s="203" t="s">
        <v>17</v>
      </c>
      <c r="AG24" s="20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>
        <v>0</v>
      </c>
      <c r="H25" s="84" t="s">
        <v>22</v>
      </c>
      <c r="I25" s="123">
        <v>1</v>
      </c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França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>
        <v>0</v>
      </c>
      <c r="H26" s="84" t="s">
        <v>22</v>
      </c>
      <c r="I26" s="123">
        <v>3</v>
      </c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Marrocos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>
        <v>1</v>
      </c>
      <c r="H27" s="84" t="s">
        <v>22</v>
      </c>
      <c r="I27" s="123">
        <v>2</v>
      </c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Noruega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>
        <v>2</v>
      </c>
      <c r="H28" s="84" t="s">
        <v>22</v>
      </c>
      <c r="I28" s="123">
        <v>3</v>
      </c>
      <c r="J28" s="150"/>
      <c r="K28" s="151" t="str">
        <f>M12</f>
        <v>Inglaterra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Inglaterra</v>
      </c>
      <c r="N28" s="133">
        <v>92</v>
      </c>
      <c r="T28" s="15" t="s">
        <v>109</v>
      </c>
      <c r="U28" s="15">
        <f t="shared" ref="U28:U30" si="21">U27+5</f>
        <v>65</v>
      </c>
      <c r="AD28" s="192" t="s">
        <v>211</v>
      </c>
      <c r="AE28" s="193"/>
      <c r="AF28" s="193"/>
      <c r="AG28" s="194"/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Portugal</v>
      </c>
      <c r="F29" s="149"/>
      <c r="G29" s="123">
        <v>0</v>
      </c>
      <c r="H29" s="84" t="s">
        <v>22</v>
      </c>
      <c r="I29" s="123">
        <v>1</v>
      </c>
      <c r="J29" s="150"/>
      <c r="K29" s="151" t="str">
        <f>M16</f>
        <v>Espanha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Espanha</v>
      </c>
      <c r="N29" s="133">
        <v>93</v>
      </c>
      <c r="T29" s="15" t="s">
        <v>130</v>
      </c>
      <c r="U29" s="15">
        <f t="shared" ref="U29:U31" si="22">U28+1</f>
        <v>66</v>
      </c>
      <c r="AD29" s="182"/>
      <c r="AE29" s="181"/>
      <c r="AF29" s="181"/>
      <c r="AG29" s="183"/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Estados Unidos</v>
      </c>
      <c r="F30" s="149"/>
      <c r="G30" s="123">
        <v>1</v>
      </c>
      <c r="H30" s="84" t="s">
        <v>22</v>
      </c>
      <c r="I30" s="123">
        <v>4</v>
      </c>
      <c r="J30" s="150"/>
      <c r="K30" s="151" t="str">
        <f>M14</f>
        <v>Bélgica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Bélgica</v>
      </c>
      <c r="N30" s="133">
        <v>94</v>
      </c>
      <c r="T30" s="15" t="s">
        <v>110</v>
      </c>
      <c r="U30" s="15">
        <f t="shared" si="21"/>
        <v>71</v>
      </c>
      <c r="AD30" s="182"/>
      <c r="AE30" s="181"/>
      <c r="AF30" s="181"/>
      <c r="AG30" s="184"/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Argentina</v>
      </c>
      <c r="F31" s="149"/>
      <c r="G31" s="123">
        <v>3</v>
      </c>
      <c r="H31" s="84" t="s">
        <v>22</v>
      </c>
      <c r="I31" s="123">
        <v>2</v>
      </c>
      <c r="J31" s="150"/>
      <c r="K31" s="151" t="str">
        <f>M20</f>
        <v>Egito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Argentina</v>
      </c>
      <c r="N31" s="133">
        <v>95</v>
      </c>
      <c r="T31" s="15" t="s">
        <v>129</v>
      </c>
      <c r="U31" s="15">
        <f t="shared" si="22"/>
        <v>72</v>
      </c>
      <c r="AD31" s="182"/>
      <c r="AE31" s="181"/>
      <c r="AF31" s="181"/>
      <c r="AG31" s="184"/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Suiça</v>
      </c>
      <c r="F32" s="149">
        <v>4</v>
      </c>
      <c r="G32" s="123">
        <v>0</v>
      </c>
      <c r="H32" s="84" t="s">
        <v>22</v>
      </c>
      <c r="I32" s="123">
        <v>0</v>
      </c>
      <c r="J32" s="150">
        <v>3</v>
      </c>
      <c r="K32" s="151" t="str">
        <f>M19</f>
        <v>Colômbia</v>
      </c>
      <c r="L32" s="136" t="str">
        <f t="shared" si="18"/>
        <v>emp</v>
      </c>
      <c r="M32" s="133" t="str">
        <f>IF(OR(G32="",I32=""),"Vencedor 96",IF(G32&lt;&gt;I32,IF(G32&gt;I32,E32,K32),IF(SUM(F32:G32)=SUM(I32:J32),"Vencedor 96",IF(SUM(F32:G32)&gt;SUM(I32:J32),E32,K32))))</f>
        <v>Suiça</v>
      </c>
      <c r="N32" s="133">
        <v>96</v>
      </c>
      <c r="AD32" s="185"/>
      <c r="AE32" s="186"/>
      <c r="AF32" s="186"/>
      <c r="AG32" s="187"/>
    </row>
    <row r="33" spans="2:33" x14ac:dyDescent="0.25">
      <c r="C33" s="137"/>
    </row>
    <row r="34" spans="2:33" ht="21" x14ac:dyDescent="0.35">
      <c r="B34" s="140"/>
      <c r="X34" s="158" t="s">
        <v>206</v>
      </c>
      <c r="Y34" s="209" t="s">
        <v>81</v>
      </c>
      <c r="Z34" s="209"/>
      <c r="AA34" s="209"/>
      <c r="AB34" s="204" t="str">
        <f>IF(AI25="1º Lugar","",AI25)</f>
        <v/>
      </c>
      <c r="AC34" s="204"/>
      <c r="AD34" s="204"/>
      <c r="AE34" s="204"/>
      <c r="AF34" s="204"/>
      <c r="AG34" s="204"/>
    </row>
    <row r="35" spans="2:33" ht="18.75" x14ac:dyDescent="0.3">
      <c r="B35" s="140"/>
      <c r="X35" s="159" t="s">
        <v>207</v>
      </c>
      <c r="Y35" s="207" t="s">
        <v>82</v>
      </c>
      <c r="Z35" s="207"/>
      <c r="AA35" s="207"/>
      <c r="AB35" s="205" t="str">
        <f>IF(M57="2º Lugar","",M57)</f>
        <v/>
      </c>
      <c r="AC35" s="205"/>
      <c r="AD35" s="205"/>
      <c r="AE35" s="205"/>
      <c r="AF35" s="205"/>
      <c r="AG35" s="205"/>
    </row>
    <row r="36" spans="2:33" ht="15.75" x14ac:dyDescent="0.25">
      <c r="B36" s="140"/>
      <c r="X36" s="160" t="s">
        <v>208</v>
      </c>
      <c r="Y36" s="208" t="s">
        <v>83</v>
      </c>
      <c r="Z36" s="208"/>
      <c r="AA36" s="208"/>
      <c r="AB36" s="206" t="str">
        <f>IF(AI19="3º Lugar","",AI19)</f>
        <v/>
      </c>
      <c r="AC36" s="206"/>
      <c r="AD36" s="206"/>
      <c r="AE36" s="206"/>
      <c r="AF36" s="206"/>
      <c r="AG36" s="20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vyOy7e+Kipl/iIim/AhmV04T3MRdO7XqZOrn9PPXS3pWOghvTWOXD8HUj7i1Pq8tpKgw5m5Lutctpe8ebuImew==" saltValue="GsBJjoEg17jBuxUGR0mlBg==" spinCount="100000" sheet="1" objects="1" scenarios="1" selectLockedCells="1"/>
  <mergeCells count="31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AD28:AG28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10"/>
      <c r="F4" s="210"/>
      <c r="H4" s="210"/>
      <c r="J4" s="210"/>
      <c r="L4" s="210"/>
      <c r="N4" s="210"/>
      <c r="P4" s="210"/>
      <c r="R4" s="210"/>
      <c r="T4" s="210"/>
      <c r="V4" s="210"/>
      <c r="X4" s="210"/>
      <c r="Z4" s="210"/>
      <c r="AB4" s="210"/>
      <c r="AD4" s="210"/>
      <c r="AF4" s="210"/>
      <c r="AH4" s="210"/>
    </row>
    <row r="5" spans="2:34" x14ac:dyDescent="0.3">
      <c r="C5" s="169" t="s">
        <v>163</v>
      </c>
      <c r="D5" s="210"/>
      <c r="F5" s="210"/>
      <c r="H5" s="210"/>
      <c r="J5" s="210"/>
      <c r="L5" s="210"/>
      <c r="N5" s="210"/>
      <c r="P5" s="210"/>
      <c r="R5" s="210"/>
      <c r="T5" s="210"/>
      <c r="V5" s="210"/>
      <c r="X5" s="210"/>
      <c r="Z5" s="210"/>
      <c r="AB5" s="210"/>
      <c r="AD5" s="210"/>
      <c r="AF5" s="210"/>
      <c r="AH5" s="210"/>
    </row>
    <row r="6" spans="2:34" x14ac:dyDescent="0.3">
      <c r="C6" s="169" t="s">
        <v>162</v>
      </c>
      <c r="D6" s="210"/>
      <c r="F6" s="210"/>
      <c r="H6" s="210"/>
      <c r="J6" s="210"/>
      <c r="L6" s="210"/>
      <c r="N6" s="210"/>
      <c r="P6" s="210"/>
      <c r="R6" s="210"/>
      <c r="T6" s="210"/>
      <c r="V6" s="210"/>
      <c r="X6" s="210"/>
      <c r="Z6" s="210"/>
      <c r="AB6" s="210"/>
      <c r="AD6" s="210"/>
      <c r="AF6" s="210"/>
      <c r="AH6" s="210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  JUNIOR</cp:lastModifiedBy>
  <dcterms:created xsi:type="dcterms:W3CDTF">2023-09-26T01:14:59Z</dcterms:created>
  <dcterms:modified xsi:type="dcterms:W3CDTF">2026-07-13T15:54:26Z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