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3" i="1" l="1"/>
  <c r="V53" i="1"/>
  <c r="W51" i="1"/>
  <c r="V51" i="1"/>
  <c r="W49" i="1"/>
  <c r="V49" i="1"/>
  <c r="W47" i="1"/>
  <c r="V47" i="1"/>
  <c r="W45" i="1"/>
  <c r="V45" i="1"/>
  <c r="W43" i="1"/>
  <c r="V43" i="1"/>
  <c r="W41" i="1"/>
  <c r="V41" i="1"/>
  <c r="W39" i="1"/>
  <c r="V39" i="1"/>
  <c r="W37" i="1"/>
  <c r="V37" i="1"/>
  <c r="W35" i="1"/>
  <c r="V35" i="1"/>
  <c r="W33" i="1"/>
  <c r="V33" i="1"/>
  <c r="W31" i="1"/>
  <c r="V31" i="1"/>
  <c r="W29" i="1"/>
  <c r="V29" i="1"/>
  <c r="W27" i="1"/>
  <c r="V27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W4" i="1"/>
  <c r="V4" i="1"/>
  <c r="W3" i="1"/>
  <c r="V3" i="1"/>
  <c r="W2" i="1"/>
  <c r="V2" i="1"/>
  <c r="Y53" i="1" l="1"/>
  <c r="X53" i="1"/>
  <c r="U53" i="1"/>
  <c r="T53" i="1"/>
  <c r="Y51" i="1"/>
  <c r="X51" i="1"/>
  <c r="U51" i="1"/>
  <c r="T51" i="1"/>
  <c r="Y49" i="1"/>
  <c r="X49" i="1"/>
  <c r="U49" i="1"/>
  <c r="T49" i="1"/>
  <c r="Y47" i="1"/>
  <c r="X47" i="1"/>
  <c r="U47" i="1"/>
  <c r="T47" i="1"/>
  <c r="Y45" i="1"/>
  <c r="X45" i="1"/>
  <c r="U45" i="1"/>
  <c r="T45" i="1"/>
  <c r="Y43" i="1"/>
  <c r="X43" i="1"/>
  <c r="U43" i="1"/>
  <c r="T43" i="1"/>
  <c r="Y41" i="1"/>
  <c r="X41" i="1"/>
  <c r="U41" i="1"/>
  <c r="T41" i="1"/>
  <c r="Y39" i="1"/>
  <c r="X39" i="1"/>
  <c r="U39" i="1"/>
  <c r="T39" i="1"/>
  <c r="Y37" i="1"/>
  <c r="X37" i="1"/>
  <c r="U37" i="1"/>
  <c r="T37" i="1"/>
  <c r="Y35" i="1"/>
  <c r="X35" i="1"/>
  <c r="U35" i="1"/>
  <c r="T35" i="1"/>
  <c r="Y33" i="1"/>
  <c r="X33" i="1"/>
  <c r="U33" i="1"/>
  <c r="T33" i="1"/>
  <c r="Y31" i="1"/>
  <c r="X31" i="1"/>
  <c r="U31" i="1"/>
  <c r="T31" i="1"/>
  <c r="Y29" i="1"/>
  <c r="X29" i="1"/>
  <c r="U29" i="1"/>
  <c r="T29" i="1"/>
  <c r="Y27" i="1"/>
  <c r="X27" i="1"/>
  <c r="U27" i="1"/>
  <c r="T27" i="1"/>
  <c r="Y25" i="1"/>
  <c r="X25" i="1"/>
  <c r="U25" i="1"/>
  <c r="T25" i="1"/>
  <c r="Y24" i="1"/>
  <c r="X24" i="1"/>
  <c r="U24" i="1"/>
  <c r="T24" i="1"/>
  <c r="Y23" i="1"/>
  <c r="X23" i="1"/>
  <c r="U23" i="1"/>
  <c r="T23" i="1"/>
  <c r="Y22" i="1"/>
  <c r="X22" i="1"/>
  <c r="U22" i="1"/>
  <c r="T22" i="1"/>
  <c r="Y21" i="1"/>
  <c r="X21" i="1"/>
  <c r="U21" i="1"/>
  <c r="T21" i="1"/>
  <c r="Y20" i="1"/>
  <c r="X20" i="1"/>
  <c r="U20" i="1"/>
  <c r="T20" i="1"/>
  <c r="Y19" i="1"/>
  <c r="X19" i="1"/>
  <c r="U19" i="1"/>
  <c r="T19" i="1"/>
  <c r="Y18" i="1"/>
  <c r="X18" i="1"/>
  <c r="U18" i="1"/>
  <c r="T18" i="1"/>
  <c r="Y17" i="1"/>
  <c r="X17" i="1"/>
  <c r="U17" i="1"/>
  <c r="T17" i="1"/>
  <c r="Y16" i="1"/>
  <c r="X16" i="1"/>
  <c r="U16" i="1"/>
  <c r="T16" i="1"/>
  <c r="Y15" i="1"/>
  <c r="X15" i="1"/>
  <c r="U15" i="1"/>
  <c r="T15" i="1"/>
  <c r="Y14" i="1"/>
  <c r="X14" i="1"/>
  <c r="U14" i="1"/>
  <c r="T14" i="1"/>
  <c r="Y13" i="1"/>
  <c r="X13" i="1"/>
  <c r="U13" i="1"/>
  <c r="T13" i="1"/>
  <c r="Y12" i="1"/>
  <c r="X12" i="1"/>
  <c r="U12" i="1"/>
  <c r="T12" i="1"/>
  <c r="Y11" i="1"/>
  <c r="X11" i="1"/>
  <c r="U11" i="1"/>
  <c r="T11" i="1"/>
  <c r="Y10" i="1"/>
  <c r="X10" i="1"/>
  <c r="U10" i="1"/>
  <c r="T10" i="1"/>
  <c r="Y9" i="1"/>
  <c r="X9" i="1"/>
  <c r="U9" i="1"/>
  <c r="T9" i="1"/>
  <c r="Y8" i="1"/>
  <c r="X8" i="1"/>
  <c r="U8" i="1"/>
  <c r="T8" i="1"/>
  <c r="Y7" i="1"/>
  <c r="X7" i="1"/>
  <c r="U7" i="1"/>
  <c r="T7" i="1"/>
  <c r="Y6" i="1"/>
  <c r="X6" i="1"/>
  <c r="U6" i="1"/>
  <c r="T6" i="1"/>
  <c r="Y5" i="1"/>
  <c r="X5" i="1"/>
  <c r="U5" i="1"/>
  <c r="T5" i="1"/>
  <c r="Y4" i="1"/>
  <c r="X4" i="1"/>
  <c r="U4" i="1"/>
  <c r="T4" i="1"/>
  <c r="Y3" i="1"/>
  <c r="X3" i="1"/>
  <c r="U3" i="1"/>
  <c r="T3" i="1"/>
  <c r="Y2" i="1"/>
  <c r="X2" i="1"/>
  <c r="U2" i="1"/>
  <c r="T2" i="1"/>
  <c r="D53" i="1" l="1"/>
  <c r="R53" i="1" s="1"/>
  <c r="D51" i="1"/>
  <c r="N51" i="1" s="1"/>
  <c r="E49" i="1"/>
  <c r="D49" i="1"/>
  <c r="O49" i="1" s="1"/>
  <c r="D47" i="1"/>
  <c r="R47" i="1" s="1"/>
  <c r="D45" i="1"/>
  <c r="E45" i="1" s="1"/>
  <c r="D43" i="1"/>
  <c r="E43" i="1" s="1"/>
  <c r="D41" i="1"/>
  <c r="N41" i="1" s="1"/>
  <c r="D39" i="1"/>
  <c r="E39" i="1" s="1"/>
  <c r="D37" i="1"/>
  <c r="E37" i="1" s="1"/>
  <c r="D35" i="1"/>
  <c r="R35" i="1" s="1"/>
  <c r="D33" i="1"/>
  <c r="R33" i="1" s="1"/>
  <c r="D31" i="1"/>
  <c r="R31" i="1" s="1"/>
  <c r="D29" i="1"/>
  <c r="O29" i="1" s="1"/>
  <c r="D27" i="1"/>
  <c r="R27" i="1" s="1"/>
  <c r="Q53" i="1"/>
  <c r="P53" i="1"/>
  <c r="Q51" i="1"/>
  <c r="P51" i="1"/>
  <c r="R49" i="1"/>
  <c r="Q49" i="1"/>
  <c r="P49" i="1"/>
  <c r="N49" i="1"/>
  <c r="Q47" i="1"/>
  <c r="P47" i="1"/>
  <c r="Q45" i="1"/>
  <c r="P45" i="1"/>
  <c r="Q43" i="1"/>
  <c r="P43" i="1"/>
  <c r="Q41" i="1"/>
  <c r="P41" i="1"/>
  <c r="Q39" i="1"/>
  <c r="P39" i="1"/>
  <c r="Q37" i="1"/>
  <c r="P37" i="1"/>
  <c r="Q35" i="1"/>
  <c r="P35" i="1"/>
  <c r="Q33" i="1"/>
  <c r="P33" i="1"/>
  <c r="Q31" i="1"/>
  <c r="P31" i="1"/>
  <c r="Q29" i="1"/>
  <c r="P29" i="1"/>
  <c r="B29" i="1"/>
  <c r="A29" i="1"/>
  <c r="A31" i="1" s="1"/>
  <c r="B31" i="1" s="1"/>
  <c r="Q27" i="1"/>
  <c r="P27" i="1"/>
  <c r="B27" i="1"/>
  <c r="R25" i="1"/>
  <c r="Q25" i="1"/>
  <c r="P25" i="1"/>
  <c r="O25" i="1"/>
  <c r="N25" i="1"/>
  <c r="B25" i="1"/>
  <c r="R24" i="1"/>
  <c r="Q24" i="1"/>
  <c r="P24" i="1"/>
  <c r="O24" i="1"/>
  <c r="N24" i="1"/>
  <c r="B24" i="1"/>
  <c r="R23" i="1"/>
  <c r="Q23" i="1"/>
  <c r="P23" i="1"/>
  <c r="O23" i="1"/>
  <c r="N23" i="1"/>
  <c r="B23" i="1"/>
  <c r="R22" i="1"/>
  <c r="Q22" i="1"/>
  <c r="P22" i="1"/>
  <c r="O22" i="1"/>
  <c r="N22" i="1"/>
  <c r="B22" i="1"/>
  <c r="R21" i="1"/>
  <c r="Q21" i="1"/>
  <c r="P21" i="1"/>
  <c r="O21" i="1"/>
  <c r="N21" i="1"/>
  <c r="B21" i="1"/>
  <c r="R20" i="1"/>
  <c r="Q20" i="1"/>
  <c r="P20" i="1"/>
  <c r="O20" i="1"/>
  <c r="N20" i="1"/>
  <c r="B20" i="1"/>
  <c r="R19" i="1"/>
  <c r="Q19" i="1"/>
  <c r="P19" i="1"/>
  <c r="O19" i="1"/>
  <c r="N19" i="1"/>
  <c r="B19" i="1"/>
  <c r="R18" i="1"/>
  <c r="Q18" i="1"/>
  <c r="P18" i="1"/>
  <c r="O18" i="1"/>
  <c r="N18" i="1"/>
  <c r="B18" i="1"/>
  <c r="R17" i="1"/>
  <c r="Q17" i="1"/>
  <c r="P17" i="1"/>
  <c r="O17" i="1"/>
  <c r="N17" i="1"/>
  <c r="B17" i="1"/>
  <c r="R16" i="1"/>
  <c r="Q16" i="1"/>
  <c r="P16" i="1"/>
  <c r="O16" i="1"/>
  <c r="N16" i="1"/>
  <c r="B16" i="1"/>
  <c r="R15" i="1"/>
  <c r="Q15" i="1"/>
  <c r="P15" i="1"/>
  <c r="O15" i="1"/>
  <c r="N15" i="1"/>
  <c r="B15" i="1"/>
  <c r="R14" i="1"/>
  <c r="Q14" i="1"/>
  <c r="P14" i="1"/>
  <c r="O14" i="1"/>
  <c r="N14" i="1"/>
  <c r="B14" i="1"/>
  <c r="R13" i="1"/>
  <c r="Q13" i="1"/>
  <c r="P13" i="1"/>
  <c r="O13" i="1"/>
  <c r="N13" i="1"/>
  <c r="B13" i="1"/>
  <c r="R12" i="1"/>
  <c r="Q12" i="1"/>
  <c r="P12" i="1"/>
  <c r="O12" i="1"/>
  <c r="N12" i="1"/>
  <c r="B12" i="1"/>
  <c r="R11" i="1"/>
  <c r="Q11" i="1"/>
  <c r="P11" i="1"/>
  <c r="O11" i="1"/>
  <c r="N11" i="1"/>
  <c r="B11" i="1"/>
  <c r="R10" i="1"/>
  <c r="Q10" i="1"/>
  <c r="P10" i="1"/>
  <c r="O10" i="1"/>
  <c r="N10" i="1"/>
  <c r="B10" i="1"/>
  <c r="R9" i="1"/>
  <c r="Q9" i="1"/>
  <c r="P9" i="1"/>
  <c r="O9" i="1"/>
  <c r="N9" i="1"/>
  <c r="B9" i="1"/>
  <c r="R8" i="1"/>
  <c r="Q8" i="1"/>
  <c r="P8" i="1"/>
  <c r="O8" i="1"/>
  <c r="N8" i="1"/>
  <c r="B8" i="1"/>
  <c r="R7" i="1"/>
  <c r="Q7" i="1"/>
  <c r="P7" i="1"/>
  <c r="O7" i="1"/>
  <c r="N7" i="1"/>
  <c r="B7" i="1"/>
  <c r="R6" i="1"/>
  <c r="Q6" i="1"/>
  <c r="P6" i="1"/>
  <c r="O6" i="1"/>
  <c r="N6" i="1"/>
  <c r="B6" i="1"/>
  <c r="R5" i="1"/>
  <c r="Q5" i="1"/>
  <c r="P5" i="1"/>
  <c r="O5" i="1"/>
  <c r="N5" i="1"/>
  <c r="B5" i="1"/>
  <c r="R4" i="1"/>
  <c r="Q4" i="1"/>
  <c r="P4" i="1"/>
  <c r="O4" i="1"/>
  <c r="N4" i="1"/>
  <c r="B4" i="1"/>
  <c r="R3" i="1"/>
  <c r="Q3" i="1"/>
  <c r="P3" i="1"/>
  <c r="O3" i="1"/>
  <c r="N3" i="1"/>
  <c r="B3" i="1"/>
  <c r="R2" i="1"/>
  <c r="Q2" i="1"/>
  <c r="P2" i="1"/>
  <c r="O2" i="1"/>
  <c r="N2" i="1"/>
  <c r="B2" i="1"/>
  <c r="E53" i="1" l="1"/>
  <c r="R51" i="1"/>
  <c r="E51" i="1"/>
  <c r="E47" i="1"/>
  <c r="R43" i="1"/>
  <c r="E41" i="1"/>
  <c r="R39" i="1"/>
  <c r="R37" i="1"/>
  <c r="E35" i="1"/>
  <c r="O35" i="1"/>
  <c r="E33" i="1"/>
  <c r="N33" i="1"/>
  <c r="E31" i="1"/>
  <c r="E29" i="1"/>
  <c r="R29" i="1"/>
  <c r="N29" i="1"/>
  <c r="O51" i="1"/>
  <c r="N43" i="1"/>
  <c r="O43" i="1"/>
  <c r="N35" i="1"/>
  <c r="O41" i="1"/>
  <c r="O33" i="1"/>
  <c r="R41" i="1"/>
  <c r="N37" i="1"/>
  <c r="O37" i="1"/>
  <c r="O45" i="1"/>
  <c r="O53" i="1"/>
  <c r="E27" i="1"/>
  <c r="A33" i="1"/>
  <c r="N45" i="1"/>
  <c r="N53" i="1"/>
  <c r="N27" i="1"/>
  <c r="N31" i="1"/>
  <c r="N39" i="1"/>
  <c r="N47" i="1"/>
  <c r="O27" i="1"/>
  <c r="O31" i="1"/>
  <c r="O39" i="1"/>
  <c r="R45" i="1"/>
  <c r="O47" i="1"/>
  <c r="A35" i="1" l="1"/>
  <c r="B33" i="1"/>
  <c r="A37" i="1" l="1"/>
  <c r="B35" i="1"/>
  <c r="B37" i="1" l="1"/>
  <c r="A39" i="1"/>
  <c r="B39" i="1" l="1"/>
  <c r="A41" i="1"/>
  <c r="A43" i="1" l="1"/>
  <c r="B41" i="1"/>
  <c r="A45" i="1" l="1"/>
  <c r="B43" i="1"/>
  <c r="B45" i="1" l="1"/>
  <c r="A47" i="1"/>
  <c r="B47" i="1" l="1"/>
  <c r="A49" i="1"/>
  <c r="A51" i="1" l="1"/>
  <c r="B49" i="1"/>
  <c r="A53" i="1" l="1"/>
  <c r="B51" i="1"/>
  <c r="B53" i="1" l="1"/>
</calcChain>
</file>

<file path=xl/sharedStrings.xml><?xml version="1.0" encoding="utf-8"?>
<sst xmlns="http://schemas.openxmlformats.org/spreadsheetml/2006/main" count="117" uniqueCount="44">
  <si>
    <t>FPGA_MAJ_VER</t>
  </si>
  <si>
    <t>FPGA_MIN_VER</t>
  </si>
  <si>
    <t>RD</t>
  </si>
  <si>
    <t>WHO_I_AM</t>
  </si>
  <si>
    <t>WR</t>
  </si>
  <si>
    <t>Direct</t>
  </si>
  <si>
    <t>I2C_M_SET</t>
  </si>
  <si>
    <t>RW</t>
  </si>
  <si>
    <t>I2C_M_CMD</t>
  </si>
  <si>
    <t>WC</t>
  </si>
  <si>
    <t>ID_LSB</t>
  </si>
  <si>
    <t>ID_MSB</t>
  </si>
  <si>
    <t>I2C_M_DATA_WR</t>
  </si>
  <si>
    <t>I2C_M_DATA_RD</t>
  </si>
  <si>
    <t>HW_SET</t>
  </si>
  <si>
    <t>HW_INFO</t>
  </si>
  <si>
    <t>HW_VER</t>
  </si>
  <si>
    <t>HW_CUSTOM</t>
  </si>
  <si>
    <t>ID_CUSTOM</t>
  </si>
  <si>
    <t>FPGA_BETA_REVISION</t>
  </si>
  <si>
    <t>FPGA_BETA_REV</t>
  </si>
  <si>
    <t>I2C_M_REG_ADDR</t>
  </si>
  <si>
    <t>I2C_M_SLAVE_ADDR</t>
  </si>
  <si>
    <t>63 Byte Verbose</t>
  </si>
  <si>
    <t>FPGA_REV</t>
  </si>
  <si>
    <t>FPGA_REVISION</t>
  </si>
  <si>
    <t>SPARE 1</t>
  </si>
  <si>
    <t>SPARE 2</t>
  </si>
  <si>
    <t>SPARE 3</t>
  </si>
  <si>
    <t>SPARE 0</t>
  </si>
  <si>
    <t>Addr (dec)</t>
  </si>
  <si>
    <t>Address (hex)</t>
  </si>
  <si>
    <t>Type</t>
  </si>
  <si>
    <t>Register Name</t>
  </si>
  <si>
    <t>Port Name</t>
  </si>
  <si>
    <t>Address name</t>
  </si>
  <si>
    <t>Dir</t>
  </si>
  <si>
    <t>Port Declaration</t>
  </si>
  <si>
    <t>Address Declaration</t>
  </si>
  <si>
    <t>Internal signal declaration</t>
  </si>
  <si>
    <t>Write</t>
  </si>
  <si>
    <t>Read</t>
  </si>
  <si>
    <t>Output assignement</t>
  </si>
  <si>
    <t>Internal signal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</si>
</sst>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horizontal="center"/>
    </xf>
    <xf numFmtId="0" fontId="0" fillId="5" borderId="0" xfId="0" applyFill="1"/>
    <xf numFmtId="0" fontId="0" fillId="0" borderId="0" xfId="0" applyNumberFormat="1" applyFont="1" applyAlignment="1">
      <alignment horizontal="left"/>
    </xf>
    <xf numFmtId="0" fontId="0" fillId="0" borderId="0" xfId="0" applyNumberFormat="1" applyAlignment="1">
      <alignment horizontal="left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0" fillId="0" borderId="0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4"/>
  <sheetViews>
    <sheetView tabSelected="1" topLeftCell="D1" zoomScaleNormal="100" workbookViewId="0">
      <pane ySplit="1" topLeftCell="A2" activePane="bottomLeft" state="frozen"/>
      <selection pane="bottomLeft" activeCell="D1" sqref="D1"/>
    </sheetView>
  </sheetViews>
  <sheetFormatPr defaultRowHeight="15" x14ac:dyDescent="0.25"/>
  <cols>
    <col min="2" max="2" width="10.7109375" style="3" customWidth="1"/>
    <col min="3" max="3" width="7.42578125" style="3" customWidth="1"/>
    <col min="4" max="4" width="20.5703125" customWidth="1"/>
    <col min="5" max="13" width="6.140625" customWidth="1"/>
    <col min="14" max="14" width="32" style="19" customWidth="1"/>
    <col min="15" max="15" width="35" style="19" customWidth="1"/>
    <col min="16" max="16" width="30.7109375" style="19" customWidth="1"/>
    <col min="17" max="17" width="7.7109375" style="19" customWidth="1"/>
    <col min="18" max="18" width="27.85546875" style="19" customWidth="1"/>
    <col min="19" max="19" width="6.140625" customWidth="1"/>
    <col min="20" max="20" width="80.42578125" style="11" customWidth="1"/>
    <col min="21" max="21" width="97.42578125" style="10" customWidth="1"/>
    <col min="22" max="22" width="83.7109375" style="20" customWidth="1"/>
    <col min="23" max="23" width="68.5703125" style="20" customWidth="1"/>
    <col min="24" max="24" width="118.5703125" style="20" customWidth="1"/>
    <col min="25" max="25" width="57.140625" style="19" customWidth="1"/>
    <col min="26" max="42" width="6.140625" customWidth="1"/>
  </cols>
  <sheetData>
    <row r="1" spans="1:42" s="15" customFormat="1" ht="31.5" customHeight="1" x14ac:dyDescent="0.25">
      <c r="A1" s="12" t="s">
        <v>30</v>
      </c>
      <c r="B1" s="12" t="s">
        <v>31</v>
      </c>
      <c r="C1" s="12" t="s">
        <v>32</v>
      </c>
      <c r="D1" s="13" t="s">
        <v>33</v>
      </c>
      <c r="E1" s="12">
        <v>7</v>
      </c>
      <c r="F1" s="12">
        <v>6</v>
      </c>
      <c r="G1" s="12">
        <v>5</v>
      </c>
      <c r="H1" s="12">
        <v>4</v>
      </c>
      <c r="I1" s="12">
        <v>3</v>
      </c>
      <c r="J1" s="12">
        <v>2</v>
      </c>
      <c r="K1" s="12">
        <v>1</v>
      </c>
      <c r="L1" s="12">
        <v>0</v>
      </c>
      <c r="M1" s="12"/>
      <c r="N1" s="13" t="s">
        <v>34</v>
      </c>
      <c r="O1" s="13" t="s">
        <v>35</v>
      </c>
      <c r="P1" s="13" t="s">
        <v>32</v>
      </c>
      <c r="Q1" s="13" t="s">
        <v>36</v>
      </c>
      <c r="R1" s="13" t="s">
        <v>43</v>
      </c>
      <c r="S1" s="12"/>
      <c r="T1" s="14" t="s">
        <v>37</v>
      </c>
      <c r="U1" s="14" t="s">
        <v>38</v>
      </c>
      <c r="V1" s="13" t="s">
        <v>39</v>
      </c>
      <c r="W1" s="13" t="s">
        <v>40</v>
      </c>
      <c r="X1" s="13" t="s">
        <v>41</v>
      </c>
      <c r="Y1" s="13" t="s">
        <v>42</v>
      </c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</row>
    <row r="2" spans="1:42" s="3" customFormat="1" x14ac:dyDescent="0.25">
      <c r="A2" s="17">
        <v>0</v>
      </c>
      <c r="B2" s="17" t="str">
        <f>"0x"&amp;DEC2HEX(A2,2)</f>
        <v>0x00</v>
      </c>
      <c r="C2" s="17" t="s">
        <v>2</v>
      </c>
      <c r="D2" s="6" t="s">
        <v>3</v>
      </c>
      <c r="E2" s="23" t="s">
        <v>23</v>
      </c>
      <c r="F2" s="23"/>
      <c r="G2" s="23"/>
      <c r="H2" s="23"/>
      <c r="I2" s="23"/>
      <c r="J2" s="23"/>
      <c r="K2" s="23"/>
      <c r="L2" s="23"/>
      <c r="M2" s="1"/>
      <c r="N2" s="19" t="str">
        <f t="shared" ref="N2:N25" si="0">UPPER(D2)&amp;"_"&amp;IF(C2="RD","i","o")</f>
        <v>WHO_I_AM_i</v>
      </c>
      <c r="O2" s="19" t="str">
        <f xml:space="preserve"> UPPER(D2)&amp;"_ADDR_c"</f>
        <v>WHO_I_AM_ADDR_c</v>
      </c>
      <c r="P2" s="19" t="str">
        <f t="shared" ref="P2:P25" si="1">IF(C2="RD","Read",IF(C2="WR","Write",IF(C2="RW","Read and Write",IF(C2="WC","Write and Clear",""))))</f>
        <v>Read</v>
      </c>
      <c r="Q2" s="19" t="str">
        <f t="shared" ref="Q2:Q25" si="2">IF(C2="RD","in","out")</f>
        <v>in</v>
      </c>
      <c r="R2" s="19" t="str">
        <f>LOWER(D2)</f>
        <v>who_i_am</v>
      </c>
      <c r="S2" s="1"/>
      <c r="T2" s="11" t="str">
        <f t="shared" ref="T2:T25" si="3">N2&amp;" "&amp;": "&amp;Q2&amp;" "&amp;"std_logic_vector(7 downto 0);"&amp;" "&amp;"-- "&amp;B2&amp;" "&amp;"- "&amp;P2</f>
        <v>WHO_I_AM_i : in std_logic_vector(7 downto 0); -- 0x00 - Read</v>
      </c>
      <c r="U2" s="10" t="str">
        <f t="shared" ref="U2:U25" si="4">"constant "&amp;O2&amp;" "&amp;": natural range 0 to 255 :="&amp;" "&amp;A2&amp;";"&amp;" "&amp;"-- "&amp;B2&amp;" "&amp;"- "&amp;P2</f>
        <v>constant WHO_I_AM_ADDR_c : natural range 0 to 255 := 0; -- 0x00 - Read</v>
      </c>
      <c r="V2" s="19" t="str">
        <f>IF(C2="RD","",("signal "&amp;R2&amp;" "&amp;": "&amp;"std_logic_vector(7 downto 0);"))</f>
        <v/>
      </c>
      <c r="W2" s="19" t="str">
        <f>IF(C2="RD","",("when "&amp;O2&amp;" "&amp;"=&gt; "&amp;R2&amp;" "&amp;"&lt;= WrData_i;"))</f>
        <v/>
      </c>
      <c r="X2" s="19" t="str">
        <f t="shared" ref="X2:X25" si="5">IF(C2="WR","",("when "&amp;O2&amp;" "&amp;"=&gt; RdData_o &lt;="&amp;" "&amp;IF(C2="RD",N2&amp;";",R2&amp;";")))</f>
        <v>when WHO_I_AM_ADDR_c =&gt; RdData_o &lt;= WHO_I_AM_i;</v>
      </c>
      <c r="Y2" s="19" t="str">
        <f t="shared" ref="Y2:Y25" si="6">IF(Q2="out",N2&amp;" "&amp;"&lt;= "&amp;R2&amp;";","")</f>
        <v/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</row>
    <row r="3" spans="1:42" x14ac:dyDescent="0.25">
      <c r="A3" s="17">
        <v>1</v>
      </c>
      <c r="B3" s="17" t="str">
        <f t="shared" ref="B3:B53" si="7">"0x"&amp;DEC2HEX(A3,2)</f>
        <v>0x01</v>
      </c>
      <c r="C3" s="17" t="s">
        <v>2</v>
      </c>
      <c r="D3" s="6" t="s">
        <v>10</v>
      </c>
      <c r="E3" s="23" t="s">
        <v>10</v>
      </c>
      <c r="F3" s="23"/>
      <c r="G3" s="23"/>
      <c r="H3" s="23"/>
      <c r="I3" s="23"/>
      <c r="J3" s="23"/>
      <c r="K3" s="23"/>
      <c r="L3" s="23"/>
      <c r="M3" s="2"/>
      <c r="N3" s="19" t="str">
        <f t="shared" si="0"/>
        <v>ID_LSB_i</v>
      </c>
      <c r="O3" s="19" t="str">
        <f t="shared" ref="O3:O53" si="8" xml:space="preserve"> UPPER(D3)&amp;"_ADDR_c"</f>
        <v>ID_LSB_ADDR_c</v>
      </c>
      <c r="P3" s="19" t="str">
        <f t="shared" si="1"/>
        <v>Read</v>
      </c>
      <c r="Q3" s="19" t="str">
        <f t="shared" si="2"/>
        <v>in</v>
      </c>
      <c r="R3" s="19" t="str">
        <f t="shared" ref="R3:R53" si="9">LOWER(D3)</f>
        <v>id_lsb</v>
      </c>
      <c r="S3" s="1"/>
      <c r="T3" s="11" t="str">
        <f t="shared" si="3"/>
        <v>ID_LSB_i : in std_logic_vector(7 downto 0); -- 0x01 - Read</v>
      </c>
      <c r="U3" s="10" t="str">
        <f t="shared" si="4"/>
        <v>constant ID_LSB_ADDR_c : natural range 0 to 255 := 1; -- 0x01 - Read</v>
      </c>
      <c r="V3" s="19" t="str">
        <f>IF(C3="RD","",("signal "&amp;R3&amp;" "&amp;": "&amp;"std_logic_vector(7 downto 0);"))</f>
        <v/>
      </c>
      <c r="W3" s="19" t="str">
        <f>IF(C3="RD","",("when "&amp;O3&amp;" "&amp;"=&gt; "&amp;R3&amp;" "&amp;"&lt;= WrData_i;"))</f>
        <v/>
      </c>
      <c r="X3" s="19" t="str">
        <f t="shared" si="5"/>
        <v>when ID_LSB_ADDR_c =&gt; RdData_o &lt;= ID_LSB_i;</v>
      </c>
      <c r="Y3" s="19" t="str">
        <f t="shared" si="6"/>
        <v/>
      </c>
      <c r="Z3" s="2"/>
    </row>
    <row r="4" spans="1:42" x14ac:dyDescent="0.25">
      <c r="A4" s="17">
        <v>2</v>
      </c>
      <c r="B4" s="17" t="str">
        <f t="shared" si="7"/>
        <v>0x02</v>
      </c>
      <c r="C4" s="17" t="s">
        <v>2</v>
      </c>
      <c r="D4" s="6" t="s">
        <v>11</v>
      </c>
      <c r="E4" s="23" t="s">
        <v>11</v>
      </c>
      <c r="F4" s="23"/>
      <c r="G4" s="23"/>
      <c r="H4" s="23"/>
      <c r="I4" s="23"/>
      <c r="J4" s="23"/>
      <c r="K4" s="23"/>
      <c r="L4" s="23"/>
      <c r="M4" s="3"/>
      <c r="N4" s="19" t="str">
        <f t="shared" si="0"/>
        <v>ID_MSB_i</v>
      </c>
      <c r="O4" s="19" t="str">
        <f t="shared" si="8"/>
        <v>ID_MSB_ADDR_c</v>
      </c>
      <c r="P4" s="19" t="str">
        <f t="shared" si="1"/>
        <v>Read</v>
      </c>
      <c r="Q4" s="19" t="str">
        <f t="shared" si="2"/>
        <v>in</v>
      </c>
      <c r="R4" s="19" t="str">
        <f t="shared" si="9"/>
        <v>id_msb</v>
      </c>
      <c r="S4" s="1"/>
      <c r="T4" s="11" t="str">
        <f t="shared" si="3"/>
        <v>ID_MSB_i : in std_logic_vector(7 downto 0); -- 0x02 - Read</v>
      </c>
      <c r="U4" s="10" t="str">
        <f t="shared" si="4"/>
        <v>constant ID_MSB_ADDR_c : natural range 0 to 255 := 2; -- 0x02 - Read</v>
      </c>
      <c r="V4" s="19" t="str">
        <f>IF(C4="RD","",("signal "&amp;R4&amp;" "&amp;": "&amp;"std_logic_vector(7 downto 0);"))</f>
        <v/>
      </c>
      <c r="W4" s="19" t="str">
        <f>IF(C4="RD","",("when "&amp;O4&amp;" "&amp;"=&gt; "&amp;R4&amp;" "&amp;"&lt;= WrData_i;"))</f>
        <v/>
      </c>
      <c r="X4" s="19" t="str">
        <f t="shared" si="5"/>
        <v>when ID_MSB_ADDR_c =&gt; RdData_o &lt;= ID_MSB_i;</v>
      </c>
      <c r="Y4" s="19" t="str">
        <f t="shared" si="6"/>
        <v/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</row>
    <row r="5" spans="1:42" x14ac:dyDescent="0.25">
      <c r="A5" s="17">
        <v>3</v>
      </c>
      <c r="B5" s="17" t="str">
        <f t="shared" si="7"/>
        <v>0x03</v>
      </c>
      <c r="C5" s="17" t="s">
        <v>2</v>
      </c>
      <c r="D5" s="6" t="s">
        <v>18</v>
      </c>
      <c r="E5" s="23" t="s">
        <v>18</v>
      </c>
      <c r="F5" s="23"/>
      <c r="G5" s="23"/>
      <c r="H5" s="23"/>
      <c r="I5" s="23"/>
      <c r="J5" s="23"/>
      <c r="K5" s="23"/>
      <c r="L5" s="23"/>
      <c r="M5" s="3"/>
      <c r="N5" s="19" t="str">
        <f t="shared" si="0"/>
        <v>ID_CUSTOM_i</v>
      </c>
      <c r="O5" s="19" t="str">
        <f t="shared" si="8"/>
        <v>ID_CUSTOM_ADDR_c</v>
      </c>
      <c r="P5" s="19" t="str">
        <f t="shared" si="1"/>
        <v>Read</v>
      </c>
      <c r="Q5" s="19" t="str">
        <f t="shared" si="2"/>
        <v>in</v>
      </c>
      <c r="R5" s="19" t="str">
        <f t="shared" si="9"/>
        <v>id_custom</v>
      </c>
      <c r="S5" s="1"/>
      <c r="T5" s="11" t="str">
        <f t="shared" si="3"/>
        <v>ID_CUSTOM_i : in std_logic_vector(7 downto 0); -- 0x03 - Read</v>
      </c>
      <c r="U5" s="10" t="str">
        <f t="shared" si="4"/>
        <v>constant ID_CUSTOM_ADDR_c : natural range 0 to 255 := 3; -- 0x03 - Read</v>
      </c>
      <c r="V5" s="19" t="str">
        <f>IF(C5="RD","",("signal "&amp;R5&amp;" "&amp;": "&amp;"std_logic_vector(7 downto 0);"))</f>
        <v/>
      </c>
      <c r="W5" s="19" t="str">
        <f>IF(C5="RD","",("when "&amp;O5&amp;" "&amp;"=&gt; "&amp;R5&amp;" "&amp;"&lt;= WrData_i;"))</f>
        <v/>
      </c>
      <c r="X5" s="19" t="str">
        <f t="shared" si="5"/>
        <v>when ID_CUSTOM_ADDR_c =&gt; RdData_o &lt;= ID_CUSTOM_i;</v>
      </c>
      <c r="Y5" s="19" t="str">
        <f t="shared" si="6"/>
        <v/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</row>
    <row r="6" spans="1:42" x14ac:dyDescent="0.25">
      <c r="A6" s="18">
        <v>4</v>
      </c>
      <c r="B6" s="18" t="str">
        <f t="shared" si="7"/>
        <v>0x04</v>
      </c>
      <c r="C6" s="18" t="s">
        <v>2</v>
      </c>
      <c r="D6" s="7" t="s">
        <v>20</v>
      </c>
      <c r="E6" s="24" t="s">
        <v>19</v>
      </c>
      <c r="F6" s="24"/>
      <c r="G6" s="24"/>
      <c r="H6" s="24"/>
      <c r="I6" s="24"/>
      <c r="J6" s="24"/>
      <c r="K6" s="24"/>
      <c r="L6" s="24"/>
      <c r="M6" s="3"/>
      <c r="N6" s="19" t="str">
        <f t="shared" si="0"/>
        <v>FPGA_BETA_REV_i</v>
      </c>
      <c r="O6" s="19" t="str">
        <f t="shared" si="8"/>
        <v>FPGA_BETA_REV_ADDR_c</v>
      </c>
      <c r="P6" s="19" t="str">
        <f t="shared" si="1"/>
        <v>Read</v>
      </c>
      <c r="Q6" s="19" t="str">
        <f t="shared" si="2"/>
        <v>in</v>
      </c>
      <c r="R6" s="19" t="str">
        <f t="shared" si="9"/>
        <v>fpga_beta_rev</v>
      </c>
      <c r="S6" s="1"/>
      <c r="T6" s="11" t="str">
        <f t="shared" si="3"/>
        <v>FPGA_BETA_REV_i : in std_logic_vector(7 downto 0); -- 0x04 - Read</v>
      </c>
      <c r="U6" s="10" t="str">
        <f t="shared" si="4"/>
        <v>constant FPGA_BETA_REV_ADDR_c : natural range 0 to 255 := 4; -- 0x04 - Read</v>
      </c>
      <c r="V6" s="19" t="str">
        <f>IF(C6="RD","",("signal "&amp;R6&amp;" "&amp;": "&amp;"std_logic_vector(7 downto 0);"))</f>
        <v/>
      </c>
      <c r="W6" s="19" t="str">
        <f>IF(C6="RD","",("when "&amp;O6&amp;" "&amp;"=&gt; "&amp;R6&amp;" "&amp;"&lt;= WrData_i;"))</f>
        <v/>
      </c>
      <c r="X6" s="19" t="str">
        <f t="shared" si="5"/>
        <v>when FPGA_BETA_REV_ADDR_c =&gt; RdData_o &lt;= FPGA_BETA_REV_i;</v>
      </c>
      <c r="Y6" s="19" t="str">
        <f t="shared" si="6"/>
        <v/>
      </c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</row>
    <row r="7" spans="1:42" x14ac:dyDescent="0.25">
      <c r="A7" s="18">
        <v>5</v>
      </c>
      <c r="B7" s="18" t="str">
        <f t="shared" si="7"/>
        <v>0x05</v>
      </c>
      <c r="C7" s="18" t="s">
        <v>2</v>
      </c>
      <c r="D7" s="7" t="s">
        <v>24</v>
      </c>
      <c r="E7" s="25" t="s">
        <v>25</v>
      </c>
      <c r="F7" s="25"/>
      <c r="G7" s="25"/>
      <c r="H7" s="25"/>
      <c r="I7" s="25"/>
      <c r="J7" s="25"/>
      <c r="K7" s="25"/>
      <c r="L7" s="25"/>
      <c r="M7" s="3"/>
      <c r="N7" s="19" t="str">
        <f t="shared" si="0"/>
        <v>FPGA_REV_i</v>
      </c>
      <c r="O7" s="19" t="str">
        <f t="shared" si="8"/>
        <v>FPGA_REV_ADDR_c</v>
      </c>
      <c r="P7" s="19" t="str">
        <f t="shared" si="1"/>
        <v>Read</v>
      </c>
      <c r="Q7" s="19" t="str">
        <f t="shared" si="2"/>
        <v>in</v>
      </c>
      <c r="R7" s="19" t="str">
        <f t="shared" si="9"/>
        <v>fpga_rev</v>
      </c>
      <c r="S7" s="1"/>
      <c r="T7" s="11" t="str">
        <f t="shared" si="3"/>
        <v>FPGA_REV_i : in std_logic_vector(7 downto 0); -- 0x05 - Read</v>
      </c>
      <c r="U7" s="10" t="str">
        <f t="shared" si="4"/>
        <v>constant FPGA_REV_ADDR_c : natural range 0 to 255 := 5; -- 0x05 - Read</v>
      </c>
      <c r="V7" s="19" t="str">
        <f>IF(C7="RD","",("signal "&amp;R7&amp;" "&amp;": "&amp;"std_logic_vector(7 downto 0);"))</f>
        <v/>
      </c>
      <c r="W7" s="19" t="str">
        <f>IF(C7="RD","",("when "&amp;O7&amp;" "&amp;"=&gt; "&amp;R7&amp;" "&amp;"&lt;= WrData_i;"))</f>
        <v/>
      </c>
      <c r="X7" s="19" t="str">
        <f t="shared" si="5"/>
        <v>when FPGA_REV_ADDR_c =&gt; RdData_o &lt;= FPGA_REV_i;</v>
      </c>
      <c r="Y7" s="19" t="str">
        <f t="shared" si="6"/>
        <v/>
      </c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</row>
    <row r="8" spans="1:42" x14ac:dyDescent="0.25">
      <c r="A8" s="18">
        <v>6</v>
      </c>
      <c r="B8" s="18" t="str">
        <f t="shared" si="7"/>
        <v>0x06</v>
      </c>
      <c r="C8" s="18" t="s">
        <v>2</v>
      </c>
      <c r="D8" s="7" t="s">
        <v>1</v>
      </c>
      <c r="E8" s="25" t="s">
        <v>1</v>
      </c>
      <c r="F8" s="25"/>
      <c r="G8" s="25"/>
      <c r="H8" s="25"/>
      <c r="I8" s="25"/>
      <c r="J8" s="25"/>
      <c r="K8" s="25"/>
      <c r="L8" s="25"/>
      <c r="M8" s="3"/>
      <c r="N8" s="19" t="str">
        <f t="shared" si="0"/>
        <v>FPGA_MIN_VER_i</v>
      </c>
      <c r="O8" s="19" t="str">
        <f t="shared" si="8"/>
        <v>FPGA_MIN_VER_ADDR_c</v>
      </c>
      <c r="P8" s="19" t="str">
        <f t="shared" si="1"/>
        <v>Read</v>
      </c>
      <c r="Q8" s="19" t="str">
        <f t="shared" si="2"/>
        <v>in</v>
      </c>
      <c r="R8" s="19" t="str">
        <f t="shared" si="9"/>
        <v>fpga_min_ver</v>
      </c>
      <c r="S8" s="1"/>
      <c r="T8" s="11" t="str">
        <f t="shared" si="3"/>
        <v>FPGA_MIN_VER_i : in std_logic_vector(7 downto 0); -- 0x06 - Read</v>
      </c>
      <c r="U8" s="10" t="str">
        <f t="shared" si="4"/>
        <v>constant FPGA_MIN_VER_ADDR_c : natural range 0 to 255 := 6; -- 0x06 - Read</v>
      </c>
      <c r="V8" s="19" t="str">
        <f>IF(C8="RD","",("signal "&amp;R8&amp;" "&amp;": "&amp;"std_logic_vector(7 downto 0);"))</f>
        <v/>
      </c>
      <c r="W8" s="19" t="str">
        <f>IF(C8="RD","",("when "&amp;O8&amp;" "&amp;"=&gt; "&amp;R8&amp;" "&amp;"&lt;= WrData_i;"))</f>
        <v/>
      </c>
      <c r="X8" s="19" t="str">
        <f t="shared" si="5"/>
        <v>when FPGA_MIN_VER_ADDR_c =&gt; RdData_o &lt;= FPGA_MIN_VER_i;</v>
      </c>
      <c r="Y8" s="19" t="str">
        <f t="shared" si="6"/>
        <v/>
      </c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</row>
    <row r="9" spans="1:42" x14ac:dyDescent="0.25">
      <c r="A9" s="18">
        <v>7</v>
      </c>
      <c r="B9" s="18" t="str">
        <f t="shared" si="7"/>
        <v>0x07</v>
      </c>
      <c r="C9" s="18" t="s">
        <v>2</v>
      </c>
      <c r="D9" s="7" t="s">
        <v>0</v>
      </c>
      <c r="E9" s="25" t="s">
        <v>0</v>
      </c>
      <c r="F9" s="25"/>
      <c r="G9" s="25"/>
      <c r="H9" s="25"/>
      <c r="I9" s="25"/>
      <c r="J9" s="25"/>
      <c r="K9" s="25"/>
      <c r="L9" s="25"/>
      <c r="M9" s="3"/>
      <c r="N9" s="19" t="str">
        <f t="shared" si="0"/>
        <v>FPGA_MAJ_VER_i</v>
      </c>
      <c r="O9" s="19" t="str">
        <f t="shared" si="8"/>
        <v>FPGA_MAJ_VER_ADDR_c</v>
      </c>
      <c r="P9" s="19" t="str">
        <f t="shared" si="1"/>
        <v>Read</v>
      </c>
      <c r="Q9" s="19" t="str">
        <f t="shared" si="2"/>
        <v>in</v>
      </c>
      <c r="R9" s="19" t="str">
        <f t="shared" si="9"/>
        <v>fpga_maj_ver</v>
      </c>
      <c r="S9" s="1"/>
      <c r="T9" s="11" t="str">
        <f t="shared" si="3"/>
        <v>FPGA_MAJ_VER_i : in std_logic_vector(7 downto 0); -- 0x07 - Read</v>
      </c>
      <c r="U9" s="10" t="str">
        <f t="shared" si="4"/>
        <v>constant FPGA_MAJ_VER_ADDR_c : natural range 0 to 255 := 7; -- 0x07 - Read</v>
      </c>
      <c r="V9" s="19" t="str">
        <f>IF(C9="RD","",("signal "&amp;R9&amp;" "&amp;": "&amp;"std_logic_vector(7 downto 0);"))</f>
        <v/>
      </c>
      <c r="W9" s="19" t="str">
        <f>IF(C9="RD","",("when "&amp;O9&amp;" "&amp;"=&gt; "&amp;R9&amp;" "&amp;"&lt;= WrData_i;"))</f>
        <v/>
      </c>
      <c r="X9" s="19" t="str">
        <f t="shared" si="5"/>
        <v>when FPGA_MAJ_VER_ADDR_c =&gt; RdData_o &lt;= FPGA_MAJ_VER_i;</v>
      </c>
      <c r="Y9" s="19" t="str">
        <f t="shared" si="6"/>
        <v/>
      </c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</row>
    <row r="10" spans="1:42" x14ac:dyDescent="0.25">
      <c r="A10" s="17">
        <v>8</v>
      </c>
      <c r="B10" s="17" t="str">
        <f t="shared" si="7"/>
        <v>0x08</v>
      </c>
      <c r="C10" s="17" t="s">
        <v>2</v>
      </c>
      <c r="D10" s="6" t="s">
        <v>16</v>
      </c>
      <c r="E10" s="23" t="s">
        <v>16</v>
      </c>
      <c r="F10" s="23"/>
      <c r="G10" s="23"/>
      <c r="H10" s="23"/>
      <c r="I10" s="23"/>
      <c r="J10" s="23"/>
      <c r="K10" s="23"/>
      <c r="L10" s="23"/>
      <c r="M10" s="3"/>
      <c r="N10" s="19" t="str">
        <f t="shared" si="0"/>
        <v>HW_VER_i</v>
      </c>
      <c r="O10" s="19" t="str">
        <f t="shared" si="8"/>
        <v>HW_VER_ADDR_c</v>
      </c>
      <c r="P10" s="19" t="str">
        <f t="shared" si="1"/>
        <v>Read</v>
      </c>
      <c r="Q10" s="19" t="str">
        <f t="shared" si="2"/>
        <v>in</v>
      </c>
      <c r="R10" s="19" t="str">
        <f t="shared" si="9"/>
        <v>hw_ver</v>
      </c>
      <c r="S10" s="1"/>
      <c r="T10" s="11" t="str">
        <f t="shared" si="3"/>
        <v>HW_VER_i : in std_logic_vector(7 downto 0); -- 0x08 - Read</v>
      </c>
      <c r="U10" s="10" t="str">
        <f t="shared" si="4"/>
        <v>constant HW_VER_ADDR_c : natural range 0 to 255 := 8; -- 0x08 - Read</v>
      </c>
      <c r="V10" s="19" t="str">
        <f>IF(C10="RD","",("signal "&amp;R10&amp;" "&amp;": "&amp;"std_logic_vector(7 downto 0);"))</f>
        <v/>
      </c>
      <c r="W10" s="19" t="str">
        <f>IF(C10="RD","",("when "&amp;O10&amp;" "&amp;"=&gt; "&amp;R10&amp;" "&amp;"&lt;= WrData_i;"))</f>
        <v/>
      </c>
      <c r="X10" s="19" t="str">
        <f t="shared" si="5"/>
        <v>when HW_VER_ADDR_c =&gt; RdData_o &lt;= HW_VER_i;</v>
      </c>
      <c r="Y10" s="19" t="str">
        <f t="shared" si="6"/>
        <v/>
      </c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</row>
    <row r="11" spans="1:42" x14ac:dyDescent="0.25">
      <c r="A11" s="17">
        <v>9</v>
      </c>
      <c r="B11" s="17" t="str">
        <f t="shared" si="7"/>
        <v>0x09</v>
      </c>
      <c r="C11" s="17" t="s">
        <v>2</v>
      </c>
      <c r="D11" s="6" t="s">
        <v>17</v>
      </c>
      <c r="E11" s="23" t="s">
        <v>17</v>
      </c>
      <c r="F11" s="23"/>
      <c r="G11" s="23"/>
      <c r="H11" s="23"/>
      <c r="I11" s="23"/>
      <c r="J11" s="23"/>
      <c r="K11" s="23"/>
      <c r="L11" s="23"/>
      <c r="M11" s="3"/>
      <c r="N11" s="19" t="str">
        <f t="shared" si="0"/>
        <v>HW_CUSTOM_i</v>
      </c>
      <c r="O11" s="19" t="str">
        <f t="shared" si="8"/>
        <v>HW_CUSTOM_ADDR_c</v>
      </c>
      <c r="P11" s="19" t="str">
        <f t="shared" si="1"/>
        <v>Read</v>
      </c>
      <c r="Q11" s="19" t="str">
        <f t="shared" si="2"/>
        <v>in</v>
      </c>
      <c r="R11" s="19" t="str">
        <f t="shared" si="9"/>
        <v>hw_custom</v>
      </c>
      <c r="S11" s="1"/>
      <c r="T11" s="11" t="str">
        <f t="shared" si="3"/>
        <v>HW_CUSTOM_i : in std_logic_vector(7 downto 0); -- 0x09 - Read</v>
      </c>
      <c r="U11" s="10" t="str">
        <f t="shared" si="4"/>
        <v>constant HW_CUSTOM_ADDR_c : natural range 0 to 255 := 9; -- 0x09 - Read</v>
      </c>
      <c r="V11" s="19" t="str">
        <f>IF(C11="RD","",("signal "&amp;R11&amp;" "&amp;": "&amp;"std_logic_vector(7 downto 0);"))</f>
        <v/>
      </c>
      <c r="W11" s="19" t="str">
        <f>IF(C11="RD","",("when "&amp;O11&amp;" "&amp;"=&gt; "&amp;R11&amp;" "&amp;"&lt;= WrData_i;"))</f>
        <v/>
      </c>
      <c r="X11" s="19" t="str">
        <f t="shared" si="5"/>
        <v>when HW_CUSTOM_ADDR_c =&gt; RdData_o &lt;= HW_CUSTOM_i;</v>
      </c>
      <c r="Y11" s="19" t="str">
        <f t="shared" si="6"/>
        <v/>
      </c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</row>
    <row r="12" spans="1:42" x14ac:dyDescent="0.25">
      <c r="A12" s="17">
        <v>10</v>
      </c>
      <c r="B12" s="17" t="str">
        <f t="shared" si="7"/>
        <v>0x0A</v>
      </c>
      <c r="C12" s="17" t="s">
        <v>2</v>
      </c>
      <c r="D12" s="6" t="s">
        <v>15</v>
      </c>
      <c r="E12" s="23" t="s">
        <v>15</v>
      </c>
      <c r="F12" s="23"/>
      <c r="G12" s="23"/>
      <c r="H12" s="23"/>
      <c r="I12" s="23"/>
      <c r="J12" s="23"/>
      <c r="K12" s="23"/>
      <c r="L12" s="23"/>
      <c r="M12" s="3"/>
      <c r="N12" s="19" t="str">
        <f t="shared" si="0"/>
        <v>HW_INFO_i</v>
      </c>
      <c r="O12" s="19" t="str">
        <f t="shared" si="8"/>
        <v>HW_INFO_ADDR_c</v>
      </c>
      <c r="P12" s="19" t="str">
        <f t="shared" si="1"/>
        <v>Read</v>
      </c>
      <c r="Q12" s="19" t="str">
        <f t="shared" si="2"/>
        <v>in</v>
      </c>
      <c r="R12" s="19" t="str">
        <f t="shared" si="9"/>
        <v>hw_info</v>
      </c>
      <c r="S12" s="1"/>
      <c r="T12" s="11" t="str">
        <f t="shared" si="3"/>
        <v>HW_INFO_i : in std_logic_vector(7 downto 0); -- 0x0A - Read</v>
      </c>
      <c r="U12" s="10" t="str">
        <f t="shared" si="4"/>
        <v>constant HW_INFO_ADDR_c : natural range 0 to 255 := 10; -- 0x0A - Read</v>
      </c>
      <c r="V12" s="19" t="str">
        <f>IF(C12="RD","",("signal "&amp;R12&amp;" "&amp;": "&amp;"std_logic_vector(7 downto 0);"))</f>
        <v/>
      </c>
      <c r="W12" s="19" t="str">
        <f>IF(C12="RD","",("when "&amp;O12&amp;" "&amp;"=&gt; "&amp;R12&amp;" "&amp;"&lt;= WrData_i;"))</f>
        <v/>
      </c>
      <c r="X12" s="19" t="str">
        <f t="shared" si="5"/>
        <v>when HW_INFO_ADDR_c =&gt; RdData_o &lt;= HW_INFO_i;</v>
      </c>
      <c r="Y12" s="19" t="str">
        <f t="shared" si="6"/>
        <v/>
      </c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</row>
    <row r="13" spans="1:42" x14ac:dyDescent="0.25">
      <c r="A13" s="17">
        <v>11</v>
      </c>
      <c r="B13" s="17" t="str">
        <f t="shared" si="7"/>
        <v>0x0B</v>
      </c>
      <c r="C13" s="17" t="s">
        <v>7</v>
      </c>
      <c r="D13" s="6" t="s">
        <v>14</v>
      </c>
      <c r="E13" s="23" t="s">
        <v>14</v>
      </c>
      <c r="F13" s="23"/>
      <c r="G13" s="23"/>
      <c r="H13" s="23"/>
      <c r="I13" s="23"/>
      <c r="J13" s="23"/>
      <c r="K13" s="23"/>
      <c r="L13" s="23"/>
      <c r="M13" s="3"/>
      <c r="N13" s="19" t="str">
        <f t="shared" si="0"/>
        <v>HW_SET_o</v>
      </c>
      <c r="O13" s="19" t="str">
        <f t="shared" si="8"/>
        <v>HW_SET_ADDR_c</v>
      </c>
      <c r="P13" s="19" t="str">
        <f t="shared" si="1"/>
        <v>Read and Write</v>
      </c>
      <c r="Q13" s="19" t="str">
        <f t="shared" si="2"/>
        <v>out</v>
      </c>
      <c r="R13" s="19" t="str">
        <f t="shared" si="9"/>
        <v>hw_set</v>
      </c>
      <c r="S13" s="1"/>
      <c r="T13" s="11" t="str">
        <f t="shared" si="3"/>
        <v>HW_SET_o : out std_logic_vector(7 downto 0); -- 0x0B - Read and Write</v>
      </c>
      <c r="U13" s="10" t="str">
        <f t="shared" si="4"/>
        <v>constant HW_SET_ADDR_c : natural range 0 to 255 := 11; -- 0x0B - Read and Write</v>
      </c>
      <c r="V13" s="19" t="str">
        <f>IF(C13="RD","",("signal "&amp;R13&amp;" "&amp;": "&amp;"std_logic_vector(7 downto 0);"))</f>
        <v>signal hw_set : std_logic_vector(7 downto 0);</v>
      </c>
      <c r="W13" s="19" t="str">
        <f>IF(C13="RD","",("when "&amp;O13&amp;" "&amp;"=&gt; "&amp;R13&amp;" "&amp;"&lt;= WrData_i;"))</f>
        <v>when HW_SET_ADDR_c =&gt; hw_set &lt;= WrData_i;</v>
      </c>
      <c r="X13" s="19" t="str">
        <f t="shared" si="5"/>
        <v>when HW_SET_ADDR_c =&gt; RdData_o &lt;= hw_set;</v>
      </c>
      <c r="Y13" s="19" t="str">
        <f t="shared" si="6"/>
        <v>HW_SET_o &lt;= hw_set;</v>
      </c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</row>
    <row r="14" spans="1:42" x14ac:dyDescent="0.25">
      <c r="A14" s="18">
        <v>12</v>
      </c>
      <c r="B14" s="18" t="str">
        <f t="shared" si="7"/>
        <v>0x0C</v>
      </c>
      <c r="C14" s="18" t="s">
        <v>7</v>
      </c>
      <c r="D14" s="7" t="s">
        <v>29</v>
      </c>
      <c r="E14" s="24" t="s">
        <v>29</v>
      </c>
      <c r="F14" s="24"/>
      <c r="G14" s="24"/>
      <c r="H14" s="24"/>
      <c r="I14" s="24"/>
      <c r="J14" s="24"/>
      <c r="K14" s="24"/>
      <c r="L14" s="24"/>
      <c r="M14" s="3"/>
      <c r="N14" s="19" t="str">
        <f t="shared" si="0"/>
        <v>SPARE 0_o</v>
      </c>
      <c r="O14" s="19" t="str">
        <f t="shared" si="8"/>
        <v>SPARE 0_ADDR_c</v>
      </c>
      <c r="P14" s="19" t="str">
        <f t="shared" si="1"/>
        <v>Read and Write</v>
      </c>
      <c r="Q14" s="19" t="str">
        <f t="shared" si="2"/>
        <v>out</v>
      </c>
      <c r="R14" s="19" t="str">
        <f t="shared" si="9"/>
        <v>spare 0</v>
      </c>
      <c r="S14" s="1"/>
      <c r="T14" s="11" t="str">
        <f t="shared" si="3"/>
        <v>SPARE 0_o : out std_logic_vector(7 downto 0); -- 0x0C - Read and Write</v>
      </c>
      <c r="U14" s="10" t="str">
        <f t="shared" si="4"/>
        <v>constant SPARE 0_ADDR_c : natural range 0 to 255 := 12; -- 0x0C - Read and Write</v>
      </c>
      <c r="V14" s="19" t="str">
        <f>IF(C14="RD","",("signal "&amp;R14&amp;" "&amp;": "&amp;"std_logic_vector(7 downto 0);"))</f>
        <v>signal spare 0 : std_logic_vector(7 downto 0);</v>
      </c>
      <c r="W14" s="19" t="str">
        <f>IF(C14="RD","",("when "&amp;O14&amp;" "&amp;"=&gt; "&amp;R14&amp;" "&amp;"&lt;= WrData_i;"))</f>
        <v>when SPARE 0_ADDR_c =&gt; spare 0 &lt;= WrData_i;</v>
      </c>
      <c r="X14" s="19" t="str">
        <f t="shared" si="5"/>
        <v>when SPARE 0_ADDR_c =&gt; RdData_o &lt;= spare 0;</v>
      </c>
      <c r="Y14" s="19" t="str">
        <f t="shared" si="6"/>
        <v>SPARE 0_o &lt;= spare 0;</v>
      </c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</row>
    <row r="15" spans="1:42" x14ac:dyDescent="0.25">
      <c r="A15" s="18">
        <v>13</v>
      </c>
      <c r="B15" s="18" t="str">
        <f t="shared" si="7"/>
        <v>0x0D</v>
      </c>
      <c r="C15" s="18" t="s">
        <v>7</v>
      </c>
      <c r="D15" s="7" t="s">
        <v>26</v>
      </c>
      <c r="E15" s="25" t="s">
        <v>26</v>
      </c>
      <c r="F15" s="25" t="s">
        <v>26</v>
      </c>
      <c r="G15" s="25" t="s">
        <v>26</v>
      </c>
      <c r="H15" s="25" t="s">
        <v>26</v>
      </c>
      <c r="I15" s="25" t="s">
        <v>26</v>
      </c>
      <c r="J15" s="25" t="s">
        <v>26</v>
      </c>
      <c r="K15" s="25" t="s">
        <v>26</v>
      </c>
      <c r="L15" s="25" t="s">
        <v>26</v>
      </c>
      <c r="M15" s="3"/>
      <c r="N15" s="19" t="str">
        <f t="shared" si="0"/>
        <v>SPARE 1_o</v>
      </c>
      <c r="O15" s="19" t="str">
        <f t="shared" si="8"/>
        <v>SPARE 1_ADDR_c</v>
      </c>
      <c r="P15" s="19" t="str">
        <f t="shared" si="1"/>
        <v>Read and Write</v>
      </c>
      <c r="Q15" s="19" t="str">
        <f t="shared" si="2"/>
        <v>out</v>
      </c>
      <c r="R15" s="19" t="str">
        <f t="shared" si="9"/>
        <v>spare 1</v>
      </c>
      <c r="S15" s="1"/>
      <c r="T15" s="11" t="str">
        <f t="shared" si="3"/>
        <v>SPARE 1_o : out std_logic_vector(7 downto 0); -- 0x0D - Read and Write</v>
      </c>
      <c r="U15" s="10" t="str">
        <f t="shared" si="4"/>
        <v>constant SPARE 1_ADDR_c : natural range 0 to 255 := 13; -- 0x0D - Read and Write</v>
      </c>
      <c r="V15" s="19" t="str">
        <f>IF(C15="RD","",("signal "&amp;R15&amp;" "&amp;": "&amp;"std_logic_vector(7 downto 0);"))</f>
        <v>signal spare 1 : std_logic_vector(7 downto 0);</v>
      </c>
      <c r="W15" s="19" t="str">
        <f>IF(C15="RD","",("when "&amp;O15&amp;" "&amp;"=&gt; "&amp;R15&amp;" "&amp;"&lt;= WrData_i;"))</f>
        <v>when SPARE 1_ADDR_c =&gt; spare 1 &lt;= WrData_i;</v>
      </c>
      <c r="X15" s="19" t="str">
        <f t="shared" si="5"/>
        <v>when SPARE 1_ADDR_c =&gt; RdData_o &lt;= spare 1;</v>
      </c>
      <c r="Y15" s="19" t="str">
        <f t="shared" si="6"/>
        <v>SPARE 1_o &lt;= spare 1;</v>
      </c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</row>
    <row r="16" spans="1:42" x14ac:dyDescent="0.25">
      <c r="A16" s="18">
        <v>14</v>
      </c>
      <c r="B16" s="18" t="str">
        <f t="shared" si="7"/>
        <v>0x0E</v>
      </c>
      <c r="C16" s="18" t="s">
        <v>7</v>
      </c>
      <c r="D16" s="7" t="s">
        <v>27</v>
      </c>
      <c r="E16" s="25" t="s">
        <v>27</v>
      </c>
      <c r="F16" s="25" t="s">
        <v>27</v>
      </c>
      <c r="G16" s="25" t="s">
        <v>27</v>
      </c>
      <c r="H16" s="25" t="s">
        <v>27</v>
      </c>
      <c r="I16" s="25" t="s">
        <v>27</v>
      </c>
      <c r="J16" s="25" t="s">
        <v>27</v>
      </c>
      <c r="K16" s="25" t="s">
        <v>27</v>
      </c>
      <c r="L16" s="25" t="s">
        <v>27</v>
      </c>
      <c r="M16" s="3"/>
      <c r="N16" s="19" t="str">
        <f t="shared" si="0"/>
        <v>SPARE 2_o</v>
      </c>
      <c r="O16" s="19" t="str">
        <f t="shared" si="8"/>
        <v>SPARE 2_ADDR_c</v>
      </c>
      <c r="P16" s="19" t="str">
        <f t="shared" si="1"/>
        <v>Read and Write</v>
      </c>
      <c r="Q16" s="19" t="str">
        <f t="shared" si="2"/>
        <v>out</v>
      </c>
      <c r="R16" s="19" t="str">
        <f t="shared" si="9"/>
        <v>spare 2</v>
      </c>
      <c r="S16" s="1"/>
      <c r="T16" s="11" t="str">
        <f t="shared" si="3"/>
        <v>SPARE 2_o : out std_logic_vector(7 downto 0); -- 0x0E - Read and Write</v>
      </c>
      <c r="U16" s="10" t="str">
        <f t="shared" si="4"/>
        <v>constant SPARE 2_ADDR_c : natural range 0 to 255 := 14; -- 0x0E - Read and Write</v>
      </c>
      <c r="V16" s="19" t="str">
        <f>IF(C16="RD","",("signal "&amp;R16&amp;" "&amp;": "&amp;"std_logic_vector(7 downto 0);"))</f>
        <v>signal spare 2 : std_logic_vector(7 downto 0);</v>
      </c>
      <c r="W16" s="19" t="str">
        <f>IF(C16="RD","",("when "&amp;O16&amp;" "&amp;"=&gt; "&amp;R16&amp;" "&amp;"&lt;= WrData_i;"))</f>
        <v>when SPARE 2_ADDR_c =&gt; spare 2 &lt;= WrData_i;</v>
      </c>
      <c r="X16" s="19" t="str">
        <f t="shared" si="5"/>
        <v>when SPARE 2_ADDR_c =&gt; RdData_o &lt;= spare 2;</v>
      </c>
      <c r="Y16" s="19" t="str">
        <f t="shared" si="6"/>
        <v>SPARE 2_o &lt;= spare 2;</v>
      </c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</row>
    <row r="17" spans="1:42" x14ac:dyDescent="0.25">
      <c r="A17" s="18">
        <v>15</v>
      </c>
      <c r="B17" s="18" t="str">
        <f t="shared" si="7"/>
        <v>0x0F</v>
      </c>
      <c r="C17" s="18" t="s">
        <v>7</v>
      </c>
      <c r="D17" s="7" t="s">
        <v>28</v>
      </c>
      <c r="E17" s="25" t="s">
        <v>28</v>
      </c>
      <c r="F17" s="25" t="s">
        <v>28</v>
      </c>
      <c r="G17" s="25" t="s">
        <v>28</v>
      </c>
      <c r="H17" s="25" t="s">
        <v>28</v>
      </c>
      <c r="I17" s="25" t="s">
        <v>28</v>
      </c>
      <c r="J17" s="25" t="s">
        <v>28</v>
      </c>
      <c r="K17" s="25" t="s">
        <v>28</v>
      </c>
      <c r="L17" s="25" t="s">
        <v>28</v>
      </c>
      <c r="M17" s="3"/>
      <c r="N17" s="19" t="str">
        <f t="shared" si="0"/>
        <v>SPARE 3_o</v>
      </c>
      <c r="O17" s="19" t="str">
        <f t="shared" si="8"/>
        <v>SPARE 3_ADDR_c</v>
      </c>
      <c r="P17" s="19" t="str">
        <f t="shared" si="1"/>
        <v>Read and Write</v>
      </c>
      <c r="Q17" s="19" t="str">
        <f t="shared" si="2"/>
        <v>out</v>
      </c>
      <c r="R17" s="19" t="str">
        <f t="shared" si="9"/>
        <v>spare 3</v>
      </c>
      <c r="S17" s="1"/>
      <c r="T17" s="11" t="str">
        <f t="shared" si="3"/>
        <v>SPARE 3_o : out std_logic_vector(7 downto 0); -- 0x0F - Read and Write</v>
      </c>
      <c r="U17" s="10" t="str">
        <f t="shared" si="4"/>
        <v>constant SPARE 3_ADDR_c : natural range 0 to 255 := 15; -- 0x0F - Read and Write</v>
      </c>
      <c r="V17" s="19" t="str">
        <f>IF(C17="RD","",("signal "&amp;R17&amp;" "&amp;": "&amp;"std_logic_vector(7 downto 0);"))</f>
        <v>signal spare 3 : std_logic_vector(7 downto 0);</v>
      </c>
      <c r="W17" s="19" t="str">
        <f>IF(C17="RD","",("when "&amp;O17&amp;" "&amp;"=&gt; "&amp;R17&amp;" "&amp;"&lt;= WrData_i;"))</f>
        <v>when SPARE 3_ADDR_c =&gt; spare 3 &lt;= WrData_i;</v>
      </c>
      <c r="X17" s="19" t="str">
        <f t="shared" si="5"/>
        <v>when SPARE 3_ADDR_c =&gt; RdData_o &lt;= spare 3;</v>
      </c>
      <c r="Y17" s="19" t="str">
        <f t="shared" si="6"/>
        <v>SPARE 3_o &lt;= spare 3;</v>
      </c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</row>
    <row r="18" spans="1:42" x14ac:dyDescent="0.25">
      <c r="A18" s="4">
        <v>16</v>
      </c>
      <c r="B18" s="4" t="str">
        <f t="shared" si="7"/>
        <v>0x10</v>
      </c>
      <c r="C18" s="4" t="s">
        <v>7</v>
      </c>
      <c r="D18" s="5" t="s">
        <v>6</v>
      </c>
      <c r="E18" s="5"/>
      <c r="F18" s="5"/>
      <c r="G18" s="5"/>
      <c r="H18" s="5"/>
      <c r="I18" s="5"/>
      <c r="J18" s="5"/>
      <c r="K18" s="5"/>
      <c r="L18" s="5" t="s">
        <v>5</v>
      </c>
      <c r="N18" s="19" t="str">
        <f t="shared" si="0"/>
        <v>I2C_M_SET_o</v>
      </c>
      <c r="O18" s="19" t="str">
        <f t="shared" si="8"/>
        <v>I2C_M_SET_ADDR_c</v>
      </c>
      <c r="P18" s="19" t="str">
        <f t="shared" si="1"/>
        <v>Read and Write</v>
      </c>
      <c r="Q18" s="19" t="str">
        <f t="shared" si="2"/>
        <v>out</v>
      </c>
      <c r="R18" s="19" t="str">
        <f t="shared" si="9"/>
        <v>i2c_m_set</v>
      </c>
      <c r="S18" s="1"/>
      <c r="T18" s="11" t="str">
        <f t="shared" si="3"/>
        <v>I2C_M_SET_o : out std_logic_vector(7 downto 0); -- 0x10 - Read and Write</v>
      </c>
      <c r="U18" s="10" t="str">
        <f t="shared" si="4"/>
        <v>constant I2C_M_SET_ADDR_c : natural range 0 to 255 := 16; -- 0x10 - Read and Write</v>
      </c>
      <c r="V18" s="19" t="str">
        <f>IF(C18="RD","",("signal "&amp;R18&amp;" "&amp;": "&amp;"std_logic_vector(7 downto 0);"))</f>
        <v>signal i2c_m_set : std_logic_vector(7 downto 0);</v>
      </c>
      <c r="W18" s="19" t="str">
        <f>IF(C18="RD","",("when "&amp;O18&amp;" "&amp;"=&gt; "&amp;R18&amp;" "&amp;"&lt;= WrData_i;"))</f>
        <v>when I2C_M_SET_ADDR_c =&gt; i2c_m_set &lt;= WrData_i;</v>
      </c>
      <c r="X18" s="19" t="str">
        <f t="shared" si="5"/>
        <v>when I2C_M_SET_ADDR_c =&gt; RdData_o &lt;= i2c_m_set;</v>
      </c>
      <c r="Y18" s="19" t="str">
        <f t="shared" si="6"/>
        <v>I2C_M_SET_o &lt;= i2c_m_set;</v>
      </c>
      <c r="AA18" s="21"/>
      <c r="AB18" s="21"/>
      <c r="AC18" s="21"/>
      <c r="AD18" s="21"/>
      <c r="AE18" s="21"/>
      <c r="AF18" s="21"/>
      <c r="AG18" s="21"/>
      <c r="AH18" s="21"/>
    </row>
    <row r="19" spans="1:42" x14ac:dyDescent="0.25">
      <c r="A19" s="4">
        <v>17</v>
      </c>
      <c r="B19" s="4" t="str">
        <f t="shared" si="7"/>
        <v>0x11</v>
      </c>
      <c r="C19" s="4" t="s">
        <v>9</v>
      </c>
      <c r="D19" s="5" t="s">
        <v>8</v>
      </c>
      <c r="E19" s="5"/>
      <c r="F19" s="5"/>
      <c r="G19" s="5"/>
      <c r="H19" s="5"/>
      <c r="I19" s="5"/>
      <c r="J19" s="5"/>
      <c r="K19" s="4" t="s">
        <v>4</v>
      </c>
      <c r="L19" s="4" t="s">
        <v>2</v>
      </c>
      <c r="N19" s="19" t="str">
        <f t="shared" si="0"/>
        <v>I2C_M_CMD_o</v>
      </c>
      <c r="O19" s="19" t="str">
        <f t="shared" si="8"/>
        <v>I2C_M_CMD_ADDR_c</v>
      </c>
      <c r="P19" s="19" t="str">
        <f t="shared" si="1"/>
        <v>Write and Clear</v>
      </c>
      <c r="Q19" s="19" t="str">
        <f t="shared" si="2"/>
        <v>out</v>
      </c>
      <c r="R19" s="19" t="str">
        <f t="shared" si="9"/>
        <v>i2c_m_cmd</v>
      </c>
      <c r="S19" s="1"/>
      <c r="T19" s="11" t="str">
        <f t="shared" si="3"/>
        <v>I2C_M_CMD_o : out std_logic_vector(7 downto 0); -- 0x11 - Write and Clear</v>
      </c>
      <c r="U19" s="10" t="str">
        <f t="shared" si="4"/>
        <v>constant I2C_M_CMD_ADDR_c : natural range 0 to 255 := 17; -- 0x11 - Write and Clear</v>
      </c>
      <c r="V19" s="19" t="str">
        <f>IF(C19="RD","",("signal "&amp;R19&amp;" "&amp;": "&amp;"std_logic_vector(7 downto 0);"))</f>
        <v>signal i2c_m_cmd : std_logic_vector(7 downto 0);</v>
      </c>
      <c r="W19" s="19" t="str">
        <f>IF(C19="RD","",("when "&amp;O19&amp;" "&amp;"=&gt; "&amp;R19&amp;" "&amp;"&lt;= WrData_i;"))</f>
        <v>when I2C_M_CMD_ADDR_c =&gt; i2c_m_cmd &lt;= WrData_i;</v>
      </c>
      <c r="X19" s="19" t="str">
        <f t="shared" si="5"/>
        <v>when I2C_M_CMD_ADDR_c =&gt; RdData_o &lt;= i2c_m_cmd;</v>
      </c>
      <c r="Y19" s="19" t="str">
        <f t="shared" si="6"/>
        <v>I2C_M_CMD_o &lt;= i2c_m_cmd;</v>
      </c>
      <c r="AA19" s="16"/>
      <c r="AB19" s="16"/>
      <c r="AC19" s="16"/>
      <c r="AD19" s="16"/>
      <c r="AE19" s="16"/>
      <c r="AF19" s="16"/>
      <c r="AG19" s="16"/>
      <c r="AH19" s="16"/>
    </row>
    <row r="20" spans="1:42" x14ac:dyDescent="0.25">
      <c r="A20" s="4">
        <v>18</v>
      </c>
      <c r="B20" s="4" t="str">
        <f t="shared" si="7"/>
        <v>0x12</v>
      </c>
      <c r="C20" s="4"/>
      <c r="D20" s="5"/>
      <c r="E20" s="5"/>
      <c r="F20" s="5"/>
      <c r="G20" s="5"/>
      <c r="H20" s="5"/>
      <c r="I20" s="5"/>
      <c r="J20" s="5"/>
      <c r="K20" s="4"/>
      <c r="L20" s="4"/>
      <c r="N20" s="19" t="str">
        <f t="shared" si="0"/>
        <v>_o</v>
      </c>
      <c r="O20" s="19" t="str">
        <f t="shared" si="8"/>
        <v>_ADDR_c</v>
      </c>
      <c r="P20" s="19" t="str">
        <f t="shared" si="1"/>
        <v/>
      </c>
      <c r="Q20" s="19" t="str">
        <f t="shared" si="2"/>
        <v>out</v>
      </c>
      <c r="R20" s="19" t="str">
        <f t="shared" si="9"/>
        <v/>
      </c>
      <c r="S20" s="1"/>
      <c r="T20" s="11" t="str">
        <f t="shared" si="3"/>
        <v xml:space="preserve">_o : out std_logic_vector(7 downto 0); -- 0x12 - </v>
      </c>
      <c r="U20" s="10" t="str">
        <f t="shared" si="4"/>
        <v xml:space="preserve">constant _ADDR_c : natural range 0 to 255 := 18; -- 0x12 - </v>
      </c>
      <c r="V20" s="19" t="str">
        <f>IF(C20="RD","",("signal "&amp;R20&amp;" "&amp;": "&amp;"std_logic_vector(7 downto 0);"))</f>
        <v>signal  : std_logic_vector(7 downto 0);</v>
      </c>
      <c r="W20" s="19" t="str">
        <f>IF(C20="RD","",("when "&amp;O20&amp;" "&amp;"=&gt; "&amp;R20&amp;" "&amp;"&lt;= WrData_i;"))</f>
        <v>when _ADDR_c =&gt;  &lt;= WrData_i;</v>
      </c>
      <c r="X20" s="19" t="str">
        <f t="shared" si="5"/>
        <v>when _ADDR_c =&gt; RdData_o &lt;= ;</v>
      </c>
      <c r="Y20" s="19" t="str">
        <f t="shared" si="6"/>
        <v>_o &lt;= ;</v>
      </c>
      <c r="AA20" s="16"/>
      <c r="AB20" s="16"/>
      <c r="AC20" s="16"/>
      <c r="AD20" s="16"/>
      <c r="AE20" s="16"/>
      <c r="AF20" s="16"/>
      <c r="AG20" s="16"/>
      <c r="AH20" s="16"/>
    </row>
    <row r="21" spans="1:42" x14ac:dyDescent="0.25">
      <c r="A21" s="4">
        <v>19</v>
      </c>
      <c r="B21" s="4" t="str">
        <f t="shared" si="7"/>
        <v>0x13</v>
      </c>
      <c r="C21" s="4"/>
      <c r="D21" s="5"/>
      <c r="E21" s="5"/>
      <c r="F21" s="5"/>
      <c r="G21" s="5"/>
      <c r="H21" s="5"/>
      <c r="I21" s="5"/>
      <c r="J21" s="5"/>
      <c r="K21" s="4"/>
      <c r="L21" s="4"/>
      <c r="N21" s="19" t="str">
        <f t="shared" si="0"/>
        <v>_o</v>
      </c>
      <c r="O21" s="19" t="str">
        <f t="shared" si="8"/>
        <v>_ADDR_c</v>
      </c>
      <c r="P21" s="19" t="str">
        <f t="shared" si="1"/>
        <v/>
      </c>
      <c r="Q21" s="19" t="str">
        <f t="shared" si="2"/>
        <v>out</v>
      </c>
      <c r="R21" s="19" t="str">
        <f t="shared" si="9"/>
        <v/>
      </c>
      <c r="S21" s="1"/>
      <c r="T21" s="11" t="str">
        <f t="shared" si="3"/>
        <v xml:space="preserve">_o : out std_logic_vector(7 downto 0); -- 0x13 - </v>
      </c>
      <c r="U21" s="10" t="str">
        <f t="shared" si="4"/>
        <v xml:space="preserve">constant _ADDR_c : natural range 0 to 255 := 19; -- 0x13 - </v>
      </c>
      <c r="V21" s="19" t="str">
        <f>IF(C21="RD","",("signal "&amp;R21&amp;" "&amp;": "&amp;"std_logic_vector(7 downto 0);"))</f>
        <v>signal  : std_logic_vector(7 downto 0);</v>
      </c>
      <c r="W21" s="19" t="str">
        <f>IF(C21="RD","",("when "&amp;O21&amp;" "&amp;"=&gt; "&amp;R21&amp;" "&amp;"&lt;= WrData_i;"))</f>
        <v>when _ADDR_c =&gt;  &lt;= WrData_i;</v>
      </c>
      <c r="X21" s="19" t="str">
        <f t="shared" si="5"/>
        <v>when _ADDR_c =&gt; RdData_o &lt;= ;</v>
      </c>
      <c r="Y21" s="19" t="str">
        <f t="shared" si="6"/>
        <v>_o &lt;= ;</v>
      </c>
      <c r="AA21" s="16"/>
      <c r="AB21" s="16"/>
      <c r="AC21" s="16"/>
      <c r="AD21" s="16"/>
      <c r="AE21" s="16"/>
      <c r="AF21" s="16"/>
      <c r="AG21" s="16"/>
      <c r="AH21" s="16"/>
    </row>
    <row r="22" spans="1:42" x14ac:dyDescent="0.25">
      <c r="A22" s="8">
        <v>20</v>
      </c>
      <c r="B22" s="8" t="str">
        <f t="shared" si="7"/>
        <v>0x14</v>
      </c>
      <c r="C22" s="8" t="s">
        <v>7</v>
      </c>
      <c r="D22" s="9" t="s">
        <v>22</v>
      </c>
      <c r="E22" s="22" t="s">
        <v>22</v>
      </c>
      <c r="F22" s="22"/>
      <c r="G22" s="22"/>
      <c r="H22" s="22"/>
      <c r="I22" s="22"/>
      <c r="J22" s="22"/>
      <c r="K22" s="22"/>
      <c r="L22" s="22"/>
      <c r="N22" s="19" t="str">
        <f t="shared" si="0"/>
        <v>I2C_M_SLAVE_ADDR_o</v>
      </c>
      <c r="O22" s="19" t="str">
        <f t="shared" si="8"/>
        <v>I2C_M_SLAVE_ADDR_ADDR_c</v>
      </c>
      <c r="P22" s="19" t="str">
        <f t="shared" si="1"/>
        <v>Read and Write</v>
      </c>
      <c r="Q22" s="19" t="str">
        <f t="shared" si="2"/>
        <v>out</v>
      </c>
      <c r="R22" s="19" t="str">
        <f t="shared" si="9"/>
        <v>i2c_m_slave_addr</v>
      </c>
      <c r="S22" s="1"/>
      <c r="T22" s="11" t="str">
        <f t="shared" si="3"/>
        <v>I2C_M_SLAVE_ADDR_o : out std_logic_vector(7 downto 0); -- 0x14 - Read and Write</v>
      </c>
      <c r="U22" s="10" t="str">
        <f t="shared" si="4"/>
        <v>constant I2C_M_SLAVE_ADDR_ADDR_c : natural range 0 to 255 := 20; -- 0x14 - Read and Write</v>
      </c>
      <c r="V22" s="19" t="str">
        <f>IF(C22="RD","",("signal "&amp;R22&amp;" "&amp;": "&amp;"std_logic_vector(7 downto 0);"))</f>
        <v>signal i2c_m_slave_addr : std_logic_vector(7 downto 0);</v>
      </c>
      <c r="W22" s="19" t="str">
        <f>IF(C22="RD","",("when "&amp;O22&amp;" "&amp;"=&gt; "&amp;R22&amp;" "&amp;"&lt;= WrData_i;"))</f>
        <v>when I2C_M_SLAVE_ADDR_ADDR_c =&gt; i2c_m_slave_addr &lt;= WrData_i;</v>
      </c>
      <c r="X22" s="19" t="str">
        <f t="shared" si="5"/>
        <v>when I2C_M_SLAVE_ADDR_ADDR_c =&gt; RdData_o &lt;= i2c_m_slave_addr;</v>
      </c>
      <c r="Y22" s="19" t="str">
        <f t="shared" si="6"/>
        <v>I2C_M_SLAVE_ADDR_o &lt;= i2c_m_slave_addr;</v>
      </c>
      <c r="AA22" s="16"/>
      <c r="AB22" s="16"/>
      <c r="AC22" s="16"/>
      <c r="AD22" s="16"/>
      <c r="AE22" s="16"/>
      <c r="AF22" s="16"/>
      <c r="AG22" s="16"/>
      <c r="AH22" s="16"/>
    </row>
    <row r="23" spans="1:42" x14ac:dyDescent="0.25">
      <c r="A23" s="8">
        <v>21</v>
      </c>
      <c r="B23" s="8" t="str">
        <f t="shared" si="7"/>
        <v>0x15</v>
      </c>
      <c r="C23" s="8" t="s">
        <v>7</v>
      </c>
      <c r="D23" s="9" t="s">
        <v>21</v>
      </c>
      <c r="E23" s="22" t="s">
        <v>21</v>
      </c>
      <c r="F23" s="22"/>
      <c r="G23" s="22"/>
      <c r="H23" s="22"/>
      <c r="I23" s="22"/>
      <c r="J23" s="22"/>
      <c r="K23" s="22"/>
      <c r="L23" s="22"/>
      <c r="N23" s="19" t="str">
        <f t="shared" si="0"/>
        <v>I2C_M_REG_ADDR_o</v>
      </c>
      <c r="O23" s="19" t="str">
        <f t="shared" si="8"/>
        <v>I2C_M_REG_ADDR_ADDR_c</v>
      </c>
      <c r="P23" s="19" t="str">
        <f t="shared" si="1"/>
        <v>Read and Write</v>
      </c>
      <c r="Q23" s="19" t="str">
        <f t="shared" si="2"/>
        <v>out</v>
      </c>
      <c r="R23" s="19" t="str">
        <f t="shared" si="9"/>
        <v>i2c_m_reg_addr</v>
      </c>
      <c r="S23" s="1"/>
      <c r="T23" s="11" t="str">
        <f t="shared" si="3"/>
        <v>I2C_M_REG_ADDR_o : out std_logic_vector(7 downto 0); -- 0x15 - Read and Write</v>
      </c>
      <c r="U23" s="10" t="str">
        <f t="shared" si="4"/>
        <v>constant I2C_M_REG_ADDR_ADDR_c : natural range 0 to 255 := 21; -- 0x15 - Read and Write</v>
      </c>
      <c r="V23" s="19" t="str">
        <f>IF(C23="RD","",("signal "&amp;R23&amp;" "&amp;": "&amp;"std_logic_vector(7 downto 0);"))</f>
        <v>signal i2c_m_reg_addr : std_logic_vector(7 downto 0);</v>
      </c>
      <c r="W23" s="19" t="str">
        <f>IF(C23="RD","",("when "&amp;O23&amp;" "&amp;"=&gt; "&amp;R23&amp;" "&amp;"&lt;= WrData_i;"))</f>
        <v>when I2C_M_REG_ADDR_ADDR_c =&gt; i2c_m_reg_addr &lt;= WrData_i;</v>
      </c>
      <c r="X23" s="19" t="str">
        <f t="shared" si="5"/>
        <v>when I2C_M_REG_ADDR_ADDR_c =&gt; RdData_o &lt;= i2c_m_reg_addr;</v>
      </c>
      <c r="Y23" s="19" t="str">
        <f t="shared" si="6"/>
        <v>I2C_M_REG_ADDR_o &lt;= i2c_m_reg_addr;</v>
      </c>
      <c r="AA23" s="16"/>
      <c r="AB23" s="16"/>
      <c r="AC23" s="16"/>
      <c r="AD23" s="16"/>
      <c r="AE23" s="16"/>
      <c r="AF23" s="16"/>
      <c r="AG23" s="16"/>
      <c r="AH23" s="16"/>
    </row>
    <row r="24" spans="1:42" x14ac:dyDescent="0.25">
      <c r="A24" s="8">
        <v>22</v>
      </c>
      <c r="B24" s="8" t="str">
        <f t="shared" si="7"/>
        <v>0x16</v>
      </c>
      <c r="C24" s="8" t="s">
        <v>7</v>
      </c>
      <c r="D24" s="9" t="s">
        <v>12</v>
      </c>
      <c r="E24" s="22" t="s">
        <v>12</v>
      </c>
      <c r="F24" s="22"/>
      <c r="G24" s="22"/>
      <c r="H24" s="22"/>
      <c r="I24" s="22"/>
      <c r="J24" s="22"/>
      <c r="K24" s="22"/>
      <c r="L24" s="22"/>
      <c r="N24" s="19" t="str">
        <f t="shared" si="0"/>
        <v>I2C_M_DATA_WR_o</v>
      </c>
      <c r="O24" s="19" t="str">
        <f t="shared" si="8"/>
        <v>I2C_M_DATA_WR_ADDR_c</v>
      </c>
      <c r="P24" s="19" t="str">
        <f t="shared" si="1"/>
        <v>Read and Write</v>
      </c>
      <c r="Q24" s="19" t="str">
        <f t="shared" si="2"/>
        <v>out</v>
      </c>
      <c r="R24" s="19" t="str">
        <f t="shared" si="9"/>
        <v>i2c_m_data_wr</v>
      </c>
      <c r="S24" s="1"/>
      <c r="T24" s="11" t="str">
        <f t="shared" si="3"/>
        <v>I2C_M_DATA_WR_o : out std_logic_vector(7 downto 0); -- 0x16 - Read and Write</v>
      </c>
      <c r="U24" s="10" t="str">
        <f t="shared" si="4"/>
        <v>constant I2C_M_DATA_WR_ADDR_c : natural range 0 to 255 := 22; -- 0x16 - Read and Write</v>
      </c>
      <c r="V24" s="19" t="str">
        <f>IF(C24="RD","",("signal "&amp;R24&amp;" "&amp;": "&amp;"std_logic_vector(7 downto 0);"))</f>
        <v>signal i2c_m_data_wr : std_logic_vector(7 downto 0);</v>
      </c>
      <c r="W24" s="19" t="str">
        <f>IF(C24="RD","",("when "&amp;O24&amp;" "&amp;"=&gt; "&amp;R24&amp;" "&amp;"&lt;= WrData_i;"))</f>
        <v>when I2C_M_DATA_WR_ADDR_c =&gt; i2c_m_data_wr &lt;= WrData_i;</v>
      </c>
      <c r="X24" s="19" t="str">
        <f t="shared" si="5"/>
        <v>when I2C_M_DATA_WR_ADDR_c =&gt; RdData_o &lt;= i2c_m_data_wr;</v>
      </c>
      <c r="Y24" s="19" t="str">
        <f t="shared" si="6"/>
        <v>I2C_M_DATA_WR_o &lt;= i2c_m_data_wr;</v>
      </c>
      <c r="AA24" s="16"/>
      <c r="AB24" s="16"/>
      <c r="AC24" s="16"/>
      <c r="AD24" s="16"/>
      <c r="AE24" s="16"/>
      <c r="AF24" s="16"/>
      <c r="AG24" s="16"/>
      <c r="AH24" s="16"/>
    </row>
    <row r="25" spans="1:42" x14ac:dyDescent="0.25">
      <c r="A25" s="8">
        <v>23</v>
      </c>
      <c r="B25" s="8" t="str">
        <f t="shared" si="7"/>
        <v>0x17</v>
      </c>
      <c r="C25" s="8" t="s">
        <v>2</v>
      </c>
      <c r="D25" s="9" t="s">
        <v>13</v>
      </c>
      <c r="E25" s="22" t="s">
        <v>13</v>
      </c>
      <c r="F25" s="22"/>
      <c r="G25" s="22"/>
      <c r="H25" s="22"/>
      <c r="I25" s="22"/>
      <c r="J25" s="22"/>
      <c r="K25" s="22"/>
      <c r="L25" s="22"/>
      <c r="N25" s="19" t="str">
        <f t="shared" si="0"/>
        <v>I2C_M_DATA_RD_i</v>
      </c>
      <c r="O25" s="19" t="str">
        <f t="shared" si="8"/>
        <v>I2C_M_DATA_RD_ADDR_c</v>
      </c>
      <c r="P25" s="19" t="str">
        <f t="shared" si="1"/>
        <v>Read</v>
      </c>
      <c r="Q25" s="19" t="str">
        <f t="shared" si="2"/>
        <v>in</v>
      </c>
      <c r="R25" s="19" t="str">
        <f t="shared" si="9"/>
        <v>i2c_m_data_rd</v>
      </c>
      <c r="S25" s="1"/>
      <c r="T25" s="11" t="str">
        <f t="shared" si="3"/>
        <v>I2C_M_DATA_RD_i : in std_logic_vector(7 downto 0); -- 0x17 - Read</v>
      </c>
      <c r="U25" s="10" t="str">
        <f t="shared" si="4"/>
        <v>constant I2C_M_DATA_RD_ADDR_c : natural range 0 to 255 := 23; -- 0x17 - Read</v>
      </c>
      <c r="V25" s="19" t="str">
        <f>IF(C25="RD","",("signal "&amp;R25&amp;" "&amp;": "&amp;"std_logic_vector(7 downto 0);"))</f>
        <v/>
      </c>
      <c r="W25" s="19" t="str">
        <f>IF(C25="RD","",("when "&amp;O25&amp;" "&amp;"=&gt; "&amp;R25&amp;" "&amp;"&lt;= WrData_i;"))</f>
        <v/>
      </c>
      <c r="X25" s="19" t="str">
        <f t="shared" si="5"/>
        <v>when I2C_M_DATA_RD_ADDR_c =&gt; RdData_o &lt;= I2C_M_DATA_RD_i;</v>
      </c>
      <c r="Y25" s="19" t="str">
        <f t="shared" si="6"/>
        <v/>
      </c>
      <c r="AA25" s="16"/>
      <c r="AB25" s="16"/>
      <c r="AC25" s="16"/>
      <c r="AD25" s="16"/>
      <c r="AE25" s="16"/>
      <c r="AF25" s="16"/>
      <c r="AG25" s="16"/>
      <c r="AH25" s="16"/>
    </row>
    <row r="26" spans="1:42" x14ac:dyDescent="0.25">
      <c r="A26" s="3"/>
      <c r="E26" s="16"/>
      <c r="F26" s="16"/>
      <c r="G26" s="16"/>
      <c r="H26" s="16"/>
      <c r="I26" s="16"/>
      <c r="J26" s="16"/>
      <c r="K26" s="16"/>
      <c r="L26" s="16"/>
      <c r="AA26" s="16"/>
      <c r="AB26" s="16"/>
      <c r="AC26" s="16"/>
      <c r="AD26" s="16"/>
      <c r="AE26" s="16"/>
      <c r="AF26" s="16"/>
      <c r="AG26" s="16"/>
      <c r="AH26" s="16"/>
    </row>
    <row r="27" spans="1:42" x14ac:dyDescent="0.25">
      <c r="A27" s="3">
        <v>32</v>
      </c>
      <c r="B27" s="3" t="str">
        <f t="shared" si="7"/>
        <v>0x20</v>
      </c>
      <c r="C27" s="3" t="s">
        <v>2</v>
      </c>
      <c r="D27" t="str">
        <f>"REG_"&amp;C27&amp;"_"&amp;RIGHT(B27,2)</f>
        <v>REG_RD_20</v>
      </c>
      <c r="E27" s="21" t="str">
        <f>D27</f>
        <v>REG_RD_20</v>
      </c>
      <c r="F27" s="21"/>
      <c r="G27" s="21"/>
      <c r="H27" s="21"/>
      <c r="I27" s="21"/>
      <c r="J27" s="21"/>
      <c r="K27" s="21"/>
      <c r="L27" s="21"/>
      <c r="N27" s="19" t="str">
        <f>UPPER(D27)&amp;"_"&amp;IF(C27="RD","i","o")</f>
        <v>REG_RD_20_i</v>
      </c>
      <c r="O27" s="19" t="str">
        <f t="shared" si="8"/>
        <v>REG_RD_20_ADDR_c</v>
      </c>
      <c r="P27" s="19" t="str">
        <f>IF(C27="RD","Read",IF(C27="WR","Write",IF(C27="RW","Read and Write",IF(C27="WC","Write and Clear",""))))</f>
        <v>Read</v>
      </c>
      <c r="Q27" s="19" t="str">
        <f>IF(C27="RD","in","out")</f>
        <v>in</v>
      </c>
      <c r="R27" s="19" t="str">
        <f t="shared" si="9"/>
        <v>reg_rd_20</v>
      </c>
      <c r="S27" s="1"/>
      <c r="T27" s="11" t="str">
        <f>N27&amp;" "&amp;": "&amp;Q27&amp;" "&amp;"std_logic_vector(7 downto 0);"&amp;" "&amp;"-- "&amp;B27&amp;" "&amp;"- "&amp;P27</f>
        <v>REG_RD_20_i : in std_logic_vector(7 downto 0); -- 0x20 - Read</v>
      </c>
      <c r="U27" s="10" t="str">
        <f>"constant "&amp;O27&amp;" "&amp;": natural range 0 to 255 :="&amp;" "&amp;A27&amp;";"&amp;" "&amp;"-- "&amp;B27&amp;" "&amp;"- "&amp;P27</f>
        <v>constant REG_RD_20_ADDR_c : natural range 0 to 255 := 32; -- 0x20 - Read</v>
      </c>
      <c r="V27" s="19" t="str">
        <f>IF(C27="RD","",("signal "&amp;R27&amp;" "&amp;": "&amp;"std_logic_vector(7 downto 0);"))</f>
        <v/>
      </c>
      <c r="W27" s="19" t="str">
        <f>IF(C27="RD","",("when "&amp;O27&amp;" "&amp;"=&gt; "&amp;R27&amp;" "&amp;"&lt;= WrData_i;"))</f>
        <v/>
      </c>
      <c r="X27" s="19" t="str">
        <f>IF(C27="WR","",("when "&amp;O27&amp;" "&amp;"=&gt; RdData_o &lt;="&amp;" "&amp;IF(C27="RD",N27&amp;";",R27&amp;";")))</f>
        <v>when REG_RD_20_ADDR_c =&gt; RdData_o &lt;= REG_RD_20_i;</v>
      </c>
      <c r="Y27" s="19" t="str">
        <f>IF(Q27="out",N27&amp;" "&amp;"&lt;= "&amp;R27&amp;";","")</f>
        <v/>
      </c>
      <c r="AA27" s="16"/>
      <c r="AB27" s="16"/>
      <c r="AC27" s="16"/>
      <c r="AD27" s="16"/>
      <c r="AE27" s="16"/>
      <c r="AF27" s="16"/>
      <c r="AG27" s="16"/>
      <c r="AH27" s="16"/>
    </row>
    <row r="28" spans="1:42" x14ac:dyDescent="0.25">
      <c r="A28" s="3"/>
      <c r="E28" s="16"/>
      <c r="F28" s="16"/>
      <c r="G28" s="16"/>
      <c r="H28" s="16"/>
      <c r="I28" s="16"/>
      <c r="J28" s="16"/>
      <c r="K28" s="16"/>
      <c r="AA28" s="16"/>
      <c r="AB28" s="16"/>
      <c r="AC28" s="16"/>
      <c r="AD28" s="16"/>
      <c r="AE28" s="16"/>
      <c r="AF28" s="16"/>
      <c r="AG28" s="16"/>
      <c r="AH28" s="16"/>
    </row>
    <row r="29" spans="1:42" x14ac:dyDescent="0.25">
      <c r="A29" s="3">
        <f>A27+16</f>
        <v>48</v>
      </c>
      <c r="B29" s="3" t="str">
        <f t="shared" si="7"/>
        <v>0x30</v>
      </c>
      <c r="C29" s="3" t="s">
        <v>2</v>
      </c>
      <c r="D29" t="str">
        <f>"REG_"&amp;C29&amp;"_"&amp;RIGHT(B29,2)</f>
        <v>REG_RD_30</v>
      </c>
      <c r="E29" s="21" t="str">
        <f>D29</f>
        <v>REG_RD_30</v>
      </c>
      <c r="F29" s="21"/>
      <c r="G29" s="21"/>
      <c r="H29" s="21"/>
      <c r="I29" s="21"/>
      <c r="J29" s="21"/>
      <c r="K29" s="21"/>
      <c r="L29" s="21"/>
      <c r="N29" s="19" t="str">
        <f>UPPER(D29)&amp;"_"&amp;IF(C29="RD","i","o")</f>
        <v>REG_RD_30_i</v>
      </c>
      <c r="O29" s="19" t="str">
        <f t="shared" si="8"/>
        <v>REG_RD_30_ADDR_c</v>
      </c>
      <c r="P29" s="19" t="str">
        <f>IF(C29="RD","Read",IF(C29="WR","Write",IF(C29="RW","Read and Write",IF(C29="WC","Write and Clear",""))))</f>
        <v>Read</v>
      </c>
      <c r="Q29" s="19" t="str">
        <f>IF(C29="RD","in","out")</f>
        <v>in</v>
      </c>
      <c r="R29" s="19" t="str">
        <f t="shared" si="9"/>
        <v>reg_rd_30</v>
      </c>
      <c r="S29" s="1"/>
      <c r="T29" s="11" t="str">
        <f>N29&amp;" "&amp;": "&amp;Q29&amp;" "&amp;"std_logic_vector(7 downto 0);"&amp;" "&amp;"-- "&amp;B29&amp;" "&amp;"- "&amp;P29</f>
        <v>REG_RD_30_i : in std_logic_vector(7 downto 0); -- 0x30 - Read</v>
      </c>
      <c r="U29" s="10" t="str">
        <f>"constant "&amp;O29&amp;" "&amp;": natural range 0 to 255 :="&amp;" "&amp;A29&amp;";"&amp;" "&amp;"-- "&amp;B29&amp;" "&amp;"- "&amp;P29</f>
        <v>constant REG_RD_30_ADDR_c : natural range 0 to 255 := 48; -- 0x30 - Read</v>
      </c>
      <c r="V29" s="19" t="str">
        <f>IF(C29="RD","",("signal "&amp;R29&amp;" "&amp;": "&amp;"std_logic_vector(7 downto 0);"))</f>
        <v/>
      </c>
      <c r="W29" s="19" t="str">
        <f>IF(C29="RD","",("when "&amp;O29&amp;" "&amp;"=&gt; "&amp;R29&amp;" "&amp;"&lt;= WrData_i;"))</f>
        <v/>
      </c>
      <c r="X29" s="19" t="str">
        <f>IF(C29="WR","",("when "&amp;O29&amp;" "&amp;"=&gt; RdData_o &lt;="&amp;" "&amp;IF(C29="RD",N29&amp;";",R29&amp;";")))</f>
        <v>when REG_RD_30_ADDR_c =&gt; RdData_o &lt;= REG_RD_30_i;</v>
      </c>
      <c r="Y29" s="19" t="str">
        <f>IF(Q29="out",N29&amp;" "&amp;"&lt;= "&amp;R29&amp;";","")</f>
        <v/>
      </c>
      <c r="AA29" s="16"/>
      <c r="AB29" s="16"/>
      <c r="AC29" s="16"/>
      <c r="AD29" s="16"/>
      <c r="AE29" s="16"/>
      <c r="AF29" s="16"/>
      <c r="AG29" s="16"/>
      <c r="AH29" s="16"/>
    </row>
    <row r="30" spans="1:42" x14ac:dyDescent="0.25">
      <c r="A30" s="3"/>
      <c r="E30" s="16"/>
      <c r="F30" s="16"/>
      <c r="G30" s="16"/>
      <c r="H30" s="16"/>
      <c r="I30" s="16"/>
      <c r="J30" s="16"/>
      <c r="K30" s="16"/>
      <c r="L30" s="16"/>
      <c r="V30" s="19"/>
      <c r="AA30" s="16"/>
      <c r="AB30" s="16"/>
      <c r="AC30" s="16"/>
      <c r="AD30" s="16"/>
      <c r="AE30" s="16"/>
      <c r="AF30" s="16"/>
      <c r="AG30" s="16"/>
      <c r="AH30" s="16"/>
    </row>
    <row r="31" spans="1:42" x14ac:dyDescent="0.25">
      <c r="A31" s="3">
        <f>A29+16</f>
        <v>64</v>
      </c>
      <c r="B31" s="3" t="str">
        <f t="shared" si="7"/>
        <v>0x40</v>
      </c>
      <c r="C31" s="3" t="s">
        <v>7</v>
      </c>
      <c r="D31" t="str">
        <f>"REG_"&amp;C31&amp;"_"&amp;RIGHT(B31,2)</f>
        <v>REG_RW_40</v>
      </c>
      <c r="E31" s="21" t="str">
        <f>D31</f>
        <v>REG_RW_40</v>
      </c>
      <c r="F31" s="21"/>
      <c r="G31" s="21"/>
      <c r="H31" s="21"/>
      <c r="I31" s="21"/>
      <c r="J31" s="21"/>
      <c r="K31" s="21"/>
      <c r="L31" s="21"/>
      <c r="N31" s="19" t="str">
        <f>UPPER(D31)&amp;"_"&amp;IF(C31="RD","i","o")</f>
        <v>REG_RW_40_o</v>
      </c>
      <c r="O31" s="19" t="str">
        <f t="shared" si="8"/>
        <v>REG_RW_40_ADDR_c</v>
      </c>
      <c r="P31" s="19" t="str">
        <f>IF(C31="RD","Read",IF(C31="WR","Write",IF(C31="RW","Read and Write",IF(C31="WC","Write and Clear",""))))</f>
        <v>Read and Write</v>
      </c>
      <c r="Q31" s="19" t="str">
        <f>IF(C31="RD","in","out")</f>
        <v>out</v>
      </c>
      <c r="R31" s="19" t="str">
        <f t="shared" si="9"/>
        <v>reg_rw_40</v>
      </c>
      <c r="S31" s="1"/>
      <c r="T31" s="11" t="str">
        <f>N31&amp;" "&amp;": "&amp;Q31&amp;" "&amp;"std_logic_vector(7 downto 0);"&amp;" "&amp;"-- "&amp;B31&amp;" "&amp;"- "&amp;P31</f>
        <v>REG_RW_40_o : out std_logic_vector(7 downto 0); -- 0x40 - Read and Write</v>
      </c>
      <c r="U31" s="10" t="str">
        <f>"constant "&amp;O31&amp;" "&amp;": natural range 0 to 255 :="&amp;" "&amp;A31&amp;";"&amp;" "&amp;"-- "&amp;B31&amp;" "&amp;"- "&amp;P31</f>
        <v>constant REG_RW_40_ADDR_c : natural range 0 to 255 := 64; -- 0x40 - Read and Write</v>
      </c>
      <c r="V31" s="19" t="str">
        <f>IF(C31="RD","",("signal "&amp;R31&amp;" "&amp;": "&amp;"std_logic_vector(7 downto 0);"))</f>
        <v>signal reg_rw_40 : std_logic_vector(7 downto 0);</v>
      </c>
      <c r="W31" s="19" t="str">
        <f>IF(C31="RD","",("when "&amp;O31&amp;" "&amp;"=&gt; "&amp;R31&amp;" "&amp;"&lt;= WrData_i;"))</f>
        <v>when REG_RW_40_ADDR_c =&gt; reg_rw_40 &lt;= WrData_i;</v>
      </c>
      <c r="X31" s="19" t="str">
        <f>IF(C31="WR","",("when "&amp;O31&amp;" "&amp;"=&gt; RdData_o &lt;="&amp;" "&amp;IF(C31="RD",N31&amp;";",R31&amp;";")))</f>
        <v>when REG_RW_40_ADDR_c =&gt; RdData_o &lt;= reg_rw_40;</v>
      </c>
      <c r="Y31" s="19" t="str">
        <f>IF(Q31="out",N31&amp;" "&amp;"&lt;= "&amp;R31&amp;";","")</f>
        <v>REG_RW_40_o &lt;= reg_rw_40;</v>
      </c>
      <c r="AA31" s="16"/>
      <c r="AB31" s="16"/>
      <c r="AC31" s="16"/>
      <c r="AD31" s="16"/>
      <c r="AE31" s="16"/>
      <c r="AF31" s="16"/>
      <c r="AG31" s="16"/>
      <c r="AH31" s="16"/>
    </row>
    <row r="32" spans="1:42" x14ac:dyDescent="0.25">
      <c r="A32" s="3"/>
      <c r="E32" s="16"/>
      <c r="F32" s="16"/>
      <c r="G32" s="16"/>
      <c r="H32" s="16"/>
      <c r="I32" s="16"/>
      <c r="J32" s="16"/>
      <c r="K32" s="16"/>
      <c r="L32" s="16"/>
      <c r="AA32" s="16"/>
      <c r="AB32" s="16"/>
      <c r="AC32" s="16"/>
      <c r="AD32" s="16"/>
      <c r="AE32" s="16"/>
      <c r="AF32" s="16"/>
      <c r="AG32" s="16"/>
      <c r="AH32" s="16"/>
    </row>
    <row r="33" spans="1:25" x14ac:dyDescent="0.25">
      <c r="A33" s="3">
        <f>A31+16</f>
        <v>80</v>
      </c>
      <c r="B33" s="3" t="str">
        <f t="shared" si="7"/>
        <v>0x50</v>
      </c>
      <c r="C33" s="3" t="s">
        <v>7</v>
      </c>
      <c r="D33" t="str">
        <f>"REG_"&amp;C33&amp;"_"&amp;RIGHT(B33,2)</f>
        <v>REG_RW_50</v>
      </c>
      <c r="E33" s="21" t="str">
        <f>D33</f>
        <v>REG_RW_50</v>
      </c>
      <c r="F33" s="21"/>
      <c r="G33" s="21"/>
      <c r="H33" s="21"/>
      <c r="I33" s="21"/>
      <c r="J33" s="21"/>
      <c r="K33" s="21"/>
      <c r="L33" s="21"/>
      <c r="N33" s="19" t="str">
        <f>UPPER(D33)&amp;"_"&amp;IF(C33="RD","i","o")</f>
        <v>REG_RW_50_o</v>
      </c>
      <c r="O33" s="19" t="str">
        <f t="shared" si="8"/>
        <v>REG_RW_50_ADDR_c</v>
      </c>
      <c r="P33" s="19" t="str">
        <f>IF(C33="RD","Read",IF(C33="WR","Write",IF(C33="RW","Read and Write",IF(C33="WC","Write and Clear",""))))</f>
        <v>Read and Write</v>
      </c>
      <c r="Q33" s="19" t="str">
        <f>IF(C33="RD","in","out")</f>
        <v>out</v>
      </c>
      <c r="R33" s="19" t="str">
        <f t="shared" si="9"/>
        <v>reg_rw_50</v>
      </c>
      <c r="S33" s="1"/>
      <c r="T33" s="11" t="str">
        <f>N33&amp;" "&amp;": "&amp;Q33&amp;" "&amp;"std_logic_vector(7 downto 0);"&amp;" "&amp;"-- "&amp;B33&amp;" "&amp;"- "&amp;P33</f>
        <v>REG_RW_50_o : out std_logic_vector(7 downto 0); -- 0x50 - Read and Write</v>
      </c>
      <c r="U33" s="10" t="str">
        <f>"constant "&amp;O33&amp;" "&amp;": natural range 0 to 255 :="&amp;" "&amp;A33&amp;";"&amp;" "&amp;"-- "&amp;B33&amp;" "&amp;"- "&amp;P33</f>
        <v>constant REG_RW_50_ADDR_c : natural range 0 to 255 := 80; -- 0x50 - Read and Write</v>
      </c>
      <c r="V33" s="19" t="str">
        <f>IF(C33="RD","",("signal "&amp;R33&amp;" "&amp;": "&amp;"std_logic_vector(7 downto 0);"))</f>
        <v>signal reg_rw_50 : std_logic_vector(7 downto 0);</v>
      </c>
      <c r="W33" s="19" t="str">
        <f>IF(C33="RD","",("when "&amp;O33&amp;" "&amp;"=&gt; "&amp;R33&amp;" "&amp;"&lt;= WrData_i;"))</f>
        <v>when REG_RW_50_ADDR_c =&gt; reg_rw_50 &lt;= WrData_i;</v>
      </c>
      <c r="X33" s="19" t="str">
        <f>IF(C33="WR","",("when "&amp;O33&amp;" "&amp;"=&gt; RdData_o &lt;="&amp;" "&amp;IF(C33="RD",N33&amp;";",R33&amp;";")))</f>
        <v>when REG_RW_50_ADDR_c =&gt; RdData_o &lt;= reg_rw_50;</v>
      </c>
      <c r="Y33" s="19" t="str">
        <f>IF(Q33="out",N33&amp;" "&amp;"&lt;= "&amp;R33&amp;";","")</f>
        <v>REG_RW_50_o &lt;= reg_rw_50;</v>
      </c>
    </row>
    <row r="34" spans="1:25" x14ac:dyDescent="0.25">
      <c r="A34" s="3"/>
    </row>
    <row r="35" spans="1:25" x14ac:dyDescent="0.25">
      <c r="A35" s="3">
        <f>A33+16</f>
        <v>96</v>
      </c>
      <c r="B35" s="3" t="str">
        <f t="shared" si="7"/>
        <v>0x60</v>
      </c>
      <c r="C35" s="3" t="s">
        <v>7</v>
      </c>
      <c r="D35" t="str">
        <f>"REG_"&amp;C35&amp;"_"&amp;RIGHT(B35,2)</f>
        <v>REG_RW_60</v>
      </c>
      <c r="E35" s="21" t="str">
        <f>D35</f>
        <v>REG_RW_60</v>
      </c>
      <c r="F35" s="21"/>
      <c r="G35" s="21"/>
      <c r="H35" s="21"/>
      <c r="I35" s="21"/>
      <c r="J35" s="21"/>
      <c r="K35" s="21"/>
      <c r="L35" s="21"/>
      <c r="N35" s="19" t="str">
        <f>UPPER(D35)&amp;"_"&amp;IF(C35="RD","i","o")</f>
        <v>REG_RW_60_o</v>
      </c>
      <c r="O35" s="19" t="str">
        <f t="shared" si="8"/>
        <v>REG_RW_60_ADDR_c</v>
      </c>
      <c r="P35" s="19" t="str">
        <f>IF(C35="RD","Read",IF(C35="WR","Write",IF(C35="RW","Read and Write",IF(C35="WC","Write and Clear",""))))</f>
        <v>Read and Write</v>
      </c>
      <c r="Q35" s="19" t="str">
        <f>IF(C35="RD","in","out")</f>
        <v>out</v>
      </c>
      <c r="R35" s="19" t="str">
        <f t="shared" si="9"/>
        <v>reg_rw_60</v>
      </c>
      <c r="S35" s="1"/>
      <c r="T35" s="11" t="str">
        <f>N35&amp;" "&amp;": "&amp;Q35&amp;" "&amp;"std_logic_vector(7 downto 0);"&amp;" "&amp;"-- "&amp;B35&amp;" "&amp;"- "&amp;P35</f>
        <v>REG_RW_60_o : out std_logic_vector(7 downto 0); -- 0x60 - Read and Write</v>
      </c>
      <c r="U35" s="10" t="str">
        <f>"constant "&amp;O35&amp;" "&amp;": natural range 0 to 255 :="&amp;" "&amp;A35&amp;";"&amp;" "&amp;"-- "&amp;B35&amp;" "&amp;"- "&amp;P35</f>
        <v>constant REG_RW_60_ADDR_c : natural range 0 to 255 := 96; -- 0x60 - Read and Write</v>
      </c>
      <c r="V35" s="19" t="str">
        <f>IF(C35="RD","",("signal "&amp;R35&amp;" "&amp;": "&amp;"std_logic_vector(7 downto 0);"))</f>
        <v>signal reg_rw_60 : std_logic_vector(7 downto 0);</v>
      </c>
      <c r="W35" s="19" t="str">
        <f>IF(C35="RD","",("when "&amp;O35&amp;" "&amp;"=&gt; "&amp;R35&amp;" "&amp;"&lt;= WrData_i;"))</f>
        <v>when REG_RW_60_ADDR_c =&gt; reg_rw_60 &lt;= WrData_i;</v>
      </c>
      <c r="X35" s="19" t="str">
        <f>IF(C35="WR","",("when "&amp;O35&amp;" "&amp;"=&gt; RdData_o &lt;="&amp;" "&amp;IF(C35="RD",N35&amp;";",R35&amp;";")))</f>
        <v>when REG_RW_60_ADDR_c =&gt; RdData_o &lt;= reg_rw_60;</v>
      </c>
      <c r="Y35" s="19" t="str">
        <f>IF(Q35="out",N35&amp;" "&amp;"&lt;= "&amp;R35&amp;";","")</f>
        <v>REG_RW_60_o &lt;= reg_rw_60;</v>
      </c>
    </row>
    <row r="36" spans="1:25" x14ac:dyDescent="0.25">
      <c r="A36" s="3"/>
    </row>
    <row r="37" spans="1:25" x14ac:dyDescent="0.25">
      <c r="A37" s="3">
        <f>A35+16</f>
        <v>112</v>
      </c>
      <c r="B37" s="3" t="str">
        <f t="shared" si="7"/>
        <v>0x70</v>
      </c>
      <c r="C37" s="3" t="s">
        <v>7</v>
      </c>
      <c r="D37" t="str">
        <f>"REG_"&amp;C37&amp;"_"&amp;RIGHT(B37,2)</f>
        <v>REG_RW_70</v>
      </c>
      <c r="E37" s="21" t="str">
        <f>D37</f>
        <v>REG_RW_70</v>
      </c>
      <c r="F37" s="21"/>
      <c r="G37" s="21"/>
      <c r="H37" s="21"/>
      <c r="I37" s="21"/>
      <c r="J37" s="21"/>
      <c r="K37" s="21"/>
      <c r="L37" s="21"/>
      <c r="N37" s="19" t="str">
        <f>UPPER(D37)&amp;"_"&amp;IF(C37="RD","i","o")</f>
        <v>REG_RW_70_o</v>
      </c>
      <c r="O37" s="19" t="str">
        <f t="shared" si="8"/>
        <v>REG_RW_70_ADDR_c</v>
      </c>
      <c r="P37" s="19" t="str">
        <f>IF(C37="RD","Read",IF(C37="WR","Write",IF(C37="RW","Read and Write",IF(C37="WC","Write and Clear",""))))</f>
        <v>Read and Write</v>
      </c>
      <c r="Q37" s="19" t="str">
        <f>IF(C37="RD","in","out")</f>
        <v>out</v>
      </c>
      <c r="R37" s="19" t="str">
        <f t="shared" si="9"/>
        <v>reg_rw_70</v>
      </c>
      <c r="S37" s="1"/>
      <c r="T37" s="11" t="str">
        <f>N37&amp;" "&amp;": "&amp;Q37&amp;" "&amp;"std_logic_vector(7 downto 0);"&amp;" "&amp;"-- "&amp;B37&amp;" "&amp;"- "&amp;P37</f>
        <v>REG_RW_70_o : out std_logic_vector(7 downto 0); -- 0x70 - Read and Write</v>
      </c>
      <c r="U37" s="10" t="str">
        <f>"constant "&amp;O37&amp;" "&amp;": natural range 0 to 255 :="&amp;" "&amp;A37&amp;";"&amp;" "&amp;"-- "&amp;B37&amp;" "&amp;"- "&amp;P37</f>
        <v>constant REG_RW_70_ADDR_c : natural range 0 to 255 := 112; -- 0x70 - Read and Write</v>
      </c>
      <c r="V37" s="19" t="str">
        <f>IF(C37="RD","",("signal "&amp;R37&amp;" "&amp;": "&amp;"std_logic_vector(7 downto 0);"))</f>
        <v>signal reg_rw_70 : std_logic_vector(7 downto 0);</v>
      </c>
      <c r="W37" s="19" t="str">
        <f>IF(C37="RD","",("when "&amp;O37&amp;" "&amp;"=&gt; "&amp;R37&amp;" "&amp;"&lt;= WrData_i;"))</f>
        <v>when REG_RW_70_ADDR_c =&gt; reg_rw_70 &lt;= WrData_i;</v>
      </c>
      <c r="X37" s="19" t="str">
        <f>IF(C37="WR","",("when "&amp;O37&amp;" "&amp;"=&gt; RdData_o &lt;="&amp;" "&amp;IF(C37="RD",N37&amp;";",R37&amp;";")))</f>
        <v>when REG_RW_70_ADDR_c =&gt; RdData_o &lt;= reg_rw_70;</v>
      </c>
      <c r="Y37" s="19" t="str">
        <f>IF(Q37="out",N37&amp;" "&amp;"&lt;= "&amp;R37&amp;";","")</f>
        <v>REG_RW_70_o &lt;= reg_rw_70;</v>
      </c>
    </row>
    <row r="38" spans="1:25" x14ac:dyDescent="0.25">
      <c r="A38" s="3"/>
    </row>
    <row r="39" spans="1:25" x14ac:dyDescent="0.25">
      <c r="A39" s="3">
        <f>A37+16</f>
        <v>128</v>
      </c>
      <c r="B39" s="3" t="str">
        <f t="shared" si="7"/>
        <v>0x80</v>
      </c>
      <c r="C39" s="3" t="s">
        <v>7</v>
      </c>
      <c r="D39" t="str">
        <f>"REG_"&amp;C39&amp;"_"&amp;RIGHT(B39,2)</f>
        <v>REG_RW_80</v>
      </c>
      <c r="E39" s="21" t="str">
        <f>D39</f>
        <v>REG_RW_80</v>
      </c>
      <c r="F39" s="21"/>
      <c r="G39" s="21"/>
      <c r="H39" s="21"/>
      <c r="I39" s="21"/>
      <c r="J39" s="21"/>
      <c r="K39" s="21"/>
      <c r="L39" s="21"/>
      <c r="N39" s="19" t="str">
        <f>UPPER(D39)&amp;"_"&amp;IF(C39="RD","i","o")</f>
        <v>REG_RW_80_o</v>
      </c>
      <c r="O39" s="19" t="str">
        <f t="shared" si="8"/>
        <v>REG_RW_80_ADDR_c</v>
      </c>
      <c r="P39" s="19" t="str">
        <f>IF(C39="RD","Read",IF(C39="WR","Write",IF(C39="RW","Read and Write",IF(C39="WC","Write and Clear",""))))</f>
        <v>Read and Write</v>
      </c>
      <c r="Q39" s="19" t="str">
        <f>IF(C39="RD","in","out")</f>
        <v>out</v>
      </c>
      <c r="R39" s="19" t="str">
        <f t="shared" si="9"/>
        <v>reg_rw_80</v>
      </c>
      <c r="S39" s="1"/>
      <c r="T39" s="11" t="str">
        <f>N39&amp;" "&amp;": "&amp;Q39&amp;" "&amp;"std_logic_vector(7 downto 0);"&amp;" "&amp;"-- "&amp;B39&amp;" "&amp;"- "&amp;P39</f>
        <v>REG_RW_80_o : out std_logic_vector(7 downto 0); -- 0x80 - Read and Write</v>
      </c>
      <c r="U39" s="10" t="str">
        <f>"constant "&amp;O39&amp;" "&amp;": natural range 0 to 255 :="&amp;" "&amp;A39&amp;";"&amp;" "&amp;"-- "&amp;B39&amp;" "&amp;"- "&amp;P39</f>
        <v>constant REG_RW_80_ADDR_c : natural range 0 to 255 := 128; -- 0x80 - Read and Write</v>
      </c>
      <c r="V39" s="19" t="str">
        <f>IF(C39="RD","",("signal "&amp;R39&amp;" "&amp;": "&amp;"std_logic_vector(7 downto 0);"))</f>
        <v>signal reg_rw_80 : std_logic_vector(7 downto 0);</v>
      </c>
      <c r="W39" s="19" t="str">
        <f>IF(C39="RD","",("when "&amp;O39&amp;" "&amp;"=&gt; "&amp;R39&amp;" "&amp;"&lt;= WrData_i;"))</f>
        <v>when REG_RW_80_ADDR_c =&gt; reg_rw_80 &lt;= WrData_i;</v>
      </c>
      <c r="X39" s="19" t="str">
        <f>IF(C39="WR","",("when "&amp;O39&amp;" "&amp;"=&gt; RdData_o &lt;="&amp;" "&amp;IF(C39="RD",N39&amp;";",R39&amp;";")))</f>
        <v>when REG_RW_80_ADDR_c =&gt; RdData_o &lt;= reg_rw_80;</v>
      </c>
      <c r="Y39" s="19" t="str">
        <f>IF(Q39="out",N39&amp;" "&amp;"&lt;= "&amp;R39&amp;";","")</f>
        <v>REG_RW_80_o &lt;= reg_rw_80;</v>
      </c>
    </row>
    <row r="40" spans="1:25" x14ac:dyDescent="0.25">
      <c r="A40" s="3"/>
    </row>
    <row r="41" spans="1:25" x14ac:dyDescent="0.25">
      <c r="A41" s="3">
        <f>A39+16</f>
        <v>144</v>
      </c>
      <c r="B41" s="3" t="str">
        <f t="shared" si="7"/>
        <v>0x90</v>
      </c>
      <c r="C41" s="3" t="s">
        <v>7</v>
      </c>
      <c r="D41" t="str">
        <f>"REG_"&amp;C41&amp;"_"&amp;RIGHT(B41,2)</f>
        <v>REG_RW_90</v>
      </c>
      <c r="E41" s="21" t="str">
        <f>D41</f>
        <v>REG_RW_90</v>
      </c>
      <c r="F41" s="21"/>
      <c r="G41" s="21"/>
      <c r="H41" s="21"/>
      <c r="I41" s="21"/>
      <c r="J41" s="21"/>
      <c r="K41" s="21"/>
      <c r="L41" s="21"/>
      <c r="N41" s="19" t="str">
        <f>UPPER(D41)&amp;"_"&amp;IF(C41="RD","i","o")</f>
        <v>REG_RW_90_o</v>
      </c>
      <c r="O41" s="19" t="str">
        <f t="shared" si="8"/>
        <v>REG_RW_90_ADDR_c</v>
      </c>
      <c r="P41" s="19" t="str">
        <f>IF(C41="RD","Read",IF(C41="WR","Write",IF(C41="RW","Read and Write",IF(C41="WC","Write and Clear",""))))</f>
        <v>Read and Write</v>
      </c>
      <c r="Q41" s="19" t="str">
        <f>IF(C41="RD","in","out")</f>
        <v>out</v>
      </c>
      <c r="R41" s="19" t="str">
        <f t="shared" si="9"/>
        <v>reg_rw_90</v>
      </c>
      <c r="S41" s="1"/>
      <c r="T41" s="11" t="str">
        <f>N41&amp;" "&amp;": "&amp;Q41&amp;" "&amp;"std_logic_vector(7 downto 0);"&amp;" "&amp;"-- "&amp;B41&amp;" "&amp;"- "&amp;P41</f>
        <v>REG_RW_90_o : out std_logic_vector(7 downto 0); -- 0x90 - Read and Write</v>
      </c>
      <c r="U41" s="10" t="str">
        <f>"constant "&amp;O41&amp;" "&amp;": natural range 0 to 255 :="&amp;" "&amp;A41&amp;";"&amp;" "&amp;"-- "&amp;B41&amp;" "&amp;"- "&amp;P41</f>
        <v>constant REG_RW_90_ADDR_c : natural range 0 to 255 := 144; -- 0x90 - Read and Write</v>
      </c>
      <c r="V41" s="19" t="str">
        <f>IF(C41="RD","",("signal "&amp;R41&amp;" "&amp;": "&amp;"std_logic_vector(7 downto 0);"))</f>
        <v>signal reg_rw_90 : std_logic_vector(7 downto 0);</v>
      </c>
      <c r="W41" s="19" t="str">
        <f>IF(C41="RD","",("when "&amp;O41&amp;" "&amp;"=&gt; "&amp;R41&amp;" "&amp;"&lt;= WrData_i;"))</f>
        <v>when REG_RW_90_ADDR_c =&gt; reg_rw_90 &lt;= WrData_i;</v>
      </c>
      <c r="X41" s="19" t="str">
        <f>IF(C41="WR","",("when "&amp;O41&amp;" "&amp;"=&gt; RdData_o &lt;="&amp;" "&amp;IF(C41="RD",N41&amp;";",R41&amp;";")))</f>
        <v>when REG_RW_90_ADDR_c =&gt; RdData_o &lt;= reg_rw_90;</v>
      </c>
      <c r="Y41" s="19" t="str">
        <f>IF(Q41="out",N41&amp;" "&amp;"&lt;= "&amp;R41&amp;";","")</f>
        <v>REG_RW_90_o &lt;= reg_rw_90;</v>
      </c>
    </row>
    <row r="42" spans="1:25" x14ac:dyDescent="0.25">
      <c r="A42" s="3"/>
    </row>
    <row r="43" spans="1:25" x14ac:dyDescent="0.25">
      <c r="A43" s="3">
        <f>A41+16</f>
        <v>160</v>
      </c>
      <c r="B43" s="3" t="str">
        <f t="shared" si="7"/>
        <v>0xA0</v>
      </c>
      <c r="C43" s="3" t="s">
        <v>7</v>
      </c>
      <c r="D43" t="str">
        <f>"REG_"&amp;C43&amp;"_"&amp;RIGHT(B43,2)</f>
        <v>REG_RW_A0</v>
      </c>
      <c r="E43" s="21" t="str">
        <f>D43</f>
        <v>REG_RW_A0</v>
      </c>
      <c r="F43" s="21"/>
      <c r="G43" s="21"/>
      <c r="H43" s="21"/>
      <c r="I43" s="21"/>
      <c r="J43" s="21"/>
      <c r="K43" s="21"/>
      <c r="L43" s="21"/>
      <c r="N43" s="19" t="str">
        <f>UPPER(D43)&amp;"_"&amp;IF(C43="RD","i","o")</f>
        <v>REG_RW_A0_o</v>
      </c>
      <c r="O43" s="19" t="str">
        <f t="shared" si="8"/>
        <v>REG_RW_A0_ADDR_c</v>
      </c>
      <c r="P43" s="19" t="str">
        <f>IF(C43="RD","Read",IF(C43="WR","Write",IF(C43="RW","Read and Write",IF(C43="WC","Write and Clear",""))))</f>
        <v>Read and Write</v>
      </c>
      <c r="Q43" s="19" t="str">
        <f>IF(C43="RD","in","out")</f>
        <v>out</v>
      </c>
      <c r="R43" s="19" t="str">
        <f t="shared" si="9"/>
        <v>reg_rw_a0</v>
      </c>
      <c r="S43" s="1"/>
      <c r="T43" s="11" t="str">
        <f>N43&amp;" "&amp;": "&amp;Q43&amp;" "&amp;"std_logic_vector(7 downto 0);"&amp;" "&amp;"-- "&amp;B43&amp;" "&amp;"- "&amp;P43</f>
        <v>REG_RW_A0_o : out std_logic_vector(7 downto 0); -- 0xA0 - Read and Write</v>
      </c>
      <c r="U43" s="10" t="str">
        <f>"constant "&amp;O43&amp;" "&amp;": natural range 0 to 255 :="&amp;" "&amp;A43&amp;";"&amp;" "&amp;"-- "&amp;B43&amp;" "&amp;"- "&amp;P43</f>
        <v>constant REG_RW_A0_ADDR_c : natural range 0 to 255 := 160; -- 0xA0 - Read and Write</v>
      </c>
      <c r="V43" s="19" t="str">
        <f>IF(C43="RD","",("signal "&amp;R43&amp;" "&amp;": "&amp;"std_logic_vector(7 downto 0);"))</f>
        <v>signal reg_rw_a0 : std_logic_vector(7 downto 0);</v>
      </c>
      <c r="W43" s="19" t="str">
        <f>IF(C43="RD","",("when "&amp;O43&amp;" "&amp;"=&gt; "&amp;R43&amp;" "&amp;"&lt;= WrData_i;"))</f>
        <v>when REG_RW_A0_ADDR_c =&gt; reg_rw_a0 &lt;= WrData_i;</v>
      </c>
      <c r="X43" s="19" t="str">
        <f>IF(C43="WR","",("when "&amp;O43&amp;" "&amp;"=&gt; RdData_o &lt;="&amp;" "&amp;IF(C43="RD",N43&amp;";",R43&amp;";")))</f>
        <v>when REG_RW_A0_ADDR_c =&gt; RdData_o &lt;= reg_rw_a0;</v>
      </c>
      <c r="Y43" s="19" t="str">
        <f>IF(Q43="out",N43&amp;" "&amp;"&lt;= "&amp;R43&amp;";","")</f>
        <v>REG_RW_A0_o &lt;= reg_rw_a0;</v>
      </c>
    </row>
    <row r="44" spans="1:25" x14ac:dyDescent="0.25">
      <c r="A44" s="3"/>
    </row>
    <row r="45" spans="1:25" x14ac:dyDescent="0.25">
      <c r="A45" s="3">
        <f>A43+16</f>
        <v>176</v>
      </c>
      <c r="B45" s="3" t="str">
        <f t="shared" si="7"/>
        <v>0xB0</v>
      </c>
      <c r="C45" s="3" t="s">
        <v>7</v>
      </c>
      <c r="D45" t="str">
        <f>"REG_"&amp;C45&amp;"_"&amp;RIGHT(B45,2)</f>
        <v>REG_RW_B0</v>
      </c>
      <c r="E45" s="21" t="str">
        <f>D45</f>
        <v>REG_RW_B0</v>
      </c>
      <c r="F45" s="21"/>
      <c r="G45" s="21"/>
      <c r="H45" s="21"/>
      <c r="I45" s="21"/>
      <c r="J45" s="21"/>
      <c r="K45" s="21"/>
      <c r="L45" s="21"/>
      <c r="N45" s="19" t="str">
        <f>UPPER(D45)&amp;"_"&amp;IF(C45="RD","i","o")</f>
        <v>REG_RW_B0_o</v>
      </c>
      <c r="O45" s="19" t="str">
        <f t="shared" si="8"/>
        <v>REG_RW_B0_ADDR_c</v>
      </c>
      <c r="P45" s="19" t="str">
        <f>IF(C45="RD","Read",IF(C45="WR","Write",IF(C45="RW","Read and Write",IF(C45="WC","Write and Clear",""))))</f>
        <v>Read and Write</v>
      </c>
      <c r="Q45" s="19" t="str">
        <f>IF(C45="RD","in","out")</f>
        <v>out</v>
      </c>
      <c r="R45" s="19" t="str">
        <f t="shared" si="9"/>
        <v>reg_rw_b0</v>
      </c>
      <c r="S45" s="1"/>
      <c r="T45" s="11" t="str">
        <f>N45&amp;" "&amp;": "&amp;Q45&amp;" "&amp;"std_logic_vector(7 downto 0);"&amp;" "&amp;"-- "&amp;B45&amp;" "&amp;"- "&amp;P45</f>
        <v>REG_RW_B0_o : out std_logic_vector(7 downto 0); -- 0xB0 - Read and Write</v>
      </c>
      <c r="U45" s="10" t="str">
        <f>"constant "&amp;O45&amp;" "&amp;": natural range 0 to 255 :="&amp;" "&amp;A45&amp;";"&amp;" "&amp;"-- "&amp;B45&amp;" "&amp;"- "&amp;P45</f>
        <v>constant REG_RW_B0_ADDR_c : natural range 0 to 255 := 176; -- 0xB0 - Read and Write</v>
      </c>
      <c r="V45" s="19" t="str">
        <f>IF(C45="RD","",("signal "&amp;R45&amp;" "&amp;": "&amp;"std_logic_vector(7 downto 0);"))</f>
        <v>signal reg_rw_b0 : std_logic_vector(7 downto 0);</v>
      </c>
      <c r="W45" s="19" t="str">
        <f>IF(C45="RD","",("when "&amp;O45&amp;" "&amp;"=&gt; "&amp;R45&amp;" "&amp;"&lt;= WrData_i;"))</f>
        <v>when REG_RW_B0_ADDR_c =&gt; reg_rw_b0 &lt;= WrData_i;</v>
      </c>
      <c r="X45" s="19" t="str">
        <f>IF(C45="WR","",("when "&amp;O45&amp;" "&amp;"=&gt; RdData_o &lt;="&amp;" "&amp;IF(C45="RD",N45&amp;";",R45&amp;";")))</f>
        <v>when REG_RW_B0_ADDR_c =&gt; RdData_o &lt;= reg_rw_b0;</v>
      </c>
      <c r="Y45" s="19" t="str">
        <f>IF(Q45="out",N45&amp;" "&amp;"&lt;= "&amp;R45&amp;";","")</f>
        <v>REG_RW_B0_o &lt;= reg_rw_b0;</v>
      </c>
    </row>
    <row r="46" spans="1:25" x14ac:dyDescent="0.25">
      <c r="A46" s="3"/>
    </row>
    <row r="47" spans="1:25" x14ac:dyDescent="0.25">
      <c r="A47" s="3">
        <f>A45+16</f>
        <v>192</v>
      </c>
      <c r="B47" s="3" t="str">
        <f t="shared" si="7"/>
        <v>0xC0</v>
      </c>
      <c r="C47" s="3" t="s">
        <v>7</v>
      </c>
      <c r="D47" t="str">
        <f>"REG_"&amp;C47&amp;"_"&amp;RIGHT(B47,2)</f>
        <v>REG_RW_C0</v>
      </c>
      <c r="E47" s="21" t="str">
        <f>D47</f>
        <v>REG_RW_C0</v>
      </c>
      <c r="F47" s="21"/>
      <c r="G47" s="21"/>
      <c r="H47" s="21"/>
      <c r="I47" s="21"/>
      <c r="J47" s="21"/>
      <c r="K47" s="21"/>
      <c r="L47" s="21"/>
      <c r="N47" s="19" t="str">
        <f>UPPER(D47)&amp;"_"&amp;IF(C47="RD","i","o")</f>
        <v>REG_RW_C0_o</v>
      </c>
      <c r="O47" s="19" t="str">
        <f t="shared" si="8"/>
        <v>REG_RW_C0_ADDR_c</v>
      </c>
      <c r="P47" s="19" t="str">
        <f>IF(C47="RD","Read",IF(C47="WR","Write",IF(C47="RW","Read and Write",IF(C47="WC","Write and Clear",""))))</f>
        <v>Read and Write</v>
      </c>
      <c r="Q47" s="19" t="str">
        <f>IF(C47="RD","in","out")</f>
        <v>out</v>
      </c>
      <c r="R47" s="19" t="str">
        <f t="shared" si="9"/>
        <v>reg_rw_c0</v>
      </c>
      <c r="S47" s="1"/>
      <c r="T47" s="11" t="str">
        <f>N47&amp;" "&amp;": "&amp;Q47&amp;" "&amp;"std_logic_vector(7 downto 0);"&amp;" "&amp;"-- "&amp;B47&amp;" "&amp;"- "&amp;P47</f>
        <v>REG_RW_C0_o : out std_logic_vector(7 downto 0); -- 0xC0 - Read and Write</v>
      </c>
      <c r="U47" s="10" t="str">
        <f>"constant "&amp;O47&amp;" "&amp;": natural range 0 to 255 :="&amp;" "&amp;A47&amp;";"&amp;" "&amp;"-- "&amp;B47&amp;" "&amp;"- "&amp;P47</f>
        <v>constant REG_RW_C0_ADDR_c : natural range 0 to 255 := 192; -- 0xC0 - Read and Write</v>
      </c>
      <c r="V47" s="19" t="str">
        <f>IF(C47="RD","",("signal "&amp;R47&amp;" "&amp;": "&amp;"std_logic_vector(7 downto 0);"))</f>
        <v>signal reg_rw_c0 : std_logic_vector(7 downto 0);</v>
      </c>
      <c r="W47" s="19" t="str">
        <f>IF(C47="RD","",("when "&amp;O47&amp;" "&amp;"=&gt; "&amp;R47&amp;" "&amp;"&lt;= WrData_i;"))</f>
        <v>when REG_RW_C0_ADDR_c =&gt; reg_rw_c0 &lt;= WrData_i;</v>
      </c>
      <c r="X47" s="19" t="str">
        <f>IF(C47="WR","",("when "&amp;O47&amp;" "&amp;"=&gt; RdData_o &lt;="&amp;" "&amp;IF(C47="RD",N47&amp;";",R47&amp;";")))</f>
        <v>when REG_RW_C0_ADDR_c =&gt; RdData_o &lt;= reg_rw_c0;</v>
      </c>
      <c r="Y47" s="19" t="str">
        <f>IF(Q47="out",N47&amp;" "&amp;"&lt;= "&amp;R47&amp;";","")</f>
        <v>REG_RW_C0_o &lt;= reg_rw_c0;</v>
      </c>
    </row>
    <row r="48" spans="1:25" x14ac:dyDescent="0.25">
      <c r="A48" s="3"/>
    </row>
    <row r="49" spans="1:25" x14ac:dyDescent="0.25">
      <c r="A49" s="3">
        <f>A47+16</f>
        <v>208</v>
      </c>
      <c r="B49" s="3" t="str">
        <f t="shared" si="7"/>
        <v>0xD0</v>
      </c>
      <c r="C49" s="3" t="s">
        <v>7</v>
      </c>
      <c r="D49" t="str">
        <f>"REG_"&amp;C49&amp;"_"&amp;RIGHT(B49,2)</f>
        <v>REG_RW_D0</v>
      </c>
      <c r="E49" s="21" t="str">
        <f>D49</f>
        <v>REG_RW_D0</v>
      </c>
      <c r="F49" s="21"/>
      <c r="G49" s="21"/>
      <c r="H49" s="21"/>
      <c r="I49" s="21"/>
      <c r="J49" s="21"/>
      <c r="K49" s="21"/>
      <c r="L49" s="21"/>
      <c r="N49" s="19" t="str">
        <f>UPPER(D49)&amp;"_"&amp;IF(C49="RD","i","o")</f>
        <v>REG_RW_D0_o</v>
      </c>
      <c r="O49" s="19" t="str">
        <f t="shared" si="8"/>
        <v>REG_RW_D0_ADDR_c</v>
      </c>
      <c r="P49" s="19" t="str">
        <f>IF(C49="RD","Read",IF(C49="WR","Write",IF(C49="RW","Read and Write",IF(C49="WC","Write and Clear",""))))</f>
        <v>Read and Write</v>
      </c>
      <c r="Q49" s="19" t="str">
        <f>IF(C49="RD","in","out")</f>
        <v>out</v>
      </c>
      <c r="R49" s="19" t="str">
        <f t="shared" si="9"/>
        <v>reg_rw_d0</v>
      </c>
      <c r="S49" s="1"/>
      <c r="T49" s="11" t="str">
        <f>N49&amp;" "&amp;": "&amp;Q49&amp;" "&amp;"std_logic_vector(7 downto 0);"&amp;" "&amp;"-- "&amp;B49&amp;" "&amp;"- "&amp;P49</f>
        <v>REG_RW_D0_o : out std_logic_vector(7 downto 0); -- 0xD0 - Read and Write</v>
      </c>
      <c r="U49" s="10" t="str">
        <f>"constant "&amp;O49&amp;" "&amp;": natural range 0 to 255 :="&amp;" "&amp;A49&amp;";"&amp;" "&amp;"-- "&amp;B49&amp;" "&amp;"- "&amp;P49</f>
        <v>constant REG_RW_D0_ADDR_c : natural range 0 to 255 := 208; -- 0xD0 - Read and Write</v>
      </c>
      <c r="V49" s="19" t="str">
        <f>IF(C49="RD","",("signal "&amp;R49&amp;" "&amp;": "&amp;"std_logic_vector(7 downto 0);"))</f>
        <v>signal reg_rw_d0 : std_logic_vector(7 downto 0);</v>
      </c>
      <c r="W49" s="19" t="str">
        <f>IF(C49="RD","",("when "&amp;O49&amp;" "&amp;"=&gt; "&amp;R49&amp;" "&amp;"&lt;= WrData_i;"))</f>
        <v>when REG_RW_D0_ADDR_c =&gt; reg_rw_d0 &lt;= WrData_i;</v>
      </c>
      <c r="X49" s="19" t="str">
        <f>IF(C49="WR","",("when "&amp;O49&amp;" "&amp;"=&gt; RdData_o &lt;="&amp;" "&amp;IF(C49="RD",N49&amp;";",R49&amp;";")))</f>
        <v>when REG_RW_D0_ADDR_c =&gt; RdData_o &lt;= reg_rw_d0;</v>
      </c>
      <c r="Y49" s="19" t="str">
        <f>IF(Q49="out",N49&amp;" "&amp;"&lt;= "&amp;R49&amp;";","")</f>
        <v>REG_RW_D0_o &lt;= reg_rw_d0;</v>
      </c>
    </row>
    <row r="50" spans="1:25" x14ac:dyDescent="0.25">
      <c r="A50" s="3"/>
      <c r="K50" s="3"/>
      <c r="L50" s="3"/>
    </row>
    <row r="51" spans="1:25" x14ac:dyDescent="0.25">
      <c r="A51" s="3">
        <f>A49+16</f>
        <v>224</v>
      </c>
      <c r="B51" s="3" t="str">
        <f t="shared" si="7"/>
        <v>0xE0</v>
      </c>
      <c r="C51" s="3" t="s">
        <v>7</v>
      </c>
      <c r="D51" t="str">
        <f>"REG_"&amp;C51&amp;"_"&amp;RIGHT(B51,2)</f>
        <v>REG_RW_E0</v>
      </c>
      <c r="E51" s="21" t="str">
        <f>D51</f>
        <v>REG_RW_E0</v>
      </c>
      <c r="F51" s="21"/>
      <c r="G51" s="21"/>
      <c r="H51" s="21"/>
      <c r="I51" s="21"/>
      <c r="J51" s="21"/>
      <c r="K51" s="21"/>
      <c r="L51" s="21"/>
      <c r="N51" s="19" t="str">
        <f>UPPER(D51)&amp;"_"&amp;IF(C51="RD","i","o")</f>
        <v>REG_RW_E0_o</v>
      </c>
      <c r="O51" s="19" t="str">
        <f t="shared" si="8"/>
        <v>REG_RW_E0_ADDR_c</v>
      </c>
      <c r="P51" s="19" t="str">
        <f>IF(C51="RD","Read",IF(C51="WR","Write",IF(C51="RW","Read and Write",IF(C51="WC","Write and Clear",""))))</f>
        <v>Read and Write</v>
      </c>
      <c r="Q51" s="19" t="str">
        <f>IF(C51="RD","in","out")</f>
        <v>out</v>
      </c>
      <c r="R51" s="19" t="str">
        <f t="shared" si="9"/>
        <v>reg_rw_e0</v>
      </c>
      <c r="S51" s="1"/>
      <c r="T51" s="11" t="str">
        <f>N51&amp;" "&amp;": "&amp;Q51&amp;" "&amp;"std_logic_vector(7 downto 0);"&amp;" "&amp;"-- "&amp;B51&amp;" "&amp;"- "&amp;P51</f>
        <v>REG_RW_E0_o : out std_logic_vector(7 downto 0); -- 0xE0 - Read and Write</v>
      </c>
      <c r="U51" s="10" t="str">
        <f>"constant "&amp;O51&amp;" "&amp;": natural range 0 to 255 :="&amp;" "&amp;A51&amp;";"&amp;" "&amp;"-- "&amp;B51&amp;" "&amp;"- "&amp;P51</f>
        <v>constant REG_RW_E0_ADDR_c : natural range 0 to 255 := 224; -- 0xE0 - Read and Write</v>
      </c>
      <c r="V51" s="19" t="str">
        <f>IF(C51="RD","",("signal "&amp;R51&amp;" "&amp;": "&amp;"std_logic_vector(7 downto 0);"))</f>
        <v>signal reg_rw_e0 : std_logic_vector(7 downto 0);</v>
      </c>
      <c r="W51" s="19" t="str">
        <f>IF(C51="RD","",("when "&amp;O51&amp;" "&amp;"=&gt; "&amp;R51&amp;" "&amp;"&lt;= WrData_i;"))</f>
        <v>when REG_RW_E0_ADDR_c =&gt; reg_rw_e0 &lt;= WrData_i;</v>
      </c>
      <c r="X51" s="19" t="str">
        <f>IF(C51="WR","",("when "&amp;O51&amp;" "&amp;"=&gt; RdData_o &lt;="&amp;" "&amp;IF(C51="RD",N51&amp;";",R51&amp;";")))</f>
        <v>when REG_RW_E0_ADDR_c =&gt; RdData_o &lt;= reg_rw_e0;</v>
      </c>
      <c r="Y51" s="19" t="str">
        <f>IF(Q51="out",N51&amp;" "&amp;"&lt;= "&amp;R51&amp;";","")</f>
        <v>REG_RW_E0_o &lt;= reg_rw_e0;</v>
      </c>
    </row>
    <row r="52" spans="1:25" x14ac:dyDescent="0.25">
      <c r="K52" s="3"/>
      <c r="L52" s="3"/>
    </row>
    <row r="53" spans="1:25" x14ac:dyDescent="0.25">
      <c r="A53" s="3">
        <f>A51+16</f>
        <v>240</v>
      </c>
      <c r="B53" s="3" t="str">
        <f t="shared" si="7"/>
        <v>0xF0</v>
      </c>
      <c r="C53" s="3" t="s">
        <v>7</v>
      </c>
      <c r="D53" t="str">
        <f>"REG_"&amp;C53&amp;"_"&amp;RIGHT(B53,2)</f>
        <v>REG_RW_F0</v>
      </c>
      <c r="E53" s="21" t="str">
        <f>D53</f>
        <v>REG_RW_F0</v>
      </c>
      <c r="F53" s="21"/>
      <c r="G53" s="21"/>
      <c r="H53" s="21"/>
      <c r="I53" s="21"/>
      <c r="J53" s="21"/>
      <c r="K53" s="21"/>
      <c r="L53" s="21"/>
      <c r="N53" s="19" t="str">
        <f>UPPER(D53)&amp;"_"&amp;IF(C53="RD","i","o")</f>
        <v>REG_RW_F0_o</v>
      </c>
      <c r="O53" s="19" t="str">
        <f t="shared" si="8"/>
        <v>REG_RW_F0_ADDR_c</v>
      </c>
      <c r="P53" s="19" t="str">
        <f>IF(C53="RD","Read",IF(C53="WR","Write",IF(C53="RW","Read and Write",IF(C53="WC","Write and Clear",""))))</f>
        <v>Read and Write</v>
      </c>
      <c r="Q53" s="19" t="str">
        <f>IF(C53="RD","in","out")</f>
        <v>out</v>
      </c>
      <c r="R53" s="19" t="str">
        <f t="shared" si="9"/>
        <v>reg_rw_f0</v>
      </c>
      <c r="S53" s="1"/>
      <c r="T53" s="11" t="str">
        <f>N53&amp;" "&amp;": "&amp;Q53&amp;" "&amp;"std_logic_vector(7 downto 0);"&amp;" "&amp;"-- "&amp;B53&amp;" "&amp;"- "&amp;P53</f>
        <v>REG_RW_F0_o : out std_logic_vector(7 downto 0); -- 0xF0 - Read and Write</v>
      </c>
      <c r="U53" s="10" t="str">
        <f>"constant "&amp;O53&amp;" "&amp;": natural range 0 to 255 :="&amp;" "&amp;A53&amp;";"&amp;" "&amp;"-- "&amp;B53&amp;" "&amp;"- "&amp;P53</f>
        <v>constant REG_RW_F0_ADDR_c : natural range 0 to 255 := 240; -- 0xF0 - Read and Write</v>
      </c>
      <c r="V53" s="19" t="str">
        <f>IF(C53="RD","",("signal "&amp;R53&amp;" "&amp;": "&amp;"std_logic_vector(7 downto 0);"))</f>
        <v>signal reg_rw_f0 : std_logic_vector(7 downto 0);</v>
      </c>
      <c r="W53" s="19" t="str">
        <f>IF(C53="RD","",("when "&amp;O53&amp;" "&amp;"=&gt; "&amp;R53&amp;" "&amp;"&lt;= WrData_i;"))</f>
        <v>when REG_RW_F0_ADDR_c =&gt; reg_rw_f0 &lt;= WrData_i;</v>
      </c>
      <c r="X53" s="19" t="str">
        <f>IF(C53="WR","",("when "&amp;O53&amp;" "&amp;"=&gt; RdData_o &lt;="&amp;" "&amp;IF(C53="RD",N53&amp;";",R53&amp;";")))</f>
        <v>when REG_RW_F0_ADDR_c =&gt; RdData_o &lt;= reg_rw_f0;</v>
      </c>
      <c r="Y53" s="19" t="str">
        <f>IF(Q53="out",N53&amp;" "&amp;"&lt;= "&amp;R53&amp;";","")</f>
        <v>REG_RW_F0_o &lt;= reg_rw_f0;</v>
      </c>
    </row>
    <row r="54" spans="1:25" x14ac:dyDescent="0.25">
      <c r="K54" s="3"/>
      <c r="L54" s="3"/>
    </row>
  </sheetData>
  <mergeCells count="35">
    <mergeCell ref="E2:L2"/>
    <mergeCell ref="E3:L3"/>
    <mergeCell ref="E4:L4"/>
    <mergeCell ref="E9:L9"/>
    <mergeCell ref="E10:L10"/>
    <mergeCell ref="E5:L5"/>
    <mergeCell ref="E6:L6"/>
    <mergeCell ref="E7:L7"/>
    <mergeCell ref="E8:L8"/>
    <mergeCell ref="E11:L11"/>
    <mergeCell ref="AA18:AH18"/>
    <mergeCell ref="E22:L22"/>
    <mergeCell ref="E23:L23"/>
    <mergeCell ref="E47:L47"/>
    <mergeCell ref="E12:L12"/>
    <mergeCell ref="E13:L13"/>
    <mergeCell ref="E14:L14"/>
    <mergeCell ref="E15:L15"/>
    <mergeCell ref="E24:L24"/>
    <mergeCell ref="E16:L16"/>
    <mergeCell ref="E17:L17"/>
    <mergeCell ref="E33:L33"/>
    <mergeCell ref="E25:L25"/>
    <mergeCell ref="E27:L27"/>
    <mergeCell ref="E29:L29"/>
    <mergeCell ref="E31:L31"/>
    <mergeCell ref="E51:L51"/>
    <mergeCell ref="E53:L53"/>
    <mergeCell ref="E35:L35"/>
    <mergeCell ref="E37:L37"/>
    <mergeCell ref="E39:L39"/>
    <mergeCell ref="E41:L41"/>
    <mergeCell ref="E43:L43"/>
    <mergeCell ref="E45:L45"/>
    <mergeCell ref="E49:L4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2020-05-13T16:18:05Z</dcterms:modified>
</cp:coreProperties>
</file>