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nal\Dropbox\Programacion Avanzada - Cursada\TPs Clase\TP3\TP3 - 2DA ENTREGA\"/>
    </mc:Choice>
  </mc:AlternateContent>
  <bookViews>
    <workbookView xWindow="0" yWindow="0" windowWidth="20490" windowHeight="7530"/>
  </bookViews>
  <sheets>
    <sheet name="Métricas" sheetId="2" r:id="rId1"/>
  </sheets>
  <calcPr calcId="171027"/>
</workbook>
</file>

<file path=xl/calcChain.xml><?xml version="1.0" encoding="utf-8"?>
<calcChain xmlns="http://schemas.openxmlformats.org/spreadsheetml/2006/main">
  <c r="B24" i="2" l="1"/>
  <c r="L26" i="2"/>
  <c r="E41" i="2" s="1"/>
  <c r="K26" i="2"/>
  <c r="M26" i="2"/>
  <c r="G26" i="2"/>
  <c r="F26" i="2"/>
  <c r="E5" i="2"/>
  <c r="E37" i="2" s="1"/>
  <c r="E9" i="2"/>
  <c r="E38" i="2" s="1"/>
  <c r="E13" i="2"/>
  <c r="E39" i="2" s="1"/>
  <c r="E30" i="2"/>
  <c r="E40" i="2" s="1"/>
  <c r="J22" i="2"/>
  <c r="N22" i="2"/>
  <c r="N23" i="2"/>
  <c r="J25" i="2"/>
  <c r="N25" i="2" s="1"/>
  <c r="J19" i="2"/>
  <c r="N19" i="2" s="1"/>
  <c r="J20" i="2"/>
  <c r="N20" i="2" s="1"/>
  <c r="J21" i="2"/>
  <c r="N21" i="2" s="1"/>
  <c r="J23" i="2"/>
  <c r="J18" i="2"/>
  <c r="B19" i="2"/>
  <c r="B20" i="2"/>
  <c r="B21" i="2"/>
  <c r="B22" i="2"/>
  <c r="B23" i="2"/>
  <c r="B25" i="2"/>
  <c r="B18" i="2"/>
  <c r="J26" i="2" l="1"/>
  <c r="N18" i="2"/>
  <c r="E33" i="2"/>
  <c r="N26" i="2"/>
  <c r="E34" i="2" s="1"/>
  <c r="E42" i="2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<sst xmlns="http://schemas.openxmlformats.org/spreadsheetml/2006/main" count="56" uniqueCount="39">
  <si>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</si>
  <si>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</si>
  <si>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</si>
  <si>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</si>
  <si>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</si>
  <si>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</si>
  <si>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</si>
  <si>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</si>
  <si>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</si>
  <si>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</si>
  <si>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</si>
  <si>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</si>
  <si>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</si>
  <si>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</si>
  <si>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</si>
  <si>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</si>
  <si>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</si>
  <si>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</si>
  <si>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</si>
  <si>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</si>
  <si>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</si>
  <si>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</si>
  <si>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</si>
  <si>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</si>
  <si>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</si>
  <si>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</si>
  <si>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</si>
  <si>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</si>
  <si>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</si>
  <si>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</si>
  <si>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</si>
  <si>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</si>
  <si>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</si>
  <si>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</si>
  <si>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Creación de atributos y constructores</t>
  </si>
  <si>
    <t>Métodos: Msucesivas, recursiva</t>
  </si>
  <si>
    <t>Métodos: Horner, Pow</t>
  </si>
  <si>
    <t>Métodos: reursiva par, dinámica</t>
  </si>
  <si>
    <t>TP3 - Complejidad Computacional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</si>
</sst>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85FA-4D60-AA15-749AF74B6D63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85FA-4D60-AA15-749AF74B6D63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85FA-4D60-AA15-749AF74B6D63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85FA-4D60-AA15-749AF74B6D63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85FA-4D60-AA15-749AF74B6D63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85FA-4D60-AA15-749AF74B6D63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1.1805555555555625E-2</c:v>
                </c:pt>
                <c:pt idx="1">
                  <c:v>3.4722222222222321E-2</c:v>
                </c:pt>
                <c:pt idx="2">
                  <c:v>6.9444444444445308E-3</c:v>
                </c:pt>
                <c:pt idx="3">
                  <c:v>1.041666666666663E-2</c:v>
                </c:pt>
                <c:pt idx="4">
                  <c:v>2.222222222222222E-2</c:v>
                </c:pt>
                <c:pt idx="5">
                  <c:v>9.027777777777779E-2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FA-4D60-AA15-749AF74B6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selection activeCell="D1" sqref="D1:N1"/>
    </sheetView>
  </sheetViews>
  <sheetFormatPr baseColWidth="10" defaultColWidth="0" defaultRowHeight="15" zeroHeight="1" x14ac:dyDescent="0.25"/>
  <cols>
    <col min="1" max="1" width="1.125" style="21" customWidth="1"/>
    <col min="2" max="2" width="11.875" style="28" customWidth="1"/>
    <col min="3" max="11" width="11.375" style="28" customWidth="1"/>
    <col min="12" max="12" width="13" style="28" customWidth="1"/>
    <col min="13" max="14" width="11.375" style="28" customWidth="1"/>
    <col min="15" max="15" width="1.125" style="21" customWidth="1"/>
    <col min="16" max="16384" width="11.375" style="28" hidden="1"/>
  </cols>
  <sheetData>
    <row r="1" spans="1:16" s="10" customFormat="1" ht="23.25" customHeight="1" x14ac:dyDescent="0.25">
      <c r="B1" s="92" t="s">
        <v>19</v>
      </c>
      <c r="C1" s="92"/>
      <c r="D1" s="93" t="s">
        <v>38</v>
      </c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7" t="s">
        <v>3</v>
      </c>
      <c r="C3" s="68"/>
      <c r="D3" s="68"/>
      <c r="E3" s="69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1.0416666666666666E-2</v>
      </c>
      <c r="C5" s="2">
        <v>0.91666666666666663</v>
      </c>
      <c r="D5" s="2">
        <v>0.92847222222222225</v>
      </c>
      <c r="E5" s="52">
        <f>IFERROR(IF(OR(ISBLANK(C5),ISBLANK(D5)),"Completar",IF(D5&gt;=C5,D5-C5,"Error")),"Error")</f>
        <v>1.1805555555555625E-2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7" t="s">
        <v>0</v>
      </c>
      <c r="C7" s="68"/>
      <c r="D7" s="68"/>
      <c r="E7" s="69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.75" thickBot="1" x14ac:dyDescent="0.3">
      <c r="A9" s="19"/>
      <c r="B9" s="1">
        <v>1.3888888888888888E-2</v>
      </c>
      <c r="C9" s="2">
        <v>0.93055555555555547</v>
      </c>
      <c r="D9" s="2">
        <v>0.96527777777777779</v>
      </c>
      <c r="E9" s="52">
        <f>IFERROR(IF(OR(ISBLANK(C9),ISBLANK(D9)),"Completar",IF(D9&gt;=C9,D9-C9,"Error")),"Error")</f>
        <v>3.4722222222222321E-2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7" t="s">
        <v>30</v>
      </c>
      <c r="C11" s="68"/>
      <c r="D11" s="68"/>
      <c r="E11" s="69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.75" thickBot="1" x14ac:dyDescent="0.3">
      <c r="A13" s="19"/>
      <c r="B13" s="1">
        <v>6.9444444444444441E-3</v>
      </c>
      <c r="C13" s="2">
        <v>0.95138888888888884</v>
      </c>
      <c r="D13" s="2">
        <v>0.95833333333333337</v>
      </c>
      <c r="E13" s="52">
        <f>IFERROR(IF(OR(ISBLANK(C13),ISBLANK(D13)),"Completar",IF(D13&gt;=C13,D13-C13,"Error")),"Error")</f>
        <v>6.9444444444445308E-3</v>
      </c>
      <c r="F13" s="66"/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7" t="s">
        <v>7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11"/>
    </row>
    <row r="16" spans="1:16" s="15" customFormat="1" ht="16.5" customHeight="1" x14ac:dyDescent="0.25">
      <c r="A16" s="14"/>
      <c r="B16" s="88" t="s">
        <v>8</v>
      </c>
      <c r="C16" s="74" t="s">
        <v>9</v>
      </c>
      <c r="D16" s="74"/>
      <c r="E16" s="75"/>
      <c r="F16" s="61" t="s">
        <v>11</v>
      </c>
      <c r="G16" s="62"/>
      <c r="H16" s="63" t="s">
        <v>13</v>
      </c>
      <c r="I16" s="74"/>
      <c r="J16" s="75"/>
      <c r="K16" s="61" t="s">
        <v>15</v>
      </c>
      <c r="L16" s="62"/>
      <c r="M16" s="63" t="s">
        <v>17</v>
      </c>
      <c r="N16" s="64" t="s">
        <v>2</v>
      </c>
      <c r="O16" s="14"/>
      <c r="P16" s="18"/>
    </row>
    <row r="17" spans="1:16" s="15" customFormat="1" ht="30" x14ac:dyDescent="0.25">
      <c r="A17" s="14"/>
      <c r="B17" s="88"/>
      <c r="C17" s="74"/>
      <c r="D17" s="74"/>
      <c r="E17" s="75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3"/>
      <c r="N17" s="64"/>
      <c r="O17" s="14"/>
      <c r="P17" s="18"/>
    </row>
    <row r="18" spans="1:16" s="23" customFormat="1" x14ac:dyDescent="0.25">
      <c r="A18" s="19"/>
      <c r="B18" s="44">
        <f>ROW($B18)-16</f>
        <v>2</v>
      </c>
      <c r="C18" s="76" t="s">
        <v>34</v>
      </c>
      <c r="D18" s="76"/>
      <c r="E18" s="77"/>
      <c r="F18" s="3">
        <v>25</v>
      </c>
      <c r="G18" s="4">
        <v>3.472222222222222E-3</v>
      </c>
      <c r="H18" s="5">
        <v>0.83333333333333337</v>
      </c>
      <c r="I18" s="6">
        <v>0.84027777777777779</v>
      </c>
      <c r="J18" s="53">
        <f>IFERROR(IF(OR(ISBLANK(H18),ISBLANK(I18)),"",IF(I18&gt;=H18,I18-H18,"Error")),"Error")</f>
        <v>6.9444444444444198E-3</v>
      </c>
      <c r="K18" s="7">
        <v>0</v>
      </c>
      <c r="L18" s="8">
        <v>0</v>
      </c>
      <c r="M18" s="9">
        <v>20</v>
      </c>
      <c r="N18" s="54">
        <f>IFERROR(IF(OR(J18="",ISBLANK(L18)),"",J18+L18),"Error")</f>
        <v>6.9444444444444198E-3</v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6" t="s">
        <v>35</v>
      </c>
      <c r="D19" s="76"/>
      <c r="E19" s="77"/>
      <c r="F19" s="3">
        <v>45</v>
      </c>
      <c r="G19" s="4">
        <v>2.7777777777777776E-2</v>
      </c>
      <c r="H19" s="5">
        <v>0.84027777777777779</v>
      </c>
      <c r="I19" s="6">
        <v>0.88194444444444453</v>
      </c>
      <c r="J19" s="53">
        <f t="shared" ref="J19:J23" si="1">IFERROR(IF(OR(ISBLANK(H19),ISBLANK(I19)),"",IF(I19&gt;=H19,I19-H19,"Error")),"Error")</f>
        <v>4.1666666666666741E-2</v>
      </c>
      <c r="K19" s="7">
        <v>1</v>
      </c>
      <c r="L19" s="8">
        <v>6.9444444444444441E-3</v>
      </c>
      <c r="M19" s="9">
        <v>43</v>
      </c>
      <c r="N19" s="54">
        <f t="shared" ref="N19:N25" si="2">IFERROR(IF(OR(J19="",ISBLANK(L19)),"",J19+L19),"Error")</f>
        <v>4.8611111111111188E-2</v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6" t="s">
        <v>37</v>
      </c>
      <c r="D20" s="76"/>
      <c r="E20" s="77"/>
      <c r="F20" s="3">
        <v>60</v>
      </c>
      <c r="G20" s="4">
        <v>5.5555555555555552E-2</v>
      </c>
      <c r="H20" s="5">
        <v>0.88194444444444453</v>
      </c>
      <c r="I20" s="6">
        <v>0.91666666666666663</v>
      </c>
      <c r="J20" s="53">
        <f t="shared" si="1"/>
        <v>3.4722222222222099E-2</v>
      </c>
      <c r="K20" s="7">
        <v>2</v>
      </c>
      <c r="L20" s="8">
        <v>1.3888888888888888E-2</v>
      </c>
      <c r="M20" s="9">
        <v>32</v>
      </c>
      <c r="N20" s="54">
        <f t="shared" si="2"/>
        <v>4.8611111111110987E-2</v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6" t="s">
        <v>36</v>
      </c>
      <c r="D21" s="76"/>
      <c r="E21" s="77"/>
      <c r="F21" s="3">
        <v>12</v>
      </c>
      <c r="G21" s="4">
        <v>1.0416666666666666E-2</v>
      </c>
      <c r="H21" s="5">
        <v>0.8125</v>
      </c>
      <c r="I21" s="6">
        <v>0.81944444444444453</v>
      </c>
      <c r="J21" s="53">
        <f t="shared" si="1"/>
        <v>6.9444444444445308E-3</v>
      </c>
      <c r="K21" s="7">
        <v>1</v>
      </c>
      <c r="L21" s="8">
        <v>1.3888888888888889E-3</v>
      </c>
      <c r="M21" s="9">
        <v>17</v>
      </c>
      <c r="N21" s="54">
        <f t="shared" si="2"/>
        <v>8.33333333333342E-3</v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6"/>
      <c r="D22" s="76"/>
      <c r="E22" s="77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6"/>
      <c r="D23" s="76"/>
      <c r="E23" s="77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6"/>
      <c r="D24" s="76"/>
      <c r="E24" s="77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6"/>
      <c r="D25" s="76"/>
      <c r="E25" s="77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81" t="s">
        <v>33</v>
      </c>
      <c r="C26" s="82"/>
      <c r="D26" s="82"/>
      <c r="E26" s="83"/>
      <c r="F26" s="45">
        <f>IF(SUM(F18:F25)=0,"Completar",SUM(F18:F25))</f>
        <v>142</v>
      </c>
      <c r="G26" s="46">
        <f>IF(SUM(G18:G25)=0,"Completar",SUM(G18:G25))</f>
        <v>9.7222222222222224E-2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9.027777777777779E-2</v>
      </c>
      <c r="K26" s="50">
        <f>SUM(K18:K25)</f>
        <v>4</v>
      </c>
      <c r="L26" s="46">
        <f>SUM(L18:L25)</f>
        <v>2.222222222222222E-2</v>
      </c>
      <c r="M26" s="51">
        <f>IF(SUM(M18:M25)=0,"Completar",SUM(M18:M25))</f>
        <v>112</v>
      </c>
      <c r="N26" s="52">
        <f>IF(OR(COUNTIF(N18:N25,"Error")&gt;0,COUNTIF(N18:N25,"Completar")&gt;0),"Error",IF(SUM(N18:N25)=0,"Completar",SUM(N18:N25)))</f>
        <v>0.11250000000000002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7" t="s">
        <v>18</v>
      </c>
      <c r="C28" s="68"/>
      <c r="D28" s="68"/>
      <c r="E28" s="69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>
        <v>3.472222222222222E-3</v>
      </c>
      <c r="C30" s="2">
        <v>0.875</v>
      </c>
      <c r="D30" s="2">
        <v>0.88541666666666663</v>
      </c>
      <c r="E30" s="52">
        <f>IFERROR(IF(OR(ISBLANK(C30),ISBLANK(D30)),"Completar",IF(D30&gt;=C30,D30-C30,"Error")),"Error")</f>
        <v>1.041666666666663E-2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7" t="s">
        <v>20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1:15" ht="15" customHeight="1" x14ac:dyDescent="0.25">
      <c r="B33" s="78" t="s">
        <v>22</v>
      </c>
      <c r="C33" s="79"/>
      <c r="D33" s="80"/>
      <c r="E33" s="72">
        <f>M26</f>
        <v>112</v>
      </c>
      <c r="F33" s="73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8" t="s">
        <v>23</v>
      </c>
      <c r="C34" s="79"/>
      <c r="D34" s="80"/>
      <c r="E34" s="70">
        <f>IF(M26="Completar","Completar",IFERROR(M26/(N26*24),"Error"))</f>
        <v>41.481481481481481</v>
      </c>
      <c r="F34" s="71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8" t="s">
        <v>21</v>
      </c>
      <c r="C35" s="79"/>
      <c r="D35" s="80"/>
      <c r="E35" s="72">
        <f>IF(K26=0,0,IFERROR(ROUNDUP(K26/(M26/100),0),"Error"))</f>
        <v>4</v>
      </c>
      <c r="F35" s="73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8" t="s">
        <v>24</v>
      </c>
      <c r="C36" s="79"/>
      <c r="D36" s="80"/>
      <c r="E36" s="84">
        <f>IF(K26=0,0,IFERROR(K26/M26,"Error"))</f>
        <v>3.5714285714285712E-2</v>
      </c>
      <c r="F36" s="85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8" t="s">
        <v>27</v>
      </c>
      <c r="C37" s="79"/>
      <c r="D37" s="80"/>
      <c r="E37" s="57">
        <f>E5</f>
        <v>1.1805555555555625E-2</v>
      </c>
      <c r="F37" s="58">
        <f>IF(E37="Completar",E37,IFERROR(E37/$E$43,"Error"))</f>
        <v>6.6929133858268014E-2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8" t="s">
        <v>28</v>
      </c>
      <c r="C38" s="79"/>
      <c r="D38" s="80"/>
      <c r="E38" s="57">
        <f>E9</f>
        <v>3.4722222222222321E-2</v>
      </c>
      <c r="F38" s="58">
        <f>IF(E38="Completar",E38,IFERROR(E38/$E$43,"Error"))</f>
        <v>0.19685039370078769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8" t="s">
        <v>31</v>
      </c>
      <c r="C39" s="79"/>
      <c r="D39" s="80"/>
      <c r="E39" s="57">
        <f>E13</f>
        <v>6.9444444444445308E-3</v>
      </c>
      <c r="F39" s="58">
        <f t="shared" ref="F39" si="3">IF(E39="Completar",E39,IFERROR(E39/$E$43,"Error"))</f>
        <v>3.9370078740157917E-2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8" t="s">
        <v>29</v>
      </c>
      <c r="C40" s="79"/>
      <c r="D40" s="80"/>
      <c r="E40" s="57">
        <f>E30</f>
        <v>1.041666666666663E-2</v>
      </c>
      <c r="F40" s="58">
        <f>IF(E40="Completar",E40,IFERROR(E40/$E$43,"Error"))</f>
        <v>5.9055118110235935E-2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8" t="s">
        <v>25</v>
      </c>
      <c r="C41" s="79"/>
      <c r="D41" s="80"/>
      <c r="E41" s="57">
        <f>L26</f>
        <v>2.222222222222222E-2</v>
      </c>
      <c r="F41" s="58">
        <f>IF(E41="Completar",E41,IFERROR(E41/$E$43,"Completar"))</f>
        <v>0.12598425196850377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8" t="s">
        <v>26</v>
      </c>
      <c r="C42" s="79"/>
      <c r="D42" s="80"/>
      <c r="E42" s="57">
        <f>J26</f>
        <v>9.027777777777779E-2</v>
      </c>
      <c r="F42" s="58">
        <f>IF(E42="Completar",E42,IFERROR(E42/$E$43,"Completar"))</f>
        <v>0.51181102362204667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89" t="s">
        <v>6</v>
      </c>
      <c r="C43" s="90"/>
      <c r="D43" s="91"/>
      <c r="E43" s="86">
        <f>IF(COUNTIF(E37:E42,"Error")&gt;0,"Error",IF(SUM(E37:E42)=0,"Completar",SUM(E37:E42)))</f>
        <v>0.17638888888888912</v>
      </c>
      <c r="F43" s="87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Ignacio Landaburu</cp:lastModifiedBy>
  <dcterms:created xsi:type="dcterms:W3CDTF">2014-04-14T14:00:11Z</dcterms:created>
  <dcterms:modified xsi:type="dcterms:W3CDTF">2016-09-30T22:17:11Z</dcterms:modified>
</cp:coreProperties>
</file>