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mauro\PycharmProjects\cs-data\predict_winner\"/>
    </mc:Choice>
  </mc:AlternateContent>
  <xr:revisionPtr revIDLastSave="0" documentId="13_ncr:1_{BD30C7F8-5788-4FA0-9DD7-693C0D852E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_xlnm._FilterDatabase" localSheetId="0" hidden="1">Plan1!$A$6:$K$30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4" i="1" l="1"/>
  <c r="K41" i="1"/>
  <c r="K42" i="1"/>
  <c r="K43" i="1"/>
  <c r="J44" i="1"/>
  <c r="I44" i="1"/>
  <c r="G44" i="1"/>
  <c r="J41" i="1"/>
  <c r="J42" i="1"/>
  <c r="J43" i="1"/>
  <c r="I43" i="1"/>
  <c r="G43" i="1"/>
  <c r="I42" i="1"/>
  <c r="G42" i="1"/>
  <c r="I41" i="1"/>
  <c r="G41" i="1"/>
  <c r="J40" i="1"/>
  <c r="K40" i="1"/>
  <c r="I40" i="1"/>
  <c r="G40" i="1"/>
  <c r="G39" i="1"/>
  <c r="J39" i="1"/>
  <c r="I39" i="1"/>
  <c r="G9" i="1"/>
  <c r="I9" i="1"/>
  <c r="J9" i="1"/>
  <c r="K9" i="1"/>
  <c r="J37" i="1"/>
  <c r="J38" i="1"/>
  <c r="I37" i="1"/>
  <c r="K37" i="1" s="1"/>
  <c r="I38" i="1"/>
  <c r="K38" i="1" s="1"/>
  <c r="G37" i="1"/>
  <c r="G38" i="1"/>
  <c r="J35" i="1"/>
  <c r="J36" i="1"/>
  <c r="I36" i="1"/>
  <c r="I35" i="1"/>
  <c r="G35" i="1"/>
  <c r="G36" i="1"/>
  <c r="J33" i="1"/>
  <c r="J34" i="1"/>
  <c r="I33" i="1"/>
  <c r="I34" i="1"/>
  <c r="G33" i="1"/>
  <c r="G34" i="1"/>
  <c r="I7" i="1"/>
  <c r="G32" i="1"/>
  <c r="I32" i="1"/>
  <c r="K32" i="1" s="1"/>
  <c r="J32" i="1"/>
  <c r="G28" i="1"/>
  <c r="I28" i="1"/>
  <c r="J28" i="1"/>
  <c r="G29" i="1"/>
  <c r="I29" i="1"/>
  <c r="J29" i="1"/>
  <c r="G30" i="1"/>
  <c r="I30" i="1"/>
  <c r="J30" i="1"/>
  <c r="G31" i="1"/>
  <c r="I31" i="1"/>
  <c r="J31" i="1"/>
  <c r="G25" i="1"/>
  <c r="I25" i="1"/>
  <c r="J25" i="1"/>
  <c r="G15" i="1"/>
  <c r="I15" i="1"/>
  <c r="J15" i="1"/>
  <c r="G16" i="1"/>
  <c r="I16" i="1"/>
  <c r="J16" i="1"/>
  <c r="G11" i="1"/>
  <c r="I11" i="1"/>
  <c r="J11" i="1"/>
  <c r="G12" i="1"/>
  <c r="I12" i="1"/>
  <c r="J12" i="1"/>
  <c r="G13" i="1"/>
  <c r="I13" i="1"/>
  <c r="J13" i="1"/>
  <c r="J10" i="1"/>
  <c r="J27" i="1"/>
  <c r="I27" i="1"/>
  <c r="G27" i="1"/>
  <c r="J24" i="1"/>
  <c r="J26" i="1"/>
  <c r="I26" i="1"/>
  <c r="G26" i="1"/>
  <c r="I24" i="1"/>
  <c r="G24" i="1"/>
  <c r="I23" i="1"/>
  <c r="J23" i="1"/>
  <c r="G23" i="1"/>
  <c r="J22" i="1"/>
  <c r="G22" i="1"/>
  <c r="I22" i="1"/>
  <c r="J21" i="1"/>
  <c r="G21" i="1"/>
  <c r="I21" i="1"/>
  <c r="J20" i="1"/>
  <c r="G20" i="1"/>
  <c r="I20" i="1"/>
  <c r="J17" i="1"/>
  <c r="J18" i="1"/>
  <c r="J19" i="1"/>
  <c r="G19" i="1"/>
  <c r="I19" i="1"/>
  <c r="G7" i="1"/>
  <c r="G8" i="1"/>
  <c r="G10" i="1"/>
  <c r="G14" i="1"/>
  <c r="G17" i="1"/>
  <c r="G18" i="1"/>
  <c r="I17" i="1"/>
  <c r="I18" i="1"/>
  <c r="I14" i="1"/>
  <c r="J14" i="1"/>
  <c r="J8" i="1"/>
  <c r="J7" i="1"/>
  <c r="I10" i="1"/>
  <c r="I8" i="1"/>
  <c r="K34" i="1" l="1"/>
  <c r="K36" i="1"/>
  <c r="K39" i="1"/>
  <c r="K35" i="1"/>
  <c r="K33" i="1"/>
  <c r="K16" i="1"/>
  <c r="K12" i="1"/>
  <c r="K29" i="1"/>
  <c r="K25" i="1"/>
  <c r="K11" i="1"/>
  <c r="K19" i="1"/>
  <c r="B2" i="1"/>
  <c r="K30" i="1"/>
  <c r="K31" i="1"/>
  <c r="K18" i="1"/>
  <c r="K28" i="1"/>
  <c r="K27" i="1"/>
  <c r="K22" i="1"/>
  <c r="K15" i="1"/>
  <c r="K13" i="1"/>
  <c r="K20" i="1"/>
  <c r="K17" i="1"/>
  <c r="K14" i="1"/>
  <c r="K8" i="1"/>
  <c r="B3" i="1"/>
  <c r="K7" i="1"/>
  <c r="K26" i="1"/>
  <c r="K10" i="1"/>
  <c r="K21" i="1"/>
  <c r="K24" i="1"/>
  <c r="K23" i="1"/>
  <c r="B4" i="1"/>
  <c r="D3" i="1" l="1"/>
  <c r="D2" i="1"/>
</calcChain>
</file>

<file path=xl/sharedStrings.xml><?xml version="1.0" encoding="utf-8"?>
<sst xmlns="http://schemas.openxmlformats.org/spreadsheetml/2006/main" count="131" uniqueCount="84">
  <si>
    <t>https://www.hltv.org/matches/2359543/ence-vs-teamone-esl-challenger-rotterdam-2022</t>
  </si>
  <si>
    <t>TeamOne</t>
  </si>
  <si>
    <t>odd</t>
  </si>
  <si>
    <t>time</t>
  </si>
  <si>
    <t>partida</t>
  </si>
  <si>
    <t>bateu</t>
  </si>
  <si>
    <t>aposta</t>
  </si>
  <si>
    <t>vitoria simples</t>
  </si>
  <si>
    <t>https://www.hltv.org/matches/2359377/imperial-vs-isurus-flow-fireleague-2022-global-finals</t>
  </si>
  <si>
    <t>Isurus</t>
  </si>
  <si>
    <t>2x1</t>
  </si>
  <si>
    <t>https://www.hltv.org/matches/2359631/red-wolves-vs-victorum-esl-challenger-league-season-42-north-america-relegation</t>
  </si>
  <si>
    <t>Red Wolves</t>
  </si>
  <si>
    <t>chance de bater</t>
  </si>
  <si>
    <t>Lucro esperado até agora</t>
  </si>
  <si>
    <t>Lucro real</t>
  </si>
  <si>
    <t>Valor da aposta calculo</t>
  </si>
  <si>
    <t>valor</t>
  </si>
  <si>
    <t>https://www.hltv.org/matches/2359632/villainous-union-vs-snakes-den-esl-challenger-league-season-42-north-america-relegation</t>
  </si>
  <si>
    <t>Villainous Union</t>
  </si>
  <si>
    <t>9z</t>
  </si>
  <si>
    <t>ex team finest</t>
  </si>
  <si>
    <t>mouz next</t>
  </si>
  <si>
    <t>spirit academy</t>
  </si>
  <si>
    <t>https://www.hltv.org/matches/2359379/mibr-vs-9z-flow-fireleague-2022-global-finals</t>
  </si>
  <si>
    <t>https://www.hltv.org/matches/2359402/ex-finest-vs-eyeballers-svenska-cupen-2022</t>
  </si>
  <si>
    <t>https://www.hltv.org/matches/2359467/og-academy-vs-mouz-nxt-weplay-academy-league-season-6</t>
  </si>
  <si>
    <t>https://www.hltv.org/matches/2359475/spirit-academy-vs-ence-academy-weplay-academy-league-season-6</t>
  </si>
  <si>
    <t>https://www.hltv.org/matches/2359551/outsiders-vs-fluxo-esl-challenger-rotterdam-2022</t>
  </si>
  <si>
    <t>https://www.hltv.org/matches/2359647/sangal-vs-copenhagen-flames-cct-north-europe-series-1</t>
  </si>
  <si>
    <t>Sangal</t>
  </si>
  <si>
    <t>fluxo</t>
  </si>
  <si>
    <t>https://www.hltv.org/matches/2359553/ence-vs-eternal-fire-esl-challenger-rotterdam-2022</t>
  </si>
  <si>
    <t>Eternal Fire</t>
  </si>
  <si>
    <t>EV (% do valor apostado)</t>
  </si>
  <si>
    <t>https://www.hltv.org/matches/2359558/pain-vs-imperial-flow-fireleague-2022-global-finals</t>
  </si>
  <si>
    <t>pain</t>
  </si>
  <si>
    <t>https://www.hltv.org/matches/2359559/spirit-vs-9z-flow-fireleague-2022-global-finals</t>
  </si>
  <si>
    <t>Valor apostado</t>
  </si>
  <si>
    <t>https://www.hltv.org/matches/2359478/astralis-talent-vs-prospects-weplay-academy-league-season-6</t>
  </si>
  <si>
    <t>astralis talent</t>
  </si>
  <si>
    <t>https://www.hltv.org/matches/2359560/pain-vs-spirit-flow-fireleague-2022-global-finals</t>
  </si>
  <si>
    <t>https://www.hltv.org/matches/2359480/ence-academy-vs-big-academy-weplay-academy-league-season-6</t>
  </si>
  <si>
    <t>big academy</t>
  </si>
  <si>
    <t>https://www.hltv.org/matches/2359481/mouz-nxt-vs-navi-junior-weplay-academy-league-season-6</t>
  </si>
  <si>
    <t>https://www.hltv.org/matches/2359482/mibr-academy-vs-spirit-academy-weplay-academy-league-season-6</t>
  </si>
  <si>
    <t>https://www.hltv.org/matches/2359470/mouz-nxt-vs-furia-academy-weplay-academy-league-season-6</t>
  </si>
  <si>
    <t>ROI real</t>
  </si>
  <si>
    <t>ROI esperado</t>
  </si>
  <si>
    <t>https://www.hltv.org/matches/2359361/antic-vs-warriors-esl-australia-nz-championship-season-15</t>
  </si>
  <si>
    <t>warriors</t>
  </si>
  <si>
    <t>https://www.hltv.org/matches/2359487/apeks-rebels-vs-furia-academy-weplay-academy-league-season-6</t>
  </si>
  <si>
    <t>furia academy</t>
  </si>
  <si>
    <t>https://www.hltv.org/matches/2359489/furia-academy-vs-flames-ascent-weplay-academy-league-season-6</t>
  </si>
  <si>
    <t>https://www.hltv.org/matches/2359688/9ine-vs-ecstatic-cct-north-europe-series-1</t>
  </si>
  <si>
    <t>ECSTATIC</t>
  </si>
  <si>
    <t>coef</t>
  </si>
  <si>
    <t>retorno</t>
  </si>
  <si>
    <t>GoodJob</t>
  </si>
  <si>
    <t>https://www.hltv.org/matches/2359696/partizan-vs-goodjob-cct-south-europe-series-1</t>
  </si>
  <si>
    <t>https://www.hltv.org/matches/2359297/mibr-vs-iron-blood-esl-challenger-league-season-42-north-america</t>
  </si>
  <si>
    <t>Iron Blood</t>
  </si>
  <si>
    <t>odd break even</t>
  </si>
  <si>
    <t>Tricked</t>
  </si>
  <si>
    <t>https://www.hltv.org/matches/2358315/bluejays-vs-9ine-esl-challenger-league-season-42-europe</t>
  </si>
  <si>
    <t>https://www.hltv.org/matches/2359711/sangal-vs-tricked-cct-north-europe-series-1</t>
  </si>
  <si>
    <t>Bluejays</t>
  </si>
  <si>
    <t>2x0</t>
  </si>
  <si>
    <t>https://www.hltv.org/matches/2359719/the-union-vs-paquet-cbcs-elite-league-2022-season-2</t>
  </si>
  <si>
    <t>https://www.hltv.org/matches/2359723/rehl-vs-liberty-cbcs-elite-league-2022-season-2</t>
  </si>
  <si>
    <t>Liberty</t>
  </si>
  <si>
    <t>The Union</t>
  </si>
  <si>
    <t>https://www.hltv.org/matches/2359712/eg-black-vs-mibr-esl-challenger-league-season-42-north-america</t>
  </si>
  <si>
    <t>https://www.hltv.org/matches/2359714/vendetta-vs-iron-blood-esl-challenger-league-season-42-north-america</t>
  </si>
  <si>
    <t>EG Black</t>
  </si>
  <si>
    <t>https://www.hltv.org/matches/2359388/mibr-vs-teamone-blast-premier-fall-showdown-2022-north-america</t>
  </si>
  <si>
    <t>https://www.hltv.org/matches/2359757/atk-vs-iron-blood-esl-challenger-league-season-42-north-america</t>
  </si>
  <si>
    <t>https://www.hltv.org/matches/2359389/evil-geniuses-vs-fluxo-blast-premier-fall-showdown-2022-north-america</t>
  </si>
  <si>
    <t>https://www.hltv.org/matches/2359763/intz-vs-corinthians-cbcs-elite-league-2022-season-2</t>
  </si>
  <si>
    <t>Evil Geniuses</t>
  </si>
  <si>
    <t>Corinthians</t>
  </si>
  <si>
    <t>Young Ninjas</t>
  </si>
  <si>
    <t>https://www.hltv.org/matches/2359929/eclot-vs-young-ninjas-cct-central-europe-series-3</t>
  </si>
  <si>
    <t>https://www.hltv.org/matches/2359609/9z-vs-gamerlegion-iem-rio-major-2022-challengers-stage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</si>
</sst>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3" fillId="0" borderId="0" xfId="3" applyAlignment="1">
      <alignment horizontal="center"/>
    </xf>
    <xf numFmtId="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4" fontId="2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44" fontId="0" fillId="2" borderId="0" xfId="2" applyFont="1" applyFill="1" applyAlignment="1">
      <alignment horizontal="center"/>
    </xf>
    <xf numFmtId="44" fontId="0" fillId="0" borderId="0" xfId="0" applyNumberFormat="1" applyAlignment="1">
      <alignment horizontal="center"/>
    </xf>
  </cellXfs>
  <cellStyles count="4">
    <cellStyle name="Hiperlink" xfId="3" builtinId="8"/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ltv.org/matches/2359553/ence-vs-eternal-fire-esl-challenger-rotterdam-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topLeftCell="A13" workbookViewId="0">
      <selection activeCell="H45" sqref="H45"/>
    </sheetView>
  </sheetViews>
  <sheetFormatPr defaultRowHeight="15" x14ac:dyDescent="0.25"/>
  <cols>
    <col min="1" max="1" width="71.7109375" style="1" customWidth="1"/>
    <col min="2" max="2" width="15.5703125" style="1" customWidth="1"/>
    <col min="3" max="3" width="16.42578125" style="1" customWidth="1"/>
    <col min="4" max="4" width="11.7109375" style="1" customWidth="1"/>
    <col min="5" max="5" width="9.140625" style="1"/>
    <col min="6" max="6" width="13" style="1" customWidth="1"/>
    <col min="7" max="7" width="23.28515625" style="1" bestFit="1" customWidth="1"/>
    <col min="8" max="8" width="12.7109375" style="1" customWidth="1"/>
    <col min="9" max="9" width="20.42578125" style="1" bestFit="1" customWidth="1"/>
    <col min="10" max="10" width="11.5703125" style="1" customWidth="1"/>
    <col min="11" max="11" width="20.42578125" style="4" bestFit="1" customWidth="1"/>
    <col min="12" max="12" width="9.5703125" style="1" bestFit="1" customWidth="1"/>
    <col min="13" max="16384" width="9.140625" style="1"/>
  </cols>
  <sheetData>
    <row r="1" spans="1:12" x14ac:dyDescent="0.25">
      <c r="A1" s="1" t="s">
        <v>16</v>
      </c>
      <c r="B1" s="5">
        <v>10</v>
      </c>
    </row>
    <row r="2" spans="1:12" x14ac:dyDescent="0.25">
      <c r="A2" s="1" t="s">
        <v>14</v>
      </c>
      <c r="B2" s="5">
        <f>SUM(G7:G1048576)*B1</f>
        <v>158.75384215191903</v>
      </c>
      <c r="C2" s="1" t="s">
        <v>48</v>
      </c>
      <c r="D2" s="4">
        <f>B2/B4</f>
        <v>0.41777326882083954</v>
      </c>
    </row>
    <row r="3" spans="1:12" x14ac:dyDescent="0.25">
      <c r="A3" s="1" t="s">
        <v>15</v>
      </c>
      <c r="B3" s="5">
        <f>SUM(J7:J1048576)-$B$1*COUNTA(J7:J1048576)</f>
        <v>-37.100000000000023</v>
      </c>
      <c r="C3" s="1" t="s">
        <v>47</v>
      </c>
      <c r="D3" s="4">
        <f>B3/B4</f>
        <v>-9.7631578947368486E-2</v>
      </c>
    </row>
    <row r="4" spans="1:12" x14ac:dyDescent="0.25">
      <c r="A4" s="1" t="s">
        <v>38</v>
      </c>
      <c r="B4" s="5">
        <f>$B$1*COUNTA(J7:J1048576)</f>
        <v>380</v>
      </c>
    </row>
    <row r="6" spans="1:12" x14ac:dyDescent="0.25">
      <c r="A6" s="2" t="s">
        <v>4</v>
      </c>
      <c r="B6" s="2" t="s">
        <v>3</v>
      </c>
      <c r="C6" s="2" t="s">
        <v>6</v>
      </c>
      <c r="D6" s="2" t="s">
        <v>17</v>
      </c>
      <c r="E6" s="2" t="s">
        <v>2</v>
      </c>
      <c r="F6" s="2" t="s">
        <v>62</v>
      </c>
      <c r="G6" s="2" t="s">
        <v>34</v>
      </c>
      <c r="H6" s="2" t="s">
        <v>5</v>
      </c>
      <c r="I6" s="2" t="s">
        <v>13</v>
      </c>
      <c r="J6" s="2" t="s">
        <v>57</v>
      </c>
      <c r="K6" s="9" t="s">
        <v>56</v>
      </c>
    </row>
    <row r="7" spans="1:12" x14ac:dyDescent="0.25">
      <c r="A7" s="1" t="s">
        <v>0</v>
      </c>
      <c r="B7" s="1" t="s">
        <v>1</v>
      </c>
      <c r="C7" s="1" t="s">
        <v>7</v>
      </c>
      <c r="D7" s="1">
        <v>5</v>
      </c>
      <c r="E7" s="1">
        <v>6</v>
      </c>
      <c r="F7" s="1">
        <v>3.2</v>
      </c>
      <c r="G7" s="3">
        <f>E7*(1/F7)-1</f>
        <v>0.875</v>
      </c>
      <c r="H7" s="1">
        <v>0</v>
      </c>
      <c r="I7" s="4">
        <f t="shared" ref="I7:I32" si="0">1/F7</f>
        <v>0.3125</v>
      </c>
      <c r="J7" s="5">
        <f t="shared" ref="J7:J32" si="1">H7*E7*$B$1</f>
        <v>0</v>
      </c>
      <c r="K7" s="4">
        <f t="shared" ref="K7:K44" si="2">I7*G7</f>
        <v>0.2734375</v>
      </c>
      <c r="L7" s="14"/>
    </row>
    <row r="8" spans="1:12" s="10" customFormat="1" x14ac:dyDescent="0.25">
      <c r="A8" s="10" t="s">
        <v>8</v>
      </c>
      <c r="B8" s="10" t="s">
        <v>9</v>
      </c>
      <c r="C8" s="10" t="s">
        <v>10</v>
      </c>
      <c r="D8" s="10">
        <v>5</v>
      </c>
      <c r="E8" s="10">
        <v>10</v>
      </c>
      <c r="F8" s="10">
        <v>5.61</v>
      </c>
      <c r="G8" s="11">
        <f t="shared" ref="G8:G44" si="3">E8*(1/F8)-1</f>
        <v>0.78253119429590012</v>
      </c>
      <c r="H8" s="10">
        <v>0</v>
      </c>
      <c r="I8" s="12">
        <f t="shared" si="0"/>
        <v>0.17825311942959002</v>
      </c>
      <c r="J8" s="13">
        <f t="shared" si="1"/>
        <v>0</v>
      </c>
      <c r="K8" s="12">
        <f t="shared" si="2"/>
        <v>0.13948862643420679</v>
      </c>
      <c r="L8" s="14"/>
    </row>
    <row r="9" spans="1:12" s="10" customFormat="1" x14ac:dyDescent="0.25">
      <c r="A9" s="10" t="s">
        <v>8</v>
      </c>
      <c r="B9" s="10" t="s">
        <v>9</v>
      </c>
      <c r="C9" s="10" t="s">
        <v>7</v>
      </c>
      <c r="D9" s="10">
        <v>5</v>
      </c>
      <c r="E9" s="10">
        <v>5.5</v>
      </c>
      <c r="F9" s="10">
        <v>3.09</v>
      </c>
      <c r="G9" s="11">
        <f t="shared" si="3"/>
        <v>0.77993527508090632</v>
      </c>
      <c r="H9" s="10">
        <v>0</v>
      </c>
      <c r="I9" s="12">
        <f t="shared" si="0"/>
        <v>0.3236245954692557</v>
      </c>
      <c r="J9" s="13">
        <f t="shared" si="1"/>
        <v>0</v>
      </c>
      <c r="K9" s="12">
        <f t="shared" si="2"/>
        <v>0.25240623789026095</v>
      </c>
      <c r="L9" s="14"/>
    </row>
    <row r="10" spans="1:12" x14ac:dyDescent="0.25">
      <c r="A10" s="1" t="s">
        <v>11</v>
      </c>
      <c r="B10" s="1" t="s">
        <v>12</v>
      </c>
      <c r="C10" s="1" t="s">
        <v>7</v>
      </c>
      <c r="D10" s="1">
        <v>5</v>
      </c>
      <c r="E10" s="1">
        <v>3</v>
      </c>
      <c r="F10" s="1">
        <v>1.88</v>
      </c>
      <c r="G10" s="3">
        <f t="shared" si="3"/>
        <v>0.5957446808510638</v>
      </c>
      <c r="H10" s="1">
        <v>1</v>
      </c>
      <c r="I10" s="4">
        <f t="shared" si="0"/>
        <v>0.53191489361702127</v>
      </c>
      <c r="J10" s="5">
        <f t="shared" si="1"/>
        <v>30</v>
      </c>
      <c r="K10" s="4">
        <f t="shared" si="2"/>
        <v>0.31688546853779986</v>
      </c>
      <c r="L10" s="14"/>
    </row>
    <row r="11" spans="1:12" x14ac:dyDescent="0.25">
      <c r="A11" s="1" t="s">
        <v>18</v>
      </c>
      <c r="B11" s="1" t="s">
        <v>19</v>
      </c>
      <c r="C11" s="1" t="s">
        <v>7</v>
      </c>
      <c r="D11" s="1">
        <v>10</v>
      </c>
      <c r="E11" s="1">
        <v>1.44</v>
      </c>
      <c r="F11" s="1">
        <v>1.28</v>
      </c>
      <c r="G11" s="3">
        <f t="shared" si="3"/>
        <v>0.125</v>
      </c>
      <c r="H11" s="1">
        <v>0</v>
      </c>
      <c r="I11" s="4">
        <f t="shared" si="0"/>
        <v>0.78125</v>
      </c>
      <c r="J11" s="5">
        <f t="shared" si="1"/>
        <v>0</v>
      </c>
      <c r="K11" s="4">
        <f t="shared" si="2"/>
        <v>9.765625E-2</v>
      </c>
      <c r="L11" s="14"/>
    </row>
    <row r="12" spans="1:12" x14ac:dyDescent="0.25">
      <c r="A12" s="1" t="s">
        <v>24</v>
      </c>
      <c r="B12" s="1" t="s">
        <v>20</v>
      </c>
      <c r="C12" s="1" t="s">
        <v>7</v>
      </c>
      <c r="D12" s="1">
        <v>2</v>
      </c>
      <c r="E12" s="1">
        <v>2</v>
      </c>
      <c r="F12" s="1">
        <v>1.76</v>
      </c>
      <c r="G12" s="3">
        <f t="shared" si="3"/>
        <v>0.13636363636363646</v>
      </c>
      <c r="H12" s="1">
        <v>1</v>
      </c>
      <c r="I12" s="4">
        <f t="shared" si="0"/>
        <v>0.56818181818181823</v>
      </c>
      <c r="J12" s="5">
        <f t="shared" si="1"/>
        <v>20</v>
      </c>
      <c r="K12" s="4">
        <f t="shared" si="2"/>
        <v>7.7479338842975268E-2</v>
      </c>
      <c r="L12" s="14"/>
    </row>
    <row r="13" spans="1:12" x14ac:dyDescent="0.25">
      <c r="A13" s="1" t="s">
        <v>25</v>
      </c>
      <c r="B13" s="1" t="s">
        <v>21</v>
      </c>
      <c r="C13" s="1" t="s">
        <v>7</v>
      </c>
      <c r="D13" s="1">
        <v>2</v>
      </c>
      <c r="E13" s="1">
        <v>1.4</v>
      </c>
      <c r="F13" s="1">
        <v>1.26</v>
      </c>
      <c r="G13" s="3">
        <f t="shared" si="3"/>
        <v>0.11111111111111094</v>
      </c>
      <c r="H13" s="1">
        <v>0</v>
      </c>
      <c r="I13" s="4">
        <f t="shared" si="0"/>
        <v>0.79365079365079361</v>
      </c>
      <c r="J13" s="5">
        <f t="shared" si="1"/>
        <v>0</v>
      </c>
      <c r="K13" s="4">
        <f t="shared" si="2"/>
        <v>8.8183421516754706E-2</v>
      </c>
      <c r="L13" s="14"/>
    </row>
    <row r="14" spans="1:12" x14ac:dyDescent="0.25">
      <c r="A14" s="1" t="s">
        <v>26</v>
      </c>
      <c r="B14" s="1" t="s">
        <v>22</v>
      </c>
      <c r="C14" s="1" t="s">
        <v>7</v>
      </c>
      <c r="D14" s="1">
        <v>2</v>
      </c>
      <c r="E14" s="1">
        <v>2.37</v>
      </c>
      <c r="F14" s="1">
        <v>1.25</v>
      </c>
      <c r="G14" s="3">
        <f t="shared" si="3"/>
        <v>0.89600000000000013</v>
      </c>
      <c r="H14" s="1">
        <v>1</v>
      </c>
      <c r="I14" s="4">
        <f t="shared" si="0"/>
        <v>0.8</v>
      </c>
      <c r="J14" s="5">
        <f t="shared" si="1"/>
        <v>23.700000000000003</v>
      </c>
      <c r="K14" s="4">
        <f t="shared" si="2"/>
        <v>0.7168000000000001</v>
      </c>
      <c r="L14" s="14"/>
    </row>
    <row r="15" spans="1:12" x14ac:dyDescent="0.25">
      <c r="A15" s="1" t="s">
        <v>27</v>
      </c>
      <c r="B15" s="1" t="s">
        <v>23</v>
      </c>
      <c r="C15" s="1" t="s">
        <v>7</v>
      </c>
      <c r="D15" s="1">
        <v>2</v>
      </c>
      <c r="E15" s="1">
        <v>1.5</v>
      </c>
      <c r="F15" s="1">
        <v>1.33</v>
      </c>
      <c r="G15" s="3">
        <f t="shared" si="3"/>
        <v>0.12781954887218028</v>
      </c>
      <c r="H15" s="1">
        <v>1</v>
      </c>
      <c r="I15" s="4">
        <f t="shared" si="0"/>
        <v>0.75187969924812026</v>
      </c>
      <c r="J15" s="5">
        <f t="shared" si="1"/>
        <v>15</v>
      </c>
      <c r="K15" s="4">
        <f t="shared" si="2"/>
        <v>9.6104923964045311E-2</v>
      </c>
      <c r="L15" s="14"/>
    </row>
    <row r="16" spans="1:12" x14ac:dyDescent="0.25">
      <c r="A16" s="1" t="s">
        <v>28</v>
      </c>
      <c r="B16" s="1" t="s">
        <v>31</v>
      </c>
      <c r="C16" s="1" t="s">
        <v>10</v>
      </c>
      <c r="D16" s="1">
        <v>2.5</v>
      </c>
      <c r="E16" s="1">
        <v>12</v>
      </c>
      <c r="F16" s="1">
        <v>8.4700000000000006</v>
      </c>
      <c r="G16" s="3">
        <f t="shared" si="3"/>
        <v>0.41676505312868928</v>
      </c>
      <c r="H16" s="1">
        <v>0</v>
      </c>
      <c r="I16" s="4">
        <f t="shared" si="0"/>
        <v>0.11806375442739078</v>
      </c>
      <c r="J16" s="5">
        <f t="shared" si="1"/>
        <v>0</v>
      </c>
      <c r="K16" s="4">
        <f t="shared" si="2"/>
        <v>4.920484688650404E-2</v>
      </c>
      <c r="L16" s="14"/>
    </row>
    <row r="17" spans="1:12" x14ac:dyDescent="0.25">
      <c r="A17" s="1" t="s">
        <v>29</v>
      </c>
      <c r="B17" s="1" t="s">
        <v>30</v>
      </c>
      <c r="C17" s="1" t="s">
        <v>7</v>
      </c>
      <c r="D17" s="1">
        <v>5</v>
      </c>
      <c r="E17" s="1">
        <v>2</v>
      </c>
      <c r="F17" s="1">
        <v>1.53</v>
      </c>
      <c r="G17" s="3">
        <f t="shared" si="3"/>
        <v>0.30718954248366015</v>
      </c>
      <c r="H17" s="1">
        <v>0</v>
      </c>
      <c r="I17" s="4">
        <f t="shared" si="0"/>
        <v>0.65359477124183007</v>
      </c>
      <c r="J17" s="5">
        <f t="shared" si="1"/>
        <v>0</v>
      </c>
      <c r="K17" s="4">
        <f t="shared" si="2"/>
        <v>0.2007774787474903</v>
      </c>
      <c r="L17" s="14"/>
    </row>
    <row r="18" spans="1:12" x14ac:dyDescent="0.25">
      <c r="A18" s="6" t="s">
        <v>32</v>
      </c>
      <c r="B18" s="1" t="s">
        <v>33</v>
      </c>
      <c r="C18" s="1" t="s">
        <v>7</v>
      </c>
      <c r="D18" s="1">
        <v>4</v>
      </c>
      <c r="E18" s="1">
        <v>3.5</v>
      </c>
      <c r="F18" s="1">
        <v>2.74</v>
      </c>
      <c r="G18" s="3">
        <f t="shared" si="3"/>
        <v>0.27737226277372251</v>
      </c>
      <c r="H18" s="1">
        <v>0</v>
      </c>
      <c r="I18" s="4">
        <f t="shared" si="0"/>
        <v>0.36496350364963503</v>
      </c>
      <c r="J18" s="5">
        <f t="shared" si="1"/>
        <v>0</v>
      </c>
      <c r="K18" s="4">
        <f t="shared" si="2"/>
        <v>0.101230752837125</v>
      </c>
      <c r="L18" s="14"/>
    </row>
    <row r="19" spans="1:12" x14ac:dyDescent="0.25">
      <c r="A19" s="1" t="s">
        <v>35</v>
      </c>
      <c r="B19" s="1" t="s">
        <v>36</v>
      </c>
      <c r="C19" s="1" t="s">
        <v>7</v>
      </c>
      <c r="D19" s="1">
        <v>4</v>
      </c>
      <c r="E19" s="1">
        <v>2.25</v>
      </c>
      <c r="F19" s="7">
        <v>1.82</v>
      </c>
      <c r="G19" s="3">
        <f t="shared" si="3"/>
        <v>0.23626373626373609</v>
      </c>
      <c r="H19" s="1">
        <v>1</v>
      </c>
      <c r="I19" s="3">
        <f t="shared" si="0"/>
        <v>0.54945054945054939</v>
      </c>
      <c r="J19" s="5">
        <f t="shared" si="1"/>
        <v>22.5</v>
      </c>
      <c r="K19" s="4">
        <f t="shared" si="2"/>
        <v>0.12981523970534947</v>
      </c>
      <c r="L19" s="14"/>
    </row>
    <row r="20" spans="1:12" x14ac:dyDescent="0.25">
      <c r="A20" s="1" t="s">
        <v>37</v>
      </c>
      <c r="B20" s="1" t="s">
        <v>20</v>
      </c>
      <c r="C20" s="1" t="s">
        <v>7</v>
      </c>
      <c r="D20" s="1">
        <v>4</v>
      </c>
      <c r="E20" s="1">
        <v>3.5</v>
      </c>
      <c r="F20" s="1">
        <v>2.4300000000000002</v>
      </c>
      <c r="G20" s="3">
        <f t="shared" si="3"/>
        <v>0.44032921810699577</v>
      </c>
      <c r="H20" s="1">
        <v>0</v>
      </c>
      <c r="I20" s="3">
        <f t="shared" si="0"/>
        <v>0.41152263374485593</v>
      </c>
      <c r="J20" s="5">
        <f t="shared" si="1"/>
        <v>0</v>
      </c>
      <c r="K20" s="4">
        <f t="shared" si="2"/>
        <v>0.18120543955020399</v>
      </c>
      <c r="L20" s="14"/>
    </row>
    <row r="21" spans="1:12" x14ac:dyDescent="0.25">
      <c r="A21" s="1" t="s">
        <v>39</v>
      </c>
      <c r="B21" s="1" t="s">
        <v>40</v>
      </c>
      <c r="C21" s="1" t="s">
        <v>7</v>
      </c>
      <c r="D21" s="1">
        <v>5</v>
      </c>
      <c r="E21" s="1">
        <v>2.5</v>
      </c>
      <c r="F21" s="1">
        <v>1.66</v>
      </c>
      <c r="G21" s="3">
        <f t="shared" si="3"/>
        <v>0.50602409638554224</v>
      </c>
      <c r="H21" s="1">
        <v>1</v>
      </c>
      <c r="I21" s="3">
        <f t="shared" si="0"/>
        <v>0.60240963855421692</v>
      </c>
      <c r="J21" s="5">
        <f t="shared" si="1"/>
        <v>25</v>
      </c>
      <c r="K21" s="4">
        <f t="shared" si="2"/>
        <v>0.30483379300333874</v>
      </c>
      <c r="L21" s="14"/>
    </row>
    <row r="22" spans="1:12" x14ac:dyDescent="0.25">
      <c r="A22" s="1" t="s">
        <v>41</v>
      </c>
      <c r="B22" s="1" t="s">
        <v>36</v>
      </c>
      <c r="C22" s="1" t="s">
        <v>7</v>
      </c>
      <c r="D22" s="1">
        <v>4.0199999999999996</v>
      </c>
      <c r="E22" s="1">
        <v>3.4</v>
      </c>
      <c r="F22" s="1">
        <v>2.0499999999999998</v>
      </c>
      <c r="G22" s="3">
        <f t="shared" si="3"/>
        <v>0.6585365853658538</v>
      </c>
      <c r="H22" s="1">
        <v>0</v>
      </c>
      <c r="I22" s="3">
        <f t="shared" si="0"/>
        <v>0.48780487804878053</v>
      </c>
      <c r="J22" s="5">
        <f t="shared" si="1"/>
        <v>0</v>
      </c>
      <c r="K22" s="4">
        <f t="shared" si="2"/>
        <v>0.32123735871505066</v>
      </c>
      <c r="L22" s="14"/>
    </row>
    <row r="23" spans="1:12" x14ac:dyDescent="0.25">
      <c r="A23" s="1" t="s">
        <v>42</v>
      </c>
      <c r="B23" s="1" t="s">
        <v>43</v>
      </c>
      <c r="C23" s="1" t="s">
        <v>7</v>
      </c>
      <c r="D23" s="1">
        <v>2</v>
      </c>
      <c r="E23" s="1">
        <v>1.57</v>
      </c>
      <c r="F23" s="1">
        <v>1.29</v>
      </c>
      <c r="G23" s="3">
        <f t="shared" si="3"/>
        <v>0.21705426356589141</v>
      </c>
      <c r="H23" s="1">
        <v>0</v>
      </c>
      <c r="I23" s="8">
        <f t="shared" si="0"/>
        <v>0.77519379844961234</v>
      </c>
      <c r="J23" s="5">
        <f t="shared" si="1"/>
        <v>0</v>
      </c>
      <c r="K23" s="4">
        <f t="shared" si="2"/>
        <v>0.16825911904332666</v>
      </c>
      <c r="L23" s="14"/>
    </row>
    <row r="24" spans="1:12" x14ac:dyDescent="0.25">
      <c r="A24" s="1" t="s">
        <v>44</v>
      </c>
      <c r="B24" s="1" t="s">
        <v>22</v>
      </c>
      <c r="C24" s="1" t="s">
        <v>7</v>
      </c>
      <c r="D24" s="1">
        <v>2</v>
      </c>
      <c r="E24" s="1">
        <v>2.2000000000000002</v>
      </c>
      <c r="F24" s="1">
        <v>1.65</v>
      </c>
      <c r="G24" s="3">
        <f t="shared" si="3"/>
        <v>0.33333333333333348</v>
      </c>
      <c r="H24" s="1">
        <v>0</v>
      </c>
      <c r="I24" s="8">
        <f t="shared" si="0"/>
        <v>0.60606060606060608</v>
      </c>
      <c r="J24" s="5">
        <f t="shared" si="1"/>
        <v>0</v>
      </c>
      <c r="K24" s="4">
        <f t="shared" si="2"/>
        <v>0.20202020202020213</v>
      </c>
      <c r="L24" s="14"/>
    </row>
    <row r="25" spans="1:12" x14ac:dyDescent="0.25">
      <c r="A25" s="1" t="s">
        <v>45</v>
      </c>
      <c r="B25" s="1" t="s">
        <v>23</v>
      </c>
      <c r="C25" s="1" t="s">
        <v>7</v>
      </c>
      <c r="D25" s="1">
        <v>2</v>
      </c>
      <c r="E25" s="1">
        <v>1.72</v>
      </c>
      <c r="F25" s="1">
        <v>1.56</v>
      </c>
      <c r="G25" s="3">
        <f t="shared" si="3"/>
        <v>0.10256410256410242</v>
      </c>
      <c r="H25" s="1">
        <v>1</v>
      </c>
      <c r="I25" s="8">
        <f t="shared" si="0"/>
        <v>0.64102564102564097</v>
      </c>
      <c r="J25" s="5">
        <f t="shared" si="1"/>
        <v>17.2</v>
      </c>
      <c r="K25" s="4">
        <f t="shared" si="2"/>
        <v>6.5746219592373339E-2</v>
      </c>
      <c r="L25" s="14"/>
    </row>
    <row r="26" spans="1:12" x14ac:dyDescent="0.25">
      <c r="A26" s="1" t="s">
        <v>46</v>
      </c>
      <c r="B26" s="1" t="s">
        <v>22</v>
      </c>
      <c r="C26" s="1" t="s">
        <v>7</v>
      </c>
      <c r="D26" s="1">
        <v>2</v>
      </c>
      <c r="E26" s="1">
        <v>2.5</v>
      </c>
      <c r="F26" s="1">
        <v>1.6</v>
      </c>
      <c r="G26" s="3">
        <f t="shared" si="3"/>
        <v>0.5625</v>
      </c>
      <c r="H26" s="1">
        <v>1</v>
      </c>
      <c r="I26" s="8">
        <f t="shared" si="0"/>
        <v>0.625</v>
      </c>
      <c r="J26" s="5">
        <f t="shared" si="1"/>
        <v>25</v>
      </c>
      <c r="K26" s="4">
        <f t="shared" si="2"/>
        <v>0.3515625</v>
      </c>
      <c r="L26" s="14"/>
    </row>
    <row r="27" spans="1:12" x14ac:dyDescent="0.25">
      <c r="A27" s="1" t="s">
        <v>49</v>
      </c>
      <c r="B27" s="1" t="s">
        <v>50</v>
      </c>
      <c r="C27" s="1" t="s">
        <v>7</v>
      </c>
      <c r="D27" s="1">
        <v>5</v>
      </c>
      <c r="E27" s="1">
        <v>5</v>
      </c>
      <c r="F27" s="1">
        <v>2.59</v>
      </c>
      <c r="G27" s="3">
        <f t="shared" si="3"/>
        <v>0.93050193050193064</v>
      </c>
      <c r="H27" s="1">
        <v>0</v>
      </c>
      <c r="I27" s="8">
        <f t="shared" si="0"/>
        <v>0.38610038610038611</v>
      </c>
      <c r="J27" s="5">
        <f t="shared" si="1"/>
        <v>0</v>
      </c>
      <c r="K27" s="4">
        <f t="shared" si="2"/>
        <v>0.35926715463395004</v>
      </c>
      <c r="L27" s="14"/>
    </row>
    <row r="28" spans="1:12" x14ac:dyDescent="0.25">
      <c r="A28" s="1" t="s">
        <v>51</v>
      </c>
      <c r="B28" s="1" t="s">
        <v>52</v>
      </c>
      <c r="C28" s="1" t="s">
        <v>7</v>
      </c>
      <c r="D28" s="1">
        <v>5</v>
      </c>
      <c r="E28" s="1">
        <v>1.5</v>
      </c>
      <c r="F28" s="1">
        <v>1.34</v>
      </c>
      <c r="G28" s="3">
        <f t="shared" si="3"/>
        <v>0.11940298507462677</v>
      </c>
      <c r="H28" s="1">
        <v>1</v>
      </c>
      <c r="I28" s="8">
        <f t="shared" si="0"/>
        <v>0.74626865671641784</v>
      </c>
      <c r="J28" s="5">
        <f t="shared" si="1"/>
        <v>15</v>
      </c>
      <c r="K28" s="4">
        <f t="shared" si="2"/>
        <v>8.9106705279572207E-2</v>
      </c>
      <c r="L28" s="14"/>
    </row>
    <row r="29" spans="1:12" x14ac:dyDescent="0.25">
      <c r="A29" s="1" t="s">
        <v>53</v>
      </c>
      <c r="B29" s="1" t="s">
        <v>52</v>
      </c>
      <c r="C29" s="1" t="s">
        <v>7</v>
      </c>
      <c r="D29" s="1">
        <v>5</v>
      </c>
      <c r="E29" s="1">
        <v>2.37</v>
      </c>
      <c r="F29" s="1">
        <v>1.43</v>
      </c>
      <c r="G29" s="3">
        <f t="shared" si="3"/>
        <v>0.65734265734265751</v>
      </c>
      <c r="H29" s="1">
        <v>0</v>
      </c>
      <c r="I29" s="8">
        <f t="shared" si="0"/>
        <v>0.69930069930069938</v>
      </c>
      <c r="J29" s="5">
        <f t="shared" si="1"/>
        <v>0</v>
      </c>
      <c r="K29" s="4">
        <f t="shared" si="2"/>
        <v>0.4596801799599004</v>
      </c>
      <c r="L29" s="14"/>
    </row>
    <row r="30" spans="1:12" x14ac:dyDescent="0.25">
      <c r="A30" s="1" t="s">
        <v>54</v>
      </c>
      <c r="B30" s="1" t="s">
        <v>55</v>
      </c>
      <c r="C30" s="1" t="s">
        <v>7</v>
      </c>
      <c r="D30" s="1">
        <v>5</v>
      </c>
      <c r="E30" s="1">
        <v>1.83</v>
      </c>
      <c r="F30" s="1">
        <v>1.33</v>
      </c>
      <c r="G30" s="3">
        <f t="shared" si="3"/>
        <v>0.37593984962406002</v>
      </c>
      <c r="H30" s="1">
        <v>1</v>
      </c>
      <c r="I30" s="8">
        <f t="shared" si="0"/>
        <v>0.75187969924812026</v>
      </c>
      <c r="J30" s="5">
        <f t="shared" si="1"/>
        <v>18.3</v>
      </c>
      <c r="K30" s="4">
        <f t="shared" si="2"/>
        <v>0.28266154107072178</v>
      </c>
      <c r="L30" s="14"/>
    </row>
    <row r="31" spans="1:12" x14ac:dyDescent="0.25">
      <c r="A31" s="1" t="s">
        <v>59</v>
      </c>
      <c r="B31" s="1" t="s">
        <v>58</v>
      </c>
      <c r="C31" s="1" t="s">
        <v>7</v>
      </c>
      <c r="D31" s="1">
        <v>5</v>
      </c>
      <c r="E31" s="1">
        <v>2</v>
      </c>
      <c r="F31" s="1">
        <v>1.77</v>
      </c>
      <c r="G31" s="3">
        <f t="shared" si="3"/>
        <v>0.12994350282485878</v>
      </c>
      <c r="H31" s="1">
        <v>1</v>
      </c>
      <c r="I31" s="8">
        <f t="shared" si="0"/>
        <v>0.56497175141242939</v>
      </c>
      <c r="J31" s="5">
        <f t="shared" si="1"/>
        <v>20</v>
      </c>
      <c r="K31" s="4">
        <f t="shared" si="2"/>
        <v>7.3414408375626433E-2</v>
      </c>
      <c r="L31" s="14"/>
    </row>
    <row r="32" spans="1:12" x14ac:dyDescent="0.25">
      <c r="A32" s="1" t="s">
        <v>60</v>
      </c>
      <c r="B32" s="1" t="s">
        <v>61</v>
      </c>
      <c r="C32" s="1" t="s">
        <v>7</v>
      </c>
      <c r="D32" s="1">
        <v>5</v>
      </c>
      <c r="E32" s="1">
        <v>8</v>
      </c>
      <c r="F32" s="1">
        <v>3.16</v>
      </c>
      <c r="G32" s="3">
        <f t="shared" si="3"/>
        <v>1.5316455696202529</v>
      </c>
      <c r="H32" s="1">
        <v>0</v>
      </c>
      <c r="I32" s="8">
        <f t="shared" si="0"/>
        <v>0.31645569620253161</v>
      </c>
      <c r="J32" s="5">
        <f t="shared" si="1"/>
        <v>0</v>
      </c>
      <c r="K32" s="4">
        <f t="shared" si="2"/>
        <v>0.48469796506970025</v>
      </c>
      <c r="L32" s="14"/>
    </row>
    <row r="33" spans="1:11" x14ac:dyDescent="0.25">
      <c r="A33" s="1" t="s">
        <v>64</v>
      </c>
      <c r="B33" s="1" t="s">
        <v>66</v>
      </c>
      <c r="C33" s="1" t="s">
        <v>67</v>
      </c>
      <c r="D33" s="1">
        <v>5</v>
      </c>
      <c r="E33" s="1">
        <v>2.75</v>
      </c>
      <c r="F33" s="1">
        <v>2.21</v>
      </c>
      <c r="G33" s="3">
        <f t="shared" si="3"/>
        <v>0.24434389140271495</v>
      </c>
      <c r="H33" s="1">
        <v>1</v>
      </c>
      <c r="I33" s="8">
        <f t="shared" ref="I33:I44" si="4">1/F33</f>
        <v>0.45248868778280543</v>
      </c>
      <c r="J33" s="5">
        <f t="shared" ref="J33:J44" si="5">H33*E33*$B$1</f>
        <v>27.5</v>
      </c>
      <c r="K33" s="4">
        <f t="shared" si="2"/>
        <v>0.11056284678855881</v>
      </c>
    </row>
    <row r="34" spans="1:11" x14ac:dyDescent="0.25">
      <c r="A34" s="1" t="s">
        <v>65</v>
      </c>
      <c r="B34" s="1" t="s">
        <v>63</v>
      </c>
      <c r="C34" s="1" t="s">
        <v>7</v>
      </c>
      <c r="D34" s="1">
        <v>5</v>
      </c>
      <c r="E34" s="1">
        <v>3.25</v>
      </c>
      <c r="F34" s="1">
        <v>2.95</v>
      </c>
      <c r="G34" s="3">
        <f t="shared" si="3"/>
        <v>0.10169491525423724</v>
      </c>
      <c r="H34" s="1">
        <v>1</v>
      </c>
      <c r="I34" s="8">
        <f t="shared" si="4"/>
        <v>0.33898305084745761</v>
      </c>
      <c r="J34" s="5">
        <f t="shared" si="5"/>
        <v>32.5</v>
      </c>
      <c r="K34" s="4">
        <f t="shared" si="2"/>
        <v>3.4472852628554998E-2</v>
      </c>
    </row>
    <row r="35" spans="1:11" x14ac:dyDescent="0.25">
      <c r="A35" s="1" t="s">
        <v>69</v>
      </c>
      <c r="B35" s="1" t="s">
        <v>70</v>
      </c>
      <c r="C35" s="1" t="s">
        <v>7</v>
      </c>
      <c r="D35" s="1">
        <v>5</v>
      </c>
      <c r="E35" s="1">
        <v>2.2000000000000002</v>
      </c>
      <c r="F35" s="1">
        <v>1.69</v>
      </c>
      <c r="G35" s="3">
        <f t="shared" si="3"/>
        <v>0.30177514792899429</v>
      </c>
      <c r="H35" s="1">
        <v>0</v>
      </c>
      <c r="I35" s="8">
        <f t="shared" si="4"/>
        <v>0.59171597633136097</v>
      </c>
      <c r="J35" s="5">
        <f t="shared" si="5"/>
        <v>0</v>
      </c>
      <c r="K35" s="4">
        <f t="shared" si="2"/>
        <v>0.17856517628934573</v>
      </c>
    </row>
    <row r="36" spans="1:11" x14ac:dyDescent="0.25">
      <c r="A36" s="1" t="s">
        <v>68</v>
      </c>
      <c r="B36" s="1" t="s">
        <v>71</v>
      </c>
      <c r="C36" s="1" t="s">
        <v>7</v>
      </c>
      <c r="D36" s="1">
        <v>5</v>
      </c>
      <c r="E36" s="1">
        <v>3.5</v>
      </c>
      <c r="F36" s="1">
        <v>2.37</v>
      </c>
      <c r="G36" s="3">
        <f t="shared" si="3"/>
        <v>0.47679324894514741</v>
      </c>
      <c r="H36" s="1">
        <v>0</v>
      </c>
      <c r="I36" s="8">
        <f t="shared" si="4"/>
        <v>0.42194092827004215</v>
      </c>
      <c r="J36" s="5">
        <f t="shared" si="5"/>
        <v>0</v>
      </c>
      <c r="K36" s="4">
        <f t="shared" si="2"/>
        <v>0.20117858605280478</v>
      </c>
    </row>
    <row r="37" spans="1:11" x14ac:dyDescent="0.25">
      <c r="A37" s="1" t="s">
        <v>72</v>
      </c>
      <c r="B37" s="1" t="s">
        <v>74</v>
      </c>
      <c r="C37" s="1" t="s">
        <v>7</v>
      </c>
      <c r="D37" s="1">
        <v>5</v>
      </c>
      <c r="E37" s="1">
        <v>4.33</v>
      </c>
      <c r="F37" s="1">
        <v>3.14</v>
      </c>
      <c r="G37" s="3">
        <f t="shared" si="3"/>
        <v>0.37898089171974525</v>
      </c>
      <c r="H37" s="1">
        <v>0</v>
      </c>
      <c r="I37" s="8">
        <f t="shared" si="4"/>
        <v>0.31847133757961782</v>
      </c>
      <c r="J37" s="5">
        <f t="shared" si="5"/>
        <v>0</v>
      </c>
      <c r="K37" s="4">
        <f t="shared" si="2"/>
        <v>0.12069455150310358</v>
      </c>
    </row>
    <row r="38" spans="1:11" x14ac:dyDescent="0.25">
      <c r="A38" s="1" t="s">
        <v>73</v>
      </c>
      <c r="B38" s="1" t="s">
        <v>61</v>
      </c>
      <c r="C38" s="1" t="s">
        <v>7</v>
      </c>
      <c r="D38" s="1">
        <v>5</v>
      </c>
      <c r="E38" s="1">
        <v>2.37</v>
      </c>
      <c r="F38" s="1">
        <v>1.43</v>
      </c>
      <c r="G38" s="3">
        <f t="shared" si="3"/>
        <v>0.65734265734265751</v>
      </c>
      <c r="H38" s="1">
        <v>1</v>
      </c>
      <c r="I38" s="8">
        <f t="shared" si="4"/>
        <v>0.69930069930069938</v>
      </c>
      <c r="J38" s="5">
        <f t="shared" si="5"/>
        <v>23.700000000000003</v>
      </c>
      <c r="K38" s="4">
        <f t="shared" si="2"/>
        <v>0.4596801799599004</v>
      </c>
    </row>
    <row r="39" spans="1:11" x14ac:dyDescent="0.25">
      <c r="A39" s="1" t="s">
        <v>75</v>
      </c>
      <c r="B39" s="1" t="s">
        <v>1</v>
      </c>
      <c r="C39" s="1" t="s">
        <v>7</v>
      </c>
      <c r="D39" s="1">
        <v>5</v>
      </c>
      <c r="E39" s="1">
        <v>2.62</v>
      </c>
      <c r="F39" s="1">
        <v>2.36</v>
      </c>
      <c r="G39" s="3">
        <f t="shared" si="3"/>
        <v>0.11016949152542388</v>
      </c>
      <c r="H39" s="1">
        <v>0</v>
      </c>
      <c r="I39" s="8">
        <f t="shared" si="4"/>
        <v>0.42372881355932207</v>
      </c>
      <c r="J39" s="5">
        <f t="shared" si="5"/>
        <v>0</v>
      </c>
      <c r="K39" s="4">
        <f t="shared" si="2"/>
        <v>4.6681987934501651E-2</v>
      </c>
    </row>
    <row r="40" spans="1:11" x14ac:dyDescent="0.25">
      <c r="A40" s="1" t="s">
        <v>76</v>
      </c>
      <c r="B40" s="1" t="s">
        <v>61</v>
      </c>
      <c r="C40" s="1" t="s">
        <v>7</v>
      </c>
      <c r="D40" s="1">
        <v>5</v>
      </c>
      <c r="E40" s="1">
        <v>5</v>
      </c>
      <c r="F40" s="1">
        <v>3.46</v>
      </c>
      <c r="G40" s="3">
        <f t="shared" si="3"/>
        <v>0.44508670520231219</v>
      </c>
      <c r="H40" s="1">
        <v>0</v>
      </c>
      <c r="I40" s="8">
        <f t="shared" si="4"/>
        <v>0.28901734104046245</v>
      </c>
      <c r="J40" s="5">
        <f t="shared" si="5"/>
        <v>0</v>
      </c>
      <c r="K40" s="4">
        <f t="shared" si="2"/>
        <v>0.12863777607003243</v>
      </c>
    </row>
    <row r="41" spans="1:11" x14ac:dyDescent="0.25">
      <c r="A41" s="1" t="s">
        <v>77</v>
      </c>
      <c r="B41" s="1" t="s">
        <v>79</v>
      </c>
      <c r="C41" s="1" t="s">
        <v>10</v>
      </c>
      <c r="D41" s="1">
        <v>5</v>
      </c>
      <c r="E41" s="1">
        <v>3.75</v>
      </c>
      <c r="F41" s="1">
        <v>3.18</v>
      </c>
      <c r="G41" s="3">
        <f t="shared" si="3"/>
        <v>0.17924528301886777</v>
      </c>
      <c r="H41" s="1">
        <v>0</v>
      </c>
      <c r="I41" s="8">
        <f t="shared" si="4"/>
        <v>0.31446540880503143</v>
      </c>
      <c r="J41" s="5">
        <f t="shared" si="5"/>
        <v>0</v>
      </c>
      <c r="K41" s="4">
        <f t="shared" si="2"/>
        <v>5.6366441200901812E-2</v>
      </c>
    </row>
    <row r="42" spans="1:11" x14ac:dyDescent="0.25">
      <c r="A42" s="1" t="s">
        <v>78</v>
      </c>
      <c r="B42" s="1" t="s">
        <v>80</v>
      </c>
      <c r="C42" s="1" t="s">
        <v>7</v>
      </c>
      <c r="D42" s="1">
        <v>5</v>
      </c>
      <c r="E42" s="1">
        <v>2.1</v>
      </c>
      <c r="F42" s="1">
        <v>1.65</v>
      </c>
      <c r="G42" s="3">
        <f t="shared" si="3"/>
        <v>0.27272727272727271</v>
      </c>
      <c r="H42" s="1">
        <v>0</v>
      </c>
      <c r="I42" s="8">
        <f t="shared" si="4"/>
        <v>0.60606060606060608</v>
      </c>
      <c r="J42" s="5">
        <f t="shared" si="5"/>
        <v>0</v>
      </c>
      <c r="K42" s="4">
        <f t="shared" si="2"/>
        <v>0.16528925619834711</v>
      </c>
    </row>
    <row r="43" spans="1:11" x14ac:dyDescent="0.25">
      <c r="A43" s="1" t="s">
        <v>82</v>
      </c>
      <c r="B43" s="1" t="s">
        <v>81</v>
      </c>
      <c r="C43" s="1" t="s">
        <v>7</v>
      </c>
      <c r="D43" s="1">
        <v>5</v>
      </c>
      <c r="E43" s="1">
        <v>2.75</v>
      </c>
      <c r="F43" s="1">
        <v>2.17</v>
      </c>
      <c r="G43" s="3">
        <f t="shared" si="3"/>
        <v>0.26728110599078336</v>
      </c>
      <c r="H43" s="1">
        <v>1</v>
      </c>
      <c r="I43" s="8">
        <f t="shared" si="4"/>
        <v>0.46082949308755761</v>
      </c>
      <c r="J43" s="5">
        <f t="shared" si="5"/>
        <v>27.5</v>
      </c>
      <c r="K43" s="4">
        <f t="shared" si="2"/>
        <v>0.12317101658561445</v>
      </c>
    </row>
    <row r="44" spans="1:11" x14ac:dyDescent="0.25">
      <c r="A44" s="1" t="s">
        <v>83</v>
      </c>
      <c r="B44" s="1" t="s">
        <v>20</v>
      </c>
      <c r="C44" s="1" t="s">
        <v>7</v>
      </c>
      <c r="D44" s="1">
        <v>10</v>
      </c>
      <c r="E44" s="1">
        <v>2.5</v>
      </c>
      <c r="F44" s="1">
        <v>2.0699999999999998</v>
      </c>
      <c r="G44" s="3">
        <f t="shared" si="3"/>
        <v>0.20772946859903385</v>
      </c>
      <c r="H44" s="1">
        <v>0</v>
      </c>
      <c r="I44" s="8">
        <f t="shared" si="4"/>
        <v>0.48309178743961356</v>
      </c>
      <c r="J44" s="5">
        <f t="shared" si="5"/>
        <v>0</v>
      </c>
      <c r="K44" s="4">
        <f t="shared" si="2"/>
        <v>0.10035240028938834</v>
      </c>
    </row>
  </sheetData>
  <autoFilter ref="A6:K30" xr:uid="{00000000-0001-0000-0000-000000000000}"/>
  <conditionalFormatting sqref="K7:K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G7:G44">
    <cfRule type="colorScale" priority="15">
      <colorScale>
        <cfvo type="min"/>
        <cfvo type="max"/>
        <color rgb="FFFCFCFF"/>
        <color rgb="FF63BE7B"/>
      </colorScale>
    </cfRule>
  </conditionalFormatting>
  <conditionalFormatting sqref="I7:I44">
    <cfRule type="colorScale" priority="17">
      <colorScale>
        <cfvo type="min"/>
        <cfvo type="max"/>
        <color rgb="FFFCFCFF"/>
        <color rgb="FF63BE7B"/>
      </colorScale>
    </cfRule>
  </conditionalFormatting>
  <hyperlinks>
    <hyperlink ref="A18" r:id="rId1" xr:uid="{6F29D409-585E-4670-B8F9-C737BDEF5E5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Bernardes de Assis Neto</dc:creator>
  <cp:lastModifiedBy>Mauro Bernardes de Assis Neto</cp:lastModifiedBy>
  <dcterms:created xsi:type="dcterms:W3CDTF">2015-06-05T18:19:34Z</dcterms:created>
  <dcterms:modified xsi:type="dcterms:W3CDTF">2022-10-31T15:23:50Z</dcterms:modified>
</cp:coreProperties>
</file>