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charts/chart15.xml" ContentType="application/vnd.openxmlformats-officedocument.drawingml.chart+xml"/>
  <Override PartName="/xl/drawings/drawing17.xml" ContentType="application/vnd.openxmlformats-officedocument.drawing+xml"/>
  <Override PartName="/xl/charts/chart16.xml" ContentType="application/vnd.openxmlformats-officedocument.drawingml.chart+xml"/>
  <Override PartName="/xl/drawings/drawing18.xml" ContentType="application/vnd.openxmlformats-officedocument.drawing+xml"/>
  <Override PartName="/xl/charts/chart17.xml" ContentType="application/vnd.openxmlformats-officedocument.drawingml.chart+xml"/>
  <Override PartName="/xl/drawings/drawing19.xml" ContentType="application/vnd.openxmlformats-officedocument.drawing+xml"/>
  <Override PartName="/xl/charts/chart18.xml" ContentType="application/vnd.openxmlformats-officedocument.drawingml.chart+xml"/>
  <Override PartName="/xl/drawings/drawing20.xml" ContentType="application/vnd.openxmlformats-officedocument.drawing+xml"/>
  <Override PartName="/xl/charts/chart19.xml" ContentType="application/vnd.openxmlformats-officedocument.drawingml.chart+xml"/>
  <Override PartName="/xl/drawings/drawing21.xml" ContentType="application/vnd.openxmlformats-officedocument.drawing+xml"/>
  <Override PartName="/xl/charts/chart20.xml" ContentType="application/vnd.openxmlformats-officedocument.drawingml.chart+xml"/>
  <Override PartName="/xl/drawings/drawing22.xml" ContentType="application/vnd.openxmlformats-officedocument.drawing+xml"/>
  <Override PartName="/xl/charts/chart2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17"/>
  <workbookPr codeName="ThisWorkbook" defaultThemeVersion="124226"/>
  <mc:AlternateContent xmlns:mc="http://schemas.openxmlformats.org/markup-compatibility/2006">
    <mc:Choice Requires="x15">
      <x15ac:absPath xmlns:x15ac="http://schemas.microsoft.com/office/spreadsheetml/2010/11/ac" url="https://alumnosucncl.sharepoint.com/sites/CapstoneClinica/Documentos compartidos/General/Semana 12/"/>
    </mc:Choice>
  </mc:AlternateContent>
  <xr:revisionPtr revIDLastSave="2" documentId="8_{B4C97BB8-4ECD-4685-B0FA-26E5E10F079C}" xr6:coauthVersionLast="47" xr6:coauthVersionMax="47" xr10:uidLastSave="{BDEF7246-53F9-41E0-9C74-CCD0409F71D0}"/>
  <bookViews>
    <workbookView xWindow="-108" yWindow="-108" windowWidth="23256" windowHeight="12576" firstSheet="22" activeTab="22" xr2:uid="{00000000-000D-0000-FFFF-FFFF00000000}"/>
  </bookViews>
  <sheets>
    <sheet name="Example" sheetId="22" r:id="rId1"/>
    <sheet name="Instruction" sheetId="21" r:id="rId2"/>
    <sheet name="Average Weight of Criteria PA" sheetId="45" r:id="rId3"/>
    <sheet name="AP1 CB" sheetId="33" r:id="rId4"/>
    <sheet name="AP1 OR" sheetId="26" r:id="rId5"/>
    <sheet name="AP1 MF" sheetId="36" r:id="rId6"/>
    <sheet name="AP1 DT" sheetId="25" r:id="rId7"/>
    <sheet name="AP1 DS" sheetId="40" r:id="rId8"/>
    <sheet name="AP3 CB" sheetId="34" r:id="rId9"/>
    <sheet name="AP3 OR" sheetId="28" r:id="rId10"/>
    <sheet name="AP3 DS" sheetId="43" r:id="rId11"/>
    <sheet name="AP3 DT" sheetId="37" r:id="rId12"/>
    <sheet name="AP3 MF" sheetId="27" r:id="rId13"/>
    <sheet name="AP4 DS" sheetId="44" r:id="rId14"/>
    <sheet name="AP4 CB" sheetId="35" r:id="rId15"/>
    <sheet name="AP4 OR" sheetId="30" r:id="rId16"/>
    <sheet name="AP4 DT" sheetId="39" r:id="rId17"/>
    <sheet name="AP4 MF" sheetId="29" r:id="rId18"/>
    <sheet name="AP2 CB" sheetId="7" r:id="rId19"/>
    <sheet name="AP2 MF" sheetId="32" r:id="rId20"/>
    <sheet name="AP2 OR" sheetId="31" r:id="rId21"/>
    <sheet name="AP2 DS" sheetId="42" r:id="rId22"/>
    <sheet name="AP2 DT" sheetId="38" r:id="rId23"/>
  </sheets>
  <definedNames>
    <definedName name="_xlnm._FilterDatabase" localSheetId="3" hidden="1">'AP1 CB'!$B$5:$C$5</definedName>
    <definedName name="_xlnm._FilterDatabase" localSheetId="7" hidden="1">'AP1 DS'!$B$5:$C$5</definedName>
    <definedName name="_xlnm._FilterDatabase" localSheetId="6" hidden="1">'AP1 DT'!$B$5:$C$5</definedName>
    <definedName name="_xlnm._FilterDatabase" localSheetId="5" hidden="1">'AP1 MF'!$B$5:$C$5</definedName>
    <definedName name="_xlnm._FilterDatabase" localSheetId="4" hidden="1">'AP1 OR'!$B$5:$C$5</definedName>
    <definedName name="_xlnm._FilterDatabase" localSheetId="18" hidden="1">'AP2 CB'!$B$5:$C$5</definedName>
    <definedName name="_xlnm._FilterDatabase" localSheetId="21" hidden="1">'AP2 DS'!$B$5:$C$5</definedName>
    <definedName name="_xlnm._FilterDatabase" localSheetId="22" hidden="1">'AP2 DT'!$B$5:$C$5</definedName>
    <definedName name="_xlnm._FilterDatabase" localSheetId="19" hidden="1">'AP2 MF'!$B$5:$C$5</definedName>
    <definedName name="_xlnm._FilterDatabase" localSheetId="20" hidden="1">'AP2 OR'!$B$5:$C$5</definedName>
    <definedName name="_xlnm._FilterDatabase" localSheetId="8" hidden="1">'AP3 CB'!$B$5:$C$5</definedName>
    <definedName name="_xlnm._FilterDatabase" localSheetId="10" hidden="1">'AP3 DS'!$B$5:$C$5</definedName>
    <definedName name="_xlnm._FilterDatabase" localSheetId="11" hidden="1">'AP3 DT'!$B$5:$C$5</definedName>
    <definedName name="_xlnm._FilterDatabase" localSheetId="12" hidden="1">'AP3 MF'!$B$5:$C$5</definedName>
    <definedName name="_xlnm._FilterDatabase" localSheetId="9" hidden="1">'AP3 OR'!$B$5:$C$5</definedName>
    <definedName name="_xlnm._FilterDatabase" localSheetId="14" hidden="1">'AP4 CB'!$B$5:$C$5</definedName>
    <definedName name="_xlnm._FilterDatabase" localSheetId="13" hidden="1">'AP4 DS'!$B$5:$C$5</definedName>
    <definedName name="_xlnm._FilterDatabase" localSheetId="16" hidden="1">'AP4 DT'!$B$5:$C$5</definedName>
    <definedName name="_xlnm._FilterDatabase" localSheetId="17" hidden="1">'AP4 MF'!$B$5:$C$5</definedName>
    <definedName name="_xlnm._FilterDatabase" localSheetId="15" hidden="1">'AP4 OR'!$B$5:$C$5</definedName>
    <definedName name="_xlnm._FilterDatabase" localSheetId="1" hidden="1">Example!$B$11:$C$11</definedName>
    <definedName name="OLE_LINK85" localSheetId="18">'AP2 CB'!$F$97</definedName>
    <definedName name="OLE_LINK85" localSheetId="21">'AP2 DS'!$F$97</definedName>
    <definedName name="OLE_LINK85" localSheetId="22">'AP2 DT'!$F$97</definedName>
    <definedName name="OLE_LINK85" localSheetId="19">'AP2 MF'!$F$97</definedName>
    <definedName name="OLE_LINK85" localSheetId="20">'AP2 OR'!$F$97</definedName>
    <definedName name="solver_adj" localSheetId="3" hidden="1">'AP1 CB'!$C$21:$H$21,'AP1 CB'!$C$23</definedName>
    <definedName name="solver_adj" localSheetId="7" hidden="1">'AP1 DS'!$C$21:$H$21,'AP1 DS'!$C$23</definedName>
    <definedName name="solver_adj" localSheetId="6" hidden="1">'AP1 DT'!$C$21:$H$21,'AP1 DT'!$C$23</definedName>
    <definedName name="solver_adj" localSheetId="5" hidden="1">'AP1 MF'!$C$21:$H$21,'AP1 MF'!$C$23</definedName>
    <definedName name="solver_adj" localSheetId="4" hidden="1">'AP1 OR'!$C$21:$H$21,'AP1 OR'!$C$23</definedName>
    <definedName name="solver_adj" localSheetId="18" hidden="1">'AP2 CB'!$C$24:$K$24,'AP2 CB'!$C$26</definedName>
    <definedName name="solver_adj" localSheetId="21" hidden="1">'AP2 DS'!$C$24:$K$24,'AP2 DS'!$C$26</definedName>
    <definedName name="solver_adj" localSheetId="22" hidden="1">'AP2 DT'!$C$24:$K$24,'AP2 DT'!$C$26</definedName>
    <definedName name="solver_adj" localSheetId="19" hidden="1">'AP2 MF'!$C$24:$K$24,'AP2 MF'!$C$26</definedName>
    <definedName name="solver_adj" localSheetId="20" hidden="1">'AP2 OR'!$C$24:$K$24,'AP2 OR'!$C$26</definedName>
    <definedName name="solver_adj" localSheetId="8" hidden="1">'AP3 CB'!$C$21:$H$21,'AP3 CB'!$C$23</definedName>
    <definedName name="solver_adj" localSheetId="10" hidden="1">'AP3 DS'!$C$21:$H$21,'AP3 DS'!$C$23</definedName>
    <definedName name="solver_adj" localSheetId="11" hidden="1">'AP3 DT'!$C$21:$H$21,'AP3 DT'!$C$23</definedName>
    <definedName name="solver_adj" localSheetId="12" hidden="1">'AP3 MF'!$C$21:$H$21,'AP3 MF'!$C$23</definedName>
    <definedName name="solver_adj" localSheetId="9" hidden="1">'AP3 OR'!$C$21:$H$21,'AP3 OR'!$C$23</definedName>
    <definedName name="solver_adj" localSheetId="14" hidden="1">'AP4 CB'!$C$21:$H$21,'AP4 CB'!$C$23</definedName>
    <definedName name="solver_adj" localSheetId="13" hidden="1">'AP4 DS'!$C$21:$H$21,'AP4 DS'!$C$23</definedName>
    <definedName name="solver_adj" localSheetId="16" hidden="1">'AP4 DT'!$C$21:$H$21,'AP4 DT'!$C$23</definedName>
    <definedName name="solver_adj" localSheetId="17" hidden="1">'AP4 MF'!$C$21:$H$21,'AP4 MF'!$C$23</definedName>
    <definedName name="solver_adj" localSheetId="15" hidden="1">'AP4 OR'!$C$21:$H$21,'AP4 OR'!$C$23</definedName>
    <definedName name="solver_adj" localSheetId="0" hidden="1">Example!$C$26:$G$26,Example!$C$28</definedName>
    <definedName name="solver_cvg" localSheetId="3" hidden="1">0.0001</definedName>
    <definedName name="solver_cvg" localSheetId="7" hidden="1">0.0001</definedName>
    <definedName name="solver_cvg" localSheetId="6" hidden="1">0.0001</definedName>
    <definedName name="solver_cvg" localSheetId="5" hidden="1">0.0001</definedName>
    <definedName name="solver_cvg" localSheetId="4" hidden="1">0.0001</definedName>
    <definedName name="solver_cvg" localSheetId="18" hidden="1">0.0001</definedName>
    <definedName name="solver_cvg" localSheetId="21" hidden="1">0.0001</definedName>
    <definedName name="solver_cvg" localSheetId="22" hidden="1">0.0001</definedName>
    <definedName name="solver_cvg" localSheetId="19" hidden="1">0.0001</definedName>
    <definedName name="solver_cvg" localSheetId="20" hidden="1">0.0001</definedName>
    <definedName name="solver_cvg" localSheetId="8" hidden="1">0.0001</definedName>
    <definedName name="solver_cvg" localSheetId="10" hidden="1">0.0001</definedName>
    <definedName name="solver_cvg" localSheetId="11" hidden="1">0.0001</definedName>
    <definedName name="solver_cvg" localSheetId="12" hidden="1">0.0001</definedName>
    <definedName name="solver_cvg" localSheetId="9" hidden="1">0.0001</definedName>
    <definedName name="solver_cvg" localSheetId="14" hidden="1">0.0001</definedName>
    <definedName name="solver_cvg" localSheetId="13" hidden="1">0.0001</definedName>
    <definedName name="solver_cvg" localSheetId="16" hidden="1">0.0001</definedName>
    <definedName name="solver_cvg" localSheetId="17" hidden="1">0.0001</definedName>
    <definedName name="solver_cvg" localSheetId="15" hidden="1">0.0001</definedName>
    <definedName name="solver_cvg" localSheetId="0" hidden="1">0.0001</definedName>
    <definedName name="solver_cvg" localSheetId="1" hidden="1">0.0001</definedName>
    <definedName name="solver_drv" localSheetId="3" hidden="1">1</definedName>
    <definedName name="solver_drv" localSheetId="7" hidden="1">1</definedName>
    <definedName name="solver_drv" localSheetId="6" hidden="1">1</definedName>
    <definedName name="solver_drv" localSheetId="5" hidden="1">1</definedName>
    <definedName name="solver_drv" localSheetId="4" hidden="1">1</definedName>
    <definedName name="solver_drv" localSheetId="18" hidden="1">1</definedName>
    <definedName name="solver_drv" localSheetId="21" hidden="1">1</definedName>
    <definedName name="solver_drv" localSheetId="22" hidden="1">1</definedName>
    <definedName name="solver_drv" localSheetId="19" hidden="1">1</definedName>
    <definedName name="solver_drv" localSheetId="20" hidden="1">1</definedName>
    <definedName name="solver_drv" localSheetId="8" hidden="1">1</definedName>
    <definedName name="solver_drv" localSheetId="10" hidden="1">1</definedName>
    <definedName name="solver_drv" localSheetId="11" hidden="1">1</definedName>
    <definedName name="solver_drv" localSheetId="12" hidden="1">1</definedName>
    <definedName name="solver_drv" localSheetId="9" hidden="1">1</definedName>
    <definedName name="solver_drv" localSheetId="14" hidden="1">1</definedName>
    <definedName name="solver_drv" localSheetId="13" hidden="1">1</definedName>
    <definedName name="solver_drv" localSheetId="16" hidden="1">1</definedName>
    <definedName name="solver_drv" localSheetId="17" hidden="1">1</definedName>
    <definedName name="solver_drv" localSheetId="15" hidden="1">1</definedName>
    <definedName name="solver_drv" localSheetId="0" hidden="1">2</definedName>
    <definedName name="solver_drv" localSheetId="1" hidden="1">1</definedName>
    <definedName name="solver_eng" localSheetId="3" hidden="1">2</definedName>
    <definedName name="solver_eng" localSheetId="7" hidden="1">2</definedName>
    <definedName name="solver_eng" localSheetId="6" hidden="1">2</definedName>
    <definedName name="solver_eng" localSheetId="5" hidden="1">2</definedName>
    <definedName name="solver_eng" localSheetId="4" hidden="1">2</definedName>
    <definedName name="solver_eng" localSheetId="18" hidden="1">2</definedName>
    <definedName name="solver_eng" localSheetId="21" hidden="1">2</definedName>
    <definedName name="solver_eng" localSheetId="22" hidden="1">2</definedName>
    <definedName name="solver_eng" localSheetId="19" hidden="1">2</definedName>
    <definedName name="solver_eng" localSheetId="20" hidden="1">2</definedName>
    <definedName name="solver_eng" localSheetId="8" hidden="1">2</definedName>
    <definedName name="solver_eng" localSheetId="10" hidden="1">2</definedName>
    <definedName name="solver_eng" localSheetId="11" hidden="1">2</definedName>
    <definedName name="solver_eng" localSheetId="12" hidden="1">2</definedName>
    <definedName name="solver_eng" localSheetId="9" hidden="1">2</definedName>
    <definedName name="solver_eng" localSheetId="14" hidden="1">2</definedName>
    <definedName name="solver_eng" localSheetId="13" hidden="1">2</definedName>
    <definedName name="solver_eng" localSheetId="16" hidden="1">2</definedName>
    <definedName name="solver_eng" localSheetId="17" hidden="1">2</definedName>
    <definedName name="solver_eng" localSheetId="15" hidden="1">2</definedName>
    <definedName name="solver_eng" localSheetId="2" hidden="1">1</definedName>
    <definedName name="solver_eng" localSheetId="0" hidden="1">2</definedName>
    <definedName name="solver_eng" localSheetId="1" hidden="1">2</definedName>
    <definedName name="solver_est" localSheetId="3" hidden="1">1</definedName>
    <definedName name="solver_est" localSheetId="7" hidden="1">1</definedName>
    <definedName name="solver_est" localSheetId="6" hidden="1">1</definedName>
    <definedName name="solver_est" localSheetId="5" hidden="1">1</definedName>
    <definedName name="solver_est" localSheetId="4" hidden="1">1</definedName>
    <definedName name="solver_est" localSheetId="18" hidden="1">1</definedName>
    <definedName name="solver_est" localSheetId="21" hidden="1">1</definedName>
    <definedName name="solver_est" localSheetId="22" hidden="1">1</definedName>
    <definedName name="solver_est" localSheetId="19" hidden="1">1</definedName>
    <definedName name="solver_est" localSheetId="20" hidden="1">1</definedName>
    <definedName name="solver_est" localSheetId="8" hidden="1">1</definedName>
    <definedName name="solver_est" localSheetId="10" hidden="1">1</definedName>
    <definedName name="solver_est" localSheetId="11" hidden="1">1</definedName>
    <definedName name="solver_est" localSheetId="12" hidden="1">1</definedName>
    <definedName name="solver_est" localSheetId="9" hidden="1">1</definedName>
    <definedName name="solver_est" localSheetId="14" hidden="1">1</definedName>
    <definedName name="solver_est" localSheetId="13" hidden="1">1</definedName>
    <definedName name="solver_est" localSheetId="16" hidden="1">1</definedName>
    <definedName name="solver_est" localSheetId="17" hidden="1">1</definedName>
    <definedName name="solver_est" localSheetId="15" hidden="1">1</definedName>
    <definedName name="solver_est" localSheetId="0" hidden="1">1</definedName>
    <definedName name="solver_est" localSheetId="1" hidden="1">1</definedName>
    <definedName name="solver_itr" localSheetId="3" hidden="1">2147483647</definedName>
    <definedName name="solver_itr" localSheetId="7" hidden="1">2147483647</definedName>
    <definedName name="solver_itr" localSheetId="6" hidden="1">2147483647</definedName>
    <definedName name="solver_itr" localSheetId="5" hidden="1">2147483647</definedName>
    <definedName name="solver_itr" localSheetId="4" hidden="1">2147483647</definedName>
    <definedName name="solver_itr" localSheetId="18" hidden="1">2147483647</definedName>
    <definedName name="solver_itr" localSheetId="21" hidden="1">2147483647</definedName>
    <definedName name="solver_itr" localSheetId="22" hidden="1">2147483647</definedName>
    <definedName name="solver_itr" localSheetId="19" hidden="1">2147483647</definedName>
    <definedName name="solver_itr" localSheetId="20" hidden="1">2147483647</definedName>
    <definedName name="solver_itr" localSheetId="8" hidden="1">2147483647</definedName>
    <definedName name="solver_itr" localSheetId="10" hidden="1">2147483647</definedName>
    <definedName name="solver_itr" localSheetId="11" hidden="1">2147483647</definedName>
    <definedName name="solver_itr" localSheetId="12" hidden="1">2147483647</definedName>
    <definedName name="solver_itr" localSheetId="9" hidden="1">2147483647</definedName>
    <definedName name="solver_itr" localSheetId="14" hidden="1">2147483647</definedName>
    <definedName name="solver_itr" localSheetId="13" hidden="1">2147483647</definedName>
    <definedName name="solver_itr" localSheetId="16" hidden="1">2147483647</definedName>
    <definedName name="solver_itr" localSheetId="17" hidden="1">2147483647</definedName>
    <definedName name="solver_itr" localSheetId="15" hidden="1">2147483647</definedName>
    <definedName name="solver_itr" localSheetId="0" hidden="1">2147483647</definedName>
    <definedName name="solver_itr" localSheetId="1" hidden="1">2147483647</definedName>
    <definedName name="solver_lhs1" localSheetId="3" hidden="1">'AP1 CB'!$C$21:$H$21</definedName>
    <definedName name="solver_lhs1" localSheetId="7" hidden="1">'AP1 DS'!$C$21:$H$21</definedName>
    <definedName name="solver_lhs1" localSheetId="6" hidden="1">'AP1 DT'!$C$21:$H$21</definedName>
    <definedName name="solver_lhs1" localSheetId="5" hidden="1">'AP1 MF'!$C$21:$H$21</definedName>
    <definedName name="solver_lhs1" localSheetId="4" hidden="1">'AP1 OR'!$C$21:$H$21</definedName>
    <definedName name="solver_lhs1" localSheetId="18" hidden="1">'AP2 CB'!$C$24:$K$24</definedName>
    <definedName name="solver_lhs1" localSheetId="21" hidden="1">'AP2 DS'!$C$24:$K$24</definedName>
    <definedName name="solver_lhs1" localSheetId="22" hidden="1">'AP2 DT'!$C$24:$K$24</definedName>
    <definedName name="solver_lhs1" localSheetId="19" hidden="1">'AP2 MF'!$C$24:$K$24</definedName>
    <definedName name="solver_lhs1" localSheetId="20" hidden="1">'AP2 OR'!$C$24:$K$24</definedName>
    <definedName name="solver_lhs1" localSheetId="8" hidden="1">'AP3 CB'!$C$21:$H$21</definedName>
    <definedName name="solver_lhs1" localSheetId="10" hidden="1">'AP3 DS'!$C$21:$H$21</definedName>
    <definedName name="solver_lhs1" localSheetId="11" hidden="1">'AP3 DT'!$C$21:$H$21</definedName>
    <definedName name="solver_lhs1" localSheetId="12" hidden="1">'AP3 MF'!$C$21:$H$21</definedName>
    <definedName name="solver_lhs1" localSheetId="9" hidden="1">'AP3 OR'!$C$21:$H$21</definedName>
    <definedName name="solver_lhs1" localSheetId="14" hidden="1">'AP4 CB'!$C$21:$H$21</definedName>
    <definedName name="solver_lhs1" localSheetId="13" hidden="1">'AP4 DS'!$C$21:$H$21</definedName>
    <definedName name="solver_lhs1" localSheetId="16" hidden="1">'AP4 DT'!$C$21:$H$21</definedName>
    <definedName name="solver_lhs1" localSheetId="17" hidden="1">'AP4 MF'!$C$21:$H$21</definedName>
    <definedName name="solver_lhs1" localSheetId="15" hidden="1">'AP4 OR'!$C$21:$H$21</definedName>
    <definedName name="solver_lhs1" localSheetId="0" hidden="1">Example!$C$32</definedName>
    <definedName name="solver_lhs1" localSheetId="1" hidden="1">Instruction!$B$36:$F$37</definedName>
    <definedName name="solver_lhs2" localSheetId="3" hidden="1">'AP1 CB'!$C$27</definedName>
    <definedName name="solver_lhs2" localSheetId="7" hidden="1">'AP1 DS'!$C$27</definedName>
    <definedName name="solver_lhs2" localSheetId="6" hidden="1">'AP1 DT'!$C$27</definedName>
    <definedName name="solver_lhs2" localSheetId="5" hidden="1">'AP1 MF'!$C$27</definedName>
    <definedName name="solver_lhs2" localSheetId="4" hidden="1">'AP1 OR'!$C$27</definedName>
    <definedName name="solver_lhs2" localSheetId="18" hidden="1">'AP2 CB'!$C$30</definedName>
    <definedName name="solver_lhs2" localSheetId="21" hidden="1">'AP2 DS'!$C$30</definedName>
    <definedName name="solver_lhs2" localSheetId="22" hidden="1">'AP2 DT'!$C$30</definedName>
    <definedName name="solver_lhs2" localSheetId="19" hidden="1">'AP2 MF'!$C$30</definedName>
    <definedName name="solver_lhs2" localSheetId="20" hidden="1">'AP2 OR'!$C$30</definedName>
    <definedName name="solver_lhs2" localSheetId="8" hidden="1">'AP3 CB'!$C$27</definedName>
    <definedName name="solver_lhs2" localSheetId="10" hidden="1">'AP3 DS'!$C$27</definedName>
    <definedName name="solver_lhs2" localSheetId="11" hidden="1">'AP3 DT'!$C$27</definedName>
    <definedName name="solver_lhs2" localSheetId="12" hidden="1">'AP3 MF'!$C$27</definedName>
    <definedName name="solver_lhs2" localSheetId="9" hidden="1">'AP3 OR'!$C$27</definedName>
    <definedName name="solver_lhs2" localSheetId="14" hidden="1">'AP4 CB'!$C$27</definedName>
    <definedName name="solver_lhs2" localSheetId="13" hidden="1">'AP4 DS'!$C$27</definedName>
    <definedName name="solver_lhs2" localSheetId="16" hidden="1">'AP4 DT'!$C$27</definedName>
    <definedName name="solver_lhs2" localSheetId="17" hidden="1">'AP4 MF'!$C$27</definedName>
    <definedName name="solver_lhs2" localSheetId="15" hidden="1">'AP4 OR'!$C$27</definedName>
    <definedName name="solver_lhs2" localSheetId="0" hidden="1">Example!$C$34:$G$35</definedName>
    <definedName name="solver_lhs2" localSheetId="1" hidden="1">Instruction!$B$36:$F$37</definedName>
    <definedName name="solver_lhs3" localSheetId="3" hidden="1">'AP1 CB'!$C$29:$H$30</definedName>
    <definedName name="solver_lhs3" localSheetId="7" hidden="1">'AP1 DS'!$C$29:$H$30</definedName>
    <definedName name="solver_lhs3" localSheetId="6" hidden="1">'AP1 DT'!$C$29:$H$30</definedName>
    <definedName name="solver_lhs3" localSheetId="5" hidden="1">'AP1 MF'!$C$29:$H$30</definedName>
    <definedName name="solver_lhs3" localSheetId="4" hidden="1">'AP1 OR'!$C$29:$H$30</definedName>
    <definedName name="solver_lhs3" localSheetId="18" hidden="1">'AP2 CB'!$C$32:$K$33</definedName>
    <definedName name="solver_lhs3" localSheetId="21" hidden="1">'AP2 DS'!$C$32:$K$33</definedName>
    <definedName name="solver_lhs3" localSheetId="22" hidden="1">'AP2 DT'!$C$32:$K$33</definedName>
    <definedName name="solver_lhs3" localSheetId="19" hidden="1">'AP2 MF'!$C$32:$K$33</definedName>
    <definedName name="solver_lhs3" localSheetId="20" hidden="1">'AP2 OR'!$C$32:$K$33</definedName>
    <definedName name="solver_lhs3" localSheetId="8" hidden="1">'AP3 CB'!$C$29:$H$30</definedName>
    <definedName name="solver_lhs3" localSheetId="10" hidden="1">'AP3 DS'!$C$29:$H$30</definedName>
    <definedName name="solver_lhs3" localSheetId="11" hidden="1">'AP3 DT'!$C$29:$H$30</definedName>
    <definedName name="solver_lhs3" localSheetId="12" hidden="1">'AP3 MF'!$C$29:$H$30</definedName>
    <definedName name="solver_lhs3" localSheetId="9" hidden="1">'AP3 OR'!$C$29:$H$30</definedName>
    <definedName name="solver_lhs3" localSheetId="14" hidden="1">'AP4 CB'!$C$29:$H$30</definedName>
    <definedName name="solver_lhs3" localSheetId="13" hidden="1">'AP4 DS'!$C$29:$H$30</definedName>
    <definedName name="solver_lhs3" localSheetId="16" hidden="1">'AP4 DT'!$C$29:$H$30</definedName>
    <definedName name="solver_lhs3" localSheetId="17" hidden="1">'AP4 MF'!$C$29:$H$30</definedName>
    <definedName name="solver_lhs3" localSheetId="15" hidden="1">'AP4 OR'!$C$29:$H$30</definedName>
    <definedName name="solver_lhs3" localSheetId="0" hidden="1">Example!$C$37:$G$38</definedName>
    <definedName name="solver_lhs3" localSheetId="1" hidden="1">Instruction!$B$36:$F$37</definedName>
    <definedName name="solver_lhs4" localSheetId="3" hidden="1">'AP1 CB'!$C$32:$H$33</definedName>
    <definedName name="solver_lhs4" localSheetId="7" hidden="1">'AP1 DS'!$C$32:$H$33</definedName>
    <definedName name="solver_lhs4" localSheetId="6" hidden="1">'AP1 DT'!$C$32:$H$33</definedName>
    <definedName name="solver_lhs4" localSheetId="5" hidden="1">'AP1 MF'!$C$32:$H$33</definedName>
    <definedName name="solver_lhs4" localSheetId="4" hidden="1">'AP1 OR'!$C$32:$H$33</definedName>
    <definedName name="solver_lhs4" localSheetId="18" hidden="1">'AP2 CB'!$C$35:$K$36</definedName>
    <definedName name="solver_lhs4" localSheetId="21" hidden="1">'AP2 DS'!$C$35:$K$36</definedName>
    <definedName name="solver_lhs4" localSheetId="22" hidden="1">'AP2 DT'!$C$35:$K$36</definedName>
    <definedName name="solver_lhs4" localSheetId="19" hidden="1">'AP2 MF'!$C$35:$K$36</definedName>
    <definedName name="solver_lhs4" localSheetId="20" hidden="1">'AP2 OR'!$C$35:$K$36</definedName>
    <definedName name="solver_lhs4" localSheetId="8" hidden="1">'AP3 CB'!$C$32:$H$33</definedName>
    <definedName name="solver_lhs4" localSheetId="10" hidden="1">'AP3 DS'!$C$32:$H$33</definedName>
    <definedName name="solver_lhs4" localSheetId="11" hidden="1">'AP3 DT'!$C$32:$H$33</definedName>
    <definedName name="solver_lhs4" localSheetId="12" hidden="1">'AP3 MF'!$C$32:$H$33</definedName>
    <definedName name="solver_lhs4" localSheetId="9" hidden="1">'AP3 OR'!$C$32:$H$33</definedName>
    <definedName name="solver_lhs4" localSheetId="14" hidden="1">'AP4 CB'!$C$32:$H$33</definedName>
    <definedName name="solver_lhs4" localSheetId="13" hidden="1">'AP4 DS'!$C$32:$H$33</definedName>
    <definedName name="solver_lhs4" localSheetId="16" hidden="1">'AP4 DT'!$C$32:$H$33</definedName>
    <definedName name="solver_lhs4" localSheetId="17" hidden="1">'AP4 MF'!$C$32:$H$33</definedName>
    <definedName name="solver_lhs4" localSheetId="15" hidden="1">'AP4 OR'!$C$32:$H$33</definedName>
    <definedName name="solver_lhs4" localSheetId="1" hidden="1">Instruction!$B$36:$F$37</definedName>
    <definedName name="solver_mip" localSheetId="3" hidden="1">2147483647</definedName>
    <definedName name="solver_mip" localSheetId="7" hidden="1">2147483647</definedName>
    <definedName name="solver_mip" localSheetId="6" hidden="1">2147483647</definedName>
    <definedName name="solver_mip" localSheetId="5" hidden="1">2147483647</definedName>
    <definedName name="solver_mip" localSheetId="4" hidden="1">2147483647</definedName>
    <definedName name="solver_mip" localSheetId="18" hidden="1">2147483647</definedName>
    <definedName name="solver_mip" localSheetId="21" hidden="1">2147483647</definedName>
    <definedName name="solver_mip" localSheetId="22" hidden="1">2147483647</definedName>
    <definedName name="solver_mip" localSheetId="19" hidden="1">2147483647</definedName>
    <definedName name="solver_mip" localSheetId="20" hidden="1">2147483647</definedName>
    <definedName name="solver_mip" localSheetId="8" hidden="1">2147483647</definedName>
    <definedName name="solver_mip" localSheetId="10" hidden="1">2147483647</definedName>
    <definedName name="solver_mip" localSheetId="11" hidden="1">2147483647</definedName>
    <definedName name="solver_mip" localSheetId="12" hidden="1">2147483647</definedName>
    <definedName name="solver_mip" localSheetId="9" hidden="1">2147483647</definedName>
    <definedName name="solver_mip" localSheetId="14" hidden="1">2147483647</definedName>
    <definedName name="solver_mip" localSheetId="13" hidden="1">2147483647</definedName>
    <definedName name="solver_mip" localSheetId="16" hidden="1">2147483647</definedName>
    <definedName name="solver_mip" localSheetId="17" hidden="1">2147483647</definedName>
    <definedName name="solver_mip" localSheetId="15" hidden="1">2147483647</definedName>
    <definedName name="solver_mip" localSheetId="0" hidden="1">2147483647</definedName>
    <definedName name="solver_mip" localSheetId="1" hidden="1">2147483647</definedName>
    <definedName name="solver_mni" localSheetId="3" hidden="1">30</definedName>
    <definedName name="solver_mni" localSheetId="7" hidden="1">30</definedName>
    <definedName name="solver_mni" localSheetId="6" hidden="1">30</definedName>
    <definedName name="solver_mni" localSheetId="5" hidden="1">30</definedName>
    <definedName name="solver_mni" localSheetId="4" hidden="1">30</definedName>
    <definedName name="solver_mni" localSheetId="18" hidden="1">30</definedName>
    <definedName name="solver_mni" localSheetId="21" hidden="1">30</definedName>
    <definedName name="solver_mni" localSheetId="22" hidden="1">30</definedName>
    <definedName name="solver_mni" localSheetId="19" hidden="1">30</definedName>
    <definedName name="solver_mni" localSheetId="20" hidden="1">30</definedName>
    <definedName name="solver_mni" localSheetId="8" hidden="1">30</definedName>
    <definedName name="solver_mni" localSheetId="10" hidden="1">30</definedName>
    <definedName name="solver_mni" localSheetId="11" hidden="1">30</definedName>
    <definedName name="solver_mni" localSheetId="12" hidden="1">30</definedName>
    <definedName name="solver_mni" localSheetId="9" hidden="1">30</definedName>
    <definedName name="solver_mni" localSheetId="14" hidden="1">30</definedName>
    <definedName name="solver_mni" localSheetId="13" hidden="1">30</definedName>
    <definedName name="solver_mni" localSheetId="16" hidden="1">30</definedName>
    <definedName name="solver_mni" localSheetId="17" hidden="1">30</definedName>
    <definedName name="solver_mni" localSheetId="15" hidden="1">30</definedName>
    <definedName name="solver_mni" localSheetId="0" hidden="1">30</definedName>
    <definedName name="solver_mni" localSheetId="1" hidden="1">30</definedName>
    <definedName name="solver_mrt" localSheetId="3" hidden="1">0.075</definedName>
    <definedName name="solver_mrt" localSheetId="7" hidden="1">0.075</definedName>
    <definedName name="solver_mrt" localSheetId="6" hidden="1">0.075</definedName>
    <definedName name="solver_mrt" localSheetId="5" hidden="1">0.075</definedName>
    <definedName name="solver_mrt" localSheetId="4" hidden="1">0.075</definedName>
    <definedName name="solver_mrt" localSheetId="18" hidden="1">0.075</definedName>
    <definedName name="solver_mrt" localSheetId="21" hidden="1">0.075</definedName>
    <definedName name="solver_mrt" localSheetId="22" hidden="1">0.075</definedName>
    <definedName name="solver_mrt" localSheetId="19" hidden="1">0.075</definedName>
    <definedName name="solver_mrt" localSheetId="20" hidden="1">0.075</definedName>
    <definedName name="solver_mrt" localSheetId="8" hidden="1">0.075</definedName>
    <definedName name="solver_mrt" localSheetId="10" hidden="1">0.075</definedName>
    <definedName name="solver_mrt" localSheetId="11" hidden="1">0.075</definedName>
    <definedName name="solver_mrt" localSheetId="12" hidden="1">0.075</definedName>
    <definedName name="solver_mrt" localSheetId="9" hidden="1">0.075</definedName>
    <definedName name="solver_mrt" localSheetId="14" hidden="1">0.075</definedName>
    <definedName name="solver_mrt" localSheetId="13" hidden="1">0.075</definedName>
    <definedName name="solver_mrt" localSheetId="16" hidden="1">0.075</definedName>
    <definedName name="solver_mrt" localSheetId="17" hidden="1">0.075</definedName>
    <definedName name="solver_mrt" localSheetId="15" hidden="1">0.075</definedName>
    <definedName name="solver_mrt" localSheetId="0" hidden="1">0.075</definedName>
    <definedName name="solver_mrt" localSheetId="1" hidden="1">0.075</definedName>
    <definedName name="solver_msl" localSheetId="3" hidden="1">2</definedName>
    <definedName name="solver_msl" localSheetId="7" hidden="1">2</definedName>
    <definedName name="solver_msl" localSheetId="6" hidden="1">2</definedName>
    <definedName name="solver_msl" localSheetId="5" hidden="1">2</definedName>
    <definedName name="solver_msl" localSheetId="4" hidden="1">2</definedName>
    <definedName name="solver_msl" localSheetId="18" hidden="1">2</definedName>
    <definedName name="solver_msl" localSheetId="21" hidden="1">2</definedName>
    <definedName name="solver_msl" localSheetId="22" hidden="1">2</definedName>
    <definedName name="solver_msl" localSheetId="19" hidden="1">2</definedName>
    <definedName name="solver_msl" localSheetId="20" hidden="1">2</definedName>
    <definedName name="solver_msl" localSheetId="8" hidden="1">2</definedName>
    <definedName name="solver_msl" localSheetId="10" hidden="1">2</definedName>
    <definedName name="solver_msl" localSheetId="11" hidden="1">2</definedName>
    <definedName name="solver_msl" localSheetId="12" hidden="1">2</definedName>
    <definedName name="solver_msl" localSheetId="9" hidden="1">2</definedName>
    <definedName name="solver_msl" localSheetId="14" hidden="1">2</definedName>
    <definedName name="solver_msl" localSheetId="13" hidden="1">2</definedName>
    <definedName name="solver_msl" localSheetId="16" hidden="1">2</definedName>
    <definedName name="solver_msl" localSheetId="17" hidden="1">2</definedName>
    <definedName name="solver_msl" localSheetId="15" hidden="1">2</definedName>
    <definedName name="solver_msl" localSheetId="0" hidden="1">2</definedName>
    <definedName name="solver_msl" localSheetId="1" hidden="1">2</definedName>
    <definedName name="solver_neg" localSheetId="3" hidden="1">1</definedName>
    <definedName name="solver_neg" localSheetId="7" hidden="1">1</definedName>
    <definedName name="solver_neg" localSheetId="6" hidden="1">1</definedName>
    <definedName name="solver_neg" localSheetId="5" hidden="1">1</definedName>
    <definedName name="solver_neg" localSheetId="4" hidden="1">1</definedName>
    <definedName name="solver_neg" localSheetId="18" hidden="1">1</definedName>
    <definedName name="solver_neg" localSheetId="21" hidden="1">1</definedName>
    <definedName name="solver_neg" localSheetId="22" hidden="1">1</definedName>
    <definedName name="solver_neg" localSheetId="19" hidden="1">1</definedName>
    <definedName name="solver_neg" localSheetId="20" hidden="1">1</definedName>
    <definedName name="solver_neg" localSheetId="8" hidden="1">1</definedName>
    <definedName name="solver_neg" localSheetId="10" hidden="1">1</definedName>
    <definedName name="solver_neg" localSheetId="11" hidden="1">1</definedName>
    <definedName name="solver_neg" localSheetId="12" hidden="1">1</definedName>
    <definedName name="solver_neg" localSheetId="9" hidden="1">1</definedName>
    <definedName name="solver_neg" localSheetId="14" hidden="1">1</definedName>
    <definedName name="solver_neg" localSheetId="13" hidden="1">1</definedName>
    <definedName name="solver_neg" localSheetId="16" hidden="1">1</definedName>
    <definedName name="solver_neg" localSheetId="17" hidden="1">1</definedName>
    <definedName name="solver_neg" localSheetId="15" hidden="1">1</definedName>
    <definedName name="solver_neg" localSheetId="2" hidden="1">1</definedName>
    <definedName name="solver_neg" localSheetId="0" hidden="1">1</definedName>
    <definedName name="solver_neg" localSheetId="1" hidden="1">1</definedName>
    <definedName name="solver_nod" localSheetId="3" hidden="1">2147483647</definedName>
    <definedName name="solver_nod" localSheetId="7" hidden="1">2147483647</definedName>
    <definedName name="solver_nod" localSheetId="6" hidden="1">2147483647</definedName>
    <definedName name="solver_nod" localSheetId="5" hidden="1">2147483647</definedName>
    <definedName name="solver_nod" localSheetId="4" hidden="1">2147483647</definedName>
    <definedName name="solver_nod" localSheetId="18" hidden="1">2147483647</definedName>
    <definedName name="solver_nod" localSheetId="21" hidden="1">2147483647</definedName>
    <definedName name="solver_nod" localSheetId="22" hidden="1">2147483647</definedName>
    <definedName name="solver_nod" localSheetId="19" hidden="1">2147483647</definedName>
    <definedName name="solver_nod" localSheetId="20" hidden="1">2147483647</definedName>
    <definedName name="solver_nod" localSheetId="8" hidden="1">2147483647</definedName>
    <definedName name="solver_nod" localSheetId="10" hidden="1">2147483647</definedName>
    <definedName name="solver_nod" localSheetId="11" hidden="1">2147483647</definedName>
    <definedName name="solver_nod" localSheetId="12" hidden="1">2147483647</definedName>
    <definedName name="solver_nod" localSheetId="9" hidden="1">2147483647</definedName>
    <definedName name="solver_nod" localSheetId="14" hidden="1">2147483647</definedName>
    <definedName name="solver_nod" localSheetId="13" hidden="1">2147483647</definedName>
    <definedName name="solver_nod" localSheetId="16" hidden="1">2147483647</definedName>
    <definedName name="solver_nod" localSheetId="17" hidden="1">2147483647</definedName>
    <definedName name="solver_nod" localSheetId="15" hidden="1">2147483647</definedName>
    <definedName name="solver_nod" localSheetId="0" hidden="1">2147483647</definedName>
    <definedName name="solver_nod" localSheetId="1" hidden="1">2147483647</definedName>
    <definedName name="solver_num" localSheetId="3" hidden="1">4</definedName>
    <definedName name="solver_num" localSheetId="7" hidden="1">4</definedName>
    <definedName name="solver_num" localSheetId="6" hidden="1">4</definedName>
    <definedName name="solver_num" localSheetId="5" hidden="1">4</definedName>
    <definedName name="solver_num" localSheetId="4" hidden="1">4</definedName>
    <definedName name="solver_num" localSheetId="18" hidden="1">4</definedName>
    <definedName name="solver_num" localSheetId="21" hidden="1">4</definedName>
    <definedName name="solver_num" localSheetId="22" hidden="1">4</definedName>
    <definedName name="solver_num" localSheetId="19" hidden="1">4</definedName>
    <definedName name="solver_num" localSheetId="20" hidden="1">4</definedName>
    <definedName name="solver_num" localSheetId="8" hidden="1">4</definedName>
    <definedName name="solver_num" localSheetId="10" hidden="1">4</definedName>
    <definedName name="solver_num" localSheetId="11" hidden="1">4</definedName>
    <definedName name="solver_num" localSheetId="12" hidden="1">4</definedName>
    <definedName name="solver_num" localSheetId="9" hidden="1">4</definedName>
    <definedName name="solver_num" localSheetId="14" hidden="1">4</definedName>
    <definedName name="solver_num" localSheetId="13" hidden="1">4</definedName>
    <definedName name="solver_num" localSheetId="16" hidden="1">4</definedName>
    <definedName name="solver_num" localSheetId="17" hidden="1">4</definedName>
    <definedName name="solver_num" localSheetId="15" hidden="1">4</definedName>
    <definedName name="solver_num" localSheetId="2" hidden="1">0</definedName>
    <definedName name="solver_num" localSheetId="0" hidden="1">3</definedName>
    <definedName name="solver_num" localSheetId="1" hidden="1">0</definedName>
    <definedName name="solver_nwt" localSheetId="3" hidden="1">1</definedName>
    <definedName name="solver_nwt" localSheetId="7" hidden="1">1</definedName>
    <definedName name="solver_nwt" localSheetId="6" hidden="1">1</definedName>
    <definedName name="solver_nwt" localSheetId="5" hidden="1">1</definedName>
    <definedName name="solver_nwt" localSheetId="4" hidden="1">1</definedName>
    <definedName name="solver_nwt" localSheetId="18" hidden="1">1</definedName>
    <definedName name="solver_nwt" localSheetId="21" hidden="1">1</definedName>
    <definedName name="solver_nwt" localSheetId="22" hidden="1">1</definedName>
    <definedName name="solver_nwt" localSheetId="19" hidden="1">1</definedName>
    <definedName name="solver_nwt" localSheetId="20" hidden="1">1</definedName>
    <definedName name="solver_nwt" localSheetId="8" hidden="1">1</definedName>
    <definedName name="solver_nwt" localSheetId="10" hidden="1">1</definedName>
    <definedName name="solver_nwt" localSheetId="11" hidden="1">1</definedName>
    <definedName name="solver_nwt" localSheetId="12" hidden="1">1</definedName>
    <definedName name="solver_nwt" localSheetId="9" hidden="1">1</definedName>
    <definedName name="solver_nwt" localSheetId="14" hidden="1">1</definedName>
    <definedName name="solver_nwt" localSheetId="13" hidden="1">1</definedName>
    <definedName name="solver_nwt" localSheetId="16" hidden="1">1</definedName>
    <definedName name="solver_nwt" localSheetId="17" hidden="1">1</definedName>
    <definedName name="solver_nwt" localSheetId="15" hidden="1">1</definedName>
    <definedName name="solver_nwt" localSheetId="0" hidden="1">1</definedName>
    <definedName name="solver_nwt" localSheetId="1" hidden="1">1</definedName>
    <definedName name="solver_opt" localSheetId="3" hidden="1">'AP1 CB'!$C$23</definedName>
    <definedName name="solver_opt" localSheetId="7" hidden="1">'AP1 DS'!$C$23</definedName>
    <definedName name="solver_opt" localSheetId="6" hidden="1">'AP1 DT'!$C$23</definedName>
    <definedName name="solver_opt" localSheetId="5" hidden="1">'AP1 MF'!$C$23</definedName>
    <definedName name="solver_opt" localSheetId="4" hidden="1">'AP1 OR'!$C$23</definedName>
    <definedName name="solver_opt" localSheetId="18" hidden="1">'AP2 CB'!$C$26</definedName>
    <definedName name="solver_opt" localSheetId="21" hidden="1">'AP2 DS'!$C$26</definedName>
    <definedName name="solver_opt" localSheetId="22" hidden="1">'AP2 DT'!$C$26</definedName>
    <definedName name="solver_opt" localSheetId="19" hidden="1">'AP2 MF'!$C$26</definedName>
    <definedName name="solver_opt" localSheetId="20" hidden="1">'AP2 OR'!$C$26</definedName>
    <definedName name="solver_opt" localSheetId="8" hidden="1">'AP3 CB'!$C$23</definedName>
    <definedName name="solver_opt" localSheetId="10" hidden="1">'AP3 DS'!$C$23</definedName>
    <definedName name="solver_opt" localSheetId="11" hidden="1">'AP3 DT'!$C$23</definedName>
    <definedName name="solver_opt" localSheetId="12" hidden="1">'AP3 MF'!$C$23</definedName>
    <definedName name="solver_opt" localSheetId="9" hidden="1">'AP3 OR'!$C$23</definedName>
    <definedName name="solver_opt" localSheetId="14" hidden="1">'AP4 CB'!$C$23</definedName>
    <definedName name="solver_opt" localSheetId="13" hidden="1">'AP4 DS'!$C$23</definedName>
    <definedName name="solver_opt" localSheetId="16" hidden="1">'AP4 DT'!$C$23</definedName>
    <definedName name="solver_opt" localSheetId="17" hidden="1">'AP4 MF'!$C$23</definedName>
    <definedName name="solver_opt" localSheetId="15" hidden="1">'AP4 OR'!$C$23</definedName>
    <definedName name="solver_opt" localSheetId="2" hidden="1">'Average Weight of Criteria PA'!$G$11</definedName>
    <definedName name="solver_opt" localSheetId="0" hidden="1">Example!$C$28</definedName>
    <definedName name="solver_pre" localSheetId="3" hidden="1">0.000001</definedName>
    <definedName name="solver_pre" localSheetId="7" hidden="1">0.000001</definedName>
    <definedName name="solver_pre" localSheetId="6" hidden="1">0.000001</definedName>
    <definedName name="solver_pre" localSheetId="5" hidden="1">0.000001</definedName>
    <definedName name="solver_pre" localSheetId="4" hidden="1">0.000001</definedName>
    <definedName name="solver_pre" localSheetId="18" hidden="1">0.000001</definedName>
    <definedName name="solver_pre" localSheetId="21" hidden="1">0.000001</definedName>
    <definedName name="solver_pre" localSheetId="22" hidden="1">0.000001</definedName>
    <definedName name="solver_pre" localSheetId="19" hidden="1">0.000001</definedName>
    <definedName name="solver_pre" localSheetId="20" hidden="1">0.000001</definedName>
    <definedName name="solver_pre" localSheetId="8" hidden="1">0.000001</definedName>
    <definedName name="solver_pre" localSheetId="10" hidden="1">0.000001</definedName>
    <definedName name="solver_pre" localSheetId="11" hidden="1">0.000001</definedName>
    <definedName name="solver_pre" localSheetId="12" hidden="1">0.000001</definedName>
    <definedName name="solver_pre" localSheetId="9" hidden="1">0.000001</definedName>
    <definedName name="solver_pre" localSheetId="14" hidden="1">0.000001</definedName>
    <definedName name="solver_pre" localSheetId="13" hidden="1">0.000001</definedName>
    <definedName name="solver_pre" localSheetId="16" hidden="1">0.000001</definedName>
    <definedName name="solver_pre" localSheetId="17" hidden="1">0.000001</definedName>
    <definedName name="solver_pre" localSheetId="15" hidden="1">0.000001</definedName>
    <definedName name="solver_pre" localSheetId="0" hidden="1">0.000001</definedName>
    <definedName name="solver_pre" localSheetId="1" hidden="1">0.000001</definedName>
    <definedName name="solver_rbv" localSheetId="3" hidden="1">2</definedName>
    <definedName name="solver_rbv" localSheetId="7" hidden="1">2</definedName>
    <definedName name="solver_rbv" localSheetId="6" hidden="1">2</definedName>
    <definedName name="solver_rbv" localSheetId="5" hidden="1">2</definedName>
    <definedName name="solver_rbv" localSheetId="4" hidden="1">2</definedName>
    <definedName name="solver_rbv" localSheetId="18" hidden="1">2</definedName>
    <definedName name="solver_rbv" localSheetId="21" hidden="1">2</definedName>
    <definedName name="solver_rbv" localSheetId="22" hidden="1">2</definedName>
    <definedName name="solver_rbv" localSheetId="19" hidden="1">2</definedName>
    <definedName name="solver_rbv" localSheetId="20" hidden="1">2</definedName>
    <definedName name="solver_rbv" localSheetId="8" hidden="1">2</definedName>
    <definedName name="solver_rbv" localSheetId="10" hidden="1">2</definedName>
    <definedName name="solver_rbv" localSheetId="11" hidden="1">2</definedName>
    <definedName name="solver_rbv" localSheetId="12" hidden="1">2</definedName>
    <definedName name="solver_rbv" localSheetId="9" hidden="1">2</definedName>
    <definedName name="solver_rbv" localSheetId="14" hidden="1">2</definedName>
    <definedName name="solver_rbv" localSheetId="13" hidden="1">2</definedName>
    <definedName name="solver_rbv" localSheetId="16" hidden="1">2</definedName>
    <definedName name="solver_rbv" localSheetId="17" hidden="1">2</definedName>
    <definedName name="solver_rbv" localSheetId="15" hidden="1">2</definedName>
    <definedName name="solver_rbv" localSheetId="0" hidden="1">2</definedName>
    <definedName name="solver_rbv" localSheetId="1" hidden="1">2</definedName>
    <definedName name="solver_rel1" localSheetId="3" hidden="1">3</definedName>
    <definedName name="solver_rel1" localSheetId="7" hidden="1">3</definedName>
    <definedName name="solver_rel1" localSheetId="6" hidden="1">3</definedName>
    <definedName name="solver_rel1" localSheetId="5" hidden="1">3</definedName>
    <definedName name="solver_rel1" localSheetId="4" hidden="1">3</definedName>
    <definedName name="solver_rel1" localSheetId="18" hidden="1">3</definedName>
    <definedName name="solver_rel1" localSheetId="21" hidden="1">3</definedName>
    <definedName name="solver_rel1" localSheetId="22" hidden="1">3</definedName>
    <definedName name="solver_rel1" localSheetId="19" hidden="1">3</definedName>
    <definedName name="solver_rel1" localSheetId="20" hidden="1">3</definedName>
    <definedName name="solver_rel1" localSheetId="8" hidden="1">3</definedName>
    <definedName name="solver_rel1" localSheetId="10" hidden="1">3</definedName>
    <definedName name="solver_rel1" localSheetId="11" hidden="1">3</definedName>
    <definedName name="solver_rel1" localSheetId="12" hidden="1">3</definedName>
    <definedName name="solver_rel1" localSheetId="9" hidden="1">3</definedName>
    <definedName name="solver_rel1" localSheetId="14" hidden="1">3</definedName>
    <definedName name="solver_rel1" localSheetId="13" hidden="1">3</definedName>
    <definedName name="solver_rel1" localSheetId="16" hidden="1">3</definedName>
    <definedName name="solver_rel1" localSheetId="17" hidden="1">3</definedName>
    <definedName name="solver_rel1" localSheetId="15" hidden="1">3</definedName>
    <definedName name="solver_rel1" localSheetId="0" hidden="1">2</definedName>
    <definedName name="solver_rel1" localSheetId="1" hidden="1">1</definedName>
    <definedName name="solver_rel2" localSheetId="3" hidden="1">2</definedName>
    <definedName name="solver_rel2" localSheetId="7" hidden="1">2</definedName>
    <definedName name="solver_rel2" localSheetId="6" hidden="1">2</definedName>
    <definedName name="solver_rel2" localSheetId="5" hidden="1">2</definedName>
    <definedName name="solver_rel2" localSheetId="4" hidden="1">2</definedName>
    <definedName name="solver_rel2" localSheetId="18" hidden="1">2</definedName>
    <definedName name="solver_rel2" localSheetId="21" hidden="1">2</definedName>
    <definedName name="solver_rel2" localSheetId="22" hidden="1">2</definedName>
    <definedName name="solver_rel2" localSheetId="19" hidden="1">2</definedName>
    <definedName name="solver_rel2" localSheetId="20" hidden="1">2</definedName>
    <definedName name="solver_rel2" localSheetId="8" hidden="1">2</definedName>
    <definedName name="solver_rel2" localSheetId="10" hidden="1">2</definedName>
    <definedName name="solver_rel2" localSheetId="11" hidden="1">2</definedName>
    <definedName name="solver_rel2" localSheetId="12" hidden="1">2</definedName>
    <definedName name="solver_rel2" localSheetId="9" hidden="1">2</definedName>
    <definedName name="solver_rel2" localSheetId="14" hidden="1">2</definedName>
    <definedName name="solver_rel2" localSheetId="13" hidden="1">2</definedName>
    <definedName name="solver_rel2" localSheetId="16" hidden="1">2</definedName>
    <definedName name="solver_rel2" localSheetId="17" hidden="1">2</definedName>
    <definedName name="solver_rel2" localSheetId="15" hidden="1">2</definedName>
    <definedName name="solver_rel2" localSheetId="0" hidden="1">1</definedName>
    <definedName name="solver_rel2" localSheetId="1" hidden="1">1</definedName>
    <definedName name="solver_rel3" localSheetId="3" hidden="1">1</definedName>
    <definedName name="solver_rel3" localSheetId="7" hidden="1">1</definedName>
    <definedName name="solver_rel3" localSheetId="6" hidden="1">1</definedName>
    <definedName name="solver_rel3" localSheetId="5" hidden="1">1</definedName>
    <definedName name="solver_rel3" localSheetId="4" hidden="1">1</definedName>
    <definedName name="solver_rel3" localSheetId="18" hidden="1">1</definedName>
    <definedName name="solver_rel3" localSheetId="21" hidden="1">1</definedName>
    <definedName name="solver_rel3" localSheetId="22" hidden="1">1</definedName>
    <definedName name="solver_rel3" localSheetId="19" hidden="1">1</definedName>
    <definedName name="solver_rel3" localSheetId="20" hidden="1">1</definedName>
    <definedName name="solver_rel3" localSheetId="8" hidden="1">1</definedName>
    <definedName name="solver_rel3" localSheetId="10" hidden="1">1</definedName>
    <definedName name="solver_rel3" localSheetId="11" hidden="1">1</definedName>
    <definedName name="solver_rel3" localSheetId="12" hidden="1">1</definedName>
    <definedName name="solver_rel3" localSheetId="9" hidden="1">1</definedName>
    <definedName name="solver_rel3" localSheetId="14" hidden="1">1</definedName>
    <definedName name="solver_rel3" localSheetId="13" hidden="1">1</definedName>
    <definedName name="solver_rel3" localSheetId="16" hidden="1">1</definedName>
    <definedName name="solver_rel3" localSheetId="17" hidden="1">1</definedName>
    <definedName name="solver_rel3" localSheetId="15" hidden="1">1</definedName>
    <definedName name="solver_rel3" localSheetId="0" hidden="1">1</definedName>
    <definedName name="solver_rel3" localSheetId="1" hidden="1">1</definedName>
    <definedName name="solver_rel4" localSheetId="3" hidden="1">1</definedName>
    <definedName name="solver_rel4" localSheetId="7" hidden="1">1</definedName>
    <definedName name="solver_rel4" localSheetId="6" hidden="1">1</definedName>
    <definedName name="solver_rel4" localSheetId="5" hidden="1">1</definedName>
    <definedName name="solver_rel4" localSheetId="4" hidden="1">1</definedName>
    <definedName name="solver_rel4" localSheetId="18" hidden="1">1</definedName>
    <definedName name="solver_rel4" localSheetId="21" hidden="1">1</definedName>
    <definedName name="solver_rel4" localSheetId="22" hidden="1">1</definedName>
    <definedName name="solver_rel4" localSheetId="19" hidden="1">1</definedName>
    <definedName name="solver_rel4" localSheetId="20" hidden="1">1</definedName>
    <definedName name="solver_rel4" localSheetId="8" hidden="1">1</definedName>
    <definedName name="solver_rel4" localSheetId="10" hidden="1">1</definedName>
    <definedName name="solver_rel4" localSheetId="11" hidden="1">1</definedName>
    <definedName name="solver_rel4" localSheetId="12" hidden="1">1</definedName>
    <definedName name="solver_rel4" localSheetId="9" hidden="1">1</definedName>
    <definedName name="solver_rel4" localSheetId="14" hidden="1">1</definedName>
    <definedName name="solver_rel4" localSheetId="13" hidden="1">1</definedName>
    <definedName name="solver_rel4" localSheetId="16" hidden="1">1</definedName>
    <definedName name="solver_rel4" localSheetId="17" hidden="1">1</definedName>
    <definedName name="solver_rel4" localSheetId="15" hidden="1">1</definedName>
    <definedName name="solver_rel4" localSheetId="1" hidden="1">1</definedName>
    <definedName name="solver_rhs1" localSheetId="3" hidden="1">0</definedName>
    <definedName name="solver_rhs1" localSheetId="7" hidden="1">0</definedName>
    <definedName name="solver_rhs1" localSheetId="6" hidden="1">0</definedName>
    <definedName name="solver_rhs1" localSheetId="5" hidden="1">0</definedName>
    <definedName name="solver_rhs1" localSheetId="4" hidden="1">0</definedName>
    <definedName name="solver_rhs1" localSheetId="18" hidden="1">0</definedName>
    <definedName name="solver_rhs1" localSheetId="21" hidden="1">0</definedName>
    <definedName name="solver_rhs1" localSheetId="22" hidden="1">0</definedName>
    <definedName name="solver_rhs1" localSheetId="19" hidden="1">0</definedName>
    <definedName name="solver_rhs1" localSheetId="20" hidden="1">0</definedName>
    <definedName name="solver_rhs1" localSheetId="8" hidden="1">0</definedName>
    <definedName name="solver_rhs1" localSheetId="10" hidden="1">0</definedName>
    <definedName name="solver_rhs1" localSheetId="11" hidden="1">0</definedName>
    <definedName name="solver_rhs1" localSheetId="12" hidden="1">0</definedName>
    <definedName name="solver_rhs1" localSheetId="9" hidden="1">0</definedName>
    <definedName name="solver_rhs1" localSheetId="14" hidden="1">0</definedName>
    <definedName name="solver_rhs1" localSheetId="13" hidden="1">0</definedName>
    <definedName name="solver_rhs1" localSheetId="16" hidden="1">0</definedName>
    <definedName name="solver_rhs1" localSheetId="17" hidden="1">0</definedName>
    <definedName name="solver_rhs1" localSheetId="15" hidden="1">0</definedName>
    <definedName name="solver_rhs1" localSheetId="0" hidden="1">1</definedName>
    <definedName name="solver_rhs1" localSheetId="1" hidden="1">Instruction!#REF!</definedName>
    <definedName name="solver_rhs2" localSheetId="3" hidden="1">1</definedName>
    <definedName name="solver_rhs2" localSheetId="7" hidden="1">1</definedName>
    <definedName name="solver_rhs2" localSheetId="6" hidden="1">1</definedName>
    <definedName name="solver_rhs2" localSheetId="5" hidden="1">1</definedName>
    <definedName name="solver_rhs2" localSheetId="4" hidden="1">1</definedName>
    <definedName name="solver_rhs2" localSheetId="18" hidden="1">1</definedName>
    <definedName name="solver_rhs2" localSheetId="21" hidden="1">1</definedName>
    <definedName name="solver_rhs2" localSheetId="22" hidden="1">1</definedName>
    <definedName name="solver_rhs2" localSheetId="19" hidden="1">1</definedName>
    <definedName name="solver_rhs2" localSheetId="20" hidden="1">1</definedName>
    <definedName name="solver_rhs2" localSheetId="8" hidden="1">1</definedName>
    <definedName name="solver_rhs2" localSheetId="10" hidden="1">1</definedName>
    <definedName name="solver_rhs2" localSheetId="11" hidden="1">1</definedName>
    <definedName name="solver_rhs2" localSheetId="12" hidden="1">1</definedName>
    <definedName name="solver_rhs2" localSheetId="9" hidden="1">1</definedName>
    <definedName name="solver_rhs2" localSheetId="14" hidden="1">1</definedName>
    <definedName name="solver_rhs2" localSheetId="13" hidden="1">1</definedName>
    <definedName name="solver_rhs2" localSheetId="16" hidden="1">1</definedName>
    <definedName name="solver_rhs2" localSheetId="17" hidden="1">1</definedName>
    <definedName name="solver_rhs2" localSheetId="15" hidden="1">1</definedName>
    <definedName name="solver_rhs2" localSheetId="0" hidden="1">Example!$C$28</definedName>
    <definedName name="solver_rhs2" localSheetId="1" hidden="1">Instruction!#REF!</definedName>
    <definedName name="solver_rhs3" localSheetId="3" hidden="1">'AP1 CB'!$C$23</definedName>
    <definedName name="solver_rhs3" localSheetId="7" hidden="1">'AP1 DS'!$C$23</definedName>
    <definedName name="solver_rhs3" localSheetId="6" hidden="1">'AP1 DT'!$C$23</definedName>
    <definedName name="solver_rhs3" localSheetId="5" hidden="1">'AP1 MF'!$C$23</definedName>
    <definedName name="solver_rhs3" localSheetId="4" hidden="1">'AP1 OR'!$C$23</definedName>
    <definedName name="solver_rhs3" localSheetId="18" hidden="1">'AP2 CB'!$C$26</definedName>
    <definedName name="solver_rhs3" localSheetId="21" hidden="1">'AP2 DS'!$C$26</definedName>
    <definedName name="solver_rhs3" localSheetId="22" hidden="1">'AP2 DT'!$C$26</definedName>
    <definedName name="solver_rhs3" localSheetId="19" hidden="1">'AP2 MF'!$C$26</definedName>
    <definedName name="solver_rhs3" localSheetId="20" hidden="1">'AP2 OR'!$C$26</definedName>
    <definedName name="solver_rhs3" localSheetId="8" hidden="1">'AP3 CB'!$C$23</definedName>
    <definedName name="solver_rhs3" localSheetId="10" hidden="1">'AP3 DS'!$C$23</definedName>
    <definedName name="solver_rhs3" localSheetId="11" hidden="1">'AP3 DT'!$C$23</definedName>
    <definedName name="solver_rhs3" localSheetId="12" hidden="1">'AP3 MF'!$C$23</definedName>
    <definedName name="solver_rhs3" localSheetId="9" hidden="1">'AP3 OR'!$C$23</definedName>
    <definedName name="solver_rhs3" localSheetId="14" hidden="1">'AP4 CB'!$C$23</definedName>
    <definedName name="solver_rhs3" localSheetId="13" hidden="1">'AP4 DS'!$C$23</definedName>
    <definedName name="solver_rhs3" localSheetId="16" hidden="1">'AP4 DT'!$C$23</definedName>
    <definedName name="solver_rhs3" localSheetId="17" hidden="1">'AP4 MF'!$C$23</definedName>
    <definedName name="solver_rhs3" localSheetId="15" hidden="1">'AP4 OR'!$C$23</definedName>
    <definedName name="solver_rhs3" localSheetId="0" hidden="1">Example!$C$28</definedName>
    <definedName name="solver_rhs3" localSheetId="1" hidden="1">Instruction!#REF!</definedName>
    <definedName name="solver_rhs4" localSheetId="3" hidden="1">'AP1 CB'!$C$23</definedName>
    <definedName name="solver_rhs4" localSheetId="7" hidden="1">'AP1 DS'!$C$23</definedName>
    <definedName name="solver_rhs4" localSheetId="6" hidden="1">'AP1 DT'!$C$23</definedName>
    <definedName name="solver_rhs4" localSheetId="5" hidden="1">'AP1 MF'!$C$23</definedName>
    <definedName name="solver_rhs4" localSheetId="4" hidden="1">'AP1 OR'!$C$23</definedName>
    <definedName name="solver_rhs4" localSheetId="18" hidden="1">'AP2 CB'!$C$26</definedName>
    <definedName name="solver_rhs4" localSheetId="21" hidden="1">'AP2 DS'!$C$26</definedName>
    <definedName name="solver_rhs4" localSheetId="22" hidden="1">'AP2 DT'!$C$26</definedName>
    <definedName name="solver_rhs4" localSheetId="19" hidden="1">'AP2 MF'!$C$26</definedName>
    <definedName name="solver_rhs4" localSheetId="20" hidden="1">'AP2 OR'!$C$26</definedName>
    <definedName name="solver_rhs4" localSheetId="8" hidden="1">'AP3 CB'!$C$23</definedName>
    <definedName name="solver_rhs4" localSheetId="10" hidden="1">'AP3 DS'!$C$23</definedName>
    <definedName name="solver_rhs4" localSheetId="11" hidden="1">'AP3 DT'!$C$23</definedName>
    <definedName name="solver_rhs4" localSheetId="12" hidden="1">'AP3 MF'!$C$23</definedName>
    <definedName name="solver_rhs4" localSheetId="9" hidden="1">'AP3 OR'!$C$23</definedName>
    <definedName name="solver_rhs4" localSheetId="14" hidden="1">'AP4 CB'!$C$23</definedName>
    <definedName name="solver_rhs4" localSheetId="13" hidden="1">'AP4 DS'!$C$23</definedName>
    <definedName name="solver_rhs4" localSheetId="16" hidden="1">'AP4 DT'!$C$23</definedName>
    <definedName name="solver_rhs4" localSheetId="17" hidden="1">'AP4 MF'!$C$23</definedName>
    <definedName name="solver_rhs4" localSheetId="15" hidden="1">'AP4 OR'!$C$23</definedName>
    <definedName name="solver_rhs4" localSheetId="1" hidden="1">Instruction!#REF!</definedName>
    <definedName name="solver_rlx" localSheetId="3" hidden="1">2</definedName>
    <definedName name="solver_rlx" localSheetId="7" hidden="1">2</definedName>
    <definedName name="solver_rlx" localSheetId="6" hidden="1">2</definedName>
    <definedName name="solver_rlx" localSheetId="5" hidden="1">2</definedName>
    <definedName name="solver_rlx" localSheetId="4" hidden="1">2</definedName>
    <definedName name="solver_rlx" localSheetId="18" hidden="1">2</definedName>
    <definedName name="solver_rlx" localSheetId="21" hidden="1">2</definedName>
    <definedName name="solver_rlx" localSheetId="22" hidden="1">2</definedName>
    <definedName name="solver_rlx" localSheetId="19" hidden="1">2</definedName>
    <definedName name="solver_rlx" localSheetId="20" hidden="1">2</definedName>
    <definedName name="solver_rlx" localSheetId="8" hidden="1">2</definedName>
    <definedName name="solver_rlx" localSheetId="10" hidden="1">2</definedName>
    <definedName name="solver_rlx" localSheetId="11" hidden="1">2</definedName>
    <definedName name="solver_rlx" localSheetId="12" hidden="1">2</definedName>
    <definedName name="solver_rlx" localSheetId="9" hidden="1">2</definedName>
    <definedName name="solver_rlx" localSheetId="14" hidden="1">2</definedName>
    <definedName name="solver_rlx" localSheetId="13" hidden="1">2</definedName>
    <definedName name="solver_rlx" localSheetId="16" hidden="1">2</definedName>
    <definedName name="solver_rlx" localSheetId="17" hidden="1">2</definedName>
    <definedName name="solver_rlx" localSheetId="15" hidden="1">2</definedName>
    <definedName name="solver_rlx" localSheetId="0" hidden="1">2</definedName>
    <definedName name="solver_rlx" localSheetId="1" hidden="1">2</definedName>
    <definedName name="solver_rsd" localSheetId="3" hidden="1">0</definedName>
    <definedName name="solver_rsd" localSheetId="7" hidden="1">0</definedName>
    <definedName name="solver_rsd" localSheetId="6" hidden="1">0</definedName>
    <definedName name="solver_rsd" localSheetId="5" hidden="1">0</definedName>
    <definedName name="solver_rsd" localSheetId="4" hidden="1">0</definedName>
    <definedName name="solver_rsd" localSheetId="18" hidden="1">0</definedName>
    <definedName name="solver_rsd" localSheetId="21" hidden="1">0</definedName>
    <definedName name="solver_rsd" localSheetId="22" hidden="1">0</definedName>
    <definedName name="solver_rsd" localSheetId="19" hidden="1">0</definedName>
    <definedName name="solver_rsd" localSheetId="20" hidden="1">0</definedName>
    <definedName name="solver_rsd" localSheetId="8" hidden="1">0</definedName>
    <definedName name="solver_rsd" localSheetId="10" hidden="1">0</definedName>
    <definedName name="solver_rsd" localSheetId="11" hidden="1">0</definedName>
    <definedName name="solver_rsd" localSheetId="12" hidden="1">0</definedName>
    <definedName name="solver_rsd" localSheetId="9" hidden="1">0</definedName>
    <definedName name="solver_rsd" localSheetId="14" hidden="1">0</definedName>
    <definedName name="solver_rsd" localSheetId="13" hidden="1">0</definedName>
    <definedName name="solver_rsd" localSheetId="16" hidden="1">0</definedName>
    <definedName name="solver_rsd" localSheetId="17" hidden="1">0</definedName>
    <definedName name="solver_rsd" localSheetId="15" hidden="1">0</definedName>
    <definedName name="solver_rsd" localSheetId="0" hidden="1">0</definedName>
    <definedName name="solver_rsd" localSheetId="1" hidden="1">0</definedName>
    <definedName name="solver_scl" localSheetId="3" hidden="1">2</definedName>
    <definedName name="solver_scl" localSheetId="7" hidden="1">2</definedName>
    <definedName name="solver_scl" localSheetId="6" hidden="1">2</definedName>
    <definedName name="solver_scl" localSheetId="5" hidden="1">2</definedName>
    <definedName name="solver_scl" localSheetId="4" hidden="1">2</definedName>
    <definedName name="solver_scl" localSheetId="18" hidden="1">2</definedName>
    <definedName name="solver_scl" localSheetId="21" hidden="1">2</definedName>
    <definedName name="solver_scl" localSheetId="22" hidden="1">2</definedName>
    <definedName name="solver_scl" localSheetId="19" hidden="1">2</definedName>
    <definedName name="solver_scl" localSheetId="20" hidden="1">2</definedName>
    <definedName name="solver_scl" localSheetId="8" hidden="1">2</definedName>
    <definedName name="solver_scl" localSheetId="10" hidden="1">2</definedName>
    <definedName name="solver_scl" localSheetId="11" hidden="1">2</definedName>
    <definedName name="solver_scl" localSheetId="12" hidden="1">2</definedName>
    <definedName name="solver_scl" localSheetId="9" hidden="1">2</definedName>
    <definedName name="solver_scl" localSheetId="14" hidden="1">2</definedName>
    <definedName name="solver_scl" localSheetId="13" hidden="1">2</definedName>
    <definedName name="solver_scl" localSheetId="16" hidden="1">2</definedName>
    <definedName name="solver_scl" localSheetId="17" hidden="1">2</definedName>
    <definedName name="solver_scl" localSheetId="15" hidden="1">2</definedName>
    <definedName name="solver_scl" localSheetId="0" hidden="1">2</definedName>
    <definedName name="solver_scl" localSheetId="1" hidden="1">2</definedName>
    <definedName name="solver_sho" localSheetId="3" hidden="1">2</definedName>
    <definedName name="solver_sho" localSheetId="7" hidden="1">2</definedName>
    <definedName name="solver_sho" localSheetId="6" hidden="1">2</definedName>
    <definedName name="solver_sho" localSheetId="5" hidden="1">2</definedName>
    <definedName name="solver_sho" localSheetId="4" hidden="1">2</definedName>
    <definedName name="solver_sho" localSheetId="18" hidden="1">2</definedName>
    <definedName name="solver_sho" localSheetId="21" hidden="1">2</definedName>
    <definedName name="solver_sho" localSheetId="22" hidden="1">2</definedName>
    <definedName name="solver_sho" localSheetId="19" hidden="1">2</definedName>
    <definedName name="solver_sho" localSheetId="20" hidden="1">2</definedName>
    <definedName name="solver_sho" localSheetId="8" hidden="1">2</definedName>
    <definedName name="solver_sho" localSheetId="10" hidden="1">2</definedName>
    <definedName name="solver_sho" localSheetId="11" hidden="1">2</definedName>
    <definedName name="solver_sho" localSheetId="12" hidden="1">2</definedName>
    <definedName name="solver_sho" localSheetId="9" hidden="1">2</definedName>
    <definedName name="solver_sho" localSheetId="14" hidden="1">2</definedName>
    <definedName name="solver_sho" localSheetId="13" hidden="1">2</definedName>
    <definedName name="solver_sho" localSheetId="16" hidden="1">2</definedName>
    <definedName name="solver_sho" localSheetId="17" hidden="1">2</definedName>
    <definedName name="solver_sho" localSheetId="15" hidden="1">2</definedName>
    <definedName name="solver_sho" localSheetId="0" hidden="1">2</definedName>
    <definedName name="solver_sho" localSheetId="1" hidden="1">2</definedName>
    <definedName name="solver_ssz" localSheetId="3" hidden="1">0</definedName>
    <definedName name="solver_ssz" localSheetId="7" hidden="1">0</definedName>
    <definedName name="solver_ssz" localSheetId="6" hidden="1">0</definedName>
    <definedName name="solver_ssz" localSheetId="5" hidden="1">0</definedName>
    <definedName name="solver_ssz" localSheetId="4" hidden="1">0</definedName>
    <definedName name="solver_ssz" localSheetId="18" hidden="1">0</definedName>
    <definedName name="solver_ssz" localSheetId="21" hidden="1">0</definedName>
    <definedName name="solver_ssz" localSheetId="22" hidden="1">0</definedName>
    <definedName name="solver_ssz" localSheetId="19" hidden="1">0</definedName>
    <definedName name="solver_ssz" localSheetId="20" hidden="1">0</definedName>
    <definedName name="solver_ssz" localSheetId="8" hidden="1">0</definedName>
    <definedName name="solver_ssz" localSheetId="10" hidden="1">0</definedName>
    <definedName name="solver_ssz" localSheetId="11" hidden="1">0</definedName>
    <definedName name="solver_ssz" localSheetId="12" hidden="1">0</definedName>
    <definedName name="solver_ssz" localSheetId="9" hidden="1">0</definedName>
    <definedName name="solver_ssz" localSheetId="14" hidden="1">0</definedName>
    <definedName name="solver_ssz" localSheetId="13" hidden="1">0</definedName>
    <definedName name="solver_ssz" localSheetId="16" hidden="1">0</definedName>
    <definedName name="solver_ssz" localSheetId="17" hidden="1">0</definedName>
    <definedName name="solver_ssz" localSheetId="15" hidden="1">0</definedName>
    <definedName name="solver_ssz" localSheetId="0" hidden="1">100</definedName>
    <definedName name="solver_ssz" localSheetId="1" hidden="1">0</definedName>
    <definedName name="solver_tim" localSheetId="3" hidden="1">2147483647</definedName>
    <definedName name="solver_tim" localSheetId="7" hidden="1">2147483647</definedName>
    <definedName name="solver_tim" localSheetId="6" hidden="1">2147483647</definedName>
    <definedName name="solver_tim" localSheetId="5" hidden="1">2147483647</definedName>
    <definedName name="solver_tim" localSheetId="4" hidden="1">2147483647</definedName>
    <definedName name="solver_tim" localSheetId="18" hidden="1">2147483647</definedName>
    <definedName name="solver_tim" localSheetId="21" hidden="1">2147483647</definedName>
    <definedName name="solver_tim" localSheetId="22" hidden="1">2147483647</definedName>
    <definedName name="solver_tim" localSheetId="19" hidden="1">2147483647</definedName>
    <definedName name="solver_tim" localSheetId="20" hidden="1">2147483647</definedName>
    <definedName name="solver_tim" localSheetId="8" hidden="1">2147483647</definedName>
    <definedName name="solver_tim" localSheetId="10" hidden="1">2147483647</definedName>
    <definedName name="solver_tim" localSheetId="11" hidden="1">2147483647</definedName>
    <definedName name="solver_tim" localSheetId="12" hidden="1">2147483647</definedName>
    <definedName name="solver_tim" localSheetId="9" hidden="1">2147483647</definedName>
    <definedName name="solver_tim" localSheetId="14" hidden="1">2147483647</definedName>
    <definedName name="solver_tim" localSheetId="13" hidden="1">2147483647</definedName>
    <definedName name="solver_tim" localSheetId="16" hidden="1">2147483647</definedName>
    <definedName name="solver_tim" localSheetId="17" hidden="1">2147483647</definedName>
    <definedName name="solver_tim" localSheetId="15" hidden="1">2147483647</definedName>
    <definedName name="solver_tim" localSheetId="0" hidden="1">2147483647</definedName>
    <definedName name="solver_tim" localSheetId="1" hidden="1">2147483647</definedName>
    <definedName name="solver_tol" localSheetId="3" hidden="1">0.01</definedName>
    <definedName name="solver_tol" localSheetId="7" hidden="1">0.01</definedName>
    <definedName name="solver_tol" localSheetId="6" hidden="1">0.01</definedName>
    <definedName name="solver_tol" localSheetId="5" hidden="1">0.01</definedName>
    <definedName name="solver_tol" localSheetId="4" hidden="1">0.01</definedName>
    <definedName name="solver_tol" localSheetId="18" hidden="1">0.01</definedName>
    <definedName name="solver_tol" localSheetId="21" hidden="1">0.01</definedName>
    <definedName name="solver_tol" localSheetId="22" hidden="1">0.01</definedName>
    <definedName name="solver_tol" localSheetId="19" hidden="1">0.01</definedName>
    <definedName name="solver_tol" localSheetId="20" hidden="1">0.01</definedName>
    <definedName name="solver_tol" localSheetId="8" hidden="1">0.01</definedName>
    <definedName name="solver_tol" localSheetId="10" hidden="1">0.01</definedName>
    <definedName name="solver_tol" localSheetId="11" hidden="1">0.01</definedName>
    <definedName name="solver_tol" localSheetId="12" hidden="1">0.01</definedName>
    <definedName name="solver_tol" localSheetId="9" hidden="1">0.01</definedName>
    <definedName name="solver_tol" localSheetId="14" hidden="1">0.01</definedName>
    <definedName name="solver_tol" localSheetId="13" hidden="1">0.01</definedName>
    <definedName name="solver_tol" localSheetId="16" hidden="1">0.01</definedName>
    <definedName name="solver_tol" localSheetId="17" hidden="1">0.01</definedName>
    <definedName name="solver_tol" localSheetId="15" hidden="1">0.01</definedName>
    <definedName name="solver_tol" localSheetId="0" hidden="1">0.01</definedName>
    <definedName name="solver_tol" localSheetId="1" hidden="1">0.01</definedName>
    <definedName name="solver_typ" localSheetId="3" hidden="1">2</definedName>
    <definedName name="solver_typ" localSheetId="7" hidden="1">2</definedName>
    <definedName name="solver_typ" localSheetId="6" hidden="1">2</definedName>
    <definedName name="solver_typ" localSheetId="5" hidden="1">2</definedName>
    <definedName name="solver_typ" localSheetId="4" hidden="1">2</definedName>
    <definedName name="solver_typ" localSheetId="18" hidden="1">2</definedName>
    <definedName name="solver_typ" localSheetId="21" hidden="1">2</definedName>
    <definedName name="solver_typ" localSheetId="22" hidden="1">2</definedName>
    <definedName name="solver_typ" localSheetId="19" hidden="1">2</definedName>
    <definedName name="solver_typ" localSheetId="20" hidden="1">2</definedName>
    <definedName name="solver_typ" localSheetId="8" hidden="1">2</definedName>
    <definedName name="solver_typ" localSheetId="10" hidden="1">2</definedName>
    <definedName name="solver_typ" localSheetId="11" hidden="1">2</definedName>
    <definedName name="solver_typ" localSheetId="12" hidden="1">2</definedName>
    <definedName name="solver_typ" localSheetId="9" hidden="1">2</definedName>
    <definedName name="solver_typ" localSheetId="14" hidden="1">2</definedName>
    <definedName name="solver_typ" localSheetId="13" hidden="1">2</definedName>
    <definedName name="solver_typ" localSheetId="16" hidden="1">2</definedName>
    <definedName name="solver_typ" localSheetId="17" hidden="1">2</definedName>
    <definedName name="solver_typ" localSheetId="15" hidden="1">2</definedName>
    <definedName name="solver_typ" localSheetId="2" hidden="1">1</definedName>
    <definedName name="solver_typ" localSheetId="0" hidden="1">2</definedName>
    <definedName name="solver_typ" localSheetId="1" hidden="1">2</definedName>
    <definedName name="solver_val" localSheetId="3" hidden="1">0</definedName>
    <definedName name="solver_val" localSheetId="7" hidden="1">0</definedName>
    <definedName name="solver_val" localSheetId="6" hidden="1">0</definedName>
    <definedName name="solver_val" localSheetId="5" hidden="1">0</definedName>
    <definedName name="solver_val" localSheetId="4" hidden="1">0</definedName>
    <definedName name="solver_val" localSheetId="18" hidden="1">0</definedName>
    <definedName name="solver_val" localSheetId="21" hidden="1">0</definedName>
    <definedName name="solver_val" localSheetId="22" hidden="1">0</definedName>
    <definedName name="solver_val" localSheetId="19" hidden="1">0</definedName>
    <definedName name="solver_val" localSheetId="20" hidden="1">0</definedName>
    <definedName name="solver_val" localSheetId="8" hidden="1">0</definedName>
    <definedName name="solver_val" localSheetId="10" hidden="1">0</definedName>
    <definedName name="solver_val" localSheetId="11" hidden="1">0</definedName>
    <definedName name="solver_val" localSheetId="12" hidden="1">0</definedName>
    <definedName name="solver_val" localSheetId="9" hidden="1">0</definedName>
    <definedName name="solver_val" localSheetId="14" hidden="1">0</definedName>
    <definedName name="solver_val" localSheetId="13" hidden="1">0</definedName>
    <definedName name="solver_val" localSheetId="16" hidden="1">0</definedName>
    <definedName name="solver_val" localSheetId="17" hidden="1">0</definedName>
    <definedName name="solver_val" localSheetId="15" hidden="1">0</definedName>
    <definedName name="solver_val" localSheetId="2" hidden="1">0</definedName>
    <definedName name="solver_val" localSheetId="0" hidden="1">0</definedName>
    <definedName name="solver_val" localSheetId="1" hidden="1">0</definedName>
    <definedName name="solver_ver" localSheetId="3" hidden="1">3</definedName>
    <definedName name="solver_ver" localSheetId="7" hidden="1">3</definedName>
    <definedName name="solver_ver" localSheetId="6" hidden="1">3</definedName>
    <definedName name="solver_ver" localSheetId="5" hidden="1">3</definedName>
    <definedName name="solver_ver" localSheetId="4" hidden="1">3</definedName>
    <definedName name="solver_ver" localSheetId="18" hidden="1">3</definedName>
    <definedName name="solver_ver" localSheetId="21" hidden="1">3</definedName>
    <definedName name="solver_ver" localSheetId="22" hidden="1">3</definedName>
    <definedName name="solver_ver" localSheetId="19" hidden="1">3</definedName>
    <definedName name="solver_ver" localSheetId="20" hidden="1">3</definedName>
    <definedName name="solver_ver" localSheetId="8" hidden="1">3</definedName>
    <definedName name="solver_ver" localSheetId="10" hidden="1">3</definedName>
    <definedName name="solver_ver" localSheetId="11" hidden="1">3</definedName>
    <definedName name="solver_ver" localSheetId="12" hidden="1">3</definedName>
    <definedName name="solver_ver" localSheetId="9" hidden="1">3</definedName>
    <definedName name="solver_ver" localSheetId="14" hidden="1">3</definedName>
    <definedName name="solver_ver" localSheetId="13" hidden="1">3</definedName>
    <definedName name="solver_ver" localSheetId="16" hidden="1">3</definedName>
    <definedName name="solver_ver" localSheetId="17" hidden="1">3</definedName>
    <definedName name="solver_ver" localSheetId="15" hidden="1">3</definedName>
    <definedName name="solver_ver" localSheetId="2" hidden="1">3</definedName>
    <definedName name="solver_ver" localSheetId="0" hidden="1">3</definedName>
    <definedName name="solver_ver" localSheetId="1"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 i="45" l="1"/>
  <c r="R7" i="45"/>
  <c r="R6" i="45"/>
  <c r="R5" i="45"/>
  <c r="O35" i="45"/>
  <c r="C40" i="45"/>
  <c r="D40" i="45"/>
  <c r="E40" i="45"/>
  <c r="F40" i="45"/>
  <c r="G40" i="45"/>
  <c r="H40" i="45"/>
  <c r="D30" i="45"/>
  <c r="E30" i="45"/>
  <c r="F30" i="45"/>
  <c r="G30" i="45"/>
  <c r="H30" i="45"/>
  <c r="C30" i="45"/>
  <c r="D20" i="45"/>
  <c r="E20" i="45"/>
  <c r="F20" i="45"/>
  <c r="G20" i="45"/>
  <c r="H20" i="45"/>
  <c r="I20" i="45"/>
  <c r="J20" i="45"/>
  <c r="K20" i="45"/>
  <c r="C20" i="45"/>
  <c r="D10" i="45"/>
  <c r="E10" i="45"/>
  <c r="F10" i="45"/>
  <c r="G10" i="45"/>
  <c r="H10" i="45"/>
  <c r="C10" i="45"/>
  <c r="Q87" i="44"/>
  <c r="Q88" i="44" s="1"/>
  <c r="C25" i="44" s="1"/>
  <c r="H76" i="44"/>
  <c r="G76" i="44"/>
  <c r="F76" i="44"/>
  <c r="E76" i="44"/>
  <c r="D76" i="44"/>
  <c r="C76" i="44"/>
  <c r="H32" i="44"/>
  <c r="H33" i="44" s="1"/>
  <c r="G32" i="44"/>
  <c r="G33" i="44" s="1"/>
  <c r="F32" i="44"/>
  <c r="F33" i="44" s="1"/>
  <c r="E32" i="44"/>
  <c r="E33" i="44" s="1"/>
  <c r="D32" i="44"/>
  <c r="D33" i="44" s="1"/>
  <c r="C32" i="44"/>
  <c r="C33" i="44" s="1"/>
  <c r="H29" i="44"/>
  <c r="H30" i="44" s="1"/>
  <c r="G29" i="44"/>
  <c r="G30" i="44" s="1"/>
  <c r="F29" i="44"/>
  <c r="F30" i="44" s="1"/>
  <c r="E29" i="44"/>
  <c r="E30" i="44" s="1"/>
  <c r="D29" i="44"/>
  <c r="D30" i="44" s="1"/>
  <c r="C29" i="44"/>
  <c r="C30" i="44" s="1"/>
  <c r="C27" i="44"/>
  <c r="E20" i="44"/>
  <c r="B18" i="44"/>
  <c r="B17" i="44"/>
  <c r="B16" i="44"/>
  <c r="B15" i="44"/>
  <c r="B14" i="44"/>
  <c r="B13" i="44"/>
  <c r="C12" i="44"/>
  <c r="B10" i="44"/>
  <c r="H9" i="44"/>
  <c r="H20" i="44" s="1"/>
  <c r="G9" i="44"/>
  <c r="G20" i="44" s="1"/>
  <c r="F9" i="44"/>
  <c r="F20" i="44" s="1"/>
  <c r="E9" i="44"/>
  <c r="D9" i="44"/>
  <c r="D20" i="44" s="1"/>
  <c r="C9" i="44"/>
  <c r="C20" i="44" s="1"/>
  <c r="Q87" i="43"/>
  <c r="Q88" i="43" s="1"/>
  <c r="C25" i="43" s="1"/>
  <c r="H76" i="43"/>
  <c r="G76" i="43"/>
  <c r="F76" i="43"/>
  <c r="E76" i="43"/>
  <c r="D76" i="43"/>
  <c r="C76" i="43"/>
  <c r="H32" i="43"/>
  <c r="H33" i="43" s="1"/>
  <c r="G32" i="43"/>
  <c r="G33" i="43" s="1"/>
  <c r="F32" i="43"/>
  <c r="F33" i="43" s="1"/>
  <c r="E32" i="43"/>
  <c r="E33" i="43" s="1"/>
  <c r="D32" i="43"/>
  <c r="D33" i="43" s="1"/>
  <c r="C32" i="43"/>
  <c r="C33" i="43" s="1"/>
  <c r="H29" i="43"/>
  <c r="H30" i="43" s="1"/>
  <c r="G29" i="43"/>
  <c r="G30" i="43" s="1"/>
  <c r="F29" i="43"/>
  <c r="F30" i="43" s="1"/>
  <c r="E29" i="43"/>
  <c r="E30" i="43" s="1"/>
  <c r="D29" i="43"/>
  <c r="D30" i="43" s="1"/>
  <c r="C29" i="43"/>
  <c r="C30" i="43" s="1"/>
  <c r="C27" i="43"/>
  <c r="G20" i="43"/>
  <c r="E20" i="43"/>
  <c r="B18" i="43"/>
  <c r="B17" i="43"/>
  <c r="B16" i="43"/>
  <c r="B15" i="43"/>
  <c r="B14" i="43"/>
  <c r="B13" i="43"/>
  <c r="C12" i="43"/>
  <c r="B10" i="43"/>
  <c r="H9" i="43"/>
  <c r="H20" i="43" s="1"/>
  <c r="G9" i="43"/>
  <c r="F9" i="43"/>
  <c r="F20" i="43" s="1"/>
  <c r="E9" i="43"/>
  <c r="D9" i="43"/>
  <c r="D20" i="43" s="1"/>
  <c r="C9" i="43"/>
  <c r="C20" i="43" s="1"/>
  <c r="G106" i="42"/>
  <c r="G107" i="42" s="1"/>
  <c r="C28" i="42" s="1"/>
  <c r="L92" i="42"/>
  <c r="K92" i="42"/>
  <c r="J92" i="42"/>
  <c r="I92" i="42"/>
  <c r="H92" i="42"/>
  <c r="G92" i="42"/>
  <c r="F92" i="42"/>
  <c r="E92" i="42"/>
  <c r="K35" i="42"/>
  <c r="K36" i="42" s="1"/>
  <c r="J35" i="42"/>
  <c r="J36" i="42" s="1"/>
  <c r="I35" i="42"/>
  <c r="I36" i="42" s="1"/>
  <c r="H35" i="42"/>
  <c r="H36" i="42" s="1"/>
  <c r="G35" i="42"/>
  <c r="G36" i="42" s="1"/>
  <c r="F35" i="42"/>
  <c r="F36" i="42" s="1"/>
  <c r="E35" i="42"/>
  <c r="E36" i="42" s="1"/>
  <c r="D35" i="42"/>
  <c r="D36" i="42" s="1"/>
  <c r="C35" i="42"/>
  <c r="C36" i="42" s="1"/>
  <c r="K32" i="42"/>
  <c r="K33" i="42" s="1"/>
  <c r="J32" i="42"/>
  <c r="J33" i="42" s="1"/>
  <c r="I32" i="42"/>
  <c r="I33" i="42" s="1"/>
  <c r="H32" i="42"/>
  <c r="H33" i="42" s="1"/>
  <c r="G32" i="42"/>
  <c r="G33" i="42" s="1"/>
  <c r="F32" i="42"/>
  <c r="F33" i="42" s="1"/>
  <c r="E32" i="42"/>
  <c r="E33" i="42" s="1"/>
  <c r="D32" i="42"/>
  <c r="D33" i="42" s="1"/>
  <c r="C32" i="42"/>
  <c r="C33" i="42" s="1"/>
  <c r="C30" i="42"/>
  <c r="G23" i="42"/>
  <c r="F23" i="42"/>
  <c r="B21" i="42"/>
  <c r="B20" i="42"/>
  <c r="B19" i="42"/>
  <c r="B18" i="42"/>
  <c r="B17" i="42"/>
  <c r="B16" i="42"/>
  <c r="B15" i="42"/>
  <c r="B14" i="42"/>
  <c r="B13" i="42"/>
  <c r="C12" i="42"/>
  <c r="U10" i="42"/>
  <c r="C27" i="42" s="1"/>
  <c r="B10" i="42"/>
  <c r="K9" i="42"/>
  <c r="K23" i="42" s="1"/>
  <c r="J9" i="42"/>
  <c r="J23" i="42" s="1"/>
  <c r="I9" i="42"/>
  <c r="I23" i="42" s="1"/>
  <c r="H9" i="42"/>
  <c r="H23" i="42" s="1"/>
  <c r="G9" i="42"/>
  <c r="F9" i="42"/>
  <c r="E9" i="42"/>
  <c r="E23" i="42" s="1"/>
  <c r="D9" i="42"/>
  <c r="D23" i="42" s="1"/>
  <c r="C9" i="42"/>
  <c r="C23" i="42" s="1"/>
  <c r="Q87" i="40"/>
  <c r="Q88" i="40" s="1"/>
  <c r="C25" i="40" s="1"/>
  <c r="H76" i="40"/>
  <c r="G76" i="40"/>
  <c r="F76" i="40"/>
  <c r="E76" i="40"/>
  <c r="D76" i="40"/>
  <c r="C76" i="40"/>
  <c r="H32" i="40"/>
  <c r="H33" i="40" s="1"/>
  <c r="G32" i="40"/>
  <c r="G33" i="40" s="1"/>
  <c r="F32" i="40"/>
  <c r="F33" i="40" s="1"/>
  <c r="E32" i="40"/>
  <c r="E33" i="40" s="1"/>
  <c r="D32" i="40"/>
  <c r="D33" i="40" s="1"/>
  <c r="C32" i="40"/>
  <c r="C33" i="40" s="1"/>
  <c r="H29" i="40"/>
  <c r="H30" i="40" s="1"/>
  <c r="G29" i="40"/>
  <c r="G30" i="40" s="1"/>
  <c r="F29" i="40"/>
  <c r="F30" i="40" s="1"/>
  <c r="E29" i="40"/>
  <c r="E30" i="40" s="1"/>
  <c r="D29" i="40"/>
  <c r="D30" i="40" s="1"/>
  <c r="C29" i="40"/>
  <c r="C30" i="40" s="1"/>
  <c r="C27" i="40"/>
  <c r="H20" i="40"/>
  <c r="D20" i="40"/>
  <c r="C20" i="40"/>
  <c r="B18" i="40"/>
  <c r="B17" i="40"/>
  <c r="B16" i="40"/>
  <c r="B15" i="40"/>
  <c r="B14" i="40"/>
  <c r="B13" i="40"/>
  <c r="C12" i="40"/>
  <c r="B10" i="40"/>
  <c r="H9" i="40"/>
  <c r="G9" i="40"/>
  <c r="G20" i="40" s="1"/>
  <c r="F9" i="40"/>
  <c r="F20" i="40" s="1"/>
  <c r="E9" i="40"/>
  <c r="E20" i="40" s="1"/>
  <c r="D9" i="40"/>
  <c r="C9" i="40"/>
  <c r="Q87" i="39"/>
  <c r="Q88" i="39" s="1"/>
  <c r="C25" i="39" s="1"/>
  <c r="H76" i="39"/>
  <c r="G76" i="39"/>
  <c r="F76" i="39"/>
  <c r="E76" i="39"/>
  <c r="D76" i="39"/>
  <c r="C76" i="39"/>
  <c r="H32" i="39"/>
  <c r="H33" i="39" s="1"/>
  <c r="G32" i="39"/>
  <c r="G33" i="39" s="1"/>
  <c r="F32" i="39"/>
  <c r="F33" i="39" s="1"/>
  <c r="E32" i="39"/>
  <c r="E33" i="39" s="1"/>
  <c r="D32" i="39"/>
  <c r="D33" i="39" s="1"/>
  <c r="C32" i="39"/>
  <c r="C33" i="39" s="1"/>
  <c r="H29" i="39"/>
  <c r="H30" i="39" s="1"/>
  <c r="G29" i="39"/>
  <c r="G30" i="39" s="1"/>
  <c r="F29" i="39"/>
  <c r="F30" i="39" s="1"/>
  <c r="E29" i="39"/>
  <c r="E30" i="39" s="1"/>
  <c r="D29" i="39"/>
  <c r="D30" i="39" s="1"/>
  <c r="C29" i="39"/>
  <c r="C30" i="39" s="1"/>
  <c r="C27" i="39"/>
  <c r="E20" i="39"/>
  <c r="B18" i="39"/>
  <c r="B17" i="39"/>
  <c r="B16" i="39"/>
  <c r="B15" i="39"/>
  <c r="B14" i="39"/>
  <c r="B13" i="39"/>
  <c r="C12" i="39"/>
  <c r="B10" i="39"/>
  <c r="H9" i="39"/>
  <c r="H20" i="39" s="1"/>
  <c r="G9" i="39"/>
  <c r="G20" i="39" s="1"/>
  <c r="F9" i="39"/>
  <c r="F20" i="39" s="1"/>
  <c r="E9" i="39"/>
  <c r="D9" i="39"/>
  <c r="D20" i="39" s="1"/>
  <c r="C9" i="39"/>
  <c r="C20" i="39" s="1"/>
  <c r="G106" i="38"/>
  <c r="G107" i="38" s="1"/>
  <c r="C28" i="38" s="1"/>
  <c r="L92" i="38"/>
  <c r="K92" i="38"/>
  <c r="J92" i="38"/>
  <c r="I92" i="38"/>
  <c r="H92" i="38"/>
  <c r="G92" i="38"/>
  <c r="F92" i="38"/>
  <c r="E92" i="38"/>
  <c r="K35" i="38"/>
  <c r="K36" i="38" s="1"/>
  <c r="J35" i="38"/>
  <c r="J36" i="38" s="1"/>
  <c r="I35" i="38"/>
  <c r="I36" i="38" s="1"/>
  <c r="H35" i="38"/>
  <c r="H36" i="38" s="1"/>
  <c r="G35" i="38"/>
  <c r="G36" i="38" s="1"/>
  <c r="F35" i="38"/>
  <c r="F36" i="38" s="1"/>
  <c r="E35" i="38"/>
  <c r="E36" i="38" s="1"/>
  <c r="D35" i="38"/>
  <c r="D36" i="38" s="1"/>
  <c r="C35" i="38"/>
  <c r="C36" i="38" s="1"/>
  <c r="K32" i="38"/>
  <c r="K33" i="38" s="1"/>
  <c r="J32" i="38"/>
  <c r="J33" i="38" s="1"/>
  <c r="I32" i="38"/>
  <c r="I33" i="38" s="1"/>
  <c r="H32" i="38"/>
  <c r="H33" i="38" s="1"/>
  <c r="G32" i="38"/>
  <c r="G33" i="38" s="1"/>
  <c r="F32" i="38"/>
  <c r="F33" i="38" s="1"/>
  <c r="E32" i="38"/>
  <c r="E33" i="38" s="1"/>
  <c r="D32" i="38"/>
  <c r="D33" i="38" s="1"/>
  <c r="C32" i="38"/>
  <c r="C33" i="38" s="1"/>
  <c r="C30" i="38"/>
  <c r="H23" i="38"/>
  <c r="F23" i="38"/>
  <c r="D23" i="38"/>
  <c r="B21" i="38"/>
  <c r="B20" i="38"/>
  <c r="B19" i="38"/>
  <c r="B18" i="38"/>
  <c r="B17" i="38"/>
  <c r="B16" i="38"/>
  <c r="B15" i="38"/>
  <c r="B14" i="38"/>
  <c r="B13" i="38"/>
  <c r="C12" i="38"/>
  <c r="U10" i="38"/>
  <c r="C27" i="38" s="1"/>
  <c r="B10" i="38"/>
  <c r="K9" i="38"/>
  <c r="K23" i="38" s="1"/>
  <c r="J9" i="38"/>
  <c r="J23" i="38" s="1"/>
  <c r="I9" i="38"/>
  <c r="I23" i="38" s="1"/>
  <c r="H9" i="38"/>
  <c r="G9" i="38"/>
  <c r="G23" i="38" s="1"/>
  <c r="F9" i="38"/>
  <c r="E9" i="38"/>
  <c r="E23" i="38" s="1"/>
  <c r="D9" i="38"/>
  <c r="C9" i="38"/>
  <c r="C23" i="38" s="1"/>
  <c r="Q87" i="37"/>
  <c r="Q88" i="37" s="1"/>
  <c r="C25" i="37" s="1"/>
  <c r="H76" i="37"/>
  <c r="G76" i="37"/>
  <c r="F76" i="37"/>
  <c r="E76" i="37"/>
  <c r="D76" i="37"/>
  <c r="C76" i="37"/>
  <c r="H32" i="37"/>
  <c r="H33" i="37" s="1"/>
  <c r="G32" i="37"/>
  <c r="G33" i="37" s="1"/>
  <c r="F32" i="37"/>
  <c r="F33" i="37" s="1"/>
  <c r="E32" i="37"/>
  <c r="E33" i="37" s="1"/>
  <c r="D32" i="37"/>
  <c r="D33" i="37" s="1"/>
  <c r="C32" i="37"/>
  <c r="C33" i="37" s="1"/>
  <c r="H29" i="37"/>
  <c r="H30" i="37" s="1"/>
  <c r="G29" i="37"/>
  <c r="G30" i="37" s="1"/>
  <c r="F29" i="37"/>
  <c r="F30" i="37" s="1"/>
  <c r="E29" i="37"/>
  <c r="E30" i="37" s="1"/>
  <c r="D29" i="37"/>
  <c r="D30" i="37" s="1"/>
  <c r="C29" i="37"/>
  <c r="C30" i="37" s="1"/>
  <c r="C27" i="37"/>
  <c r="F20" i="37"/>
  <c r="E20" i="37"/>
  <c r="B18" i="37"/>
  <c r="B17" i="37"/>
  <c r="B16" i="37"/>
  <c r="B15" i="37"/>
  <c r="B14" i="37"/>
  <c r="B13" i="37"/>
  <c r="C12" i="37"/>
  <c r="B10" i="37"/>
  <c r="H9" i="37"/>
  <c r="H20" i="37" s="1"/>
  <c r="G9" i="37"/>
  <c r="G20" i="37" s="1"/>
  <c r="F9" i="37"/>
  <c r="E9" i="37"/>
  <c r="D9" i="37"/>
  <c r="D20" i="37" s="1"/>
  <c r="C9" i="37"/>
  <c r="C20" i="37" s="1"/>
  <c r="Q87" i="36"/>
  <c r="Q88" i="36" s="1"/>
  <c r="C25" i="36" s="1"/>
  <c r="H76" i="36"/>
  <c r="G76" i="36"/>
  <c r="F76" i="36"/>
  <c r="E76" i="36"/>
  <c r="D76" i="36"/>
  <c r="C76" i="36"/>
  <c r="H32" i="36"/>
  <c r="H33" i="36" s="1"/>
  <c r="G32" i="36"/>
  <c r="G33" i="36" s="1"/>
  <c r="F32" i="36"/>
  <c r="F33" i="36" s="1"/>
  <c r="E32" i="36"/>
  <c r="E33" i="36" s="1"/>
  <c r="D32" i="36"/>
  <c r="D33" i="36" s="1"/>
  <c r="C32" i="36"/>
  <c r="C33" i="36" s="1"/>
  <c r="H29" i="36"/>
  <c r="H30" i="36" s="1"/>
  <c r="G29" i="36"/>
  <c r="G30" i="36" s="1"/>
  <c r="F29" i="36"/>
  <c r="F30" i="36" s="1"/>
  <c r="E29" i="36"/>
  <c r="E30" i="36" s="1"/>
  <c r="D29" i="36"/>
  <c r="D30" i="36" s="1"/>
  <c r="C29" i="36"/>
  <c r="C30" i="36" s="1"/>
  <c r="C27" i="36"/>
  <c r="B18" i="36"/>
  <c r="B17" i="36"/>
  <c r="B16" i="36"/>
  <c r="B15" i="36"/>
  <c r="B14" i="36"/>
  <c r="B13" i="36"/>
  <c r="C12" i="36"/>
  <c r="B10" i="36"/>
  <c r="H9" i="36"/>
  <c r="H20" i="36" s="1"/>
  <c r="G9" i="36"/>
  <c r="G20" i="36" s="1"/>
  <c r="F9" i="36"/>
  <c r="F20" i="36" s="1"/>
  <c r="E9" i="36"/>
  <c r="E20" i="36" s="1"/>
  <c r="D9" i="36"/>
  <c r="D20" i="36" s="1"/>
  <c r="C9" i="36"/>
  <c r="C20" i="36" s="1"/>
  <c r="C24" i="34"/>
  <c r="Q87" i="35"/>
  <c r="Q88" i="35" s="1"/>
  <c r="C25" i="35" s="1"/>
  <c r="H76" i="35"/>
  <c r="G76" i="35"/>
  <c r="F76" i="35"/>
  <c r="E76" i="35"/>
  <c r="D76" i="35"/>
  <c r="C76" i="35"/>
  <c r="H32" i="35"/>
  <c r="H33" i="35" s="1"/>
  <c r="G32" i="35"/>
  <c r="G33" i="35" s="1"/>
  <c r="F32" i="35"/>
  <c r="F33" i="35" s="1"/>
  <c r="E32" i="35"/>
  <c r="E33" i="35" s="1"/>
  <c r="D32" i="35"/>
  <c r="D33" i="35" s="1"/>
  <c r="C32" i="35"/>
  <c r="C33" i="35" s="1"/>
  <c r="H29" i="35"/>
  <c r="H30" i="35" s="1"/>
  <c r="G29" i="35"/>
  <c r="G30" i="35" s="1"/>
  <c r="F29" i="35"/>
  <c r="F30" i="35" s="1"/>
  <c r="E29" i="35"/>
  <c r="E30" i="35" s="1"/>
  <c r="D29" i="35"/>
  <c r="D30" i="35" s="1"/>
  <c r="C29" i="35"/>
  <c r="C30" i="35" s="1"/>
  <c r="C27" i="35"/>
  <c r="B18" i="35"/>
  <c r="B17" i="35"/>
  <c r="B16" i="35"/>
  <c r="B15" i="35"/>
  <c r="B14" i="35"/>
  <c r="B13" i="35"/>
  <c r="C12" i="35"/>
  <c r="B10" i="35"/>
  <c r="H9" i="35"/>
  <c r="H20" i="35" s="1"/>
  <c r="G9" i="35"/>
  <c r="G20" i="35" s="1"/>
  <c r="F9" i="35"/>
  <c r="F20" i="35" s="1"/>
  <c r="E9" i="35"/>
  <c r="E20" i="35" s="1"/>
  <c r="D9" i="35"/>
  <c r="D20" i="35" s="1"/>
  <c r="C9" i="35"/>
  <c r="C20" i="35" s="1"/>
  <c r="Q87" i="34"/>
  <c r="Q88" i="34" s="1"/>
  <c r="C25" i="34" s="1"/>
  <c r="H76" i="34"/>
  <c r="G76" i="34"/>
  <c r="F76" i="34"/>
  <c r="E76" i="34"/>
  <c r="D76" i="34"/>
  <c r="C76" i="34"/>
  <c r="H32" i="34"/>
  <c r="H33" i="34" s="1"/>
  <c r="G32" i="34"/>
  <c r="G33" i="34" s="1"/>
  <c r="F32" i="34"/>
  <c r="F33" i="34" s="1"/>
  <c r="E32" i="34"/>
  <c r="E33" i="34" s="1"/>
  <c r="D32" i="34"/>
  <c r="D33" i="34" s="1"/>
  <c r="C32" i="34"/>
  <c r="C33" i="34" s="1"/>
  <c r="H29" i="34"/>
  <c r="H30" i="34" s="1"/>
  <c r="G29" i="34"/>
  <c r="G30" i="34" s="1"/>
  <c r="F29" i="34"/>
  <c r="F30" i="34" s="1"/>
  <c r="E29" i="34"/>
  <c r="E30" i="34" s="1"/>
  <c r="D29" i="34"/>
  <c r="D30" i="34" s="1"/>
  <c r="C29" i="34"/>
  <c r="C30" i="34" s="1"/>
  <c r="C27" i="34"/>
  <c r="E20" i="34"/>
  <c r="B18" i="34"/>
  <c r="B17" i="34"/>
  <c r="B16" i="34"/>
  <c r="B15" i="34"/>
  <c r="B14" i="34"/>
  <c r="B13" i="34"/>
  <c r="C12" i="34"/>
  <c r="B10" i="34"/>
  <c r="H9" i="34"/>
  <c r="H20" i="34" s="1"/>
  <c r="G9" i="34"/>
  <c r="G20" i="34" s="1"/>
  <c r="F9" i="34"/>
  <c r="F20" i="34" s="1"/>
  <c r="E9" i="34"/>
  <c r="D9" i="34"/>
  <c r="D20" i="34" s="1"/>
  <c r="C9" i="34"/>
  <c r="C20" i="34" s="1"/>
  <c r="Q87" i="33"/>
  <c r="Q88" i="33" s="1"/>
  <c r="C25" i="33" s="1"/>
  <c r="H76" i="33"/>
  <c r="G76" i="33"/>
  <c r="F76" i="33"/>
  <c r="E76" i="33"/>
  <c r="D76" i="33"/>
  <c r="C76" i="33"/>
  <c r="H32" i="33"/>
  <c r="H33" i="33" s="1"/>
  <c r="G32" i="33"/>
  <c r="G33" i="33" s="1"/>
  <c r="F32" i="33"/>
  <c r="F33" i="33" s="1"/>
  <c r="E32" i="33"/>
  <c r="E33" i="33" s="1"/>
  <c r="D32" i="33"/>
  <c r="D33" i="33" s="1"/>
  <c r="C32" i="33"/>
  <c r="C33" i="33" s="1"/>
  <c r="H29" i="33"/>
  <c r="H30" i="33" s="1"/>
  <c r="G29" i="33"/>
  <c r="G30" i="33" s="1"/>
  <c r="F29" i="33"/>
  <c r="F30" i="33" s="1"/>
  <c r="E29" i="33"/>
  <c r="E30" i="33" s="1"/>
  <c r="D29" i="33"/>
  <c r="D30" i="33" s="1"/>
  <c r="C29" i="33"/>
  <c r="C30" i="33" s="1"/>
  <c r="C27" i="33"/>
  <c r="F20" i="33"/>
  <c r="E20" i="33"/>
  <c r="B18" i="33"/>
  <c r="B17" i="33"/>
  <c r="B16" i="33"/>
  <c r="B15" i="33"/>
  <c r="B14" i="33"/>
  <c r="B13" i="33"/>
  <c r="C12" i="33"/>
  <c r="B10" i="33"/>
  <c r="H9" i="33"/>
  <c r="H20" i="33" s="1"/>
  <c r="G9" i="33"/>
  <c r="G20" i="33" s="1"/>
  <c r="F9" i="33"/>
  <c r="E9" i="33"/>
  <c r="D9" i="33"/>
  <c r="D20" i="33" s="1"/>
  <c r="C9" i="33"/>
  <c r="C20" i="33" s="1"/>
  <c r="C24" i="44" l="1"/>
  <c r="D24" i="44" s="1"/>
  <c r="C24" i="43"/>
  <c r="D24" i="43" s="1"/>
  <c r="D27" i="42"/>
  <c r="C24" i="40"/>
  <c r="D24" i="40" s="1"/>
  <c r="C24" i="39"/>
  <c r="D24" i="39" s="1"/>
  <c r="D27" i="38"/>
  <c r="C24" i="37"/>
  <c r="D24" i="37" s="1"/>
  <c r="C24" i="36"/>
  <c r="D24" i="36" s="1"/>
  <c r="C24" i="35"/>
  <c r="D24" i="35" s="1"/>
  <c r="D24" i="34"/>
  <c r="C24" i="33"/>
  <c r="D24" i="33" s="1"/>
  <c r="G106" i="32" l="1"/>
  <c r="G107" i="32" s="1"/>
  <c r="C28" i="32" s="1"/>
  <c r="L92" i="32"/>
  <c r="K92" i="32"/>
  <c r="J92" i="32"/>
  <c r="I92" i="32"/>
  <c r="H92" i="32"/>
  <c r="G92" i="32"/>
  <c r="F92" i="32"/>
  <c r="E92" i="32"/>
  <c r="K35" i="32"/>
  <c r="K36" i="32" s="1"/>
  <c r="J35" i="32"/>
  <c r="J36" i="32" s="1"/>
  <c r="I35" i="32"/>
  <c r="I36" i="32" s="1"/>
  <c r="H35" i="32"/>
  <c r="H36" i="32" s="1"/>
  <c r="G35" i="32"/>
  <c r="G36" i="32" s="1"/>
  <c r="F35" i="32"/>
  <c r="F36" i="32" s="1"/>
  <c r="E35" i="32"/>
  <c r="E36" i="32" s="1"/>
  <c r="D35" i="32"/>
  <c r="D36" i="32" s="1"/>
  <c r="C35" i="32"/>
  <c r="C36" i="32" s="1"/>
  <c r="K32" i="32"/>
  <c r="K33" i="32" s="1"/>
  <c r="J32" i="32"/>
  <c r="J33" i="32" s="1"/>
  <c r="I32" i="32"/>
  <c r="I33" i="32" s="1"/>
  <c r="H32" i="32"/>
  <c r="H33" i="32" s="1"/>
  <c r="G32" i="32"/>
  <c r="G33" i="32" s="1"/>
  <c r="F32" i="32"/>
  <c r="F33" i="32" s="1"/>
  <c r="E32" i="32"/>
  <c r="E33" i="32" s="1"/>
  <c r="D32" i="32"/>
  <c r="D33" i="32" s="1"/>
  <c r="C32" i="32"/>
  <c r="C33" i="32" s="1"/>
  <c r="C30" i="32"/>
  <c r="G23" i="32"/>
  <c r="F23" i="32"/>
  <c r="B21" i="32"/>
  <c r="B20" i="32"/>
  <c r="B19" i="32"/>
  <c r="B18" i="32"/>
  <c r="B17" i="32"/>
  <c r="B16" i="32"/>
  <c r="B15" i="32"/>
  <c r="B14" i="32"/>
  <c r="B13" i="32"/>
  <c r="C12" i="32"/>
  <c r="U10" i="32"/>
  <c r="C27" i="32" s="1"/>
  <c r="B10" i="32"/>
  <c r="K9" i="32"/>
  <c r="K23" i="32" s="1"/>
  <c r="J9" i="32"/>
  <c r="J23" i="32" s="1"/>
  <c r="I9" i="32"/>
  <c r="I23" i="32" s="1"/>
  <c r="H9" i="32"/>
  <c r="H23" i="32" s="1"/>
  <c r="G9" i="32"/>
  <c r="F9" i="32"/>
  <c r="E9" i="32"/>
  <c r="E23" i="32" s="1"/>
  <c r="D9" i="32"/>
  <c r="D23" i="32" s="1"/>
  <c r="C9" i="32"/>
  <c r="C23" i="32" s="1"/>
  <c r="G106" i="31"/>
  <c r="G107" i="31" s="1"/>
  <c r="C28" i="31" s="1"/>
  <c r="L92" i="31"/>
  <c r="K92" i="31"/>
  <c r="J92" i="31"/>
  <c r="I92" i="31"/>
  <c r="H92" i="31"/>
  <c r="G92" i="31"/>
  <c r="F92" i="31"/>
  <c r="E92" i="31"/>
  <c r="K35" i="31"/>
  <c r="K36" i="31" s="1"/>
  <c r="J35" i="31"/>
  <c r="J36" i="31" s="1"/>
  <c r="I35" i="31"/>
  <c r="I36" i="31" s="1"/>
  <c r="H35" i="31"/>
  <c r="H36" i="31" s="1"/>
  <c r="G35" i="31"/>
  <c r="G36" i="31" s="1"/>
  <c r="F35" i="31"/>
  <c r="F36" i="31" s="1"/>
  <c r="E35" i="31"/>
  <c r="E36" i="31" s="1"/>
  <c r="D35" i="31"/>
  <c r="D36" i="31" s="1"/>
  <c r="C35" i="31"/>
  <c r="C36" i="31" s="1"/>
  <c r="K32" i="31"/>
  <c r="K33" i="31" s="1"/>
  <c r="J32" i="31"/>
  <c r="J33" i="31" s="1"/>
  <c r="I32" i="31"/>
  <c r="I33" i="31" s="1"/>
  <c r="H32" i="31"/>
  <c r="H33" i="31" s="1"/>
  <c r="G32" i="31"/>
  <c r="G33" i="31" s="1"/>
  <c r="F32" i="31"/>
  <c r="F33" i="31" s="1"/>
  <c r="E32" i="31"/>
  <c r="E33" i="31" s="1"/>
  <c r="D32" i="31"/>
  <c r="D33" i="31" s="1"/>
  <c r="C32" i="31"/>
  <c r="C33" i="31" s="1"/>
  <c r="C30" i="31"/>
  <c r="E23" i="31"/>
  <c r="B21" i="31"/>
  <c r="B20" i="31"/>
  <c r="B19" i="31"/>
  <c r="B18" i="31"/>
  <c r="B17" i="31"/>
  <c r="B16" i="31"/>
  <c r="B15" i="31"/>
  <c r="B14" i="31"/>
  <c r="B13" i="31"/>
  <c r="C12" i="31"/>
  <c r="U10" i="31"/>
  <c r="C27" i="31" s="1"/>
  <c r="B10" i="31"/>
  <c r="K9" i="31"/>
  <c r="K23" i="31" s="1"/>
  <c r="J9" i="31"/>
  <c r="J23" i="31" s="1"/>
  <c r="I9" i="31"/>
  <c r="I23" i="31" s="1"/>
  <c r="H9" i="31"/>
  <c r="H23" i="31" s="1"/>
  <c r="G9" i="31"/>
  <c r="G23" i="31" s="1"/>
  <c r="F9" i="31"/>
  <c r="F23" i="31" s="1"/>
  <c r="E9" i="31"/>
  <c r="D9" i="31"/>
  <c r="D23" i="31" s="1"/>
  <c r="C9" i="31"/>
  <c r="C23" i="31" s="1"/>
  <c r="Q87" i="30"/>
  <c r="Q88" i="30" s="1"/>
  <c r="C25" i="30" s="1"/>
  <c r="H76" i="30"/>
  <c r="G76" i="30"/>
  <c r="F76" i="30"/>
  <c r="E76" i="30"/>
  <c r="D76" i="30"/>
  <c r="C76" i="30"/>
  <c r="H32" i="30"/>
  <c r="H33" i="30" s="1"/>
  <c r="G32" i="30"/>
  <c r="G33" i="30" s="1"/>
  <c r="F32" i="30"/>
  <c r="F33" i="30" s="1"/>
  <c r="E32" i="30"/>
  <c r="E33" i="30" s="1"/>
  <c r="D32" i="30"/>
  <c r="D33" i="30" s="1"/>
  <c r="C32" i="30"/>
  <c r="C33" i="30" s="1"/>
  <c r="H29" i="30"/>
  <c r="H30" i="30" s="1"/>
  <c r="G29" i="30"/>
  <c r="G30" i="30" s="1"/>
  <c r="F29" i="30"/>
  <c r="F30" i="30" s="1"/>
  <c r="E29" i="30"/>
  <c r="E30" i="30" s="1"/>
  <c r="D29" i="30"/>
  <c r="D30" i="30" s="1"/>
  <c r="C29" i="30"/>
  <c r="C30" i="30" s="1"/>
  <c r="C27" i="30"/>
  <c r="C20" i="30"/>
  <c r="B18" i="30"/>
  <c r="B17" i="30"/>
  <c r="B16" i="30"/>
  <c r="B15" i="30"/>
  <c r="B14" i="30"/>
  <c r="B13" i="30"/>
  <c r="C12" i="30"/>
  <c r="B10" i="30"/>
  <c r="H9" i="30"/>
  <c r="H20" i="30" s="1"/>
  <c r="G9" i="30"/>
  <c r="G20" i="30" s="1"/>
  <c r="F9" i="30"/>
  <c r="F20" i="30" s="1"/>
  <c r="E9" i="30"/>
  <c r="E20" i="30" s="1"/>
  <c r="D9" i="30"/>
  <c r="D20" i="30" s="1"/>
  <c r="C9" i="30"/>
  <c r="Q87" i="29"/>
  <c r="Q88" i="29" s="1"/>
  <c r="C25" i="29" s="1"/>
  <c r="H76" i="29"/>
  <c r="G76" i="29"/>
  <c r="F76" i="29"/>
  <c r="E76" i="29"/>
  <c r="D76" i="29"/>
  <c r="C76" i="29"/>
  <c r="H32" i="29"/>
  <c r="H33" i="29" s="1"/>
  <c r="G32" i="29"/>
  <c r="G33" i="29" s="1"/>
  <c r="F32" i="29"/>
  <c r="F33" i="29" s="1"/>
  <c r="E32" i="29"/>
  <c r="E33" i="29" s="1"/>
  <c r="D32" i="29"/>
  <c r="D33" i="29" s="1"/>
  <c r="C32" i="29"/>
  <c r="C33" i="29" s="1"/>
  <c r="H29" i="29"/>
  <c r="H30" i="29" s="1"/>
  <c r="G29" i="29"/>
  <c r="G30" i="29" s="1"/>
  <c r="F29" i="29"/>
  <c r="F30" i="29" s="1"/>
  <c r="E29" i="29"/>
  <c r="E30" i="29" s="1"/>
  <c r="D29" i="29"/>
  <c r="D30" i="29" s="1"/>
  <c r="C29" i="29"/>
  <c r="C30" i="29" s="1"/>
  <c r="C27" i="29"/>
  <c r="E20" i="29"/>
  <c r="B18" i="29"/>
  <c r="B17" i="29"/>
  <c r="B16" i="29"/>
  <c r="B15" i="29"/>
  <c r="B14" i="29"/>
  <c r="B13" i="29"/>
  <c r="C12" i="29"/>
  <c r="B10" i="29"/>
  <c r="H9" i="29"/>
  <c r="H20" i="29" s="1"/>
  <c r="G9" i="29"/>
  <c r="G20" i="29" s="1"/>
  <c r="F9" i="29"/>
  <c r="F20" i="29" s="1"/>
  <c r="E9" i="29"/>
  <c r="D9" i="29"/>
  <c r="D20" i="29" s="1"/>
  <c r="C9" i="29"/>
  <c r="C20" i="29" s="1"/>
  <c r="Q87" i="28"/>
  <c r="Q88" i="28" s="1"/>
  <c r="C25" i="28" s="1"/>
  <c r="H76" i="28"/>
  <c r="G76" i="28"/>
  <c r="F76" i="28"/>
  <c r="E76" i="28"/>
  <c r="D76" i="28"/>
  <c r="C76" i="28"/>
  <c r="H32" i="28"/>
  <c r="H33" i="28" s="1"/>
  <c r="G32" i="28"/>
  <c r="G33" i="28" s="1"/>
  <c r="F32" i="28"/>
  <c r="F33" i="28" s="1"/>
  <c r="E32" i="28"/>
  <c r="E33" i="28" s="1"/>
  <c r="D32" i="28"/>
  <c r="D33" i="28" s="1"/>
  <c r="C32" i="28"/>
  <c r="C33" i="28" s="1"/>
  <c r="H29" i="28"/>
  <c r="H30" i="28" s="1"/>
  <c r="G29" i="28"/>
  <c r="G30" i="28" s="1"/>
  <c r="F29" i="28"/>
  <c r="F30" i="28" s="1"/>
  <c r="E29" i="28"/>
  <c r="E30" i="28" s="1"/>
  <c r="D29" i="28"/>
  <c r="D30" i="28" s="1"/>
  <c r="C29" i="28"/>
  <c r="C30" i="28" s="1"/>
  <c r="C27" i="28"/>
  <c r="B18" i="28"/>
  <c r="B17" i="28"/>
  <c r="B16" i="28"/>
  <c r="B15" i="28"/>
  <c r="B14" i="28"/>
  <c r="B13" i="28"/>
  <c r="C12" i="28"/>
  <c r="B10" i="28"/>
  <c r="H9" i="28"/>
  <c r="H20" i="28" s="1"/>
  <c r="G9" i="28"/>
  <c r="G20" i="28" s="1"/>
  <c r="F9" i="28"/>
  <c r="F20" i="28" s="1"/>
  <c r="E9" i="28"/>
  <c r="E20" i="28" s="1"/>
  <c r="D9" i="28"/>
  <c r="D20" i="28" s="1"/>
  <c r="C9" i="28"/>
  <c r="C20" i="28" s="1"/>
  <c r="Q87" i="27"/>
  <c r="Q88" i="27" s="1"/>
  <c r="C25" i="27" s="1"/>
  <c r="H76" i="27"/>
  <c r="G76" i="27"/>
  <c r="F76" i="27"/>
  <c r="E76" i="27"/>
  <c r="D76" i="27"/>
  <c r="C76" i="27"/>
  <c r="H32" i="27"/>
  <c r="H33" i="27" s="1"/>
  <c r="G32" i="27"/>
  <c r="G33" i="27" s="1"/>
  <c r="F32" i="27"/>
  <c r="F33" i="27" s="1"/>
  <c r="E32" i="27"/>
  <c r="E33" i="27" s="1"/>
  <c r="D32" i="27"/>
  <c r="D33" i="27" s="1"/>
  <c r="C32" i="27"/>
  <c r="C33" i="27" s="1"/>
  <c r="H29" i="27"/>
  <c r="H30" i="27" s="1"/>
  <c r="G29" i="27"/>
  <c r="G30" i="27" s="1"/>
  <c r="F29" i="27"/>
  <c r="F30" i="27" s="1"/>
  <c r="E29" i="27"/>
  <c r="E30" i="27" s="1"/>
  <c r="D29" i="27"/>
  <c r="D30" i="27" s="1"/>
  <c r="C29" i="27"/>
  <c r="C30" i="27" s="1"/>
  <c r="C27" i="27"/>
  <c r="F20" i="27"/>
  <c r="B18" i="27"/>
  <c r="B17" i="27"/>
  <c r="B16" i="27"/>
  <c r="B15" i="27"/>
  <c r="B14" i="27"/>
  <c r="B13" i="27"/>
  <c r="C12" i="27"/>
  <c r="B10" i="27"/>
  <c r="H9" i="27"/>
  <c r="H20" i="27" s="1"/>
  <c r="G9" i="27"/>
  <c r="G20" i="27" s="1"/>
  <c r="F9" i="27"/>
  <c r="E9" i="27"/>
  <c r="E20" i="27" s="1"/>
  <c r="D9" i="27"/>
  <c r="D20" i="27" s="1"/>
  <c r="C9" i="27"/>
  <c r="C20" i="27" s="1"/>
  <c r="Q87" i="26"/>
  <c r="Q88" i="26" s="1"/>
  <c r="C25" i="26" s="1"/>
  <c r="H76" i="26"/>
  <c r="G76" i="26"/>
  <c r="F76" i="26"/>
  <c r="E76" i="26"/>
  <c r="D76" i="26"/>
  <c r="C76" i="26"/>
  <c r="H32" i="26"/>
  <c r="H33" i="26" s="1"/>
  <c r="G32" i="26"/>
  <c r="G33" i="26" s="1"/>
  <c r="F32" i="26"/>
  <c r="F33" i="26" s="1"/>
  <c r="E32" i="26"/>
  <c r="E33" i="26" s="1"/>
  <c r="D32" i="26"/>
  <c r="D33" i="26" s="1"/>
  <c r="C32" i="26"/>
  <c r="C33" i="26" s="1"/>
  <c r="H29" i="26"/>
  <c r="H30" i="26" s="1"/>
  <c r="G29" i="26"/>
  <c r="G30" i="26" s="1"/>
  <c r="F29" i="26"/>
  <c r="F30" i="26" s="1"/>
  <c r="E29" i="26"/>
  <c r="E30" i="26" s="1"/>
  <c r="D29" i="26"/>
  <c r="D30" i="26" s="1"/>
  <c r="C29" i="26"/>
  <c r="C30" i="26" s="1"/>
  <c r="C27" i="26"/>
  <c r="E20" i="26"/>
  <c r="D20" i="26"/>
  <c r="B18" i="26"/>
  <c r="B17" i="26"/>
  <c r="B16" i="26"/>
  <c r="B15" i="26"/>
  <c r="B14" i="26"/>
  <c r="B13" i="26"/>
  <c r="C12" i="26"/>
  <c r="B10" i="26"/>
  <c r="H9" i="26"/>
  <c r="H20" i="26" s="1"/>
  <c r="G9" i="26"/>
  <c r="G20" i="26" s="1"/>
  <c r="F9" i="26"/>
  <c r="F20" i="26" s="1"/>
  <c r="E9" i="26"/>
  <c r="D9" i="26"/>
  <c r="C9" i="26"/>
  <c r="C20" i="26" s="1"/>
  <c r="Q87" i="25"/>
  <c r="Q88" i="25" s="1"/>
  <c r="C25" i="25" s="1"/>
  <c r="H76" i="25"/>
  <c r="G76" i="25"/>
  <c r="F76" i="25"/>
  <c r="E76" i="25"/>
  <c r="D76" i="25"/>
  <c r="C76" i="25"/>
  <c r="H32" i="25"/>
  <c r="H33" i="25" s="1"/>
  <c r="G32" i="25"/>
  <c r="G33" i="25" s="1"/>
  <c r="F32" i="25"/>
  <c r="F33" i="25" s="1"/>
  <c r="E32" i="25"/>
  <c r="E33" i="25" s="1"/>
  <c r="D32" i="25"/>
  <c r="D33" i="25" s="1"/>
  <c r="C32" i="25"/>
  <c r="C33" i="25" s="1"/>
  <c r="H29" i="25"/>
  <c r="H30" i="25" s="1"/>
  <c r="G29" i="25"/>
  <c r="G30" i="25" s="1"/>
  <c r="F29" i="25"/>
  <c r="F30" i="25" s="1"/>
  <c r="E29" i="25"/>
  <c r="E30" i="25" s="1"/>
  <c r="D29" i="25"/>
  <c r="D30" i="25" s="1"/>
  <c r="C29" i="25"/>
  <c r="C30" i="25" s="1"/>
  <c r="C27" i="25"/>
  <c r="B18" i="25"/>
  <c r="B17" i="25"/>
  <c r="B16" i="25"/>
  <c r="B15" i="25"/>
  <c r="B14" i="25"/>
  <c r="B13" i="25"/>
  <c r="C12" i="25"/>
  <c r="B10" i="25"/>
  <c r="H9" i="25"/>
  <c r="H20" i="25" s="1"/>
  <c r="G9" i="25"/>
  <c r="G20" i="25" s="1"/>
  <c r="F9" i="25"/>
  <c r="F20" i="25" s="1"/>
  <c r="E9" i="25"/>
  <c r="E20" i="25" s="1"/>
  <c r="D9" i="25"/>
  <c r="D20" i="25" s="1"/>
  <c r="C9" i="25"/>
  <c r="C20" i="25" s="1"/>
  <c r="F92" i="7"/>
  <c r="K16" i="22"/>
  <c r="J16" i="22"/>
  <c r="G106" i="7"/>
  <c r="G107" i="7" s="1"/>
  <c r="C28" i="7" s="1"/>
  <c r="U10" i="7"/>
  <c r="C27" i="7" s="1"/>
  <c r="L92" i="7"/>
  <c r="K92" i="7"/>
  <c r="J92" i="7"/>
  <c r="I92" i="7"/>
  <c r="H92" i="7"/>
  <c r="G92" i="7"/>
  <c r="E92" i="7"/>
  <c r="N27" i="22"/>
  <c r="N28" i="22" s="1"/>
  <c r="C30" i="22" s="1"/>
  <c r="M16" i="22"/>
  <c r="L16" i="22"/>
  <c r="I16" i="22"/>
  <c r="C12" i="7"/>
  <c r="C24" i="26" l="1"/>
  <c r="D24" i="26" s="1"/>
  <c r="C24" i="25"/>
  <c r="D24" i="25" s="1"/>
  <c r="D27" i="31"/>
  <c r="D27" i="32"/>
  <c r="C24" i="29"/>
  <c r="D24" i="29" s="1"/>
  <c r="C24" i="30"/>
  <c r="D24" i="30" s="1"/>
  <c r="C24" i="27"/>
  <c r="D24" i="27" s="1"/>
  <c r="C24" i="28"/>
  <c r="D24" i="28" s="1"/>
  <c r="D27" i="7"/>
  <c r="C29" i="22"/>
  <c r="D29" i="22" s="1"/>
  <c r="G37" i="22"/>
  <c r="G38" i="22" s="1"/>
  <c r="F37" i="22"/>
  <c r="F38" i="22" s="1"/>
  <c r="E37" i="22"/>
  <c r="E38" i="22" s="1"/>
  <c r="D37" i="22"/>
  <c r="D38" i="22" s="1"/>
  <c r="C37" i="22"/>
  <c r="C38" i="22" s="1"/>
  <c r="G34" i="22"/>
  <c r="G35" i="22" s="1"/>
  <c r="F34" i="22"/>
  <c r="F35" i="22" s="1"/>
  <c r="E34" i="22"/>
  <c r="E35" i="22" s="1"/>
  <c r="D34" i="22"/>
  <c r="D35" i="22" s="1"/>
  <c r="C34" i="22"/>
  <c r="C35" i="22" s="1"/>
  <c r="C32" i="22"/>
  <c r="B23" i="22"/>
  <c r="B22" i="22"/>
  <c r="B21" i="22"/>
  <c r="B20" i="22"/>
  <c r="B19" i="22"/>
  <c r="C18" i="22"/>
  <c r="B16" i="22"/>
  <c r="G15" i="22"/>
  <c r="G25" i="22" s="1"/>
  <c r="F15" i="22"/>
  <c r="F25" i="22" s="1"/>
  <c r="E15" i="22"/>
  <c r="E25" i="22" s="1"/>
  <c r="D15" i="22"/>
  <c r="D25" i="22" s="1"/>
  <c r="C15" i="22"/>
  <c r="C25" i="22" s="1"/>
  <c r="K32" i="7" l="1"/>
  <c r="J32" i="7"/>
  <c r="I32" i="7"/>
  <c r="H32" i="7"/>
  <c r="G32" i="7"/>
  <c r="G33" i="7" s="1"/>
  <c r="F32" i="7"/>
  <c r="E32" i="7"/>
  <c r="D32" i="7"/>
  <c r="C32" i="7"/>
  <c r="C30" i="7" l="1"/>
  <c r="B21" i="7"/>
  <c r="B20" i="7"/>
  <c r="B19" i="7"/>
  <c r="B18" i="7"/>
  <c r="B17" i="7"/>
  <c r="B16" i="7"/>
  <c r="B15" i="7"/>
  <c r="B14" i="7"/>
  <c r="B13" i="7"/>
  <c r="B10" i="7"/>
  <c r="K9" i="7"/>
  <c r="K23" i="7" s="1"/>
  <c r="J9" i="7"/>
  <c r="J23" i="7" s="1"/>
  <c r="I9" i="7"/>
  <c r="I23" i="7" s="1"/>
  <c r="H9" i="7"/>
  <c r="H23" i="7" s="1"/>
  <c r="G9" i="7"/>
  <c r="G23" i="7" s="1"/>
  <c r="F9" i="7"/>
  <c r="F23" i="7" s="1"/>
  <c r="E9" i="7"/>
  <c r="E23" i="7" s="1"/>
  <c r="D9" i="7"/>
  <c r="D23" i="7" s="1"/>
  <c r="C9" i="7"/>
  <c r="C23" i="7" s="1"/>
  <c r="C35" i="7" l="1"/>
  <c r="C36" i="7" s="1"/>
  <c r="H35" i="7"/>
  <c r="H36" i="7" s="1"/>
  <c r="K35" i="7"/>
  <c r="K36" i="7" s="1"/>
  <c r="F35" i="7"/>
  <c r="F36" i="7" s="1"/>
  <c r="I35" i="7"/>
  <c r="I36" i="7" s="1"/>
  <c r="D35" i="7"/>
  <c r="D36" i="7" s="1"/>
  <c r="G35" i="7"/>
  <c r="G36" i="7" s="1"/>
  <c r="E35" i="7"/>
  <c r="E36" i="7" s="1"/>
  <c r="J35" i="7"/>
  <c r="J36" i="7" s="1"/>
  <c r="C33" i="7" l="1"/>
  <c r="K33" i="7"/>
  <c r="I33" i="7"/>
  <c r="H33" i="7"/>
  <c r="D33" i="7"/>
  <c r="J33" i="7"/>
  <c r="F33" i="7"/>
  <c r="E33" i="7"/>
</calcChain>
</file>

<file path=xl/sharedStrings.xml><?xml version="1.0" encoding="utf-8"?>
<sst xmlns="http://schemas.openxmlformats.org/spreadsheetml/2006/main" count="753" uniqueCount="139">
  <si>
    <r>
      <rPr>
        <b/>
        <sz val="11"/>
        <color theme="1"/>
        <rFont val="Calibri"/>
        <family val="2"/>
        <scheme val="minor"/>
      </rPr>
      <t>Example:</t>
    </r>
    <r>
      <rPr>
        <sz val="11"/>
        <color theme="1"/>
        <rFont val="Calibri"/>
        <family val="2"/>
        <scheme val="minor"/>
      </rPr>
      <t xml:space="preserve">
In this sheet you see how a BWM problem is constructed and solved following the instruction. This example is Example 2 from this reference: Rezaei, J. (2016). Best-worst multi-criteria decision-making method: Some properties and a linear model. Omega, 64, 126-130. </t>
    </r>
  </si>
  <si>
    <t>Criteria Number = 5</t>
  </si>
  <si>
    <t>Criterion 1</t>
  </si>
  <si>
    <t>Criterion 2</t>
  </si>
  <si>
    <t>Criterion 3</t>
  </si>
  <si>
    <t>Criterion 4</t>
  </si>
  <si>
    <t>Criterion 5</t>
  </si>
  <si>
    <t>Names of Criteria</t>
  </si>
  <si>
    <t>Quality</t>
  </si>
  <si>
    <t>Price</t>
  </si>
  <si>
    <t>Comfort</t>
  </si>
  <si>
    <t>Safety</t>
  </si>
  <si>
    <t>Style</t>
  </si>
  <si>
    <t>Select the Best</t>
  </si>
  <si>
    <t>Select the Worst</t>
  </si>
  <si>
    <t>Criteria</t>
  </si>
  <si>
    <t>Best to Others</t>
  </si>
  <si>
    <t>Scales</t>
  </si>
  <si>
    <t>Others to the Worst</t>
  </si>
  <si>
    <t>Weights</t>
  </si>
  <si>
    <t>Ksi*</t>
  </si>
  <si>
    <t>Input-Based CR</t>
  </si>
  <si>
    <t>Associated Threshold</t>
  </si>
  <si>
    <t>Sum of weights</t>
  </si>
  <si>
    <t>Constraint 1</t>
  </si>
  <si>
    <t>Constraint 2</t>
  </si>
  <si>
    <t xml:space="preserve">BWM (Best Worst Method) </t>
  </si>
  <si>
    <t>Instruction:</t>
  </si>
  <si>
    <t xml:space="preserve">In this excel file you will learn how to construct and solve a multi-criteria decision-making problem using BWM. There are two popular versions of BWM (non-linear BWM (Rezaei, 2015), and linear BWM (Rezaei, 2016)). This excel file is based on the linear BWM. The consistency check is based on Liang, Brunelli, Rezaei (2020).
Here, there is an explanation of the five steps need to be taken in order to construct and solve the problem. In the next sheet, an example (including five decision criteria) is presented. There are different sheets (C=3, C=4, ...) for problems with different number of criteria. </t>
  </si>
  <si>
    <t xml:space="preserve">Step 1. </t>
  </si>
  <si>
    <t>Determine the number of decision criteria. This, of course, depends on your problem. For instance if you want to buy a car and you consider five criteria uality, price, comfort, safety, and style you should go to the Sheet C=5.</t>
  </si>
  <si>
    <t xml:space="preserve">Requirement: </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</si>
  <si>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</si>
  <si>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You should then enter the names of the criteria in the right place (see below, as example).</t>
  </si>
  <si>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</si>
  <si>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References:</t>
  </si>
  <si>
    <t xml:space="preserve">Step 2. </t>
  </si>
  <si>
    <t>Rezaei, J. (2015).Best-worst multi-criteria decision-making method. Omega, 53, 49-57.</t>
  </si>
  <si>
    <t>Rezaei, J. (2016). Best-worst multi-criteria decision-making method: Some properties and a linear model. Omega, 64, 126-130.</t>
  </si>
  <si>
    <t>Liang, F., Brunelli, M., Rezaei, J. (2020). Consistency issues in the Best Worst Method: Measurements and thresholds, Omega, 96, pp. 102175.</t>
  </si>
  <si>
    <t>BWM Solver v2.0, Release date: 02-02-2022 Copyright ©Jafar Rezaei</t>
  </si>
  <si>
    <t xml:space="preserve">To see more information visit www.bestworstmethod.com </t>
  </si>
  <si>
    <t>Steps 3 &amp; 4.</t>
  </si>
  <si>
    <t>Express the preference of the decision-maker on "the Best criterion over all the other criteria", and the preference of "all the other criteria over the Worst" by selecting a number between 1 and 9 from the drop-box.</t>
  </si>
  <si>
    <t>If you have any questions you may contact info@bestworstmethod.com</t>
  </si>
  <si>
    <t>The meaning of the numbers 1-9:</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</si>
  <si>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</si>
  <si>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</si>
  <si>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</si>
  <si>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</si>
  <si>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</si>
  <si>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</si>
  <si>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</si>
  <si>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</si>
  <si>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</si>
  <si>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Step 5.</t>
  </si>
  <si>
    <t>Use Solver to solve the problem. Go to "Data" tab. Click on "Solver"</t>
  </si>
  <si>
    <t>A window like the one below opens. Press "Solve", and then "OK".</t>
  </si>
  <si>
    <t xml:space="preserve">After pressing the "OK" button, you get the weights and the input-based consistency ratio (CR) (reliability score) in the yellow cells. </t>
  </si>
  <si>
    <t>Note:</t>
  </si>
  <si>
    <t>You just need to fill in the green boxes and leave the other boxes alone. After you operating the Solver, the weights of criteria will be automatically obtained.</t>
  </si>
  <si>
    <t xml:space="preserve">APARTADO  1 ANTECEDENTES GENERALES </t>
  </si>
  <si>
    <t>ESCALA</t>
  </si>
  <si>
    <t>CRITERIA</t>
  </si>
  <si>
    <t>Edad</t>
  </si>
  <si>
    <t>Sexo</t>
  </si>
  <si>
    <t>Actividad Fisica</t>
  </si>
  <si>
    <t>Fumador</t>
  </si>
  <si>
    <t>AFM</t>
  </si>
  <si>
    <t>Dieta</t>
  </si>
  <si>
    <t xml:space="preserve"> Antecedentes generales </t>
  </si>
  <si>
    <t>Puntos</t>
  </si>
  <si>
    <t>TOTAL PUNTAJE POR APARTADO</t>
  </si>
  <si>
    <t>EDAD</t>
  </si>
  <si>
    <t>AP1</t>
  </si>
  <si>
    <t>SEXO</t>
  </si>
  <si>
    <t>AP2</t>
  </si>
  <si>
    <t xml:space="preserve">A. FÍSICA </t>
  </si>
  <si>
    <t>AP3</t>
  </si>
  <si>
    <t>FUMADOR</t>
  </si>
  <si>
    <t>AP4</t>
  </si>
  <si>
    <t>A. FAMILIARES DE CÁNCER GÁSTRICO</t>
  </si>
  <si>
    <t>AVG WEIGHT</t>
  </si>
  <si>
    <t>DIETA</t>
  </si>
  <si>
    <t>Sintomatolgía</t>
  </si>
  <si>
    <t>APARTADO 2 SINTOMATOLOGÍA</t>
  </si>
  <si>
    <t>NAUSEAS Y/O VOMITOS</t>
  </si>
  <si>
    <t>DOLOR ABDOMINAL</t>
  </si>
  <si>
    <t xml:space="preserve">CRITERIA </t>
  </si>
  <si>
    <t>NYV</t>
  </si>
  <si>
    <t>DA</t>
  </si>
  <si>
    <t>AE</t>
  </si>
  <si>
    <t>PP</t>
  </si>
  <si>
    <t>PA</t>
  </si>
  <si>
    <t>DBE</t>
  </si>
  <si>
    <t>HNMO</t>
  </si>
  <si>
    <t>DIA</t>
  </si>
  <si>
    <t>ÁCIDEZ ESTOMACAL</t>
  </si>
  <si>
    <t>PÉRDIDA DE PESO</t>
  </si>
  <si>
    <t>PÉRDIDA DE APETITO</t>
  </si>
  <si>
    <t>DOLOR EN LA BOCA DEL ESTOMAGO</t>
  </si>
  <si>
    <t>HECES NEGRAS Y DE MAL OLOR</t>
  </si>
  <si>
    <t>DIAGNÓSTICO DE ANEMIA</t>
  </si>
  <si>
    <t>DISFAGIA</t>
  </si>
  <si>
    <t>Antecedentes Médicos</t>
  </si>
  <si>
    <t xml:space="preserve">APARTADO 3 HISTORIAL MÉDICO </t>
  </si>
  <si>
    <t>D. HELICOBACTER PYLORI</t>
  </si>
  <si>
    <t>TRATAMIENTO PARA HELICOBACTER PYLORI</t>
  </si>
  <si>
    <t>HP</t>
  </si>
  <si>
    <t>THP</t>
  </si>
  <si>
    <t>EHP</t>
  </si>
  <si>
    <t>TEHP</t>
  </si>
  <si>
    <t>AGS</t>
  </si>
  <si>
    <t>DAP</t>
  </si>
  <si>
    <t>ERRADICACIÓN HELICOBACTER PYLORI</t>
  </si>
  <si>
    <t>TIEMPO DESDE LA E. DE HELICOBACTER PYLORI</t>
  </si>
  <si>
    <t>ANTECEDENTES GASTRECTOMÍA SUBTOTAL</t>
  </si>
  <si>
    <t xml:space="preserve">D. ANEMIA PERNICISIOSA </t>
  </si>
  <si>
    <t>Antecedentes Endoscópicos</t>
  </si>
  <si>
    <t>D. DISPLASIA DE ALTO GRADO</t>
  </si>
  <si>
    <t>D. DISPLASIA DE BAJO GRADO</t>
  </si>
  <si>
    <t>GASTRITIS ATROFICA CRÓNICA</t>
  </si>
  <si>
    <t xml:space="preserve">APARTADO 4 ANTECEDENTES ENDOSCÓPICOS </t>
  </si>
  <si>
    <t>METAPLASIA INTESTINAL</t>
  </si>
  <si>
    <t xml:space="preserve">POLIPOS GÁSTRICOS </t>
  </si>
  <si>
    <t>DGAG</t>
  </si>
  <si>
    <t>DGBG</t>
  </si>
  <si>
    <t>GAC</t>
  </si>
  <si>
    <t>MI</t>
  </si>
  <si>
    <t>PG</t>
  </si>
  <si>
    <t>UGD</t>
  </si>
  <si>
    <t>ULCERA GASTRODUODENAL</t>
  </si>
  <si>
    <t>PUNTAJE TOTAL</t>
  </si>
  <si>
    <t>Criteria Number = 6</t>
  </si>
  <si>
    <t>Criterion 6</t>
  </si>
  <si>
    <t>Criteria Number = 9</t>
  </si>
  <si>
    <t>Criterion 7</t>
  </si>
  <si>
    <t>Criterion 8</t>
  </si>
  <si>
    <t>Criterion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</si>
</sst>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
  </numFmts>
  <fonts count="15">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sz val="11"/>
      <color theme="6" tint="0.79998168889431442"/>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
      <patternFill patternType="solid">
        <fgColor theme="6"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23">
    <xf numFmtId="0" fontId="0" fillId="0" borderId="0" xfId="0"/>
    <xf numFmtId="0" fontId="0" fillId="3" borderId="1" xfId="0" applyFill="1" applyBorder="1" applyAlignment="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xf numFmtId="0" fontId="0" fillId="4" borderId="1" xfId="0" applyFill="1" applyBorder="1" applyAlignment="1">
      <alignment horizontal="center" wrapText="1"/>
    </xf>
    <xf numFmtId="0" fontId="0" fillId="4" borderId="1" xfId="0"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0" xfId="0" applyFont="1" applyFill="1" applyAlignment="1">
      <alignment horizontal="center" wrapText="1"/>
    </xf>
    <xf numFmtId="0" fontId="1" fillId="4" borderId="0" xfId="0" applyFont="1" applyFill="1" applyAlignment="1">
      <alignment horizontal="center" wrapText="1"/>
    </xf>
    <xf numFmtId="0" fontId="1" fillId="4" borderId="2" xfId="0" applyFon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Alignment="1" applyProtection="1">
      <alignment horizontal="center" wrapText="1"/>
      <protection hidden="1"/>
    </xf>
    <xf numFmtId="0" fontId="1" fillId="3" borderId="1" xfId="0" applyFont="1" applyFill="1" applyBorder="1" applyAlignment="1">
      <alignment horizontal="center" wrapText="1"/>
    </xf>
    <xf numFmtId="0" fontId="12" fillId="4" borderId="0" xfId="0" applyFont="1" applyFill="1" applyAlignment="1">
      <alignment horizontal="right" vertical="center" wrapText="1"/>
    </xf>
    <xf numFmtId="0" fontId="12" fillId="4" borderId="0" xfId="0" applyFont="1" applyFill="1" applyAlignment="1">
      <alignment horizontal="left" vertical="center" wrapText="1"/>
    </xf>
    <xf numFmtId="0" fontId="12" fillId="4" borderId="0" xfId="0" applyFont="1" applyFill="1" applyAlignment="1">
      <alignment horizontal="center" vertical="center" wrapText="1"/>
    </xf>
    <xf numFmtId="0" fontId="0" fillId="4" borderId="1" xfId="0" applyFill="1" applyBorder="1" applyAlignment="1" applyProtection="1">
      <alignment horizontal="center" wrapText="1"/>
      <protection locked="0"/>
    </xf>
    <xf numFmtId="0" fontId="0" fillId="4" borderId="0" xfId="0" applyFill="1" applyAlignment="1" applyProtection="1">
      <alignment horizontal="center" wrapText="1"/>
      <protection hidden="1"/>
    </xf>
    <xf numFmtId="0" fontId="4" fillId="4" borderId="0" xfId="0" applyFont="1" applyFill="1" applyAlignment="1">
      <alignment horizontal="center" wrapText="1"/>
    </xf>
    <xf numFmtId="0" fontId="0" fillId="9" borderId="0" xfId="0" applyFill="1" applyAlignment="1" applyProtection="1">
      <alignment horizontal="center" wrapText="1"/>
      <protection hidden="1"/>
    </xf>
    <xf numFmtId="10" fontId="1" fillId="4" borderId="0" xfId="1" applyNumberFormat="1" applyFont="1" applyFill="1" applyBorder="1" applyAlignment="1">
      <alignment horizontal="center" wrapText="1"/>
    </xf>
    <xf numFmtId="0" fontId="0" fillId="7" borderId="0" xfId="0" applyFill="1" applyAlignment="1">
      <alignment horizontal="center" wrapText="1"/>
    </xf>
    <xf numFmtId="0" fontId="6" fillId="7" borderId="0" xfId="0" applyFont="1" applyFill="1" applyAlignment="1">
      <alignment horizontal="center" vertical="center" wrapText="1"/>
    </xf>
    <xf numFmtId="0" fontId="5" fillId="8" borderId="0" xfId="0" applyFont="1" applyFill="1" applyAlignment="1">
      <alignment horizontal="center" wrapText="1"/>
    </xf>
    <xf numFmtId="0" fontId="0" fillId="8" borderId="0" xfId="0" applyFill="1" applyAlignment="1">
      <alignment horizontal="center" wrapText="1"/>
    </xf>
    <xf numFmtId="0" fontId="10" fillId="3" borderId="0" xfId="0" applyFont="1" applyFill="1" applyAlignment="1">
      <alignment horizontal="left" vertical="top" wrapText="1"/>
    </xf>
    <xf numFmtId="0" fontId="8" fillId="3" borderId="0" xfId="0" applyFont="1" applyFill="1" applyAlignment="1">
      <alignment horizontal="left" vertical="top" wrapText="1"/>
    </xf>
    <xf numFmtId="0" fontId="0" fillId="8" borderId="0" xfId="0" applyFill="1" applyAlignment="1">
      <alignment horizontal="left"/>
    </xf>
    <xf numFmtId="0" fontId="0" fillId="6" borderId="0" xfId="0" applyFill="1" applyAlignment="1">
      <alignment horizontal="center" wrapText="1"/>
    </xf>
    <xf numFmtId="0" fontId="5" fillId="3" borderId="0" xfId="0" applyFont="1" applyFill="1" applyAlignment="1">
      <alignment horizontal="left" wrapText="1"/>
    </xf>
    <xf numFmtId="0" fontId="0" fillId="3" borderId="0" xfId="0" applyFill="1" applyAlignment="1">
      <alignment horizontal="center" wrapText="1"/>
    </xf>
    <xf numFmtId="0" fontId="5" fillId="6" borderId="0" xfId="0" applyFont="1" applyFill="1" applyAlignment="1">
      <alignment horizontal="center" wrapText="1"/>
    </xf>
    <xf numFmtId="0" fontId="9" fillId="3" borderId="0" xfId="0" applyFont="1" applyFill="1" applyAlignment="1">
      <alignment wrapText="1"/>
    </xf>
    <xf numFmtId="0" fontId="5" fillId="5" borderId="0" xfId="0" applyFont="1" applyFill="1" applyAlignment="1">
      <alignment horizontal="center" wrapText="1"/>
    </xf>
    <xf numFmtId="0" fontId="0" fillId="5" borderId="0" xfId="0" applyFill="1" applyAlignment="1">
      <alignment horizontal="center" wrapText="1"/>
    </xf>
    <xf numFmtId="0" fontId="0" fillId="5" borderId="0" xfId="0" applyFill="1" applyAlignment="1">
      <alignment horizontal="left"/>
    </xf>
    <xf numFmtId="0" fontId="0" fillId="5" borderId="0" xfId="0" applyFill="1"/>
    <xf numFmtId="0" fontId="5" fillId="9" borderId="0" xfId="0" applyFont="1" applyFill="1"/>
    <xf numFmtId="0" fontId="0" fillId="9" borderId="0" xfId="0" applyFill="1"/>
    <xf numFmtId="0" fontId="0" fillId="9" borderId="0" xfId="0" applyFill="1" applyAlignment="1">
      <alignment horizontal="center" wrapText="1"/>
    </xf>
    <xf numFmtId="0" fontId="4" fillId="9" borderId="0" xfId="0" applyFont="1" applyFill="1" applyAlignment="1">
      <alignment horizontal="center" wrapText="1"/>
    </xf>
    <xf numFmtId="0" fontId="9" fillId="4" borderId="0" xfId="0" applyFont="1" applyFill="1" applyAlignment="1">
      <alignment horizontal="left" wrapText="1"/>
    </xf>
    <xf numFmtId="0" fontId="9" fillId="4" borderId="0" xfId="0" applyFont="1" applyFill="1" applyAlignment="1">
      <alignment horizontal="left" vertical="center"/>
    </xf>
    <xf numFmtId="0" fontId="5" fillId="9" borderId="0" xfId="0" applyFont="1" applyFill="1" applyAlignment="1">
      <alignment horizontal="center"/>
    </xf>
    <xf numFmtId="0" fontId="0" fillId="4" borderId="0" xfId="0" applyFill="1" applyAlignment="1">
      <alignment horizontal="left" vertical="center" wrapText="1"/>
    </xf>
    <xf numFmtId="0" fontId="0" fillId="4" borderId="0" xfId="0" applyFill="1" applyAlignment="1">
      <alignment horizontal="left" wrapText="1"/>
    </xf>
    <xf numFmtId="0" fontId="7" fillId="4" borderId="0" xfId="2" applyFill="1" applyBorder="1" applyProtection="1"/>
    <xf numFmtId="0" fontId="0" fillId="4" borderId="0" xfId="0" applyFill="1" applyProtection="1">
      <protection locked="0"/>
    </xf>
    <xf numFmtId="0" fontId="0" fillId="4" borderId="0" xfId="0" applyFill="1" applyAlignment="1" applyProtection="1">
      <alignment horizontal="left" wrapText="1"/>
      <protection locked="0"/>
    </xf>
    <xf numFmtId="0" fontId="3" fillId="4" borderId="0" xfId="0" applyFont="1" applyFill="1" applyAlignment="1" applyProtection="1">
      <alignment horizontal="left" wrapText="1"/>
      <protection locked="0"/>
    </xf>
    <xf numFmtId="0" fontId="3" fillId="4" borderId="0" xfId="0" applyFont="1" applyFill="1" applyProtection="1">
      <protection locked="0"/>
    </xf>
    <xf numFmtId="0" fontId="8" fillId="4" borderId="4" xfId="0" applyFont="1" applyFill="1" applyBorder="1" applyAlignment="1" applyProtection="1">
      <alignment horizontal="center" vertical="center" wrapText="1"/>
      <protection locked="0"/>
    </xf>
    <xf numFmtId="0" fontId="0" fillId="4" borderId="0" xfId="0" applyFill="1" applyAlignment="1" applyProtection="1">
      <alignment horizontal="center" wrapText="1"/>
      <protection locked="0"/>
    </xf>
    <xf numFmtId="0" fontId="0" fillId="4" borderId="1" xfId="0" applyFill="1" applyBorder="1" applyAlignment="1" applyProtection="1">
      <alignment horizontal="center"/>
      <protection locked="0"/>
    </xf>
    <xf numFmtId="0" fontId="3" fillId="4" borderId="0" xfId="0" applyFont="1" applyFill="1" applyAlignment="1" applyProtection="1">
      <alignment horizontal="center" wrapText="1"/>
      <protection locked="0"/>
    </xf>
    <xf numFmtId="0" fontId="12" fillId="4" borderId="0" xfId="0" applyFont="1" applyFill="1" applyAlignment="1" applyProtection="1">
      <alignment horizontal="right" vertical="center" wrapText="1"/>
      <protection locked="0"/>
    </xf>
    <xf numFmtId="0" fontId="1" fillId="4" borderId="1" xfId="0" applyFont="1" applyFill="1" applyBorder="1" applyAlignment="1" applyProtection="1">
      <alignment horizontal="center"/>
      <protection locked="0"/>
    </xf>
    <xf numFmtId="0" fontId="1" fillId="4" borderId="1" xfId="0" applyFont="1" applyFill="1" applyBorder="1" applyAlignment="1" applyProtection="1">
      <alignment horizontal="center" wrapText="1"/>
      <protection locked="0"/>
    </xf>
    <xf numFmtId="0" fontId="12" fillId="4" borderId="0" xfId="0" applyFont="1" applyFill="1" applyAlignment="1" applyProtection="1">
      <alignment horizontal="left" vertical="center" wrapText="1"/>
      <protection locked="0"/>
    </xf>
    <xf numFmtId="0" fontId="12" fillId="4" borderId="0" xfId="0" applyFont="1" applyFill="1" applyAlignment="1" applyProtection="1">
      <alignment horizontal="center" vertical="center" wrapText="1"/>
      <protection locked="0"/>
    </xf>
    <xf numFmtId="0" fontId="1" fillId="4" borderId="0" xfId="0" applyFont="1" applyFill="1" applyAlignment="1" applyProtection="1">
      <alignment horizontal="center" wrapText="1"/>
      <protection locked="0"/>
    </xf>
    <xf numFmtId="0" fontId="1" fillId="4" borderId="2" xfId="0" applyFont="1" applyFill="1" applyBorder="1" applyAlignment="1" applyProtection="1">
      <alignment horizontal="center" wrapText="1"/>
      <protection locked="0"/>
    </xf>
    <xf numFmtId="0" fontId="0" fillId="3" borderId="1" xfId="0" applyFill="1" applyBorder="1" applyAlignment="1" applyProtection="1">
      <alignment horizontal="center" wrapText="1"/>
      <protection locked="0"/>
    </xf>
    <xf numFmtId="10" fontId="3" fillId="4" borderId="0" xfId="1" applyNumberFormat="1" applyFont="1" applyFill="1" applyBorder="1" applyAlignment="1" applyProtection="1">
      <alignment horizontal="center" wrapText="1"/>
      <protection locked="0"/>
    </xf>
    <xf numFmtId="0" fontId="3" fillId="0" borderId="0" xfId="0" applyFont="1" applyAlignment="1" applyProtection="1">
      <alignment horizontal="center" wrapText="1"/>
      <protection locked="0"/>
    </xf>
    <xf numFmtId="0" fontId="4" fillId="4" borderId="0" xfId="0" applyFont="1" applyFill="1" applyAlignment="1" applyProtection="1">
      <alignment horizontal="center" wrapText="1"/>
      <protection locked="0"/>
    </xf>
    <xf numFmtId="0" fontId="1" fillId="0" borderId="1" xfId="0" applyFont="1" applyBorder="1" applyAlignment="1" applyProtection="1">
      <alignment horizontal="center" wrapText="1"/>
      <protection locked="0"/>
    </xf>
    <xf numFmtId="0" fontId="1" fillId="3" borderId="1" xfId="0" applyFont="1" applyFill="1" applyBorder="1" applyAlignment="1" applyProtection="1">
      <alignment horizontal="center" wrapText="1"/>
      <protection locked="0"/>
    </xf>
    <xf numFmtId="0" fontId="1" fillId="0" borderId="1" xfId="0" applyFont="1" applyBorder="1" applyAlignment="1" applyProtection="1">
      <alignment horizontal="center"/>
      <protection locked="0"/>
    </xf>
    <xf numFmtId="0" fontId="3" fillId="4" borderId="0" xfId="0" applyFont="1" applyFill="1" applyAlignment="1" applyProtection="1">
      <alignment horizontal="center" wrapText="1"/>
      <protection locked="0" hidden="1"/>
    </xf>
    <xf numFmtId="0" fontId="1" fillId="4" borderId="0" xfId="0" applyFont="1" applyFill="1" applyProtection="1">
      <protection locked="0"/>
    </xf>
    <xf numFmtId="0" fontId="13" fillId="4" borderId="0" xfId="0" applyFont="1" applyFill="1" applyAlignment="1">
      <alignment horizontal="center" vertical="center" wrapText="1"/>
    </xf>
    <xf numFmtId="0" fontId="1" fillId="2" borderId="1" xfId="0" applyFont="1" applyFill="1" applyBorder="1" applyAlignment="1" applyProtection="1">
      <alignment horizontal="center" wrapText="1"/>
      <protection locked="0"/>
    </xf>
    <xf numFmtId="164" fontId="1" fillId="3" borderId="1" xfId="0" applyNumberFormat="1" applyFont="1" applyFill="1" applyBorder="1" applyAlignment="1">
      <alignment horizontal="center" wrapText="1"/>
    </xf>
    <xf numFmtId="0" fontId="0" fillId="10" borderId="1" xfId="0" applyFill="1" applyBorder="1" applyAlignment="1" applyProtection="1">
      <alignment horizontal="center" wrapText="1"/>
      <protection locked="0"/>
    </xf>
    <xf numFmtId="0" fontId="1" fillId="10" borderId="1" xfId="0" applyFont="1" applyFill="1" applyBorder="1" applyAlignment="1" applyProtection="1">
      <alignment horizontal="center" wrapText="1"/>
      <protection locked="0"/>
    </xf>
    <xf numFmtId="0" fontId="0" fillId="0" borderId="1" xfId="0" applyBorder="1"/>
    <xf numFmtId="0" fontId="0" fillId="11" borderId="1" xfId="0" applyFill="1" applyBorder="1"/>
    <xf numFmtId="0" fontId="0" fillId="10" borderId="1" xfId="0" applyFill="1" applyBorder="1"/>
    <xf numFmtId="0" fontId="0" fillId="12" borderId="1" xfId="0" applyFill="1" applyBorder="1"/>
    <xf numFmtId="165" fontId="0" fillId="12" borderId="1" xfId="0" applyNumberFormat="1" applyFill="1" applyBorder="1"/>
    <xf numFmtId="0" fontId="0" fillId="13" borderId="1" xfId="0" applyFill="1" applyBorder="1"/>
    <xf numFmtId="165" fontId="0" fillId="13" borderId="1" xfId="0" applyNumberFormat="1" applyFill="1" applyBorder="1"/>
    <xf numFmtId="0" fontId="11" fillId="10" borderId="1" xfId="0" applyFont="1" applyFill="1" applyBorder="1" applyAlignment="1">
      <alignment wrapText="1"/>
    </xf>
    <xf numFmtId="0" fontId="11" fillId="10" borderId="1" xfId="0" applyFont="1" applyFill="1" applyBorder="1" applyAlignment="1" applyProtection="1">
      <alignment horizontal="center" wrapText="1"/>
      <protection locked="0"/>
    </xf>
    <xf numFmtId="0" fontId="13" fillId="10" borderId="1" xfId="0" applyFont="1" applyFill="1" applyBorder="1" applyAlignment="1" applyProtection="1">
      <alignment horizontal="center" wrapText="1"/>
      <protection locked="0"/>
    </xf>
    <xf numFmtId="2" fontId="0" fillId="13" borderId="1" xfId="0" applyNumberFormat="1" applyFill="1" applyBorder="1"/>
    <xf numFmtId="0" fontId="0" fillId="0" borderId="0" xfId="0" applyAlignment="1">
      <alignment wrapText="1"/>
    </xf>
    <xf numFmtId="0" fontId="0" fillId="0" borderId="1" xfId="0" applyBorder="1" applyAlignment="1">
      <alignment wrapText="1"/>
    </xf>
    <xf numFmtId="0" fontId="0" fillId="10" borderId="1" xfId="0" applyFill="1" applyBorder="1" applyAlignment="1">
      <alignment wrapText="1"/>
    </xf>
    <xf numFmtId="0" fontId="0" fillId="10" borderId="5" xfId="0" applyFill="1" applyBorder="1" applyAlignment="1">
      <alignment wrapText="1"/>
    </xf>
    <xf numFmtId="0" fontId="0" fillId="10" borderId="6" xfId="0" applyFill="1" applyBorder="1"/>
    <xf numFmtId="165" fontId="0" fillId="14" borderId="1" xfId="0" applyNumberFormat="1" applyFill="1" applyBorder="1"/>
    <xf numFmtId="2" fontId="0" fillId="14" borderId="1" xfId="0" applyNumberFormat="1" applyFill="1" applyBorder="1"/>
    <xf numFmtId="165" fontId="0" fillId="15" borderId="1" xfId="0" applyNumberFormat="1" applyFill="1" applyBorder="1"/>
    <xf numFmtId="165" fontId="0" fillId="16" borderId="1" xfId="0" applyNumberFormat="1" applyFill="1" applyBorder="1"/>
    <xf numFmtId="165" fontId="1" fillId="16" borderId="1" xfId="0" applyNumberFormat="1" applyFont="1" applyFill="1" applyBorder="1"/>
    <xf numFmtId="2" fontId="0" fillId="16" borderId="1" xfId="0" applyNumberFormat="1" applyFill="1" applyBorder="1"/>
    <xf numFmtId="0" fontId="14" fillId="4" borderId="0" xfId="0" applyFont="1" applyFill="1"/>
    <xf numFmtId="0" fontId="1" fillId="0" borderId="0" xfId="0" applyFont="1" applyAlignment="1" applyProtection="1">
      <alignment horizontal="left"/>
      <protection locked="0"/>
    </xf>
    <xf numFmtId="0" fontId="12" fillId="4" borderId="0" xfId="0" applyFont="1" applyFill="1" applyAlignment="1" applyProtection="1">
      <alignment horizontal="center" vertical="center" wrapText="1"/>
      <protection locked="0"/>
    </xf>
    <xf numFmtId="0" fontId="0" fillId="7" borderId="0" xfId="0" applyFill="1" applyAlignment="1" applyProtection="1">
      <alignment horizontal="left" vertical="center" wrapText="1"/>
      <protection locked="0"/>
    </xf>
    <xf numFmtId="0" fontId="0" fillId="4" borderId="3" xfId="0" applyFill="1"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0" xfId="0" applyFill="1" applyAlignment="1" applyProtection="1">
      <alignment horizontal="center" wrapText="1"/>
      <protection locked="0"/>
    </xf>
    <xf numFmtId="0" fontId="0" fillId="5" borderId="0" xfId="0" applyFill="1" applyAlignment="1">
      <alignment horizontal="left"/>
    </xf>
    <xf numFmtId="0" fontId="11" fillId="4" borderId="0" xfId="0" applyFont="1" applyFill="1" applyAlignment="1">
      <alignment horizontal="left" wrapText="1"/>
    </xf>
    <xf numFmtId="0" fontId="7" fillId="3" borderId="0" xfId="2" applyFill="1" applyBorder="1" applyAlignment="1" applyProtection="1">
      <alignment horizontal="left" wrapText="1"/>
    </xf>
    <xf numFmtId="0" fontId="0" fillId="9" borderId="0" xfId="0" applyFill="1" applyAlignment="1">
      <alignment horizontal="left" vertical="center" wrapText="1"/>
    </xf>
    <xf numFmtId="0" fontId="6" fillId="7" borderId="0" xfId="0" applyFont="1" applyFill="1" applyAlignment="1">
      <alignment horizontal="center" vertical="center" wrapText="1"/>
    </xf>
    <xf numFmtId="0" fontId="0" fillId="5" borderId="0" xfId="0" applyFill="1" applyAlignment="1">
      <alignment horizontal="left" vertical="center" wrapText="1"/>
    </xf>
    <xf numFmtId="0" fontId="8" fillId="3" borderId="0" xfId="0" applyFont="1" applyFill="1" applyAlignment="1">
      <alignment horizontal="left" vertical="top" wrapText="1"/>
    </xf>
    <xf numFmtId="0" fontId="0" fillId="8" borderId="0" xfId="0" applyFill="1" applyAlignment="1">
      <alignment horizontal="left" wrapText="1"/>
    </xf>
    <xf numFmtId="0" fontId="0" fillId="6" borderId="0" xfId="0" applyFill="1" applyAlignment="1">
      <alignment horizontal="left"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1" fillId="4" borderId="0" xfId="0" applyFont="1" applyFill="1" applyAlignment="1">
      <alignment horizontal="center" wrapText="1"/>
    </xf>
    <xf numFmtId="0" fontId="1" fillId="4" borderId="0" xfId="0" applyFont="1" applyFill="1" applyAlignment="1">
      <alignment horizontal="left"/>
    </xf>
    <xf numFmtId="0" fontId="12" fillId="4" borderId="0" xfId="0" applyFont="1" applyFill="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cellXfs>
  <cellStyles count="3">
    <cellStyle name="Hipervínculo" xfId="2" builtinId="8"/>
    <cellStyle name="Normal" xfId="0" builtinId="0"/>
    <cellStyle name="Porcentaje" xfId="1" builtinId="5"/>
  </cellStyles>
  <dxfs count="42">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Example!$B$25</c:f>
              <c:strCache>
                <c:ptCount val="1"/>
                <c:pt idx="0">
                  <c:v>Weights</c:v>
                </c:pt>
              </c:strCache>
            </c:strRef>
          </c:tx>
          <c:invertIfNegative val="0"/>
          <c:cat>
            <c:strRef>
              <c:f>Example!$C$25:$G$25</c:f>
              <c:strCache>
                <c:ptCount val="5"/>
                <c:pt idx="0">
                  <c:v>Quality</c:v>
                </c:pt>
                <c:pt idx="1">
                  <c:v>Price</c:v>
                </c:pt>
                <c:pt idx="2">
                  <c:v>Comfort</c:v>
                </c:pt>
                <c:pt idx="3">
                  <c:v>Safety</c:v>
                </c:pt>
                <c:pt idx="4">
                  <c:v>Style</c:v>
                </c:pt>
              </c:strCache>
            </c:strRef>
          </c:cat>
          <c:val>
            <c:numRef>
              <c:f>Example!$C$26:$G$26</c:f>
              <c:numCache>
                <c:formatCode>General</c:formatCode>
                <c:ptCount val="5"/>
                <c:pt idx="0">
                  <c:v>0.22950819672131148</c:v>
                </c:pt>
                <c:pt idx="1">
                  <c:v>0.44808743169398907</c:v>
                </c:pt>
                <c:pt idx="2">
                  <c:v>0.11475409836065574</c:v>
                </c:pt>
                <c:pt idx="3">
                  <c:v>0.15300546448087429</c:v>
                </c:pt>
                <c:pt idx="4">
                  <c:v>5.4644808743169397E-2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'AP3 DT'!$B$20</c:f>
              <c:strCache>
                <c:ptCount val="1"/>
                <c:pt idx="0">
                  <c:v>Weights</c:v>
                </c:pt>
              </c:strCache>
            </c:strRef>
          </c:tx>
          <c:invertIfNegative val="0"/>
          <c:cat>
            <c:strRef>
              <c:f>'AP3 DT'!$C$20:$H$20</c:f>
              <c:strCache>
                <c:ptCount val="6"/>
                <c:pt idx="0">
                  <c:v>HP</c:v>
                </c:pt>
                <c:pt idx="1">
                  <c:v>THP</c:v>
                </c:pt>
                <c:pt idx="2">
                  <c:v>EHP</c:v>
                </c:pt>
                <c:pt idx="3">
                  <c:v>TEHP</c:v>
                </c:pt>
                <c:pt idx="4">
                  <c:v>AGS</c:v>
                </c:pt>
                <c:pt idx="5">
                  <c:v>DAP</c:v>
                </c:pt>
              </c:strCache>
            </c:strRef>
          </c:cat>
          <c:val>
            <c:numRef>
              <c:f>'AP3 DT'!$C$21:$H$21</c:f>
              <c:numCache>
                <c:formatCode>General</c:formatCode>
                <c:ptCount val="6"/>
                <c:pt idx="0">
                  <c:v>0.35519125683059971</c:v>
                </c:pt>
                <c:pt idx="1">
                  <c:v>8.1967213114753953E-2</c:v>
                </c:pt>
                <c:pt idx="2">
                  <c:v>9.8360655737704986E-2</c:v>
                </c:pt>
                <c:pt idx="3">
                  <c:v>0.24590163934426179</c:v>
                </c:pt>
                <c:pt idx="4">
                  <c:v>0.16393442622950782</c:v>
                </c:pt>
                <c:pt idx="5">
                  <c:v>5.4644808743169314E-2</c:v>
                </c:pt>
              </c:numCache>
            </c:numRef>
          </c:val>
          <c:extLst>
            <c:ext xmlns:c16="http://schemas.microsoft.com/office/drawing/2014/chart" uri="{C3380CC4-5D6E-409C-BE32-E72D297353CC}">
              <c16:uniqueId val="{00000000-6C88-484B-9A18-DD5977A8E22A}"/>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'AP3 MF'!$B$20</c:f>
              <c:strCache>
                <c:ptCount val="1"/>
                <c:pt idx="0">
                  <c:v>Weights</c:v>
                </c:pt>
              </c:strCache>
            </c:strRef>
          </c:tx>
          <c:invertIfNegative val="0"/>
          <c:cat>
            <c:strRef>
              <c:f>'AP3 MF'!$C$20:$H$20</c:f>
              <c:strCache>
                <c:ptCount val="6"/>
                <c:pt idx="0">
                  <c:v>HP</c:v>
                </c:pt>
                <c:pt idx="1">
                  <c:v>THP</c:v>
                </c:pt>
                <c:pt idx="2">
                  <c:v>EHP</c:v>
                </c:pt>
                <c:pt idx="3">
                  <c:v>TEHP</c:v>
                </c:pt>
                <c:pt idx="4">
                  <c:v>AGS</c:v>
                </c:pt>
                <c:pt idx="5">
                  <c:v>DAP</c:v>
                </c:pt>
              </c:strCache>
            </c:strRef>
          </c:cat>
          <c:val>
            <c:numRef>
              <c:f>'AP3 MF'!$C$21:$H$21</c:f>
              <c:numCache>
                <c:formatCode>General</c:formatCode>
                <c:ptCount val="6"/>
                <c:pt idx="0">
                  <c:v>0.35519125683059971</c:v>
                </c:pt>
                <c:pt idx="1">
                  <c:v>8.1967213114753953E-2</c:v>
                </c:pt>
                <c:pt idx="2">
                  <c:v>9.8360655737704986E-2</c:v>
                </c:pt>
                <c:pt idx="3">
                  <c:v>0.24590163934426179</c:v>
                </c:pt>
                <c:pt idx="4">
                  <c:v>0.16393442622950782</c:v>
                </c:pt>
                <c:pt idx="5">
                  <c:v>5.4644808743169314E-2</c:v>
                </c:pt>
              </c:numCache>
            </c:numRef>
          </c:val>
          <c:extLst>
            <c:ext xmlns:c16="http://schemas.microsoft.com/office/drawing/2014/chart" uri="{C3380CC4-5D6E-409C-BE32-E72D297353CC}">
              <c16:uniqueId val="{00000000-CD97-438C-B830-3E0211DAFF08}"/>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'AP4 DS'!$B$20</c:f>
              <c:strCache>
                <c:ptCount val="1"/>
                <c:pt idx="0">
                  <c:v>Weights</c:v>
                </c:pt>
              </c:strCache>
            </c:strRef>
          </c:tx>
          <c:invertIfNegative val="0"/>
          <c:cat>
            <c:strRef>
              <c:f>'AP4 DS'!$C$20:$H$20</c:f>
              <c:strCache>
                <c:ptCount val="6"/>
                <c:pt idx="0">
                  <c:v>DGAG</c:v>
                </c:pt>
                <c:pt idx="1">
                  <c:v>DGBG</c:v>
                </c:pt>
                <c:pt idx="2">
                  <c:v>GAC</c:v>
                </c:pt>
                <c:pt idx="3">
                  <c:v>MI</c:v>
                </c:pt>
                <c:pt idx="4">
                  <c:v>PG</c:v>
                </c:pt>
                <c:pt idx="5">
                  <c:v>UGD</c:v>
                </c:pt>
              </c:strCache>
            </c:strRef>
          </c:cat>
          <c:val>
            <c:numRef>
              <c:f>'AP4 DS'!$C$21:$H$21</c:f>
              <c:numCache>
                <c:formatCode>General</c:formatCode>
                <c:ptCount val="6"/>
                <c:pt idx="0">
                  <c:v>0.4490465450071755</c:v>
                </c:pt>
                <c:pt idx="1">
                  <c:v>0.18864055771990962</c:v>
                </c:pt>
                <c:pt idx="2">
                  <c:v>0.11318433463194626</c:v>
                </c:pt>
                <c:pt idx="3">
                  <c:v>0.14148041828993269</c:v>
                </c:pt>
                <c:pt idx="4">
                  <c:v>3.6907935206069491E-2</c:v>
                </c:pt>
                <c:pt idx="5">
                  <c:v>7.0740209144966329E-2</c:v>
                </c:pt>
              </c:numCache>
            </c:numRef>
          </c:val>
          <c:extLst>
            <c:ext xmlns:c16="http://schemas.microsoft.com/office/drawing/2014/chart" uri="{C3380CC4-5D6E-409C-BE32-E72D297353CC}">
              <c16:uniqueId val="{00000000-631D-40E6-A1EB-D7C57EA575A9}"/>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'AP4 CB'!$B$20</c:f>
              <c:strCache>
                <c:ptCount val="1"/>
                <c:pt idx="0">
                  <c:v>Weights</c:v>
                </c:pt>
              </c:strCache>
            </c:strRef>
          </c:tx>
          <c:invertIfNegative val="0"/>
          <c:cat>
            <c:strRef>
              <c:f>'AP4 CB'!$C$20:$H$20</c:f>
              <c:strCache>
                <c:ptCount val="6"/>
                <c:pt idx="0">
                  <c:v>DGAG</c:v>
                </c:pt>
                <c:pt idx="1">
                  <c:v>DGBG</c:v>
                </c:pt>
                <c:pt idx="2">
                  <c:v>GAC</c:v>
                </c:pt>
                <c:pt idx="3">
                  <c:v>MI</c:v>
                </c:pt>
                <c:pt idx="4">
                  <c:v>PG</c:v>
                </c:pt>
                <c:pt idx="5">
                  <c:v>UGD</c:v>
                </c:pt>
              </c:strCache>
            </c:strRef>
          </c:cat>
          <c:val>
            <c:numRef>
              <c:f>'AP4 CB'!$C$21:$H$21</c:f>
              <c:numCache>
                <c:formatCode>General</c:formatCode>
                <c:ptCount val="6"/>
                <c:pt idx="0">
                  <c:v>0.4490465450071755</c:v>
                </c:pt>
                <c:pt idx="1">
                  <c:v>0.18864055771990962</c:v>
                </c:pt>
                <c:pt idx="2">
                  <c:v>0.11318433463194626</c:v>
                </c:pt>
                <c:pt idx="3">
                  <c:v>0.14148041828993269</c:v>
                </c:pt>
                <c:pt idx="4">
                  <c:v>3.6907935206069491E-2</c:v>
                </c:pt>
                <c:pt idx="5">
                  <c:v>7.0740209144966329E-2</c:v>
                </c:pt>
              </c:numCache>
            </c:numRef>
          </c:val>
          <c:extLst>
            <c:ext xmlns:c16="http://schemas.microsoft.com/office/drawing/2014/chart" uri="{C3380CC4-5D6E-409C-BE32-E72D297353CC}">
              <c16:uniqueId val="{00000000-D26D-4600-9CDC-F7883EC41745}"/>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'AP4 OR'!$B$20</c:f>
              <c:strCache>
                <c:ptCount val="1"/>
                <c:pt idx="0">
                  <c:v>Weights</c:v>
                </c:pt>
              </c:strCache>
            </c:strRef>
          </c:tx>
          <c:invertIfNegative val="0"/>
          <c:cat>
            <c:strRef>
              <c:f>'AP4 OR'!$C$20:$H$20</c:f>
              <c:strCache>
                <c:ptCount val="6"/>
                <c:pt idx="0">
                  <c:v>DGAG</c:v>
                </c:pt>
                <c:pt idx="1">
                  <c:v>DGBG</c:v>
                </c:pt>
                <c:pt idx="2">
                  <c:v>GAC</c:v>
                </c:pt>
                <c:pt idx="3">
                  <c:v>MI</c:v>
                </c:pt>
                <c:pt idx="4">
                  <c:v>PG</c:v>
                </c:pt>
                <c:pt idx="5">
                  <c:v>UGD</c:v>
                </c:pt>
              </c:strCache>
            </c:strRef>
          </c:cat>
          <c:val>
            <c:numRef>
              <c:f>'AP4 OR'!$C$21:$H$21</c:f>
              <c:numCache>
                <c:formatCode>General</c:formatCode>
                <c:ptCount val="6"/>
                <c:pt idx="0">
                  <c:v>0.52130855313108626</c:v>
                </c:pt>
                <c:pt idx="1">
                  <c:v>0.13864589179018255</c:v>
                </c:pt>
                <c:pt idx="2">
                  <c:v>8.6653682368864032E-2</c:v>
                </c:pt>
                <c:pt idx="3">
                  <c:v>0.11553824315848536</c:v>
                </c:pt>
                <c:pt idx="4">
                  <c:v>3.8820849701251103E-2</c:v>
                </c:pt>
                <c:pt idx="5">
                  <c:v>9.9032779850130315E-2</c:v>
                </c:pt>
              </c:numCache>
            </c:numRef>
          </c:val>
          <c:extLst>
            <c:ext xmlns:c16="http://schemas.microsoft.com/office/drawing/2014/chart" uri="{C3380CC4-5D6E-409C-BE32-E72D297353CC}">
              <c16:uniqueId val="{00000000-1F4F-48A7-BDA3-4FBB5AF29E52}"/>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'AP4 DT'!$B$20</c:f>
              <c:strCache>
                <c:ptCount val="1"/>
                <c:pt idx="0">
                  <c:v>Weights</c:v>
                </c:pt>
              </c:strCache>
            </c:strRef>
          </c:tx>
          <c:invertIfNegative val="0"/>
          <c:cat>
            <c:strRef>
              <c:f>'AP4 DT'!$C$20:$H$20</c:f>
              <c:strCache>
                <c:ptCount val="6"/>
                <c:pt idx="0">
                  <c:v>DGAG</c:v>
                </c:pt>
                <c:pt idx="1">
                  <c:v>DGBG</c:v>
                </c:pt>
                <c:pt idx="2">
                  <c:v>GAC</c:v>
                </c:pt>
                <c:pt idx="3">
                  <c:v>MI</c:v>
                </c:pt>
                <c:pt idx="4">
                  <c:v>PG</c:v>
                </c:pt>
                <c:pt idx="5">
                  <c:v>UGD</c:v>
                </c:pt>
              </c:strCache>
            </c:strRef>
          </c:cat>
          <c:val>
            <c:numRef>
              <c:f>'AP4 DT'!$C$21:$H$21</c:f>
              <c:numCache>
                <c:formatCode>General</c:formatCode>
                <c:ptCount val="6"/>
                <c:pt idx="0">
                  <c:v>0.34042553191489505</c:v>
                </c:pt>
                <c:pt idx="1">
                  <c:v>0.21276595744680829</c:v>
                </c:pt>
                <c:pt idx="2">
                  <c:v>4.2553191489361736E-2</c:v>
                </c:pt>
                <c:pt idx="3">
                  <c:v>0.21276595744680823</c:v>
                </c:pt>
                <c:pt idx="4">
                  <c:v>8.510638297872361E-2</c:v>
                </c:pt>
                <c:pt idx="5">
                  <c:v>0.10638297872340416</c:v>
                </c:pt>
              </c:numCache>
            </c:numRef>
          </c:val>
          <c:extLst>
            <c:ext xmlns:c16="http://schemas.microsoft.com/office/drawing/2014/chart" uri="{C3380CC4-5D6E-409C-BE32-E72D297353CC}">
              <c16:uniqueId val="{00000000-A3B0-4FDE-B3DC-5919CBDE5A75}"/>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'AP4 MF'!$B$20</c:f>
              <c:strCache>
                <c:ptCount val="1"/>
                <c:pt idx="0">
                  <c:v>Weights</c:v>
                </c:pt>
              </c:strCache>
            </c:strRef>
          </c:tx>
          <c:invertIfNegative val="0"/>
          <c:cat>
            <c:strRef>
              <c:f>'AP4 MF'!$C$20:$H$20</c:f>
              <c:strCache>
                <c:ptCount val="6"/>
                <c:pt idx="0">
                  <c:v>DGAG</c:v>
                </c:pt>
                <c:pt idx="1">
                  <c:v>DGBG</c:v>
                </c:pt>
                <c:pt idx="2">
                  <c:v>GAC</c:v>
                </c:pt>
                <c:pt idx="3">
                  <c:v>MI</c:v>
                </c:pt>
                <c:pt idx="4">
                  <c:v>PG</c:v>
                </c:pt>
                <c:pt idx="5">
                  <c:v>UGD</c:v>
                </c:pt>
              </c:strCache>
            </c:strRef>
          </c:cat>
          <c:val>
            <c:numRef>
              <c:f>'AP4 MF'!$C$21:$H$21</c:f>
              <c:numCache>
                <c:formatCode>General</c:formatCode>
                <c:ptCount val="6"/>
                <c:pt idx="0">
                  <c:v>0.34042553191489505</c:v>
                </c:pt>
                <c:pt idx="1">
                  <c:v>0.21276595744680829</c:v>
                </c:pt>
                <c:pt idx="2">
                  <c:v>4.2553191489361736E-2</c:v>
                </c:pt>
                <c:pt idx="3">
                  <c:v>0.21276595744680823</c:v>
                </c:pt>
                <c:pt idx="4">
                  <c:v>8.510638297872361E-2</c:v>
                </c:pt>
                <c:pt idx="5">
                  <c:v>0.10638297872340416</c:v>
                </c:pt>
              </c:numCache>
            </c:numRef>
          </c:val>
          <c:extLst>
            <c:ext xmlns:c16="http://schemas.microsoft.com/office/drawing/2014/chart" uri="{C3380CC4-5D6E-409C-BE32-E72D297353CC}">
              <c16:uniqueId val="{00000000-C461-43AD-937A-7F9489BAB638}"/>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'AP2 CB'!$B$23</c:f>
              <c:strCache>
                <c:ptCount val="1"/>
                <c:pt idx="0">
                  <c:v>Weights</c:v>
                </c:pt>
              </c:strCache>
            </c:strRef>
          </c:tx>
          <c:invertIfNegative val="0"/>
          <c:cat>
            <c:strRef>
              <c:f>'AP2 CB'!$C$23:$K$23</c:f>
              <c:strCache>
                <c:ptCount val="9"/>
                <c:pt idx="0">
                  <c:v>NYV</c:v>
                </c:pt>
                <c:pt idx="1">
                  <c:v>DA</c:v>
                </c:pt>
                <c:pt idx="2">
                  <c:v>AE</c:v>
                </c:pt>
                <c:pt idx="3">
                  <c:v>PP</c:v>
                </c:pt>
                <c:pt idx="4">
                  <c:v>PA</c:v>
                </c:pt>
                <c:pt idx="5">
                  <c:v>DBE</c:v>
                </c:pt>
                <c:pt idx="6">
                  <c:v>HNMO</c:v>
                </c:pt>
                <c:pt idx="7">
                  <c:v>DA</c:v>
                </c:pt>
                <c:pt idx="8">
                  <c:v>DIA</c:v>
                </c:pt>
              </c:strCache>
            </c:strRef>
          </c:cat>
          <c:val>
            <c:numRef>
              <c:f>'AP2 CB'!$C$24:$K$24</c:f>
              <c:numCache>
                <c:formatCode>General</c:formatCode>
                <c:ptCount val="9"/>
                <c:pt idx="0">
                  <c:v>7.7550392368056456E-2</c:v>
                </c:pt>
                <c:pt idx="1">
                  <c:v>2.9081397138021173E-2</c:v>
                </c:pt>
                <c:pt idx="2">
                  <c:v>6.462532697338047E-2</c:v>
                </c:pt>
                <c:pt idx="3">
                  <c:v>0.12925065394676083</c:v>
                </c:pt>
                <c:pt idx="4">
                  <c:v>4.308355131558695E-2</c:v>
                </c:pt>
                <c:pt idx="5">
                  <c:v>9.6937990460070636E-2</c:v>
                </c:pt>
                <c:pt idx="6">
                  <c:v>0.31020156947222582</c:v>
                </c:pt>
                <c:pt idx="7">
                  <c:v>0.19387598092014133</c:v>
                </c:pt>
                <c:pt idx="8">
                  <c:v>5.539313740575471E-2</c:v>
                </c:pt>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'AP2 MF'!$B$23</c:f>
              <c:strCache>
                <c:ptCount val="1"/>
                <c:pt idx="0">
                  <c:v>Weights</c:v>
                </c:pt>
              </c:strCache>
            </c:strRef>
          </c:tx>
          <c:invertIfNegative val="0"/>
          <c:cat>
            <c:strRef>
              <c:f>'AP2 MF'!$C$23:$K$23</c:f>
              <c:strCache>
                <c:ptCount val="9"/>
                <c:pt idx="0">
                  <c:v>NYV</c:v>
                </c:pt>
                <c:pt idx="1">
                  <c:v>DA</c:v>
                </c:pt>
                <c:pt idx="2">
                  <c:v>AE</c:v>
                </c:pt>
                <c:pt idx="3">
                  <c:v>PP</c:v>
                </c:pt>
                <c:pt idx="4">
                  <c:v>PA</c:v>
                </c:pt>
                <c:pt idx="5">
                  <c:v>DBE</c:v>
                </c:pt>
                <c:pt idx="6">
                  <c:v>HNMO</c:v>
                </c:pt>
                <c:pt idx="7">
                  <c:v>DA</c:v>
                </c:pt>
                <c:pt idx="8">
                  <c:v>DIA</c:v>
                </c:pt>
              </c:strCache>
            </c:strRef>
          </c:cat>
          <c:val>
            <c:numRef>
              <c:f>'AP2 MF'!$C$24:$K$24</c:f>
              <c:numCache>
                <c:formatCode>General</c:formatCode>
                <c:ptCount val="9"/>
                <c:pt idx="0">
                  <c:v>2.8419556865428106E-2</c:v>
                </c:pt>
                <c:pt idx="1">
                  <c:v>5.4470817325403854E-2</c:v>
                </c:pt>
                <c:pt idx="2">
                  <c:v>7.2627756433871898E-2</c:v>
                </c:pt>
                <c:pt idx="3">
                  <c:v>0.1452555128677438</c:v>
                </c:pt>
                <c:pt idx="4">
                  <c:v>4.8418504289247856E-2</c:v>
                </c:pt>
                <c:pt idx="5">
                  <c:v>0.10894163465080776</c:v>
                </c:pt>
                <c:pt idx="6">
                  <c:v>0.34577127519604217</c:v>
                </c:pt>
                <c:pt idx="7">
                  <c:v>8.715330772064625E-2</c:v>
                </c:pt>
                <c:pt idx="8">
                  <c:v>0.10894163465080776</c:v>
                </c:pt>
              </c:numCache>
            </c:numRef>
          </c:val>
          <c:extLst>
            <c:ext xmlns:c16="http://schemas.microsoft.com/office/drawing/2014/chart" uri="{C3380CC4-5D6E-409C-BE32-E72D297353CC}">
              <c16:uniqueId val="{00000000-C005-4CC5-A909-80F0488F84D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'AP2 OR'!$B$23</c:f>
              <c:strCache>
                <c:ptCount val="1"/>
                <c:pt idx="0">
                  <c:v>Weights</c:v>
                </c:pt>
              </c:strCache>
            </c:strRef>
          </c:tx>
          <c:invertIfNegative val="0"/>
          <c:cat>
            <c:strRef>
              <c:f>'AP2 OR'!$C$23:$K$23</c:f>
              <c:strCache>
                <c:ptCount val="9"/>
                <c:pt idx="0">
                  <c:v>NYV</c:v>
                </c:pt>
                <c:pt idx="1">
                  <c:v>DA</c:v>
                </c:pt>
                <c:pt idx="2">
                  <c:v>AE</c:v>
                </c:pt>
                <c:pt idx="3">
                  <c:v>PP</c:v>
                </c:pt>
                <c:pt idx="4">
                  <c:v>PA</c:v>
                </c:pt>
                <c:pt idx="5">
                  <c:v>DBE</c:v>
                </c:pt>
                <c:pt idx="6">
                  <c:v>HNMO</c:v>
                </c:pt>
                <c:pt idx="7">
                  <c:v>DA</c:v>
                </c:pt>
                <c:pt idx="8">
                  <c:v>DIA</c:v>
                </c:pt>
              </c:strCache>
            </c:strRef>
          </c:cat>
          <c:val>
            <c:numRef>
              <c:f>'AP2 OR'!$C$24:$K$24</c:f>
              <c:numCache>
                <c:formatCode>General</c:formatCode>
                <c:ptCount val="9"/>
                <c:pt idx="0">
                  <c:v>4.7234854041367402E-2</c:v>
                </c:pt>
                <c:pt idx="1">
                  <c:v>6.0730526624615214E-2</c:v>
                </c:pt>
                <c:pt idx="2">
                  <c:v>7.0852281062050979E-2</c:v>
                </c:pt>
                <c:pt idx="3">
                  <c:v>0.31949537919906201</c:v>
                </c:pt>
                <c:pt idx="4">
                  <c:v>0.29573126008508244</c:v>
                </c:pt>
                <c:pt idx="5">
                  <c:v>6.0730526624615214E-2</c:v>
                </c:pt>
                <c:pt idx="6">
                  <c:v>6.0730526624615214E-2</c:v>
                </c:pt>
                <c:pt idx="7">
                  <c:v>6.0730526624615228E-2</c:v>
                </c:pt>
                <c:pt idx="8">
                  <c:v>2.376411911397986E-2</c:v>
                </c:pt>
              </c:numCache>
            </c:numRef>
          </c:val>
          <c:extLst>
            <c:ext xmlns:c16="http://schemas.microsoft.com/office/drawing/2014/chart" uri="{C3380CC4-5D6E-409C-BE32-E72D297353CC}">
              <c16:uniqueId val="{00000000-5F3A-480F-8F43-CA9471FCFF00}"/>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'AP1 CB'!$B$20</c:f>
              <c:strCache>
                <c:ptCount val="1"/>
                <c:pt idx="0">
                  <c:v>Weights</c:v>
                </c:pt>
              </c:strCache>
            </c:strRef>
          </c:tx>
          <c:invertIfNegative val="0"/>
          <c:cat>
            <c:strRef>
              <c:f>'AP1 CB'!$C$20:$H$20</c:f>
              <c:strCache>
                <c:ptCount val="6"/>
                <c:pt idx="0">
                  <c:v>Edad</c:v>
                </c:pt>
                <c:pt idx="1">
                  <c:v>Sexo</c:v>
                </c:pt>
                <c:pt idx="2">
                  <c:v>Actividad Fisica</c:v>
                </c:pt>
                <c:pt idx="3">
                  <c:v>Fumador</c:v>
                </c:pt>
                <c:pt idx="4">
                  <c:v>AFM</c:v>
                </c:pt>
                <c:pt idx="5">
                  <c:v>Dieta</c:v>
                </c:pt>
              </c:strCache>
            </c:strRef>
          </c:cat>
          <c:val>
            <c:numRef>
              <c:f>'AP1 CB'!$C$21:$H$21</c:f>
              <c:numCache>
                <c:formatCode>General</c:formatCode>
                <c:ptCount val="6"/>
                <c:pt idx="0">
                  <c:v>0.22443890274314249</c:v>
                </c:pt>
                <c:pt idx="1">
                  <c:v>4.9875311720698125E-2</c:v>
                </c:pt>
                <c:pt idx="2">
                  <c:v>0.1122194513715708</c:v>
                </c:pt>
                <c:pt idx="3">
                  <c:v>8.9775561097256776E-2</c:v>
                </c:pt>
                <c:pt idx="4">
                  <c:v>0.29925187032419193</c:v>
                </c:pt>
                <c:pt idx="5">
                  <c:v>0.22443890274314232</c:v>
                </c:pt>
              </c:numCache>
            </c:numRef>
          </c:val>
          <c:extLst>
            <c:ext xmlns:c16="http://schemas.microsoft.com/office/drawing/2014/chart" uri="{C3380CC4-5D6E-409C-BE32-E72D297353CC}">
              <c16:uniqueId val="{00000000-E476-404F-BE89-308F4794932C}"/>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'AP2 DS'!$B$23</c:f>
              <c:strCache>
                <c:ptCount val="1"/>
                <c:pt idx="0">
                  <c:v>Weights</c:v>
                </c:pt>
              </c:strCache>
            </c:strRef>
          </c:tx>
          <c:invertIfNegative val="0"/>
          <c:cat>
            <c:strRef>
              <c:f>'AP2 DS'!$C$23:$K$23</c:f>
              <c:strCache>
                <c:ptCount val="9"/>
                <c:pt idx="0">
                  <c:v>NYV</c:v>
                </c:pt>
                <c:pt idx="1">
                  <c:v>DA</c:v>
                </c:pt>
                <c:pt idx="2">
                  <c:v>AE</c:v>
                </c:pt>
                <c:pt idx="3">
                  <c:v>PP</c:v>
                </c:pt>
                <c:pt idx="4">
                  <c:v>PA</c:v>
                </c:pt>
                <c:pt idx="5">
                  <c:v>DBE</c:v>
                </c:pt>
                <c:pt idx="6">
                  <c:v>HNMO</c:v>
                </c:pt>
                <c:pt idx="7">
                  <c:v>DA</c:v>
                </c:pt>
                <c:pt idx="8">
                  <c:v>DIA</c:v>
                </c:pt>
              </c:strCache>
            </c:strRef>
          </c:cat>
          <c:val>
            <c:numRef>
              <c:f>'AP2 DS'!$C$24:$K$24</c:f>
              <c:numCache>
                <c:formatCode>General</c:formatCode>
                <c:ptCount val="9"/>
                <c:pt idx="0">
                  <c:v>2.8419556865428106E-2</c:v>
                </c:pt>
                <c:pt idx="1">
                  <c:v>5.4470817325403854E-2</c:v>
                </c:pt>
                <c:pt idx="2">
                  <c:v>7.2627756433871898E-2</c:v>
                </c:pt>
                <c:pt idx="3">
                  <c:v>0.1452555128677438</c:v>
                </c:pt>
                <c:pt idx="4">
                  <c:v>4.8418504289247856E-2</c:v>
                </c:pt>
                <c:pt idx="5">
                  <c:v>0.10894163465080776</c:v>
                </c:pt>
                <c:pt idx="6">
                  <c:v>0.34577127519604217</c:v>
                </c:pt>
                <c:pt idx="7">
                  <c:v>8.715330772064625E-2</c:v>
                </c:pt>
                <c:pt idx="8">
                  <c:v>0.10894163465080776</c:v>
                </c:pt>
              </c:numCache>
            </c:numRef>
          </c:val>
          <c:extLst>
            <c:ext xmlns:c16="http://schemas.microsoft.com/office/drawing/2014/chart" uri="{C3380CC4-5D6E-409C-BE32-E72D297353CC}">
              <c16:uniqueId val="{00000000-C32C-4D39-87A4-435FE131A72D}"/>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'AP2 DT'!$B$23</c:f>
              <c:strCache>
                <c:ptCount val="1"/>
                <c:pt idx="0">
                  <c:v>Weights</c:v>
                </c:pt>
              </c:strCache>
            </c:strRef>
          </c:tx>
          <c:invertIfNegative val="0"/>
          <c:cat>
            <c:strRef>
              <c:f>'AP2 DT'!$C$23:$K$23</c:f>
              <c:strCache>
                <c:ptCount val="9"/>
                <c:pt idx="0">
                  <c:v>NYV</c:v>
                </c:pt>
                <c:pt idx="1">
                  <c:v>DA</c:v>
                </c:pt>
                <c:pt idx="2">
                  <c:v>AE</c:v>
                </c:pt>
                <c:pt idx="3">
                  <c:v>PP</c:v>
                </c:pt>
                <c:pt idx="4">
                  <c:v>PA</c:v>
                </c:pt>
                <c:pt idx="5">
                  <c:v>DBE</c:v>
                </c:pt>
                <c:pt idx="6">
                  <c:v>HNMO</c:v>
                </c:pt>
                <c:pt idx="7">
                  <c:v>DA</c:v>
                </c:pt>
                <c:pt idx="8">
                  <c:v>DIA</c:v>
                </c:pt>
              </c:strCache>
            </c:strRef>
          </c:cat>
          <c:val>
            <c:numRef>
              <c:f>'AP2 DT'!$C$24:$K$24</c:f>
              <c:numCache>
                <c:formatCode>General</c:formatCode>
                <c:ptCount val="9"/>
                <c:pt idx="0">
                  <c:v>2.8419556865428106E-2</c:v>
                </c:pt>
                <c:pt idx="1">
                  <c:v>5.4470817325403854E-2</c:v>
                </c:pt>
                <c:pt idx="2">
                  <c:v>7.2627756433871898E-2</c:v>
                </c:pt>
                <c:pt idx="3">
                  <c:v>0.1452555128677438</c:v>
                </c:pt>
                <c:pt idx="4">
                  <c:v>4.8418504289247856E-2</c:v>
                </c:pt>
                <c:pt idx="5">
                  <c:v>0.10894163465080776</c:v>
                </c:pt>
                <c:pt idx="6">
                  <c:v>0.34577127519604217</c:v>
                </c:pt>
                <c:pt idx="7">
                  <c:v>8.715330772064625E-2</c:v>
                </c:pt>
                <c:pt idx="8">
                  <c:v>0.10894163465080776</c:v>
                </c:pt>
              </c:numCache>
            </c:numRef>
          </c:val>
          <c:extLst>
            <c:ext xmlns:c16="http://schemas.microsoft.com/office/drawing/2014/chart" uri="{C3380CC4-5D6E-409C-BE32-E72D297353CC}">
              <c16:uniqueId val="{00000000-55CE-4A7D-8A77-500E050853F6}"/>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'AP1 OR'!$B$20</c:f>
              <c:strCache>
                <c:ptCount val="1"/>
                <c:pt idx="0">
                  <c:v>Weights</c:v>
                </c:pt>
              </c:strCache>
            </c:strRef>
          </c:tx>
          <c:invertIfNegative val="0"/>
          <c:cat>
            <c:strRef>
              <c:f>'AP1 OR'!$C$20:$H$20</c:f>
              <c:strCache>
                <c:ptCount val="6"/>
                <c:pt idx="0">
                  <c:v>Edad</c:v>
                </c:pt>
                <c:pt idx="1">
                  <c:v>Sexo</c:v>
                </c:pt>
                <c:pt idx="2">
                  <c:v>Actividad Fisica</c:v>
                </c:pt>
                <c:pt idx="3">
                  <c:v>Fumador</c:v>
                </c:pt>
                <c:pt idx="4">
                  <c:v>AFM</c:v>
                </c:pt>
                <c:pt idx="5">
                  <c:v>Dieta</c:v>
                </c:pt>
              </c:strCache>
            </c:strRef>
          </c:cat>
          <c:val>
            <c:numRef>
              <c:f>'AP1 OR'!$C$21:$H$21</c:f>
              <c:numCache>
                <c:formatCode>General</c:formatCode>
                <c:ptCount val="6"/>
                <c:pt idx="0">
                  <c:v>8.7410926365795533E-2</c:v>
                </c:pt>
                <c:pt idx="1">
                  <c:v>8.7410926365795699E-2</c:v>
                </c:pt>
                <c:pt idx="2">
                  <c:v>4.2755344418052198E-2</c:v>
                </c:pt>
                <c:pt idx="3">
                  <c:v>9.8337292161520137E-2</c:v>
                </c:pt>
                <c:pt idx="4">
                  <c:v>0.58574821852731607</c:v>
                </c:pt>
                <c:pt idx="5">
                  <c:v>9.8337292161520151E-2</c:v>
                </c:pt>
              </c:numCache>
            </c:numRef>
          </c:val>
          <c:extLst>
            <c:ext xmlns:c16="http://schemas.microsoft.com/office/drawing/2014/chart" uri="{C3380CC4-5D6E-409C-BE32-E72D297353CC}">
              <c16:uniqueId val="{00000000-9A7C-444A-AB2C-913F88E6054E}"/>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'AP1 MF'!$B$20</c:f>
              <c:strCache>
                <c:ptCount val="1"/>
                <c:pt idx="0">
                  <c:v>Weights</c:v>
                </c:pt>
              </c:strCache>
            </c:strRef>
          </c:tx>
          <c:invertIfNegative val="0"/>
          <c:cat>
            <c:strRef>
              <c:f>'AP1 MF'!$C$20:$H$20</c:f>
              <c:strCache>
                <c:ptCount val="6"/>
                <c:pt idx="0">
                  <c:v>Edad</c:v>
                </c:pt>
                <c:pt idx="1">
                  <c:v>Sexo</c:v>
                </c:pt>
                <c:pt idx="2">
                  <c:v>Actividad Fisica</c:v>
                </c:pt>
                <c:pt idx="3">
                  <c:v>Fumador</c:v>
                </c:pt>
                <c:pt idx="4">
                  <c:v>AFM</c:v>
                </c:pt>
                <c:pt idx="5">
                  <c:v>Dieta</c:v>
                </c:pt>
              </c:strCache>
            </c:strRef>
          </c:cat>
          <c:val>
            <c:numRef>
              <c:f>'AP1 MF'!$C$21:$H$21</c:f>
              <c:numCache>
                <c:formatCode>General</c:formatCode>
                <c:ptCount val="6"/>
                <c:pt idx="0">
                  <c:v>0.11111111111111099</c:v>
                </c:pt>
                <c:pt idx="1">
                  <c:v>0.11111111111111101</c:v>
                </c:pt>
                <c:pt idx="2">
                  <c:v>3.7037037037037021E-2</c:v>
                </c:pt>
                <c:pt idx="3">
                  <c:v>0.16666666666666685</c:v>
                </c:pt>
                <c:pt idx="4">
                  <c:v>0.49999999999999956</c:v>
                </c:pt>
                <c:pt idx="5">
                  <c:v>7.4074074074074001E-2</c:v>
                </c:pt>
              </c:numCache>
            </c:numRef>
          </c:val>
          <c:extLst>
            <c:ext xmlns:c16="http://schemas.microsoft.com/office/drawing/2014/chart" uri="{C3380CC4-5D6E-409C-BE32-E72D297353CC}">
              <c16:uniqueId val="{00000000-0AFE-4603-9C15-F67994A54A86}"/>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'AP1 DT'!$B$20</c:f>
              <c:strCache>
                <c:ptCount val="1"/>
                <c:pt idx="0">
                  <c:v>Weights</c:v>
                </c:pt>
              </c:strCache>
            </c:strRef>
          </c:tx>
          <c:invertIfNegative val="0"/>
          <c:cat>
            <c:strRef>
              <c:f>'AP1 DT'!$C$20:$H$20</c:f>
              <c:strCache>
                <c:ptCount val="6"/>
                <c:pt idx="0">
                  <c:v>Edad</c:v>
                </c:pt>
                <c:pt idx="1">
                  <c:v>Sexo</c:v>
                </c:pt>
                <c:pt idx="2">
                  <c:v>Actividad Fisica</c:v>
                </c:pt>
                <c:pt idx="3">
                  <c:v>Fumador</c:v>
                </c:pt>
                <c:pt idx="4">
                  <c:v>AFM</c:v>
                </c:pt>
                <c:pt idx="5">
                  <c:v>Dieta</c:v>
                </c:pt>
              </c:strCache>
            </c:strRef>
          </c:cat>
          <c:val>
            <c:numRef>
              <c:f>'AP1 DT'!$C$21:$H$21</c:f>
              <c:numCache>
                <c:formatCode>General</c:formatCode>
                <c:ptCount val="6"/>
                <c:pt idx="0">
                  <c:v>0.11111111111111099</c:v>
                </c:pt>
                <c:pt idx="1">
                  <c:v>0.11111111111111101</c:v>
                </c:pt>
                <c:pt idx="2">
                  <c:v>3.7037037037037021E-2</c:v>
                </c:pt>
                <c:pt idx="3">
                  <c:v>0.16666666666666685</c:v>
                </c:pt>
                <c:pt idx="4">
                  <c:v>0.49999999999999956</c:v>
                </c:pt>
                <c:pt idx="5">
                  <c:v>7.4074074074074001E-2</c:v>
                </c:pt>
              </c:numCache>
            </c:numRef>
          </c:val>
          <c:extLst>
            <c:ext xmlns:c16="http://schemas.microsoft.com/office/drawing/2014/chart" uri="{C3380CC4-5D6E-409C-BE32-E72D297353CC}">
              <c16:uniqueId val="{00000000-784C-4F94-8E50-89395E5A8278}"/>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'AP1 DS'!$B$20</c:f>
              <c:strCache>
                <c:ptCount val="1"/>
                <c:pt idx="0">
                  <c:v>Weights</c:v>
                </c:pt>
              </c:strCache>
            </c:strRef>
          </c:tx>
          <c:invertIfNegative val="0"/>
          <c:cat>
            <c:strRef>
              <c:f>'AP1 DS'!$C$20:$H$20</c:f>
              <c:strCache>
                <c:ptCount val="6"/>
                <c:pt idx="0">
                  <c:v>Edad</c:v>
                </c:pt>
                <c:pt idx="1">
                  <c:v>Sexo</c:v>
                </c:pt>
                <c:pt idx="2">
                  <c:v>Actividad Fisica</c:v>
                </c:pt>
                <c:pt idx="3">
                  <c:v>Fumador</c:v>
                </c:pt>
                <c:pt idx="4">
                  <c:v>AFM</c:v>
                </c:pt>
                <c:pt idx="5">
                  <c:v>Dieta</c:v>
                </c:pt>
              </c:strCache>
            </c:strRef>
          </c:cat>
          <c:val>
            <c:numRef>
              <c:f>'AP1 DS'!$C$21:$H$21</c:f>
              <c:numCache>
                <c:formatCode>General</c:formatCode>
                <c:ptCount val="6"/>
                <c:pt idx="0">
                  <c:v>0.11111111111111099</c:v>
                </c:pt>
                <c:pt idx="1">
                  <c:v>0.11111111111111101</c:v>
                </c:pt>
                <c:pt idx="2">
                  <c:v>3.7037037037037021E-2</c:v>
                </c:pt>
                <c:pt idx="3">
                  <c:v>0.16666666666666685</c:v>
                </c:pt>
                <c:pt idx="4">
                  <c:v>0.49999999999999956</c:v>
                </c:pt>
                <c:pt idx="5">
                  <c:v>7.4074074074074001E-2</c:v>
                </c:pt>
              </c:numCache>
            </c:numRef>
          </c:val>
          <c:extLst>
            <c:ext xmlns:c16="http://schemas.microsoft.com/office/drawing/2014/chart" uri="{C3380CC4-5D6E-409C-BE32-E72D297353CC}">
              <c16:uniqueId val="{00000000-59A7-40C9-BC3E-72B8877B11C4}"/>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'AP3 CB'!$B$20</c:f>
              <c:strCache>
                <c:ptCount val="1"/>
                <c:pt idx="0">
                  <c:v>Weights</c:v>
                </c:pt>
              </c:strCache>
            </c:strRef>
          </c:tx>
          <c:invertIfNegative val="0"/>
          <c:cat>
            <c:strRef>
              <c:f>'AP3 CB'!$C$20:$H$20</c:f>
              <c:strCache>
                <c:ptCount val="6"/>
                <c:pt idx="0">
                  <c:v>HP</c:v>
                </c:pt>
                <c:pt idx="1">
                  <c:v>THP</c:v>
                </c:pt>
                <c:pt idx="2">
                  <c:v>EHP</c:v>
                </c:pt>
                <c:pt idx="3">
                  <c:v>TEHP</c:v>
                </c:pt>
                <c:pt idx="4">
                  <c:v>AGS</c:v>
                </c:pt>
                <c:pt idx="5">
                  <c:v>DAP</c:v>
                </c:pt>
              </c:strCache>
            </c:strRef>
          </c:cat>
          <c:val>
            <c:numRef>
              <c:f>'AP3 CB'!$C$21:$H$21</c:f>
              <c:numCache>
                <c:formatCode>General</c:formatCode>
                <c:ptCount val="6"/>
                <c:pt idx="0">
                  <c:v>0.29646017699115051</c:v>
                </c:pt>
                <c:pt idx="1">
                  <c:v>4.4247787610619448E-2</c:v>
                </c:pt>
                <c:pt idx="2">
                  <c:v>0.39823008849557551</c:v>
                </c:pt>
                <c:pt idx="3">
                  <c:v>7.9646017699115057E-2</c:v>
                </c:pt>
                <c:pt idx="4">
                  <c:v>4.8672566371681457E-2</c:v>
                </c:pt>
                <c:pt idx="5">
                  <c:v>0.1327433628318585</c:v>
                </c:pt>
              </c:numCache>
            </c:numRef>
          </c:val>
          <c:extLst>
            <c:ext xmlns:c16="http://schemas.microsoft.com/office/drawing/2014/chart" uri="{C3380CC4-5D6E-409C-BE32-E72D297353CC}">
              <c16:uniqueId val="{00000000-8871-4A80-A37C-613C6EF01E25}"/>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'AP3 OR'!$B$20</c:f>
              <c:strCache>
                <c:ptCount val="1"/>
                <c:pt idx="0">
                  <c:v>Weights</c:v>
                </c:pt>
              </c:strCache>
            </c:strRef>
          </c:tx>
          <c:invertIfNegative val="0"/>
          <c:cat>
            <c:strRef>
              <c:f>'AP3 OR'!$C$20:$H$20</c:f>
              <c:strCache>
                <c:ptCount val="6"/>
                <c:pt idx="0">
                  <c:v>HP</c:v>
                </c:pt>
                <c:pt idx="1">
                  <c:v>THP</c:v>
                </c:pt>
                <c:pt idx="2">
                  <c:v>EHP</c:v>
                </c:pt>
                <c:pt idx="3">
                  <c:v>TEHP</c:v>
                </c:pt>
                <c:pt idx="4">
                  <c:v>AGS</c:v>
                </c:pt>
                <c:pt idx="5">
                  <c:v>DAP</c:v>
                </c:pt>
              </c:strCache>
            </c:strRef>
          </c:cat>
          <c:val>
            <c:numRef>
              <c:f>'AP3 OR'!$C$21:$H$21</c:f>
              <c:numCache>
                <c:formatCode>General</c:formatCode>
                <c:ptCount val="6"/>
                <c:pt idx="0">
                  <c:v>8.8607594936710193E-2</c:v>
                </c:pt>
                <c:pt idx="1">
                  <c:v>9.9683544303800553E-2</c:v>
                </c:pt>
                <c:pt idx="2">
                  <c:v>0.51740506329116087</c:v>
                </c:pt>
                <c:pt idx="3">
                  <c:v>0.11392405063291494</c:v>
                </c:pt>
                <c:pt idx="4">
                  <c:v>4.746835443038043E-2</c:v>
                </c:pt>
                <c:pt idx="5">
                  <c:v>0.13291139240506483</c:v>
                </c:pt>
              </c:numCache>
            </c:numRef>
          </c:val>
          <c:extLst>
            <c:ext xmlns:c16="http://schemas.microsoft.com/office/drawing/2014/chart" uri="{C3380CC4-5D6E-409C-BE32-E72D297353CC}">
              <c16:uniqueId val="{00000000-0E4B-45AA-8B25-BDAFEC348BF6}"/>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'AP3 DS'!$B$20</c:f>
              <c:strCache>
                <c:ptCount val="1"/>
                <c:pt idx="0">
                  <c:v>Weights</c:v>
                </c:pt>
              </c:strCache>
            </c:strRef>
          </c:tx>
          <c:invertIfNegative val="0"/>
          <c:cat>
            <c:strRef>
              <c:f>'AP3 DS'!$C$20:$H$20</c:f>
              <c:strCache>
                <c:ptCount val="6"/>
                <c:pt idx="0">
                  <c:v>HP</c:v>
                </c:pt>
                <c:pt idx="1">
                  <c:v>THP</c:v>
                </c:pt>
                <c:pt idx="2">
                  <c:v>EHP</c:v>
                </c:pt>
                <c:pt idx="3">
                  <c:v>TEHP</c:v>
                </c:pt>
                <c:pt idx="4">
                  <c:v>AGS</c:v>
                </c:pt>
                <c:pt idx="5">
                  <c:v>DAP</c:v>
                </c:pt>
              </c:strCache>
            </c:strRef>
          </c:cat>
          <c:val>
            <c:numRef>
              <c:f>'AP3 DS'!$C$21:$H$21</c:f>
              <c:numCache>
                <c:formatCode>General</c:formatCode>
                <c:ptCount val="6"/>
                <c:pt idx="0">
                  <c:v>0.35519125683059971</c:v>
                </c:pt>
                <c:pt idx="1">
                  <c:v>8.1967213114753953E-2</c:v>
                </c:pt>
                <c:pt idx="2">
                  <c:v>9.8360655737704986E-2</c:v>
                </c:pt>
                <c:pt idx="3">
                  <c:v>0.24590163934426179</c:v>
                </c:pt>
                <c:pt idx="4">
                  <c:v>0.16393442622950782</c:v>
                </c:pt>
                <c:pt idx="5">
                  <c:v>5.4644808743169314E-2</c:v>
                </c:pt>
              </c:numCache>
            </c:numRef>
          </c:val>
          <c:extLst>
            <c:ext xmlns:c16="http://schemas.microsoft.com/office/drawing/2014/chart" uri="{C3380CC4-5D6E-409C-BE32-E72D297353CC}">
              <c16:uniqueId val="{00000000-FC1E-4E4E-9552-BEE7DE4EFF79}"/>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549275</xdr:colOff>
      <xdr:row>29</xdr:row>
      <xdr:rowOff>85725</xdr:rowOff>
    </xdr:from>
    <xdr:to>
      <xdr:col>9</xdr:col>
      <xdr:colOff>457200</xdr:colOff>
      <xdr:row>39</xdr:row>
      <xdr:rowOff>180975</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7</xdr:row>
      <xdr:rowOff>112713</xdr:rowOff>
    </xdr:from>
    <xdr:to>
      <xdr:col>7</xdr:col>
      <xdr:colOff>444499</xdr:colOff>
      <xdr:row>8</xdr:row>
      <xdr:rowOff>104775</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4" idx="1"/>
          <a:endCxn id="45" idx="3"/>
        </xdr:cNvCxnSpPr>
      </xdr:nvCxnSpPr>
      <xdr:spPr>
        <a:xfrm flipH="1">
          <a:off x="5438775" y="1922463"/>
          <a:ext cx="368299" cy="182562"/>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444499</xdr:colOff>
      <xdr:row>6</xdr:row>
      <xdr:rowOff>142875</xdr:rowOff>
    </xdr:from>
    <xdr:to>
      <xdr:col>11</xdr:col>
      <xdr:colOff>409574</xdr:colOff>
      <xdr:row>8</xdr:row>
      <xdr:rowOff>92075</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5807074" y="1752600"/>
          <a:ext cx="2403475" cy="3397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Enter the names of the criteria </a:t>
          </a:r>
          <a:r>
            <a:rPr lang="nl-NL" sz="1100" baseline="0"/>
            <a:t>(Step 1)</a:t>
          </a:r>
        </a:p>
      </xdr:txBody>
    </xdr:sp>
    <xdr:clientData/>
  </xdr:twoCellAnchor>
  <xdr:twoCellAnchor>
    <xdr:from>
      <xdr:col>2</xdr:col>
      <xdr:colOff>3175</xdr:colOff>
      <xdr:row>7</xdr:row>
      <xdr:rowOff>161925</xdr:rowOff>
    </xdr:from>
    <xdr:to>
      <xdr:col>7</xdr:col>
      <xdr:colOff>76200</xdr:colOff>
      <xdr:row>9</xdr:row>
      <xdr:rowOff>47625</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879600" y="1971675"/>
          <a:ext cx="35591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3</xdr:col>
      <xdr:colOff>34925</xdr:colOff>
      <xdr:row>10</xdr:row>
      <xdr:rowOff>122238</xdr:rowOff>
    </xdr:from>
    <xdr:to>
      <xdr:col>4</xdr:col>
      <xdr:colOff>504824</xdr:colOff>
      <xdr:row>11</xdr:row>
      <xdr:rowOff>131938</xdr:rowOff>
    </xdr:to>
    <xdr:cxnSp macro="">
      <xdr:nvCxnSpPr>
        <xdr:cNvPr id="47" name="Straight Arrow Connector 46">
          <a:extLst>
            <a:ext uri="{FF2B5EF4-FFF2-40B4-BE49-F238E27FC236}">
              <a16:creationId xmlns:a16="http://schemas.microsoft.com/office/drawing/2014/main" id="{00000000-0008-0000-0100-00002F000000}"/>
            </a:ext>
          </a:extLst>
        </xdr:cNvPr>
        <xdr:cNvCxnSpPr>
          <a:stCxn id="48" idx="1"/>
          <a:endCxn id="49" idx="3"/>
        </xdr:cNvCxnSpPr>
      </xdr:nvCxnSpPr>
      <xdr:spPr>
        <a:xfrm flipH="1">
          <a:off x="2625725" y="2532063"/>
          <a:ext cx="1146174" cy="2192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504824</xdr:colOff>
      <xdr:row>9</xdr:row>
      <xdr:rowOff>161925</xdr:rowOff>
    </xdr:from>
    <xdr:to>
      <xdr:col>8</xdr:col>
      <xdr:colOff>47625</xdr:colOff>
      <xdr:row>11</xdr:row>
      <xdr:rowOff>92075</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3771899" y="2352675"/>
          <a:ext cx="2247901" cy="3587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Select the Best</a:t>
          </a:r>
          <a:r>
            <a:rPr lang="nl-NL" sz="1050" baseline="0"/>
            <a:t> and the Worst (Step 2)</a:t>
          </a:r>
        </a:p>
      </xdr:txBody>
    </xdr:sp>
    <xdr:clientData/>
  </xdr:twoCellAnchor>
  <xdr:twoCellAnchor>
    <xdr:from>
      <xdr:col>1</xdr:col>
      <xdr:colOff>1235075</xdr:colOff>
      <xdr:row>9</xdr:row>
      <xdr:rowOff>168275</xdr:rowOff>
    </xdr:from>
    <xdr:to>
      <xdr:col>3</xdr:col>
      <xdr:colOff>34925</xdr:colOff>
      <xdr:row>13</xdr:row>
      <xdr:rowOff>76550</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844675" y="2359025"/>
          <a:ext cx="781050" cy="784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7</xdr:col>
      <xdr:colOff>400049</xdr:colOff>
      <xdr:row>12</xdr:row>
      <xdr:rowOff>114300</xdr:rowOff>
    </xdr:from>
    <xdr:to>
      <xdr:col>12</xdr:col>
      <xdr:colOff>19050</xdr:colOff>
      <xdr:row>14</xdr:row>
      <xdr:rowOff>184150</xdr:rowOff>
    </xdr:to>
    <xdr:sp macro="" textlink="">
      <xdr:nvSpPr>
        <xdr:cNvPr id="50" name="Rectangle 49">
          <a:extLst>
            <a:ext uri="{FF2B5EF4-FFF2-40B4-BE49-F238E27FC236}">
              <a16:creationId xmlns:a16="http://schemas.microsoft.com/office/drawing/2014/main" id="{00000000-0008-0000-0100-000032000000}"/>
            </a:ext>
          </a:extLst>
        </xdr:cNvPr>
        <xdr:cNvSpPr/>
      </xdr:nvSpPr>
      <xdr:spPr>
        <a:xfrm>
          <a:off x="5762624" y="2990850"/>
          <a:ext cx="2667001"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(Best</a:t>
          </a:r>
          <a:r>
            <a:rPr lang="nl-NL" sz="1050" baseline="0"/>
            <a:t> to others: BO vector) (Step 3)</a:t>
          </a:r>
        </a:p>
      </xdr:txBody>
    </xdr:sp>
    <xdr:clientData/>
  </xdr:twoCellAnchor>
  <xdr:twoCellAnchor>
    <xdr:from>
      <xdr:col>7</xdr:col>
      <xdr:colOff>63500</xdr:colOff>
      <xdr:row>13</xdr:row>
      <xdr:rowOff>149225</xdr:rowOff>
    </xdr:from>
    <xdr:to>
      <xdr:col>7</xdr:col>
      <xdr:colOff>400049</xdr:colOff>
      <xdr:row>15</xdr:row>
      <xdr:rowOff>106362</xdr:rowOff>
    </xdr:to>
    <xdr:cxnSp macro="">
      <xdr:nvCxnSpPr>
        <xdr:cNvPr id="51" name="Straight Arrow Connector 50">
          <a:extLst>
            <a:ext uri="{FF2B5EF4-FFF2-40B4-BE49-F238E27FC236}">
              <a16:creationId xmlns:a16="http://schemas.microsoft.com/office/drawing/2014/main" id="{00000000-0008-0000-0100-000033000000}"/>
            </a:ext>
          </a:extLst>
        </xdr:cNvPr>
        <xdr:cNvCxnSpPr>
          <a:stCxn id="50" idx="1"/>
          <a:endCxn id="52" idx="3"/>
        </xdr:cNvCxnSpPr>
      </xdr:nvCxnSpPr>
      <xdr:spPr>
        <a:xfrm flipH="1">
          <a:off x="5426075" y="3216275"/>
          <a:ext cx="336549" cy="35718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1257300</xdr:colOff>
      <xdr:row>14</xdr:row>
      <xdr:rowOff>180974</xdr:rowOff>
    </xdr:from>
    <xdr:to>
      <xdr:col>7</xdr:col>
      <xdr:colOff>63500</xdr:colOff>
      <xdr:row>16</xdr:row>
      <xdr:rowOff>50799</xdr:rowOff>
    </xdr:to>
    <xdr:sp macro="" textlink="">
      <xdr:nvSpPr>
        <xdr:cNvPr id="52" name="Rectangle 51">
          <a:extLst>
            <a:ext uri="{FF2B5EF4-FFF2-40B4-BE49-F238E27FC236}">
              <a16:creationId xmlns:a16="http://schemas.microsoft.com/office/drawing/2014/main" id="{00000000-0008-0000-0100-000034000000}"/>
            </a:ext>
          </a:extLst>
        </xdr:cNvPr>
        <xdr:cNvSpPr/>
      </xdr:nvSpPr>
      <xdr:spPr>
        <a:xfrm>
          <a:off x="1866900" y="3438524"/>
          <a:ext cx="3559175" cy="279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1231900</xdr:colOff>
      <xdr:row>17</xdr:row>
      <xdr:rowOff>158750</xdr:rowOff>
    </xdr:from>
    <xdr:to>
      <xdr:col>3</xdr:col>
      <xdr:colOff>38100</xdr:colOff>
      <xdr:row>23</xdr:row>
      <xdr:rowOff>15875</xdr:rowOff>
    </xdr:to>
    <xdr:sp macro="" textlink="">
      <xdr:nvSpPr>
        <xdr:cNvPr id="53" name="Rectangle 52">
          <a:extLst>
            <a:ext uri="{FF2B5EF4-FFF2-40B4-BE49-F238E27FC236}">
              <a16:creationId xmlns:a16="http://schemas.microsoft.com/office/drawing/2014/main" id="{00000000-0008-0000-0100-000035000000}"/>
            </a:ext>
          </a:extLst>
        </xdr:cNvPr>
        <xdr:cNvSpPr/>
      </xdr:nvSpPr>
      <xdr:spPr>
        <a:xfrm>
          <a:off x="1841500" y="4006850"/>
          <a:ext cx="787400" cy="1000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1222375</xdr:colOff>
      <xdr:row>24</xdr:row>
      <xdr:rowOff>180975</xdr:rowOff>
    </xdr:from>
    <xdr:to>
      <xdr:col>7</xdr:col>
      <xdr:colOff>47625</xdr:colOff>
      <xdr:row>26</xdr:row>
      <xdr:rowOff>31750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831975" y="5438775"/>
          <a:ext cx="3578225" cy="250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339725</xdr:colOff>
      <xdr:row>19</xdr:row>
      <xdr:rowOff>88899</xdr:rowOff>
    </xdr:from>
    <xdr:to>
      <xdr:col>11</xdr:col>
      <xdr:colOff>361950</xdr:colOff>
      <xdr:row>23</xdr:row>
      <xdr:rowOff>152400</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4987925" y="4317999"/>
          <a:ext cx="3336925" cy="825501"/>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Now, go to "Data" tab, and click on "Solver" (Step 5). The weights</a:t>
          </a:r>
          <a:r>
            <a:rPr lang="nl-NL" sz="1050" baseline="0"/>
            <a:t> will be automatically obtained and shown in the yellow cells and in the figure. If you change some green parts you should do Step 5 again to get the new results.</a:t>
          </a:r>
        </a:p>
      </xdr:txBody>
    </xdr:sp>
    <xdr:clientData/>
  </xdr:twoCellAnchor>
  <xdr:twoCellAnchor>
    <xdr:from>
      <xdr:col>2</xdr:col>
      <xdr:colOff>355601</xdr:colOff>
      <xdr:row>30</xdr:row>
      <xdr:rowOff>9525</xdr:rowOff>
    </xdr:from>
    <xdr:to>
      <xdr:col>2</xdr:col>
      <xdr:colOff>382586</xdr:colOff>
      <xdr:row>31</xdr:row>
      <xdr:rowOff>171450</xdr:rowOff>
    </xdr:to>
    <xdr:cxnSp macro="">
      <xdr:nvCxnSpPr>
        <xdr:cNvPr id="58" name="Straight Arrow Connector 57">
          <a:extLst>
            <a:ext uri="{FF2B5EF4-FFF2-40B4-BE49-F238E27FC236}">
              <a16:creationId xmlns:a16="http://schemas.microsoft.com/office/drawing/2014/main" id="{00000000-0008-0000-0100-00003A000000}"/>
            </a:ext>
          </a:extLst>
        </xdr:cNvPr>
        <xdr:cNvCxnSpPr>
          <a:stCxn id="59" idx="0"/>
          <a:endCxn id="60" idx="2"/>
        </xdr:cNvCxnSpPr>
      </xdr:nvCxnSpPr>
      <xdr:spPr>
        <a:xfrm flipH="1" flipV="1">
          <a:off x="2232026" y="6334125"/>
          <a:ext cx="26985" cy="3524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393696</xdr:colOff>
      <xdr:row>31</xdr:row>
      <xdr:rowOff>171450</xdr:rowOff>
    </xdr:from>
    <xdr:to>
      <xdr:col>4</xdr:col>
      <xdr:colOff>247650</xdr:colOff>
      <xdr:row>38</xdr:row>
      <xdr:rowOff>171450</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1003296" y="6686550"/>
          <a:ext cx="2511429" cy="133350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The Input CR </a:t>
          </a:r>
          <a:r>
            <a:rPr lang="nl-NL" sz="1050" baseline="0"/>
            <a:t>shows to what extent the results are reliable. If the CR is not bigger than the threshold, the consistency of the comparisons is acceptable. Otherwise you might ask the DM to revise the pairwise comparisons. These two numbers are valid only when you have entered </a:t>
          </a:r>
          <a:r>
            <a:rPr lang="nl-NL" sz="1050" b="1" baseline="0"/>
            <a:t>all</a:t>
          </a:r>
          <a:r>
            <a:rPr lang="nl-NL" sz="1050" baseline="0"/>
            <a:t> input data.</a:t>
          </a:r>
        </a:p>
      </xdr:txBody>
    </xdr:sp>
    <xdr:clientData/>
  </xdr:twoCellAnchor>
  <xdr:twoCellAnchor>
    <xdr:from>
      <xdr:col>1</xdr:col>
      <xdr:colOff>1254126</xdr:colOff>
      <xdr:row>27</xdr:row>
      <xdr:rowOff>190499</xdr:rowOff>
    </xdr:from>
    <xdr:to>
      <xdr:col>3</xdr:col>
      <xdr:colOff>9526</xdr:colOff>
      <xdr:row>30</xdr:row>
      <xdr:rowOff>9525</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1863726" y="6038849"/>
          <a:ext cx="736600" cy="3905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354013</xdr:colOff>
      <xdr:row>21</xdr:row>
      <xdr:rowOff>120650</xdr:rowOff>
    </xdr:from>
    <xdr:to>
      <xdr:col>6</xdr:col>
      <xdr:colOff>339725</xdr:colOff>
      <xdr:row>24</xdr:row>
      <xdr:rowOff>180975</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56" idx="1"/>
          <a:endCxn id="55" idx="0"/>
        </xdr:cNvCxnSpPr>
      </xdr:nvCxnSpPr>
      <xdr:spPr>
        <a:xfrm flipH="1">
          <a:off x="3621088" y="4730750"/>
          <a:ext cx="1366837" cy="6318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628649</xdr:colOff>
      <xdr:row>16</xdr:row>
      <xdr:rowOff>152400</xdr:rowOff>
    </xdr:from>
    <xdr:to>
      <xdr:col>7</xdr:col>
      <xdr:colOff>380999</xdr:colOff>
      <xdr:row>19</xdr:row>
      <xdr:rowOff>31750</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3219449" y="3810000"/>
          <a:ext cx="2524125" cy="4794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(Others to Worst</a:t>
          </a:r>
          <a:r>
            <a:rPr lang="nl-NL" sz="1050" baseline="0"/>
            <a:t>: OW vector) (Step 4)</a:t>
          </a:r>
        </a:p>
      </xdr:txBody>
    </xdr:sp>
    <xdr:clientData/>
  </xdr:twoCellAnchor>
  <xdr:twoCellAnchor>
    <xdr:from>
      <xdr:col>3</xdr:col>
      <xdr:colOff>38100</xdr:colOff>
      <xdr:row>17</xdr:row>
      <xdr:rowOff>187325</xdr:rowOff>
    </xdr:from>
    <xdr:to>
      <xdr:col>3</xdr:col>
      <xdr:colOff>628649</xdr:colOff>
      <xdr:row>20</xdr:row>
      <xdr:rowOff>87313</xdr:rowOff>
    </xdr:to>
    <xdr:cxnSp macro="">
      <xdr:nvCxnSpPr>
        <xdr:cNvPr id="81" name="Straight Arrow Connector 80">
          <a:extLst>
            <a:ext uri="{FF2B5EF4-FFF2-40B4-BE49-F238E27FC236}">
              <a16:creationId xmlns:a16="http://schemas.microsoft.com/office/drawing/2014/main" id="{00000000-0008-0000-0100-000051000000}"/>
            </a:ext>
          </a:extLst>
        </xdr:cNvPr>
        <xdr:cNvCxnSpPr>
          <a:stCxn id="80" idx="1"/>
          <a:endCxn id="53" idx="3"/>
        </xdr:cNvCxnSpPr>
      </xdr:nvCxnSpPr>
      <xdr:spPr>
        <a:xfrm flipH="1">
          <a:off x="2628900" y="4035425"/>
          <a:ext cx="590549" cy="4714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104774</xdr:colOff>
      <xdr:row>3</xdr:row>
      <xdr:rowOff>57150</xdr:rowOff>
    </xdr:from>
    <xdr:to>
      <xdr:col>3</xdr:col>
      <xdr:colOff>514350</xdr:colOff>
      <xdr:row>5</xdr:row>
      <xdr:rowOff>123825</xdr:rowOff>
    </xdr:to>
    <xdr:sp macro="" textlink="">
      <xdr:nvSpPr>
        <xdr:cNvPr id="90" name="Rectangle 89">
          <a:extLst>
            <a:ext uri="{FF2B5EF4-FFF2-40B4-BE49-F238E27FC236}">
              <a16:creationId xmlns:a16="http://schemas.microsoft.com/office/drawing/2014/main" id="{00000000-0008-0000-0100-00005A000000}"/>
            </a:ext>
          </a:extLst>
        </xdr:cNvPr>
        <xdr:cNvSpPr/>
      </xdr:nvSpPr>
      <xdr:spPr>
        <a:xfrm>
          <a:off x="714374" y="1095375"/>
          <a:ext cx="2390776" cy="4476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 (Step 1)</a:t>
          </a:r>
          <a:endParaRPr lang="nl-NL" sz="1100" baseline="0"/>
        </a:p>
      </xdr:txBody>
    </xdr:sp>
    <xdr:clientData/>
  </xdr:twoCellAnchor>
  <xdr:twoCellAnchor>
    <xdr:from>
      <xdr:col>1</xdr:col>
      <xdr:colOff>1047750</xdr:colOff>
      <xdr:row>5</xdr:row>
      <xdr:rowOff>123825</xdr:rowOff>
    </xdr:from>
    <xdr:to>
      <xdr:col>2</xdr:col>
      <xdr:colOff>33337</xdr:colOff>
      <xdr:row>7</xdr:row>
      <xdr:rowOff>0</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90" idx="2"/>
        </xdr:cNvCxnSpPr>
      </xdr:nvCxnSpPr>
      <xdr:spPr>
        <a:xfrm flipH="1">
          <a:off x="1657350" y="1543050"/>
          <a:ext cx="252412" cy="266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8E5A10C2-F22E-44EB-81C8-03B70D890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8CB5CDD5-754C-491E-BEF3-BAED0C703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406F4A32-59A4-4443-8C81-707F5C049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79B4B8EC-6081-448F-9191-18BB5E1F0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E90DF014-4C1B-4661-9B0E-2D6B20E62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18D8EFE5-6275-43DF-963C-D741C099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A17E5E98-EB81-42DB-AB50-14EBEB214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BD29ACDF-5B61-407F-8853-0BE7ABFFF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2" name="Chart 2">
          <a:extLst>
            <a:ext uri="{FF2B5EF4-FFF2-40B4-BE49-F238E27FC236}">
              <a16:creationId xmlns:a16="http://schemas.microsoft.com/office/drawing/2014/main" id="{29CBAF35-AB2F-4FD0-9D59-4FEB8B421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28725"/>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52070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171451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2" name="Chart 2">
          <a:extLst>
            <a:ext uri="{FF2B5EF4-FFF2-40B4-BE49-F238E27FC236}">
              <a16:creationId xmlns:a16="http://schemas.microsoft.com/office/drawing/2014/main" id="{152FA739-A533-47D2-9757-FFD3DE797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2" name="Chart 2">
          <a:extLst>
            <a:ext uri="{FF2B5EF4-FFF2-40B4-BE49-F238E27FC236}">
              <a16:creationId xmlns:a16="http://schemas.microsoft.com/office/drawing/2014/main" id="{9A49EA37-7559-4487-858B-EDF03DA1D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2" name="Chart 2">
          <a:extLst>
            <a:ext uri="{FF2B5EF4-FFF2-40B4-BE49-F238E27FC236}">
              <a16:creationId xmlns:a16="http://schemas.microsoft.com/office/drawing/2014/main" id="{8255856D-CE04-4722-AC33-804D8783B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3F6A8B07-FF7A-448E-8B75-19496917E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F4E5A3EE-0A4E-429F-909E-DA09D32E3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884049CE-C6C3-4405-BD91-D51C2FE5B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E7565A13-5F93-4F3D-A62C-9AEC3A0BC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A230E06B-6CBA-4C1E-A0BA-D2CF1967A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74262307-FB6A-420E-845F-31091948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20761C63-72EF-4462-85A9-E1B5A253D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4001480" TargetMode="External"/><Relationship Id="rId1" Type="http://schemas.openxmlformats.org/officeDocument/2006/relationships/hyperlink" Target="https://www.sciencedirect.com/science/article/pii/S0305048315002479"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Q50"/>
  <sheetViews>
    <sheetView topLeftCell="A4" workbookViewId="0">
      <selection activeCell="H16" sqref="H16"/>
    </sheetView>
  </sheetViews>
  <sheetFormatPr defaultColWidth="9.140625" defaultRowHeight="14.45"/>
  <cols>
    <col min="1" max="1" width="9.140625" style="49" customWidth="1"/>
    <col min="2" max="2" width="19" style="49" customWidth="1"/>
    <col min="3" max="3" width="10.7109375" style="49" customWidth="1"/>
    <col min="4" max="4" width="10.140625" style="49" customWidth="1"/>
    <col min="5" max="5" width="10.28515625" style="49" customWidth="1"/>
    <col min="6" max="6" width="10.42578125" style="49" customWidth="1"/>
    <col min="7" max="7" width="10.7109375" style="49" customWidth="1"/>
    <col min="8" max="10" width="9.140625" style="49"/>
    <col min="11" max="12" width="11.5703125" style="49" bestFit="1" customWidth="1"/>
    <col min="13" max="16384" width="9.140625" style="49"/>
  </cols>
  <sheetData>
    <row r="1" spans="2:17" ht="15" customHeight="1">
      <c r="B1" s="103" t="s">
        <v>0</v>
      </c>
      <c r="C1" s="103"/>
      <c r="D1" s="103"/>
      <c r="E1" s="103"/>
      <c r="F1" s="103"/>
      <c r="G1" s="103"/>
      <c r="H1" s="103"/>
      <c r="I1" s="103"/>
      <c r="J1" s="103"/>
      <c r="K1" s="103"/>
      <c r="L1" s="103"/>
      <c r="M1" s="103"/>
      <c r="N1" s="103"/>
    </row>
    <row r="2" spans="2:17" ht="51.75" customHeight="1">
      <c r="B2" s="103"/>
      <c r="C2" s="103"/>
      <c r="D2" s="103"/>
      <c r="E2" s="103"/>
      <c r="F2" s="103"/>
      <c r="G2" s="103"/>
      <c r="H2" s="103"/>
      <c r="I2" s="103"/>
      <c r="J2" s="103"/>
      <c r="K2" s="103"/>
      <c r="L2" s="103"/>
      <c r="M2" s="103"/>
      <c r="N2" s="103"/>
    </row>
    <row r="3" spans="2:17">
      <c r="B3" s="50"/>
      <c r="C3" s="50"/>
      <c r="D3" s="50"/>
      <c r="E3" s="50"/>
      <c r="F3" s="50"/>
      <c r="G3" s="50"/>
      <c r="H3" s="50"/>
      <c r="I3" s="50"/>
      <c r="J3" s="50"/>
    </row>
    <row r="4" spans="2:17" ht="15" customHeight="1">
      <c r="B4" s="50"/>
      <c r="C4" s="50"/>
      <c r="D4" s="50"/>
      <c r="E4" s="50"/>
      <c r="F4" s="50"/>
      <c r="G4" s="50"/>
      <c r="H4" s="50"/>
      <c r="I4" s="51"/>
      <c r="J4" s="51"/>
      <c r="K4" s="51"/>
      <c r="L4" s="52"/>
      <c r="M4" s="52"/>
      <c r="N4" s="52"/>
      <c r="O4" s="52"/>
      <c r="P4" s="52"/>
      <c r="Q4" s="52"/>
    </row>
    <row r="5" spans="2:17">
      <c r="B5" s="50"/>
      <c r="C5" s="50"/>
      <c r="D5" s="50"/>
      <c r="E5" s="50"/>
      <c r="F5" s="50"/>
      <c r="G5" s="50"/>
      <c r="H5" s="50"/>
      <c r="I5" s="51"/>
      <c r="J5" s="51"/>
      <c r="K5" s="51"/>
      <c r="L5" s="52"/>
      <c r="M5" s="52"/>
      <c r="N5" s="52"/>
      <c r="O5" s="52"/>
      <c r="P5" s="52"/>
      <c r="Q5" s="52"/>
    </row>
    <row r="6" spans="2:17">
      <c r="I6" s="52"/>
      <c r="J6" s="52"/>
      <c r="K6" s="51"/>
      <c r="L6" s="52"/>
      <c r="M6" s="52"/>
      <c r="N6" s="52"/>
      <c r="O6" s="52"/>
      <c r="P6" s="52"/>
      <c r="Q6" s="52"/>
    </row>
    <row r="7" spans="2:17" ht="15.6">
      <c r="B7" s="53"/>
      <c r="C7" s="53"/>
      <c r="D7" s="53"/>
      <c r="E7" s="53"/>
      <c r="F7" s="53"/>
      <c r="G7" s="53"/>
      <c r="H7" s="54"/>
      <c r="I7" s="52"/>
      <c r="J7" s="52"/>
      <c r="K7" s="51"/>
      <c r="L7" s="52"/>
      <c r="M7" s="52"/>
      <c r="N7" s="52"/>
      <c r="O7" s="52"/>
      <c r="P7" s="52"/>
      <c r="Q7" s="52"/>
    </row>
    <row r="8" spans="2:17">
      <c r="B8" s="18" t="s">
        <v>1</v>
      </c>
      <c r="C8" s="55" t="s">
        <v>2</v>
      </c>
      <c r="D8" s="55" t="s">
        <v>3</v>
      </c>
      <c r="E8" s="55" t="s">
        <v>4</v>
      </c>
      <c r="F8" s="55" t="s">
        <v>5</v>
      </c>
      <c r="G8" s="55" t="s">
        <v>6</v>
      </c>
      <c r="H8" s="54"/>
      <c r="I8" s="52"/>
      <c r="J8" s="52"/>
      <c r="K8" s="52"/>
      <c r="L8" s="52"/>
      <c r="M8" s="52"/>
      <c r="N8" s="52"/>
      <c r="O8" s="52"/>
      <c r="P8" s="52"/>
      <c r="Q8" s="52"/>
    </row>
    <row r="9" spans="2:17">
      <c r="B9" s="18" t="s">
        <v>7</v>
      </c>
      <c r="C9" s="2" t="s">
        <v>8</v>
      </c>
      <c r="D9" s="2" t="s">
        <v>9</v>
      </c>
      <c r="E9" s="2" t="s">
        <v>10</v>
      </c>
      <c r="F9" s="2" t="s">
        <v>11</v>
      </c>
      <c r="G9" s="2" t="s">
        <v>12</v>
      </c>
      <c r="H9" s="54"/>
      <c r="I9" s="52"/>
      <c r="J9" s="52"/>
      <c r="K9" s="52"/>
      <c r="L9" s="52"/>
      <c r="M9" s="52"/>
      <c r="N9" s="56"/>
      <c r="O9" s="56"/>
      <c r="P9" s="56"/>
      <c r="Q9" s="56"/>
    </row>
    <row r="10" spans="2:17" ht="17.25" customHeight="1">
      <c r="B10" s="54"/>
      <c r="C10" s="54"/>
      <c r="D10" s="54"/>
      <c r="E10" s="54"/>
      <c r="F10" s="54"/>
      <c r="G10" s="54"/>
      <c r="H10" s="54"/>
      <c r="I10" s="56"/>
      <c r="J10" s="56"/>
      <c r="K10" s="56"/>
      <c r="L10" s="56"/>
      <c r="M10" s="56"/>
      <c r="N10" s="56"/>
      <c r="O10" s="56"/>
      <c r="P10" s="56"/>
      <c r="Q10" s="56"/>
    </row>
    <row r="11" spans="2:17" ht="16.5" customHeight="1">
      <c r="B11" s="18" t="s">
        <v>13</v>
      </c>
      <c r="C11" s="2" t="s">
        <v>9</v>
      </c>
      <c r="D11" s="54"/>
      <c r="E11" s="54"/>
      <c r="F11" s="54"/>
      <c r="G11" s="54"/>
      <c r="H11" s="54"/>
      <c r="I11" s="56"/>
      <c r="J11" s="56"/>
      <c r="K11" s="56"/>
      <c r="L11" s="56"/>
      <c r="M11" s="56"/>
      <c r="N11" s="56"/>
      <c r="O11" s="56"/>
      <c r="P11" s="56"/>
      <c r="Q11" s="56"/>
    </row>
    <row r="12" spans="2:17" ht="20.25" customHeight="1">
      <c r="B12" s="54"/>
      <c r="C12" s="54"/>
      <c r="D12" s="54"/>
      <c r="E12" s="54"/>
      <c r="F12" s="54"/>
      <c r="G12" s="54"/>
      <c r="H12" s="54"/>
      <c r="I12" s="56"/>
      <c r="J12" s="56"/>
      <c r="K12" s="56"/>
      <c r="L12" s="56"/>
      <c r="M12" s="56"/>
      <c r="N12" s="56"/>
      <c r="O12" s="56"/>
      <c r="P12" s="56"/>
      <c r="Q12" s="56"/>
    </row>
    <row r="13" spans="2:17" ht="15" customHeight="1">
      <c r="B13" s="18" t="s">
        <v>14</v>
      </c>
      <c r="C13" s="2" t="s">
        <v>12</v>
      </c>
      <c r="D13" s="54"/>
      <c r="E13" s="54"/>
      <c r="F13" s="54"/>
      <c r="G13" s="54"/>
      <c r="H13" s="54"/>
      <c r="I13" s="56"/>
      <c r="J13" s="56"/>
      <c r="K13" s="56"/>
      <c r="L13" s="56"/>
      <c r="M13" s="56"/>
      <c r="N13" s="56"/>
      <c r="O13" s="56"/>
      <c r="P13" s="56"/>
      <c r="Q13" s="56"/>
    </row>
    <row r="14" spans="2:17">
      <c r="B14" s="54"/>
      <c r="C14" s="54"/>
      <c r="D14" s="54"/>
      <c r="E14" s="54"/>
      <c r="F14" s="54"/>
      <c r="G14" s="54"/>
      <c r="H14" s="54"/>
      <c r="I14" s="56"/>
      <c r="J14" s="57" t="s">
        <v>15</v>
      </c>
      <c r="K14" s="102">
        <v>9</v>
      </c>
      <c r="L14" s="56"/>
      <c r="M14" s="56"/>
      <c r="N14" s="56"/>
      <c r="O14" s="56"/>
      <c r="P14" s="56"/>
      <c r="Q14" s="56"/>
    </row>
    <row r="15" spans="2:17" ht="16.5" customHeight="1">
      <c r="B15" s="58" t="s">
        <v>16</v>
      </c>
      <c r="C15" s="59" t="str">
        <f>IF(C$9="",C$8,C$9)</f>
        <v>Quality</v>
      </c>
      <c r="D15" s="59" t="str">
        <f>IF(D$9="",D$8,D$9)</f>
        <v>Price</v>
      </c>
      <c r="E15" s="59" t="str">
        <f>IF(E$9="",E$8,E$9)</f>
        <v>Comfort</v>
      </c>
      <c r="F15" s="59" t="str">
        <f>IF(F$9="",F$8,F$9)</f>
        <v>Safety</v>
      </c>
      <c r="G15" s="59" t="str">
        <f>IF(G$9="",G$8,G$9)</f>
        <v>Style</v>
      </c>
      <c r="H15" s="54"/>
      <c r="I15" s="56"/>
      <c r="J15" s="60" t="s">
        <v>17</v>
      </c>
      <c r="K15" s="102"/>
      <c r="L15" s="56"/>
      <c r="M15" s="56"/>
      <c r="N15" s="56"/>
      <c r="O15" s="56"/>
      <c r="P15" s="56"/>
      <c r="Q15" s="56"/>
    </row>
    <row r="16" spans="2:17">
      <c r="B16" s="59" t="str">
        <f>C11</f>
        <v>Price</v>
      </c>
      <c r="C16" s="2">
        <v>2</v>
      </c>
      <c r="D16" s="2">
        <v>1</v>
      </c>
      <c r="E16" s="2">
        <v>4</v>
      </c>
      <c r="F16" s="2">
        <v>3</v>
      </c>
      <c r="G16" s="2">
        <v>8</v>
      </c>
      <c r="H16" s="54"/>
      <c r="I16" s="56">
        <f>IF(MAX($C$16:$G$16)=1,0, ABS(C16*C19-MAX($C$16:$G$16))/(MAX($C$16:$G$16)*MAX($C$16:$G$16)-MAX($C$16:$G$16)))</f>
        <v>0</v>
      </c>
      <c r="J16" s="56">
        <f>IF(MAX($C$16:$G$16)=1,0, ABS(D16*C20-MAX($C$16:$G$16))/(MAX($C$16:$G$16)*MAX($C$16:$G$16)-MAX($C$16:$G$16)))</f>
        <v>0</v>
      </c>
      <c r="K16" s="56">
        <f>IF(MAX($C$16:$G$16)=1,0, ABS(E16*C21-MAX($C$16:$G$16))/(MAX($C$16:$G$16)*MAX($C$16:$G$16)-MAX($C$16:$G$16)))</f>
        <v>0</v>
      </c>
      <c r="L16" s="56">
        <f>IF(MAX($C$16:$G$16)=1,0, ABS(F16*C22-MAX($C$16:$G$16))/(MAX($C$16:$G$16)*MAX($C$16:$G$16)-MAX($C$16:$G$16)))</f>
        <v>1.7857142857142856E-2</v>
      </c>
      <c r="M16" s="56">
        <f>IF(MAX($C$16:$G$16)=1,0, ABS(G16*C23-MAX($C$16:$G$16))/(MAX($C$16:$G$16)*MAX($C$16:$G$16)-MAX($C$16:$G$16)))</f>
        <v>0</v>
      </c>
      <c r="N16" s="56"/>
      <c r="O16" s="56"/>
      <c r="P16" s="56"/>
      <c r="Q16" s="56"/>
    </row>
    <row r="17" spans="2:17">
      <c r="B17" s="54"/>
      <c r="C17" s="56"/>
      <c r="D17" s="56"/>
      <c r="E17" s="56"/>
      <c r="F17" s="56"/>
      <c r="G17" s="56"/>
      <c r="H17" s="54"/>
      <c r="I17" s="56"/>
      <c r="J17" s="61"/>
      <c r="K17" s="61"/>
      <c r="L17" s="56"/>
      <c r="M17" s="56"/>
      <c r="N17" s="56"/>
      <c r="O17" s="56"/>
      <c r="P17" s="56"/>
      <c r="Q17" s="56"/>
    </row>
    <row r="18" spans="2:17">
      <c r="B18" s="59" t="s">
        <v>18</v>
      </c>
      <c r="C18" s="59" t="str">
        <f>C13</f>
        <v>Style</v>
      </c>
      <c r="D18" s="62"/>
      <c r="E18" s="62"/>
      <c r="F18" s="62"/>
      <c r="G18" s="62"/>
      <c r="H18" s="54"/>
      <c r="I18" s="56"/>
      <c r="J18" s="61"/>
      <c r="K18" s="61"/>
      <c r="L18" s="56"/>
      <c r="M18" s="57" t="s">
        <v>15</v>
      </c>
      <c r="N18" s="102">
        <v>5</v>
      </c>
      <c r="O18" s="56"/>
      <c r="P18" s="56"/>
      <c r="Q18" s="56"/>
    </row>
    <row r="19" spans="2:17">
      <c r="B19" s="59" t="str">
        <f>IF(C$9="",C$8,C$9)</f>
        <v>Quality</v>
      </c>
      <c r="C19" s="2">
        <v>4</v>
      </c>
      <c r="D19" s="54"/>
      <c r="E19" s="54"/>
      <c r="F19" s="54"/>
      <c r="G19" s="54"/>
      <c r="H19" s="54"/>
      <c r="I19" s="56"/>
      <c r="J19" s="61"/>
      <c r="K19" s="61"/>
      <c r="L19" s="56"/>
      <c r="M19" s="60" t="s">
        <v>17</v>
      </c>
      <c r="N19" s="102"/>
      <c r="O19" s="56"/>
      <c r="P19" s="56"/>
      <c r="Q19" s="56"/>
    </row>
    <row r="20" spans="2:17">
      <c r="B20" s="63" t="str">
        <f>IF(D$9="",D$8,D$9)</f>
        <v>Price</v>
      </c>
      <c r="C20" s="2">
        <v>8</v>
      </c>
      <c r="D20" s="54"/>
      <c r="E20" s="54"/>
      <c r="F20" s="54"/>
      <c r="G20" s="54"/>
      <c r="H20" s="54"/>
      <c r="I20" s="56"/>
      <c r="J20" s="61"/>
      <c r="K20" s="61"/>
      <c r="L20" s="56"/>
      <c r="M20" s="61">
        <v>3</v>
      </c>
      <c r="N20" s="61">
        <v>0.16669999999999999</v>
      </c>
      <c r="O20" s="56"/>
      <c r="P20" s="56"/>
      <c r="Q20" s="56"/>
    </row>
    <row r="21" spans="2:17">
      <c r="B21" s="63" t="str">
        <f>IF(E$9="",E$8,E$9)</f>
        <v>Comfort</v>
      </c>
      <c r="C21" s="2">
        <v>2</v>
      </c>
      <c r="D21" s="54"/>
      <c r="E21" s="54"/>
      <c r="F21" s="54"/>
      <c r="G21" s="54"/>
      <c r="H21" s="54"/>
      <c r="I21" s="56"/>
      <c r="J21" s="61"/>
      <c r="K21" s="61"/>
      <c r="L21" s="56"/>
      <c r="M21" s="61">
        <v>4</v>
      </c>
      <c r="N21" s="61">
        <v>0.1898</v>
      </c>
      <c r="O21" s="56"/>
      <c r="P21" s="56"/>
      <c r="Q21" s="56"/>
    </row>
    <row r="22" spans="2:17">
      <c r="B22" s="63" t="str">
        <f>IF(F$9="",F$8,F$9)</f>
        <v>Safety</v>
      </c>
      <c r="C22" s="2">
        <v>3</v>
      </c>
      <c r="D22" s="54"/>
      <c r="E22" s="54"/>
      <c r="F22" s="54"/>
      <c r="G22" s="54"/>
      <c r="H22" s="54"/>
      <c r="I22" s="56"/>
      <c r="J22" s="61"/>
      <c r="K22" s="61"/>
      <c r="L22" s="56"/>
      <c r="M22" s="61">
        <v>5</v>
      </c>
      <c r="N22" s="61">
        <v>0.2306</v>
      </c>
      <c r="O22" s="56"/>
      <c r="P22" s="56"/>
      <c r="Q22" s="56"/>
    </row>
    <row r="23" spans="2:17">
      <c r="B23" s="63" t="str">
        <f>IF(G$9="",G$8,G$9)</f>
        <v>Style</v>
      </c>
      <c r="C23" s="2">
        <v>1</v>
      </c>
      <c r="D23" s="54"/>
      <c r="E23" s="54"/>
      <c r="F23" s="54"/>
      <c r="G23" s="54"/>
      <c r="H23" s="54"/>
      <c r="I23" s="56"/>
      <c r="J23" s="56"/>
      <c r="K23" s="56"/>
      <c r="L23" s="56"/>
      <c r="M23" s="61">
        <v>6</v>
      </c>
      <c r="N23" s="61">
        <v>0.26429999999999998</v>
      </c>
      <c r="O23" s="56"/>
      <c r="P23" s="56"/>
      <c r="Q23" s="56"/>
    </row>
    <row r="24" spans="2:17">
      <c r="B24" s="62"/>
      <c r="C24" s="54"/>
      <c r="D24" s="54"/>
      <c r="E24" s="54"/>
      <c r="F24" s="54"/>
      <c r="G24" s="54"/>
      <c r="H24" s="54"/>
      <c r="I24" s="56"/>
      <c r="J24" s="56"/>
      <c r="K24" s="56"/>
      <c r="L24" s="56"/>
      <c r="M24" s="61">
        <v>7</v>
      </c>
      <c r="N24" s="61">
        <v>0.28189999999999998</v>
      </c>
      <c r="O24" s="56"/>
      <c r="P24" s="56"/>
      <c r="Q24" s="56"/>
    </row>
    <row r="25" spans="2:17">
      <c r="B25" s="104" t="s">
        <v>19</v>
      </c>
      <c r="C25" s="18" t="str">
        <f>C15</f>
        <v>Quality</v>
      </c>
      <c r="D25" s="18" t="str">
        <f>D15</f>
        <v>Price</v>
      </c>
      <c r="E25" s="18" t="str">
        <f>E15</f>
        <v>Comfort</v>
      </c>
      <c r="F25" s="18" t="str">
        <f>F15</f>
        <v>Safety</v>
      </c>
      <c r="G25" s="18" t="str">
        <f>G15</f>
        <v>Style</v>
      </c>
      <c r="H25" s="54"/>
      <c r="I25" s="52"/>
      <c r="J25" s="52"/>
      <c r="K25" s="52"/>
      <c r="L25" s="52"/>
      <c r="M25" s="61">
        <v>8</v>
      </c>
      <c r="N25" s="61">
        <v>0.29580000000000001</v>
      </c>
      <c r="O25" s="52"/>
      <c r="P25" s="52"/>
      <c r="Q25" s="52"/>
    </row>
    <row r="26" spans="2:17">
      <c r="B26" s="105"/>
      <c r="C26" s="64">
        <v>0.22950819672131148</v>
      </c>
      <c r="D26" s="64">
        <v>0.44808743169398907</v>
      </c>
      <c r="E26" s="64">
        <v>0.11475409836065574</v>
      </c>
      <c r="F26" s="64">
        <v>0.15300546448087429</v>
      </c>
      <c r="G26" s="64">
        <v>5.4644808743169397E-2</v>
      </c>
      <c r="H26" s="54"/>
      <c r="I26" s="52"/>
      <c r="J26" s="52"/>
      <c r="K26" s="52"/>
      <c r="L26" s="52"/>
      <c r="M26" s="52">
        <v>9</v>
      </c>
      <c r="N26" s="61">
        <v>0.30620000000000003</v>
      </c>
      <c r="O26" s="52"/>
      <c r="P26" s="52"/>
      <c r="Q26" s="52"/>
    </row>
    <row r="27" spans="2:17">
      <c r="B27" s="54"/>
      <c r="C27" s="65"/>
      <c r="D27" s="65"/>
      <c r="E27" s="54"/>
      <c r="F27" s="54"/>
      <c r="G27" s="54"/>
      <c r="H27" s="54"/>
      <c r="I27" s="52"/>
      <c r="J27" s="52"/>
      <c r="K27" s="52"/>
      <c r="L27" s="52"/>
      <c r="M27" s="56"/>
      <c r="N27" s="56">
        <f>MAX(C16:G16)</f>
        <v>8</v>
      </c>
      <c r="O27" s="52"/>
      <c r="P27" s="52"/>
      <c r="Q27" s="52"/>
    </row>
    <row r="28" spans="2:17">
      <c r="B28" s="66" t="s">
        <v>20</v>
      </c>
      <c r="C28" s="66">
        <v>1.092896174863388E-2</v>
      </c>
      <c r="D28" s="54"/>
      <c r="E28" s="106"/>
      <c r="F28" s="106"/>
      <c r="G28" s="54"/>
      <c r="H28" s="67"/>
      <c r="I28" s="52"/>
      <c r="J28" s="52"/>
      <c r="K28" s="52"/>
      <c r="L28" s="52"/>
      <c r="M28" s="56"/>
      <c r="N28" s="56">
        <f>VLOOKUP(N27,M20:N26,2)</f>
        <v>0.29580000000000001</v>
      </c>
      <c r="O28" s="52"/>
      <c r="P28" s="52"/>
      <c r="Q28" s="52"/>
    </row>
    <row r="29" spans="2:17">
      <c r="B29" s="68" t="s">
        <v>21</v>
      </c>
      <c r="C29" s="69">
        <f>MAX(I16:M16)</f>
        <v>1.7857142857142856E-2</v>
      </c>
      <c r="D29" s="101" t="str">
        <f>IF(C29&lt;C30, "The pairwise comparison consistency level is acceptable", "The pairwise comparison consistency level is not acceptable")</f>
        <v>The pairwise comparison consistency level is acceptable</v>
      </c>
      <c r="E29" s="101"/>
      <c r="F29" s="101"/>
      <c r="G29" s="101"/>
      <c r="H29" s="101"/>
      <c r="I29" s="101"/>
      <c r="J29" s="101"/>
      <c r="K29" s="101"/>
    </row>
    <row r="30" spans="2:17">
      <c r="B30" s="70" t="s">
        <v>22</v>
      </c>
      <c r="C30" s="68">
        <f>N28</f>
        <v>0.29580000000000001</v>
      </c>
      <c r="D30" s="56"/>
      <c r="E30" s="56"/>
      <c r="F30" s="56"/>
      <c r="G30" s="56"/>
      <c r="H30" s="56"/>
      <c r="I30" s="56"/>
      <c r="J30" s="56"/>
      <c r="K30" s="56"/>
      <c r="L30" s="52"/>
    </row>
    <row r="31" spans="2:17">
      <c r="B31" s="71"/>
      <c r="C31" s="71"/>
      <c r="D31" s="71"/>
      <c r="E31" s="71"/>
      <c r="F31" s="71"/>
      <c r="G31" s="71"/>
      <c r="H31" s="71"/>
      <c r="I31" s="52"/>
    </row>
    <row r="32" spans="2:17">
      <c r="B32" s="56" t="s">
        <v>23</v>
      </c>
      <c r="C32" s="56">
        <f>SUM(C26:G26)</f>
        <v>0.99999999999999989</v>
      </c>
      <c r="D32" s="56"/>
      <c r="E32" s="56"/>
      <c r="F32" s="56"/>
      <c r="G32" s="56"/>
      <c r="H32" s="71"/>
      <c r="I32" s="52"/>
    </row>
    <row r="33" spans="2:11">
      <c r="B33" s="56"/>
      <c r="C33" s="56"/>
      <c r="D33" s="56"/>
      <c r="E33" s="56"/>
      <c r="F33" s="56"/>
      <c r="G33" s="56"/>
      <c r="H33" s="71"/>
      <c r="I33" s="52"/>
    </row>
    <row r="34" spans="2:11">
      <c r="B34" s="56" t="s">
        <v>24</v>
      </c>
      <c r="C34" s="56">
        <f>IF($C$16=1,$C$26,IF($D$16=1,$D$26,IF($E$16=1,$E$26,IF($F$16=1,$F$26,IF($G$16=1,$G$26)))))-C16*C26</f>
        <v>-1.0928961748633892E-2</v>
      </c>
      <c r="D34" s="56">
        <f>IF($C$16=1,$C$26,IF($D$16=1,$D$26,IF($E$16=1,$E$26,IF($F$16=1,$F$26,IF($G$16=1,$G$26)))))-D16*D26</f>
        <v>0</v>
      </c>
      <c r="E34" s="56">
        <f>IF($C$16=1,$C$26,IF($D$16=1,$D$26,IF($E$16=1,$E$26,IF($F$16=1,$F$26,IF($G$16=1,$G$26)))))-E16*E26</f>
        <v>-1.0928961748633892E-2</v>
      </c>
      <c r="F34" s="56">
        <f>IF($C$16=1,$C$26,IF($D$16=1,$D$26,IF($E$16=1,$E$26,IF($F$16=1,$F$26,IF($G$16=1,$G$26)))))-F16*F26</f>
        <v>-1.0928961748633836E-2</v>
      </c>
      <c r="G34" s="56">
        <f>IF($C$16=1,$C$26,IF($D$16=1,$D$26,IF($E$16=1,$E$26,IF($F$16=1,$F$26,IF($G$16=1,$G$26)))))-G16*G26</f>
        <v>1.0928961748633892E-2</v>
      </c>
      <c r="H34" s="71"/>
      <c r="I34" s="52"/>
    </row>
    <row r="35" spans="2:11">
      <c r="B35" s="56"/>
      <c r="C35" s="56">
        <f>-C34</f>
        <v>1.0928961748633892E-2</v>
      </c>
      <c r="D35" s="56">
        <f>-D34</f>
        <v>0</v>
      </c>
      <c r="E35" s="56">
        <f>-E34</f>
        <v>1.0928961748633892E-2</v>
      </c>
      <c r="F35" s="56">
        <f>-F34</f>
        <v>1.0928961748633836E-2</v>
      </c>
      <c r="G35" s="56">
        <f>-G34</f>
        <v>-1.0928961748633892E-2</v>
      </c>
      <c r="H35" s="71"/>
      <c r="I35" s="52"/>
    </row>
    <row r="36" spans="2:11">
      <c r="B36" s="56"/>
      <c r="C36" s="56"/>
      <c r="D36" s="56"/>
      <c r="E36" s="56"/>
      <c r="F36" s="56"/>
      <c r="G36" s="56"/>
      <c r="H36" s="71"/>
      <c r="I36" s="52"/>
      <c r="J36" s="72"/>
      <c r="K36" s="72"/>
    </row>
    <row r="37" spans="2:11">
      <c r="B37" s="56" t="s">
        <v>25</v>
      </c>
      <c r="C37" s="56">
        <f>C26-$C19*IF($C$19=1,$C$26,IF($C$20=1,$D$26,IF($C$21=1,$E$26,IF($C$22=1,$F$26,IF($C$23=1,$G$26)))))</f>
        <v>1.0928961748633892E-2</v>
      </c>
      <c r="D37" s="56">
        <f>D26-$C20*IF($C$19=1,$C$26,IF($C$20=1,$D$26,IF($C$21=1,$E$26,IF($C$22=1,$F$26,IF($C$23=1,$G$26)))))</f>
        <v>1.0928961748633892E-2</v>
      </c>
      <c r="E37" s="56">
        <f>E26-$C21*IF($C$19=1,$C$26,IF($C$20=1,$D$26,IF($C$21=1,$E$26,IF($C$22=1,$F$26,IF($C$23=1,$G$26)))))</f>
        <v>5.464480874316946E-3</v>
      </c>
      <c r="F37" s="56">
        <f>F26-$C22*IF($C$19=1,$C$26,IF($C$20=1,$D$26,IF($C$21=1,$E$26,IF($C$22=1,$F$26,IF($C$23=1,$G$26)))))</f>
        <v>-1.0928961748633892E-2</v>
      </c>
      <c r="G37" s="56">
        <f>G26-$C23*IF($C$19=1,$C$26,IF($C$20=1,$D$26,IF($C$21=1,$E$26,IF($C$22=1,$F$26,IF($C$23=1,$G$26)))))</f>
        <v>0</v>
      </c>
      <c r="H37" s="71"/>
      <c r="I37" s="52"/>
      <c r="J37" s="72"/>
      <c r="K37" s="72"/>
    </row>
    <row r="38" spans="2:11">
      <c r="B38" s="56"/>
      <c r="C38" s="56">
        <f>-C37</f>
        <v>-1.0928961748633892E-2</v>
      </c>
      <c r="D38" s="56">
        <f>-D37</f>
        <v>-1.0928961748633892E-2</v>
      </c>
      <c r="E38" s="56">
        <f>-E37</f>
        <v>-5.464480874316946E-3</v>
      </c>
      <c r="F38" s="56">
        <f>-F37</f>
        <v>1.0928961748633892E-2</v>
      </c>
      <c r="G38" s="56">
        <f>-G37</f>
        <v>0</v>
      </c>
      <c r="H38" s="71"/>
      <c r="I38" s="52"/>
      <c r="J38" s="72"/>
      <c r="K38" s="72"/>
    </row>
    <row r="39" spans="2:11">
      <c r="B39" s="71"/>
      <c r="C39" s="71"/>
      <c r="D39" s="71"/>
      <c r="E39" s="71"/>
      <c r="F39" s="71"/>
      <c r="G39" s="71"/>
      <c r="H39" s="71"/>
      <c r="I39" s="52"/>
      <c r="J39" s="72"/>
      <c r="K39" s="72"/>
    </row>
    <row r="40" spans="2:11">
      <c r="B40" s="71"/>
      <c r="C40" s="71"/>
      <c r="D40" s="56"/>
      <c r="E40" s="71"/>
      <c r="F40" s="71"/>
      <c r="G40" s="71"/>
      <c r="H40" s="56"/>
      <c r="I40" s="52"/>
      <c r="J40" s="72"/>
      <c r="K40" s="72"/>
    </row>
    <row r="41" spans="2:11">
      <c r="B41" s="56"/>
      <c r="C41" s="56"/>
      <c r="D41" s="56"/>
      <c r="E41" s="56"/>
      <c r="F41" s="56"/>
      <c r="G41" s="56"/>
      <c r="H41" s="56"/>
      <c r="I41" s="52"/>
      <c r="J41" s="72"/>
      <c r="K41" s="72"/>
    </row>
    <row r="42" spans="2:11">
      <c r="B42" s="72"/>
      <c r="C42" s="72"/>
      <c r="D42" s="72"/>
      <c r="E42" s="72"/>
      <c r="F42" s="72"/>
      <c r="G42" s="72"/>
      <c r="H42" s="72"/>
      <c r="I42" s="72"/>
      <c r="J42" s="72"/>
      <c r="K42" s="72"/>
    </row>
    <row r="43" spans="2:11">
      <c r="B43" s="72"/>
      <c r="C43" s="72"/>
      <c r="D43" s="72"/>
      <c r="E43" s="72"/>
      <c r="F43" s="72"/>
      <c r="G43" s="72"/>
      <c r="H43" s="72"/>
      <c r="I43" s="72"/>
      <c r="J43" s="72"/>
      <c r="K43" s="72"/>
    </row>
    <row r="44" spans="2:11">
      <c r="B44" s="72"/>
      <c r="C44" s="72"/>
      <c r="D44" s="72"/>
      <c r="E44" s="72"/>
      <c r="F44" s="72"/>
      <c r="G44" s="72"/>
      <c r="H44" s="72"/>
      <c r="I44" s="72"/>
      <c r="J44" s="72"/>
      <c r="K44" s="72"/>
    </row>
    <row r="45" spans="2:11">
      <c r="B45" s="72"/>
      <c r="C45" s="72"/>
      <c r="D45" s="72"/>
      <c r="E45" s="72"/>
      <c r="F45" s="72"/>
      <c r="G45" s="72"/>
      <c r="H45" s="72"/>
      <c r="I45" s="72"/>
      <c r="J45" s="72"/>
      <c r="K45" s="72"/>
    </row>
    <row r="46" spans="2:11">
      <c r="B46" s="72"/>
      <c r="C46" s="72"/>
      <c r="D46" s="72"/>
      <c r="E46" s="72"/>
      <c r="F46" s="72"/>
      <c r="G46" s="72"/>
      <c r="H46" s="72"/>
      <c r="I46" s="72"/>
      <c r="J46" s="72"/>
      <c r="K46" s="72"/>
    </row>
    <row r="47" spans="2:11">
      <c r="B47" s="72"/>
      <c r="C47" s="72"/>
      <c r="D47" s="72"/>
      <c r="E47" s="72"/>
      <c r="F47" s="72"/>
      <c r="G47" s="72"/>
      <c r="H47" s="72"/>
      <c r="I47" s="72"/>
      <c r="J47" s="72"/>
      <c r="K47" s="72"/>
    </row>
    <row r="48" spans="2:11">
      <c r="B48" s="72"/>
      <c r="C48" s="72"/>
      <c r="D48" s="72"/>
      <c r="E48" s="72"/>
      <c r="F48" s="72"/>
      <c r="G48" s="72"/>
      <c r="H48" s="72"/>
      <c r="I48" s="72"/>
      <c r="J48" s="72"/>
      <c r="K48" s="72"/>
    </row>
    <row r="49" spans="2:11">
      <c r="B49" s="72"/>
      <c r="C49" s="72"/>
      <c r="D49" s="72"/>
      <c r="E49" s="72"/>
      <c r="F49" s="72"/>
      <c r="G49" s="72"/>
      <c r="H49" s="72"/>
      <c r="I49" s="72"/>
      <c r="J49" s="72"/>
      <c r="K49" s="72"/>
    </row>
    <row r="50" spans="2:11">
      <c r="B50" s="72"/>
      <c r="C50" s="72"/>
      <c r="D50" s="72"/>
      <c r="E50" s="72"/>
      <c r="F50" s="72"/>
      <c r="G50" s="72"/>
      <c r="H50" s="72"/>
      <c r="I50" s="72"/>
      <c r="J50" s="72"/>
      <c r="K50" s="72"/>
    </row>
  </sheetData>
  <mergeCells count="6">
    <mergeCell ref="D29:K29"/>
    <mergeCell ref="N18:N19"/>
    <mergeCell ref="B1:N2"/>
    <mergeCell ref="B25:B26"/>
    <mergeCell ref="E28:F28"/>
    <mergeCell ref="K14:K15"/>
  </mergeCells>
  <conditionalFormatting sqref="G28">
    <cfRule type="cellIs" dxfId="41" priority="1" operator="equal">
      <formula>"YES"</formula>
    </cfRule>
    <cfRule type="cellIs" dxfId="40" priority="2" operator="equal">
      <formula>"NO"</formula>
    </cfRule>
  </conditionalFormatting>
  <dataValidations count="2">
    <dataValidation type="list" allowBlank="1" showInputMessage="1" showErrorMessage="1" sqref="C16:G16 C19:C23" xr:uid="{00000000-0002-0000-0100-000000000000}">
      <formula1>"1,2,3,4,5,6,7,8,9"</formula1>
    </dataValidation>
    <dataValidation type="list" allowBlank="1" showInputMessage="1" showErrorMessage="1" sqref="C13 C11" xr:uid="{00000000-0002-0000-0100-000001000000}">
      <formula1>$C$9:$G$9</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27B4-9557-4FA8-904C-47C63D0D1E7D}">
  <sheetPr codeName="Hoja7"/>
  <dimension ref="B1:Y94"/>
  <sheetViews>
    <sheetView topLeftCell="B1"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108</v>
      </c>
      <c r="D3" s="74" t="s">
        <v>109</v>
      </c>
      <c r="E3" s="74" t="s">
        <v>110</v>
      </c>
      <c r="F3" s="74" t="s">
        <v>111</v>
      </c>
      <c r="G3" s="74" t="s">
        <v>112</v>
      </c>
      <c r="H3" s="74" t="s">
        <v>113</v>
      </c>
      <c r="I3" s="10"/>
      <c r="J3" s="10"/>
      <c r="K3" s="10"/>
    </row>
    <row r="4" spans="2:11" ht="14.45" customHeight="1">
      <c r="D4" s="10"/>
      <c r="E4" s="10"/>
      <c r="F4" s="10"/>
      <c r="G4" s="10"/>
      <c r="H4" s="10"/>
      <c r="I4" s="10"/>
      <c r="J4" s="10"/>
      <c r="K4" s="10"/>
    </row>
    <row r="5" spans="2:11" ht="14.45" customHeight="1">
      <c r="B5" s="5" t="s">
        <v>13</v>
      </c>
      <c r="C5" s="2" t="s">
        <v>108</v>
      </c>
      <c r="D5" s="10"/>
      <c r="E5" s="10"/>
      <c r="F5" s="10"/>
      <c r="G5" s="10"/>
      <c r="H5" s="10"/>
      <c r="I5" s="10"/>
      <c r="J5" s="10"/>
      <c r="K5" s="10"/>
    </row>
    <row r="6" spans="2:11" ht="14.45" customHeight="1">
      <c r="D6" s="10"/>
      <c r="E6" s="10"/>
      <c r="F6" s="10"/>
      <c r="G6" s="10"/>
      <c r="H6" s="10"/>
      <c r="I6" s="10"/>
      <c r="J6" s="10"/>
      <c r="K6" s="10"/>
    </row>
    <row r="7" spans="2:11" ht="14.45" customHeight="1">
      <c r="B7" s="5" t="s">
        <v>14</v>
      </c>
      <c r="C7" s="2" t="s">
        <v>111</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HP</v>
      </c>
      <c r="D9" s="8" t="str">
        <f t="shared" ref="D9:H9" si="0">IF(D$3="",D$2,D$3)</f>
        <v>THP</v>
      </c>
      <c r="E9" s="8" t="str">
        <f t="shared" si="0"/>
        <v>EHP</v>
      </c>
      <c r="F9" s="8" t="str">
        <f t="shared" si="0"/>
        <v>TEHP</v>
      </c>
      <c r="G9" s="8" t="str">
        <f t="shared" si="0"/>
        <v>AGS</v>
      </c>
      <c r="H9" s="8" t="str">
        <f t="shared" si="0"/>
        <v>DAP</v>
      </c>
      <c r="I9" s="10"/>
      <c r="J9" s="10"/>
      <c r="K9" s="10"/>
    </row>
    <row r="10" spans="2:11" ht="14.45" customHeight="1">
      <c r="B10" s="8" t="str">
        <f>C5</f>
        <v>HP</v>
      </c>
      <c r="C10" s="2">
        <v>1</v>
      </c>
      <c r="D10" s="74">
        <v>7</v>
      </c>
      <c r="E10" s="74">
        <v>3</v>
      </c>
      <c r="F10" s="74">
        <v>9</v>
      </c>
      <c r="G10" s="74">
        <v>4</v>
      </c>
      <c r="H10" s="74">
        <v>6</v>
      </c>
      <c r="I10" s="10"/>
      <c r="J10" s="10"/>
      <c r="K10" s="10"/>
    </row>
    <row r="11" spans="2:11" ht="14.45" customHeight="1">
      <c r="C11" s="9"/>
      <c r="D11" s="10"/>
      <c r="E11" s="10"/>
      <c r="F11" s="10"/>
      <c r="G11" s="10"/>
      <c r="H11" s="10"/>
      <c r="I11" s="10"/>
      <c r="J11" s="10"/>
      <c r="K11" s="10"/>
    </row>
    <row r="12" spans="2:11" ht="14.45" customHeight="1">
      <c r="B12" s="8" t="s">
        <v>18</v>
      </c>
      <c r="C12" s="8" t="str">
        <f>C7</f>
        <v>TEHP</v>
      </c>
      <c r="D12" s="10"/>
      <c r="E12" s="10"/>
      <c r="F12" s="10"/>
      <c r="G12" s="10"/>
      <c r="H12" s="10"/>
      <c r="I12" s="10"/>
      <c r="J12" s="10"/>
      <c r="K12" s="10"/>
    </row>
    <row r="13" spans="2:11" ht="14.45" customHeight="1">
      <c r="B13" s="8" t="str">
        <f>IF(C$3="",C$2,C$3)</f>
        <v>HP</v>
      </c>
      <c r="C13" s="2">
        <v>9</v>
      </c>
      <c r="D13" s="10"/>
      <c r="E13" s="10"/>
      <c r="F13" s="10"/>
      <c r="G13" s="10"/>
      <c r="H13" s="10"/>
      <c r="I13" s="10"/>
      <c r="J13" s="10"/>
      <c r="K13" s="10"/>
    </row>
    <row r="14" spans="2:11" ht="14.45" customHeight="1">
      <c r="B14" s="11" t="str">
        <f>IF(D$3="",D$2,D$3)</f>
        <v>THP</v>
      </c>
      <c r="C14" s="2">
        <v>3</v>
      </c>
      <c r="D14" s="10"/>
      <c r="E14" s="10"/>
      <c r="F14" s="10"/>
      <c r="G14" s="10"/>
      <c r="H14" s="10"/>
      <c r="I14" s="10"/>
      <c r="J14" s="10"/>
      <c r="K14" s="10"/>
    </row>
    <row r="15" spans="2:11" ht="14.45" customHeight="1">
      <c r="B15" s="11" t="str">
        <f>IF(E$3="",E$2,E$3)</f>
        <v>EHP</v>
      </c>
      <c r="C15" s="2">
        <v>6</v>
      </c>
      <c r="D15" s="10"/>
      <c r="E15" s="10"/>
      <c r="F15" s="10"/>
      <c r="G15" s="10"/>
      <c r="H15" s="10"/>
      <c r="I15" s="10"/>
      <c r="J15" s="10"/>
      <c r="K15" s="10"/>
    </row>
    <row r="16" spans="2:11" ht="14.45" customHeight="1">
      <c r="B16" s="11" t="str">
        <f>IF(F$3="",F$2,F$3)</f>
        <v>TEHP</v>
      </c>
      <c r="C16" s="2">
        <v>1</v>
      </c>
      <c r="D16" s="10"/>
      <c r="E16" s="10"/>
      <c r="F16" s="10"/>
      <c r="G16" s="10"/>
      <c r="H16" s="10"/>
      <c r="I16" s="10"/>
      <c r="J16" s="10"/>
      <c r="K16" s="10"/>
    </row>
    <row r="17" spans="2:11" ht="14.45" customHeight="1">
      <c r="B17" s="11" t="str">
        <f>IF(G$3="",G$2,G$3)</f>
        <v>AGS</v>
      </c>
      <c r="C17" s="2">
        <v>7</v>
      </c>
      <c r="D17" s="10"/>
      <c r="E17" s="10"/>
      <c r="F17" s="10"/>
      <c r="G17" s="10"/>
      <c r="H17" s="10"/>
      <c r="I17" s="10"/>
      <c r="J17" s="10"/>
      <c r="K17" s="10"/>
    </row>
    <row r="18" spans="2:11" ht="14.45" customHeight="1">
      <c r="B18" s="11" t="str">
        <f>IF(H$3="",H$2,H$3)</f>
        <v>DAP</v>
      </c>
      <c r="C18" s="2">
        <v>5</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HP</v>
      </c>
      <c r="D20" s="8" t="str">
        <f t="shared" ref="D20:H20" si="1">D9</f>
        <v>THP</v>
      </c>
      <c r="E20" s="8" t="str">
        <f t="shared" si="1"/>
        <v>EHP</v>
      </c>
      <c r="F20" s="8" t="str">
        <f t="shared" si="1"/>
        <v>TEHP</v>
      </c>
      <c r="G20" s="8" t="str">
        <f t="shared" si="1"/>
        <v>AGS</v>
      </c>
      <c r="H20" s="8" t="str">
        <f t="shared" si="1"/>
        <v>DAP</v>
      </c>
      <c r="I20" s="10"/>
      <c r="J20" s="10"/>
      <c r="K20" s="10"/>
    </row>
    <row r="21" spans="2:11" ht="14.45" customHeight="1">
      <c r="B21" s="117"/>
      <c r="C21" s="1">
        <v>8.8607594936710193E-2</v>
      </c>
      <c r="D21" s="14">
        <v>9.9683544303800553E-2</v>
      </c>
      <c r="E21" s="14">
        <v>0.51740506329116087</v>
      </c>
      <c r="F21" s="14">
        <v>0.11392405063291494</v>
      </c>
      <c r="G21" s="14">
        <v>4.746835443038043E-2</v>
      </c>
      <c r="H21" s="14">
        <v>0.13291139240506483</v>
      </c>
      <c r="I21" s="10"/>
      <c r="J21" s="10"/>
      <c r="K21" s="10"/>
    </row>
    <row r="22" spans="2:11" ht="14.45" customHeight="1">
      <c r="C22" s="12"/>
      <c r="D22" s="22"/>
      <c r="E22" s="22"/>
      <c r="F22" s="10"/>
      <c r="G22" s="10"/>
      <c r="H22" s="10"/>
      <c r="I22" s="10"/>
      <c r="J22" s="10"/>
      <c r="K22" s="10"/>
    </row>
    <row r="23" spans="2:11" ht="14.45" customHeight="1">
      <c r="B23" s="9" t="s">
        <v>20</v>
      </c>
      <c r="C23" s="9">
        <v>0.28006329113924427</v>
      </c>
      <c r="D23" s="10"/>
      <c r="E23" s="10"/>
      <c r="F23" s="118"/>
      <c r="G23" s="118"/>
      <c r="H23" s="10"/>
      <c r="I23" s="10"/>
      <c r="J23" s="10"/>
      <c r="K23" s="73"/>
    </row>
    <row r="24" spans="2:11" ht="14.45" customHeight="1">
      <c r="B24" s="8" t="s">
        <v>21</v>
      </c>
      <c r="C24" s="14">
        <f>IFERROR(MAX(C76:H76),"")</f>
        <v>0.29166666666666669</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1.000000000000032</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-0.60917721518989365</v>
      </c>
      <c r="E29" s="9">
        <f t="shared" si="2"/>
        <v>-1.4636075949367724</v>
      </c>
      <c r="F29" s="9">
        <f t="shared" si="2"/>
        <v>-0.9367088607595242</v>
      </c>
      <c r="G29" s="9">
        <f t="shared" si="2"/>
        <v>-0.10126582278481153</v>
      </c>
      <c r="H29" s="9">
        <f t="shared" si="2"/>
        <v>-0.70886075949367877</v>
      </c>
      <c r="I29" s="13"/>
      <c r="J29" s="13"/>
    </row>
    <row r="30" spans="2:11" ht="14.45" customHeight="1">
      <c r="B30" s="9"/>
      <c r="C30" s="9">
        <f>-C29</f>
        <v>0</v>
      </c>
      <c r="D30" s="9">
        <f t="shared" ref="D30:H30" si="3">-D29</f>
        <v>0.60917721518989365</v>
      </c>
      <c r="E30" s="9">
        <f t="shared" si="3"/>
        <v>1.4636075949367724</v>
      </c>
      <c r="F30" s="9">
        <f t="shared" si="3"/>
        <v>0.9367088607595242</v>
      </c>
      <c r="G30" s="9">
        <f>-G29</f>
        <v>0.10126582278481153</v>
      </c>
      <c r="H30" s="9">
        <f t="shared" si="3"/>
        <v>0.70886075949367877</v>
      </c>
      <c r="I30" s="13"/>
      <c r="J30" s="13"/>
    </row>
    <row r="31" spans="2:11" ht="14.45" customHeight="1">
      <c r="B31" s="9"/>
      <c r="C31" s="9"/>
      <c r="I31" s="13"/>
      <c r="J31" s="13"/>
    </row>
    <row r="32" spans="2:11" ht="14.45" customHeight="1">
      <c r="B32" s="9" t="s">
        <v>25</v>
      </c>
      <c r="C32" s="9">
        <f>C21-$C13*IF($C$13=1,$C$21,IF($C$14=1,$D$21,IF($C$15=1,$E$21,IF($C$16=1,$F$21,IF($C$17=1,$G$21,IF($C$18=1,$H$21))))))</f>
        <v>-0.9367088607595242</v>
      </c>
      <c r="D32" s="9">
        <f>D21-$C14*IF($C$13=1,$C$21,IF($C$14=1,$D$21,IF($C$15=1,$E$21,IF($C$16=1,$F$21,IF($C$17=1,$G$21,IF($C$18=1,$H$21))))))</f>
        <v>-0.24208860759494427</v>
      </c>
      <c r="E32" s="9">
        <f>E21-$C15*IF($C$13=1,$C$21,IF($C$14=1,$D$21,IF($C$15=1,$E$21,IF($C$16=1,$F$21,IF($C$17=1,$G$21,IF($C$18=1,$H$21))))))</f>
        <v>-0.16613924050632878</v>
      </c>
      <c r="F32" s="9">
        <f>F21-$C16*IF($C$13=1,$C$21,IF($C$14=1,$D$21,IF($C$15=1,$E$21,IF($C$16=1,$F$21,IF($C$17=1,$G$21,IF($C$18=1,$H$21))))))</f>
        <v>0</v>
      </c>
      <c r="G32" s="9">
        <f>G21-$C17*IF($C$13=1,$C$21,IF($C$14=1,$D$21,IF($C$15=1,$E$21,IF($C$16=1,$F$21,IF($C$17=1,$G$21,IF($C$18=1,$H$21))))))</f>
        <v>-0.7500000000000242</v>
      </c>
      <c r="H32" s="9">
        <f>H21-$C18*IF($C$13=1,$C$21,IF($C$14=1,$D$21,IF($C$15=1,$E$21,IF($C$16=1,$F$21,IF($C$17=1,$G$21,IF($C$18=1,$H$21))))))</f>
        <v>-0.43670886075950982</v>
      </c>
      <c r="I32" s="13"/>
      <c r="J32" s="13"/>
    </row>
    <row r="33" spans="2:10" ht="14.45" customHeight="1">
      <c r="B33" s="9"/>
      <c r="C33" s="9">
        <f>-C32</f>
        <v>0.9367088607595242</v>
      </c>
      <c r="D33" s="9">
        <f>-D32</f>
        <v>0.24208860759494427</v>
      </c>
      <c r="E33" s="9">
        <f t="shared" ref="E33:H33" si="4">-E32</f>
        <v>0.16613924050632878</v>
      </c>
      <c r="F33" s="9">
        <f t="shared" si="4"/>
        <v>0</v>
      </c>
      <c r="G33" s="9">
        <f t="shared" si="4"/>
        <v>0.7500000000000242</v>
      </c>
      <c r="H33" s="9">
        <f t="shared" si="4"/>
        <v>0.43670886075950982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v>
      </c>
      <c r="D76" s="9">
        <f>IF(MAX($C$10:$H$10)=1,0, ABS(D10*C14-MAX($C$10:$H$10))/(MAX($C$10:$H$10)*MAX($C$10:$H$10)-MAX($C$10:$H$10)))</f>
        <v>0.16666666666666666</v>
      </c>
      <c r="E76" s="9">
        <f>IF(MAX($C$10:$H$10)=1,0, ABS(E10*C15-MAX($C$10:$H$10))/(MAX($C$10:$H$10)*MAX($C$10:$H$10)-MAX($C$10:$H$10)))</f>
        <v>0.125</v>
      </c>
      <c r="F76" s="9">
        <f>IF(MAX($C$10:$H$10)=1,0, ABS(F10*C16-MAX($C$10:$H$10))/(MAX($C$10:$H$10)*MAX($C$10:$H$10)-MAX($C$10:$H$10)))</f>
        <v>0</v>
      </c>
      <c r="G76" s="9">
        <f>IF(MAX($C$10:$H$10)=1,0, ABS(G10*C17-MAX($C$10:$H$10))/(MAX($C$10:$H$10)*MAX($C$10:$H$10)-MAX($C$10:$H$10)))</f>
        <v>0.2638888888888889</v>
      </c>
      <c r="H76" s="9">
        <f>IF(MAX($C$10:$H$10)=1,0, ABS(H10*C18-MAX($C$10:$H$10))/(MAX($C$10:$H$10)*MAX($C$10:$H$10)-MAX($C$10:$H$10)))</f>
        <v>0.29166666666666669</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27" priority="1" operator="equal">
      <formula>"YES"</formula>
    </cfRule>
    <cfRule type="cellIs" dxfId="26" priority="2" operator="equal">
      <formula>"NO"</formula>
    </cfRule>
  </conditionalFormatting>
  <dataValidations count="2">
    <dataValidation type="list" allowBlank="1" showInputMessage="1" showErrorMessage="1" sqref="C10:H10 C13:C18" xr:uid="{D921A29A-A6B4-4758-AC6A-A4D54114D5FB}">
      <formula1>"1,2,3,4,5,6,7,8,9"</formula1>
    </dataValidation>
    <dataValidation type="list" allowBlank="1" showInputMessage="1" showErrorMessage="1" sqref="C5 C7" xr:uid="{185B131D-B53E-4698-B523-8BFBD9B88F96}">
      <formula1>$C$3:$H$3</formula1>
    </dataValidation>
  </dataValidation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7C65-236C-46F0-ACB5-A508F08B01DE}">
  <sheetPr codeName="Hoja18"/>
  <dimension ref="B1:Y94"/>
  <sheetViews>
    <sheetView topLeftCell="A8" zoomScale="90" zoomScaleNormal="9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108</v>
      </c>
      <c r="D3" s="74" t="s">
        <v>109</v>
      </c>
      <c r="E3" s="74" t="s">
        <v>110</v>
      </c>
      <c r="F3" s="74" t="s">
        <v>111</v>
      </c>
      <c r="G3" s="74" t="s">
        <v>112</v>
      </c>
      <c r="H3" s="74" t="s">
        <v>113</v>
      </c>
      <c r="I3" s="10"/>
      <c r="J3" s="10"/>
      <c r="K3" s="10"/>
    </row>
    <row r="4" spans="2:11" ht="14.45" customHeight="1">
      <c r="D4" s="10"/>
      <c r="E4" s="10"/>
      <c r="F4" s="10"/>
      <c r="G4" s="10"/>
      <c r="H4" s="10"/>
      <c r="I4" s="10"/>
      <c r="J4" s="10"/>
      <c r="K4" s="10"/>
    </row>
    <row r="5" spans="2:11" ht="14.45" customHeight="1">
      <c r="B5" s="5" t="s">
        <v>13</v>
      </c>
      <c r="C5" s="2" t="s">
        <v>110</v>
      </c>
      <c r="D5" s="10"/>
      <c r="E5" s="10"/>
      <c r="F5" s="10"/>
      <c r="G5" s="10"/>
      <c r="H5" s="10"/>
      <c r="I5" s="10"/>
      <c r="J5" s="10"/>
      <c r="K5" s="10"/>
    </row>
    <row r="6" spans="2:11" ht="14.45" customHeight="1">
      <c r="D6" s="10"/>
      <c r="E6" s="10"/>
      <c r="F6" s="10"/>
      <c r="G6" s="10"/>
      <c r="H6" s="10"/>
      <c r="I6" s="10"/>
      <c r="J6" s="10"/>
      <c r="K6" s="10"/>
    </row>
    <row r="7" spans="2:11" ht="14.45" customHeight="1">
      <c r="B7" s="5" t="s">
        <v>14</v>
      </c>
      <c r="C7" s="2" t="s">
        <v>109</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HP</v>
      </c>
      <c r="D9" s="8" t="str">
        <f t="shared" ref="D9:H9" si="0">IF(D$3="",D$2,D$3)</f>
        <v>THP</v>
      </c>
      <c r="E9" s="8" t="str">
        <f t="shared" si="0"/>
        <v>EHP</v>
      </c>
      <c r="F9" s="8" t="str">
        <f t="shared" si="0"/>
        <v>TEHP</v>
      </c>
      <c r="G9" s="8" t="str">
        <f t="shared" si="0"/>
        <v>AGS</v>
      </c>
      <c r="H9" s="8" t="str">
        <f t="shared" si="0"/>
        <v>DAP</v>
      </c>
      <c r="I9" s="10"/>
      <c r="J9" s="10"/>
      <c r="K9" s="10"/>
    </row>
    <row r="10" spans="2:11" ht="14.45" customHeight="1">
      <c r="B10" s="8" t="str">
        <f>C5</f>
        <v>EHP</v>
      </c>
      <c r="C10" s="2">
        <v>9</v>
      </c>
      <c r="D10" s="74">
        <v>8</v>
      </c>
      <c r="E10" s="74">
        <v>1</v>
      </c>
      <c r="F10" s="74">
        <v>5</v>
      </c>
      <c r="G10" s="74">
        <v>6</v>
      </c>
      <c r="H10" s="74">
        <v>7</v>
      </c>
      <c r="I10" s="10"/>
      <c r="J10" s="10"/>
      <c r="K10" s="10"/>
    </row>
    <row r="11" spans="2:11" ht="14.45" customHeight="1">
      <c r="C11" s="9"/>
      <c r="D11" s="10"/>
      <c r="E11" s="10"/>
      <c r="F11" s="10"/>
      <c r="G11" s="10"/>
      <c r="H11" s="10"/>
      <c r="I11" s="10"/>
      <c r="J11" s="10"/>
      <c r="K11" s="10"/>
    </row>
    <row r="12" spans="2:11" ht="14.45" customHeight="1">
      <c r="B12" s="8" t="s">
        <v>18</v>
      </c>
      <c r="C12" s="8" t="str">
        <f>C7</f>
        <v>THP</v>
      </c>
      <c r="D12" s="10"/>
      <c r="E12" s="10"/>
      <c r="F12" s="10"/>
      <c r="G12" s="10"/>
      <c r="H12" s="10"/>
      <c r="I12" s="10"/>
      <c r="J12" s="10"/>
      <c r="K12" s="10"/>
    </row>
    <row r="13" spans="2:11" ht="14.45" customHeight="1">
      <c r="B13" s="8" t="str">
        <f>IF(C$3="",C$2,C$3)</f>
        <v>HP</v>
      </c>
      <c r="C13" s="2">
        <v>2</v>
      </c>
      <c r="D13" s="10"/>
      <c r="E13" s="10"/>
      <c r="F13" s="10"/>
      <c r="G13" s="10"/>
      <c r="H13" s="10"/>
      <c r="I13" s="10"/>
      <c r="J13" s="10"/>
      <c r="K13" s="10"/>
    </row>
    <row r="14" spans="2:11" ht="14.45" customHeight="1">
      <c r="B14" s="11" t="str">
        <f>IF(D$3="",D$2,D$3)</f>
        <v>THP</v>
      </c>
      <c r="C14" s="2">
        <v>1</v>
      </c>
      <c r="D14" s="10"/>
      <c r="E14" s="10"/>
      <c r="F14" s="10"/>
      <c r="G14" s="10"/>
      <c r="H14" s="10"/>
      <c r="I14" s="10"/>
      <c r="J14" s="10"/>
      <c r="K14" s="10"/>
    </row>
    <row r="15" spans="2:11" ht="14.45" customHeight="1">
      <c r="B15" s="11" t="str">
        <f>IF(E$3="",E$2,E$3)</f>
        <v>EHP</v>
      </c>
      <c r="C15" s="2">
        <v>9</v>
      </c>
      <c r="D15" s="10"/>
      <c r="E15" s="10"/>
      <c r="F15" s="10"/>
      <c r="G15" s="10"/>
      <c r="H15" s="10"/>
      <c r="I15" s="10"/>
      <c r="J15" s="10"/>
      <c r="K15" s="10"/>
    </row>
    <row r="16" spans="2:11" ht="14.45" customHeight="1">
      <c r="B16" s="11" t="str">
        <f>IF(F$3="",F$2,F$3)</f>
        <v>TEHP</v>
      </c>
      <c r="C16" s="2">
        <v>3</v>
      </c>
      <c r="D16" s="10"/>
      <c r="E16" s="10"/>
      <c r="F16" s="10"/>
      <c r="G16" s="10"/>
      <c r="H16" s="10"/>
      <c r="I16" s="10"/>
      <c r="J16" s="10"/>
      <c r="K16" s="10"/>
    </row>
    <row r="17" spans="2:11" ht="14.45" customHeight="1">
      <c r="B17" s="11" t="str">
        <f>IF(G$3="",G$2,G$3)</f>
        <v>AGS</v>
      </c>
      <c r="C17" s="2">
        <v>3</v>
      </c>
      <c r="D17" s="10"/>
      <c r="E17" s="10"/>
      <c r="F17" s="10"/>
      <c r="G17" s="10"/>
      <c r="H17" s="10"/>
      <c r="I17" s="10"/>
      <c r="J17" s="10"/>
      <c r="K17" s="10"/>
    </row>
    <row r="18" spans="2:11" ht="14.45" customHeight="1">
      <c r="B18" s="11" t="str">
        <f>IF(H$3="",H$2,H$3)</f>
        <v>DAP</v>
      </c>
      <c r="C18" s="2">
        <v>4</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HP</v>
      </c>
      <c r="D20" s="8" t="str">
        <f t="shared" ref="D20:H20" si="1">D9</f>
        <v>THP</v>
      </c>
      <c r="E20" s="8" t="str">
        <f t="shared" si="1"/>
        <v>EHP</v>
      </c>
      <c r="F20" s="8" t="str">
        <f t="shared" si="1"/>
        <v>TEHP</v>
      </c>
      <c r="G20" s="8" t="str">
        <f t="shared" si="1"/>
        <v>AGS</v>
      </c>
      <c r="H20" s="8" t="str">
        <f t="shared" si="1"/>
        <v>DAP</v>
      </c>
      <c r="I20" s="10"/>
      <c r="J20" s="10"/>
      <c r="K20" s="10"/>
    </row>
    <row r="21" spans="2:11" ht="14.45" customHeight="1">
      <c r="B21" s="117"/>
      <c r="C21" s="1">
        <v>0.35519125683059971</v>
      </c>
      <c r="D21" s="14">
        <v>8.1967213114753953E-2</v>
      </c>
      <c r="E21" s="14">
        <v>9.8360655737704986E-2</v>
      </c>
      <c r="F21" s="14">
        <v>0.24590163934426179</v>
      </c>
      <c r="G21" s="14">
        <v>0.16393442622950782</v>
      </c>
      <c r="H21" s="14">
        <v>5.4644808743169314E-2</v>
      </c>
      <c r="I21" s="10"/>
      <c r="J21" s="10"/>
      <c r="K21" s="10"/>
    </row>
    <row r="22" spans="2:11" ht="14.45" customHeight="1">
      <c r="C22" s="12"/>
      <c r="D22" s="22"/>
      <c r="E22" s="22"/>
      <c r="F22" s="10"/>
      <c r="G22" s="10"/>
      <c r="H22" s="10"/>
      <c r="I22" s="10"/>
      <c r="J22" s="10"/>
      <c r="K22" s="10"/>
    </row>
    <row r="23" spans="2:11" ht="14.45" customHeight="1">
      <c r="B23" s="9" t="s">
        <v>20</v>
      </c>
      <c r="C23" s="9">
        <v>0.13661202185792318</v>
      </c>
      <c r="D23" s="10"/>
      <c r="E23" s="10"/>
      <c r="F23" s="118"/>
      <c r="G23" s="118"/>
      <c r="H23" s="10"/>
      <c r="I23" s="10"/>
      <c r="J23" s="10"/>
      <c r="K23" s="73"/>
    </row>
    <row r="24" spans="2:11" ht="14.45" customHeight="1">
      <c r="B24" s="8" t="s">
        <v>21</v>
      </c>
      <c r="C24" s="14">
        <f>IFERROR(MAX(C76:H76),"")</f>
        <v>0.2638888888888889</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0.99999999999999767</v>
      </c>
      <c r="I27" s="13"/>
      <c r="J27" s="13"/>
    </row>
    <row r="28" spans="2:11" ht="14.45" customHeight="1">
      <c r="B28" s="9"/>
      <c r="C28" s="9"/>
      <c r="I28" s="13"/>
      <c r="J28" s="13"/>
    </row>
    <row r="29" spans="2:11" ht="14.45" customHeight="1">
      <c r="B29" s="9" t="s">
        <v>24</v>
      </c>
      <c r="C29" s="9">
        <f t="shared" ref="C29:H29" si="2">IF($C$10=1,$C$21,IF($D$10=1,$D$21,IF($E$10=1,$E$21,IF($F$10=1,$F$21,IF($G$10=1,$G$21,IF($H$10=1,$H$21))))))-C10*C21</f>
        <v>-3.0983606557376926</v>
      </c>
      <c r="D29" s="9">
        <f t="shared" si="2"/>
        <v>-0.5573770491803266</v>
      </c>
      <c r="E29" s="9">
        <f t="shared" si="2"/>
        <v>0</v>
      </c>
      <c r="F29" s="9">
        <f t="shared" si="2"/>
        <v>-1.131147540983604</v>
      </c>
      <c r="G29" s="9">
        <f t="shared" si="2"/>
        <v>-0.88524590163934191</v>
      </c>
      <c r="H29" s="9">
        <f t="shared" si="2"/>
        <v>-0.28415300546448025</v>
      </c>
      <c r="I29" s="13"/>
      <c r="J29" s="13"/>
    </row>
    <row r="30" spans="2:11" ht="14.45" customHeight="1">
      <c r="B30" s="9"/>
      <c r="C30" s="9">
        <f>-C29</f>
        <v>3.0983606557376926</v>
      </c>
      <c r="D30" s="9">
        <f t="shared" ref="D30:H30" si="3">-D29</f>
        <v>0.5573770491803266</v>
      </c>
      <c r="E30" s="9">
        <f t="shared" si="3"/>
        <v>0</v>
      </c>
      <c r="F30" s="9">
        <f t="shared" si="3"/>
        <v>1.131147540983604</v>
      </c>
      <c r="G30" s="9">
        <f>-G29</f>
        <v>0.88524590163934191</v>
      </c>
      <c r="H30" s="9">
        <f t="shared" si="3"/>
        <v>0.28415300546448025</v>
      </c>
      <c r="I30" s="13"/>
      <c r="J30" s="13"/>
    </row>
    <row r="31" spans="2:11" ht="14.45" customHeight="1">
      <c r="B31" s="9"/>
      <c r="C31" s="9"/>
      <c r="I31" s="13"/>
      <c r="J31" s="13"/>
    </row>
    <row r="32" spans="2:11" ht="14.45" customHeight="1">
      <c r="B32" s="9" t="s">
        <v>25</v>
      </c>
      <c r="C32" s="9">
        <f>C21-$C13*IF($C$13=1,$C$21,IF($C$14=1,$D$21,IF($C$15=1,$E$21,IF($C$16=1,$F$21,IF($C$17=1,$G$21,IF($C$18=1,$H$21))))))</f>
        <v>0.1912568306010918</v>
      </c>
      <c r="D32" s="9">
        <f>D21-$C14*IF($C$13=1,$C$21,IF($C$14=1,$D$21,IF($C$15=1,$E$21,IF($C$16=1,$F$21,IF($C$17=1,$G$21,IF($C$18=1,$H$21))))))</f>
        <v>0</v>
      </c>
      <c r="E32" s="9">
        <f>E21-$C15*IF($C$13=1,$C$21,IF($C$14=1,$D$21,IF($C$15=1,$E$21,IF($C$16=1,$F$21,IF($C$17=1,$G$21,IF($C$18=1,$H$21))))))</f>
        <v>-0.63934426229508057</v>
      </c>
      <c r="F32" s="9">
        <f>F21-$C16*IF($C$13=1,$C$21,IF($C$14=1,$D$21,IF($C$15=1,$E$21,IF($C$16=1,$F$21,IF($C$17=1,$G$21,IF($C$18=1,$H$21))))))</f>
        <v>0</v>
      </c>
      <c r="G32" s="9">
        <f>G21-$C17*IF($C$13=1,$C$21,IF($C$14=1,$D$21,IF($C$15=1,$E$21,IF($C$16=1,$F$21,IF($C$17=1,$G$21,IF($C$18=1,$H$21))))))</f>
        <v>-8.1967213114754023E-2</v>
      </c>
      <c r="H32" s="9">
        <f>H21-$C18*IF($C$13=1,$C$21,IF($C$14=1,$D$21,IF($C$15=1,$E$21,IF($C$16=1,$F$21,IF($C$17=1,$G$21,IF($C$18=1,$H$21))))))</f>
        <v>-0.27322404371584652</v>
      </c>
      <c r="I32" s="13"/>
      <c r="J32" s="13"/>
    </row>
    <row r="33" spans="2:10" ht="14.45" customHeight="1">
      <c r="B33" s="9"/>
      <c r="C33" s="9">
        <f>-C32</f>
        <v>-0.1912568306010918</v>
      </c>
      <c r="D33" s="9">
        <f>-D32</f>
        <v>0</v>
      </c>
      <c r="E33" s="9">
        <f t="shared" ref="E33:H33" si="4">-E32</f>
        <v>0.63934426229508057</v>
      </c>
      <c r="F33" s="9">
        <f t="shared" si="4"/>
        <v>0</v>
      </c>
      <c r="G33" s="9">
        <f t="shared" si="4"/>
        <v>8.1967213114754023E-2</v>
      </c>
      <c r="H33" s="9">
        <f t="shared" si="4"/>
        <v>0.27322404371584652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0.125</v>
      </c>
      <c r="D76" s="9">
        <f>IF(MAX($C$10:$H$10)=1,0, ABS(D10*C14-MAX($C$10:$H$10))/(MAX($C$10:$H$10)*MAX($C$10:$H$10)-MAX($C$10:$H$10)))</f>
        <v>1.3888888888888888E-2</v>
      </c>
      <c r="E76" s="9">
        <f>IF(MAX($C$10:$H$10)=1,0, ABS(E10*C15-MAX($C$10:$H$10))/(MAX($C$10:$H$10)*MAX($C$10:$H$10)-MAX($C$10:$H$10)))</f>
        <v>0</v>
      </c>
      <c r="F76" s="9">
        <f>IF(MAX($C$10:$H$10)=1,0, ABS(F10*C16-MAX($C$10:$H$10))/(MAX($C$10:$H$10)*MAX($C$10:$H$10)-MAX($C$10:$H$10)))</f>
        <v>8.3333333333333329E-2</v>
      </c>
      <c r="G76" s="9">
        <f>IF(MAX($C$10:$H$10)=1,0, ABS(G10*C17-MAX($C$10:$H$10))/(MAX($C$10:$H$10)*MAX($C$10:$H$10)-MAX($C$10:$H$10)))</f>
        <v>0.125</v>
      </c>
      <c r="H76" s="9">
        <f>IF(MAX($C$10:$H$10)=1,0, ABS(H10*C18-MAX($C$10:$H$10))/(MAX($C$10:$H$10)*MAX($C$10:$H$10)-MAX($C$10:$H$10)))</f>
        <v>0.2638888888888889</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25" priority="1" operator="equal">
      <formula>"YES"</formula>
    </cfRule>
    <cfRule type="cellIs" dxfId="24" priority="2" operator="equal">
      <formula>"NO"</formula>
    </cfRule>
  </conditionalFormatting>
  <dataValidations count="2">
    <dataValidation type="list" allowBlank="1" showInputMessage="1" showErrorMessage="1" sqref="C5 C7" xr:uid="{E63863EA-5C65-4105-9800-79C6A05EEF2D}">
      <formula1>$C$3:$H$3</formula1>
    </dataValidation>
    <dataValidation type="list" allowBlank="1" showInputMessage="1" showErrorMessage="1" sqref="C10:H10 C13:C18" xr:uid="{9EDB7E63-A04B-4AB1-886A-31970476067B}">
      <formula1>"1,2,3,4,5,6,7,8,9"</formula1>
    </dataValidation>
  </dataValidation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869A3-341E-4616-94AC-04D606EC6D7C}">
  <sheetPr codeName="Hoja8"/>
  <dimension ref="B1:Y94"/>
  <sheetViews>
    <sheetView topLeftCell="A10" zoomScale="90" zoomScaleNormal="9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108</v>
      </c>
      <c r="D3" s="74" t="s">
        <v>109</v>
      </c>
      <c r="E3" s="74" t="s">
        <v>110</v>
      </c>
      <c r="F3" s="74" t="s">
        <v>111</v>
      </c>
      <c r="G3" s="74" t="s">
        <v>112</v>
      </c>
      <c r="H3" s="74" t="s">
        <v>113</v>
      </c>
      <c r="I3" s="10"/>
      <c r="J3" s="10"/>
      <c r="K3" s="10"/>
    </row>
    <row r="4" spans="2:11" ht="14.45" customHeight="1">
      <c r="D4" s="10"/>
      <c r="E4" s="10"/>
      <c r="F4" s="10"/>
      <c r="G4" s="10"/>
      <c r="H4" s="10"/>
      <c r="I4" s="10"/>
      <c r="J4" s="10"/>
      <c r="K4" s="10"/>
    </row>
    <row r="5" spans="2:11" ht="14.45" customHeight="1">
      <c r="B5" s="5" t="s">
        <v>13</v>
      </c>
      <c r="C5" s="2" t="s">
        <v>108</v>
      </c>
      <c r="D5" s="10"/>
      <c r="E5" s="10"/>
      <c r="F5" s="10"/>
      <c r="G5" s="10"/>
      <c r="H5" s="10"/>
      <c r="I5" s="10"/>
      <c r="J5" s="10"/>
      <c r="K5" s="10"/>
    </row>
    <row r="6" spans="2:11" ht="14.45" customHeight="1">
      <c r="D6" s="10"/>
      <c r="E6" s="10"/>
      <c r="F6" s="10"/>
      <c r="G6" s="10"/>
      <c r="H6" s="10"/>
      <c r="I6" s="10"/>
      <c r="J6" s="10"/>
      <c r="K6" s="10"/>
    </row>
    <row r="7" spans="2:11" ht="14.45" customHeight="1">
      <c r="B7" s="5" t="s">
        <v>14</v>
      </c>
      <c r="C7" s="2" t="s">
        <v>109</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HP</v>
      </c>
      <c r="D9" s="8" t="str">
        <f t="shared" ref="D9:H9" si="0">IF(D$3="",D$2,D$3)</f>
        <v>THP</v>
      </c>
      <c r="E9" s="8" t="str">
        <f t="shared" si="0"/>
        <v>EHP</v>
      </c>
      <c r="F9" s="8" t="str">
        <f t="shared" si="0"/>
        <v>TEHP</v>
      </c>
      <c r="G9" s="8" t="str">
        <f t="shared" si="0"/>
        <v>AGS</v>
      </c>
      <c r="H9" s="8" t="str">
        <f t="shared" si="0"/>
        <v>DAP</v>
      </c>
      <c r="I9" s="10"/>
      <c r="J9" s="10"/>
      <c r="K9" s="10"/>
    </row>
    <row r="10" spans="2:11" ht="14.45" customHeight="1">
      <c r="B10" s="8" t="str">
        <f>C5</f>
        <v>HP</v>
      </c>
      <c r="C10" s="2">
        <v>1</v>
      </c>
      <c r="D10" s="74">
        <v>5</v>
      </c>
      <c r="E10" s="74">
        <v>4</v>
      </c>
      <c r="F10" s="74">
        <v>8</v>
      </c>
      <c r="G10" s="74">
        <v>4</v>
      </c>
      <c r="H10" s="74">
        <v>3</v>
      </c>
      <c r="I10" s="10"/>
      <c r="J10" s="10"/>
      <c r="K10" s="10"/>
    </row>
    <row r="11" spans="2:11" ht="14.45" customHeight="1">
      <c r="C11" s="9"/>
      <c r="D11" s="10"/>
      <c r="E11" s="10"/>
      <c r="F11" s="10"/>
      <c r="G11" s="10"/>
      <c r="H11" s="10"/>
      <c r="I11" s="10"/>
      <c r="J11" s="10"/>
      <c r="K11" s="10"/>
    </row>
    <row r="12" spans="2:11" ht="14.45" customHeight="1">
      <c r="B12" s="8" t="s">
        <v>18</v>
      </c>
      <c r="C12" s="8" t="str">
        <f>C7</f>
        <v>THP</v>
      </c>
      <c r="D12" s="10"/>
      <c r="E12" s="10"/>
      <c r="F12" s="10"/>
      <c r="G12" s="10"/>
      <c r="H12" s="10"/>
      <c r="I12" s="10"/>
      <c r="J12" s="10"/>
      <c r="K12" s="10"/>
    </row>
    <row r="13" spans="2:11" ht="14.45" customHeight="1">
      <c r="B13" s="8" t="str">
        <f>IF(C$3="",C$2,C$3)</f>
        <v>HP</v>
      </c>
      <c r="C13" s="2">
        <v>4</v>
      </c>
      <c r="D13" s="10"/>
      <c r="E13" s="10"/>
      <c r="F13" s="10"/>
      <c r="G13" s="10"/>
      <c r="H13" s="10"/>
      <c r="I13" s="10"/>
      <c r="J13" s="10"/>
      <c r="K13" s="10"/>
    </row>
    <row r="14" spans="2:11" ht="14.45" customHeight="1">
      <c r="B14" s="11" t="str">
        <f>IF(D$3="",D$2,D$3)</f>
        <v>THP</v>
      </c>
      <c r="C14" s="2">
        <v>2</v>
      </c>
      <c r="D14" s="10"/>
      <c r="E14" s="10"/>
      <c r="F14" s="10"/>
      <c r="G14" s="10"/>
      <c r="H14" s="10"/>
      <c r="I14" s="10"/>
      <c r="J14" s="10"/>
      <c r="K14" s="10"/>
    </row>
    <row r="15" spans="2:11" ht="14.45" customHeight="1">
      <c r="B15" s="11" t="str">
        <f>IF(E$3="",E$2,E$3)</f>
        <v>EHP</v>
      </c>
      <c r="C15" s="2">
        <v>3</v>
      </c>
      <c r="D15" s="10"/>
      <c r="E15" s="10"/>
      <c r="F15" s="10"/>
      <c r="G15" s="10"/>
      <c r="H15" s="10"/>
      <c r="I15" s="10"/>
      <c r="J15" s="10"/>
      <c r="K15" s="10"/>
    </row>
    <row r="16" spans="2:11" ht="14.45" customHeight="1">
      <c r="B16" s="11" t="str">
        <f>IF(F$3="",F$2,F$3)</f>
        <v>TEHP</v>
      </c>
      <c r="C16" s="2">
        <v>3</v>
      </c>
      <c r="D16" s="10"/>
      <c r="E16" s="10"/>
      <c r="F16" s="10"/>
      <c r="G16" s="10"/>
      <c r="H16" s="10"/>
      <c r="I16" s="10"/>
      <c r="J16" s="10"/>
      <c r="K16" s="10"/>
    </row>
    <row r="17" spans="2:11" ht="14.45" customHeight="1">
      <c r="B17" s="11" t="str">
        <f>IF(G$3="",G$2,G$3)</f>
        <v>AGS</v>
      </c>
      <c r="C17" s="2">
        <v>6</v>
      </c>
      <c r="D17" s="10"/>
      <c r="E17" s="10"/>
      <c r="F17" s="10"/>
      <c r="G17" s="10"/>
      <c r="H17" s="10"/>
      <c r="I17" s="10"/>
      <c r="J17" s="10"/>
      <c r="K17" s="10"/>
    </row>
    <row r="18" spans="2:11" ht="14.45" customHeight="1">
      <c r="B18" s="11" t="str">
        <f>IF(H$3="",H$2,H$3)</f>
        <v>DAP</v>
      </c>
      <c r="C18" s="2">
        <v>8</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HP</v>
      </c>
      <c r="D20" s="8" t="str">
        <f t="shared" ref="D20:H20" si="1">D9</f>
        <v>THP</v>
      </c>
      <c r="E20" s="8" t="str">
        <f t="shared" si="1"/>
        <v>EHP</v>
      </c>
      <c r="F20" s="8" t="str">
        <f t="shared" si="1"/>
        <v>TEHP</v>
      </c>
      <c r="G20" s="8" t="str">
        <f t="shared" si="1"/>
        <v>AGS</v>
      </c>
      <c r="H20" s="8" t="str">
        <f t="shared" si="1"/>
        <v>DAP</v>
      </c>
      <c r="I20" s="10"/>
      <c r="J20" s="10"/>
      <c r="K20" s="10"/>
    </row>
    <row r="21" spans="2:11" ht="14.45" customHeight="1">
      <c r="B21" s="117"/>
      <c r="C21" s="1">
        <v>0.35519125683059971</v>
      </c>
      <c r="D21" s="14">
        <v>8.1967213114753953E-2</v>
      </c>
      <c r="E21" s="14">
        <v>9.8360655737704986E-2</v>
      </c>
      <c r="F21" s="14">
        <v>0.24590163934426179</v>
      </c>
      <c r="G21" s="14">
        <v>0.16393442622950782</v>
      </c>
      <c r="H21" s="14">
        <v>5.4644808743169314E-2</v>
      </c>
      <c r="I21" s="10"/>
      <c r="J21" s="10"/>
      <c r="K21" s="10"/>
    </row>
    <row r="22" spans="2:11" ht="14.45" customHeight="1">
      <c r="C22" s="12"/>
      <c r="D22" s="22"/>
      <c r="E22" s="22"/>
      <c r="F22" s="10"/>
      <c r="G22" s="10"/>
      <c r="H22" s="10"/>
      <c r="I22" s="10"/>
      <c r="J22" s="10"/>
      <c r="K22" s="10"/>
    </row>
    <row r="23" spans="2:11" ht="14.45" customHeight="1">
      <c r="B23" s="9" t="s">
        <v>20</v>
      </c>
      <c r="C23" s="9">
        <v>0.13661202185792318</v>
      </c>
      <c r="D23" s="10"/>
      <c r="E23" s="10"/>
      <c r="F23" s="118"/>
      <c r="G23" s="118"/>
      <c r="H23" s="10"/>
      <c r="I23" s="10"/>
      <c r="J23" s="10"/>
      <c r="K23" s="73"/>
    </row>
    <row r="24" spans="2:11" ht="14.45" customHeight="1">
      <c r="B24" s="8" t="s">
        <v>21</v>
      </c>
      <c r="C24" s="14">
        <f>IFERROR(MAX(C76:H76),"")</f>
        <v>0.2857142857142857</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0.31540000000000001</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0.99999999999999767</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-5.464480874317007E-2</v>
      </c>
      <c r="E29" s="9">
        <f t="shared" si="2"/>
        <v>-3.8251366120220232E-2</v>
      </c>
      <c r="F29" s="9">
        <f t="shared" si="2"/>
        <v>-1.6120218579234946</v>
      </c>
      <c r="G29" s="9">
        <f t="shared" si="2"/>
        <v>-0.30054644808743158</v>
      </c>
      <c r="H29" s="9">
        <f t="shared" si="2"/>
        <v>0.19125683060109178</v>
      </c>
      <c r="I29" s="13"/>
      <c r="J29" s="13"/>
    </row>
    <row r="30" spans="2:11" ht="14.45" customHeight="1">
      <c r="B30" s="9"/>
      <c r="C30" s="9">
        <f>-C29</f>
        <v>0</v>
      </c>
      <c r="D30" s="9">
        <f t="shared" ref="D30:H30" si="3">-D29</f>
        <v>5.464480874317007E-2</v>
      </c>
      <c r="E30" s="9">
        <f t="shared" si="3"/>
        <v>3.8251366120220232E-2</v>
      </c>
      <c r="F30" s="9">
        <f t="shared" si="3"/>
        <v>1.6120218579234946</v>
      </c>
      <c r="G30" s="9">
        <f>-G29</f>
        <v>0.30054644808743158</v>
      </c>
      <c r="H30" s="9">
        <f t="shared" si="3"/>
        <v>-0.19125683060109178</v>
      </c>
      <c r="I30" s="13"/>
      <c r="J30" s="13"/>
    </row>
    <row r="31" spans="2:11" ht="14.45" customHeight="1">
      <c r="B31" s="9"/>
      <c r="C31" s="9"/>
      <c r="I31" s="13"/>
      <c r="J31" s="13"/>
    </row>
    <row r="32" spans="2:11" ht="14.45" customHeight="1">
      <c r="B32" s="9" t="s">
        <v>25</v>
      </c>
      <c r="C32" s="9">
        <f>C21-$C13*IF($C$13=1,$C$21,IF($C$14=1,$D$21,IF($C$15=1,$E$21,IF($C$16=1,$F$21,IF($C$17=1,$G$21,IF($C$18=1,$H$21))))))</f>
        <v>0.35519125683059971</v>
      </c>
      <c r="D32" s="9">
        <f>D21-$C14*IF($C$13=1,$C$21,IF($C$14=1,$D$21,IF($C$15=1,$E$21,IF($C$16=1,$F$21,IF($C$17=1,$G$21,IF($C$18=1,$H$21))))))</f>
        <v>8.1967213114753953E-2</v>
      </c>
      <c r="E32" s="9">
        <f>E21-$C15*IF($C$13=1,$C$21,IF($C$14=1,$D$21,IF($C$15=1,$E$21,IF($C$16=1,$F$21,IF($C$17=1,$G$21,IF($C$18=1,$H$21))))))</f>
        <v>9.8360655737704986E-2</v>
      </c>
      <c r="F32" s="9">
        <f>F21-$C16*IF($C$13=1,$C$21,IF($C$14=1,$D$21,IF($C$15=1,$E$21,IF($C$16=1,$F$21,IF($C$17=1,$G$21,IF($C$18=1,$H$21))))))</f>
        <v>0.24590163934426179</v>
      </c>
      <c r="G32" s="9">
        <f>G21-$C17*IF($C$13=1,$C$21,IF($C$14=1,$D$21,IF($C$15=1,$E$21,IF($C$16=1,$F$21,IF($C$17=1,$G$21,IF($C$18=1,$H$21))))))</f>
        <v>0.16393442622950782</v>
      </c>
      <c r="H32" s="9">
        <f>H21-$C18*IF($C$13=1,$C$21,IF($C$14=1,$D$21,IF($C$15=1,$E$21,IF($C$16=1,$F$21,IF($C$17=1,$G$21,IF($C$18=1,$H$21))))))</f>
        <v>5.4644808743169314E-2</v>
      </c>
      <c r="I32" s="13"/>
      <c r="J32" s="13"/>
    </row>
    <row r="33" spans="2:10" ht="14.45" customHeight="1">
      <c r="B33" s="9"/>
      <c r="C33" s="9">
        <f>-C32</f>
        <v>-0.35519125683059971</v>
      </c>
      <c r="D33" s="9">
        <f>-D32</f>
        <v>-8.1967213114753953E-2</v>
      </c>
      <c r="E33" s="9">
        <f t="shared" ref="E33:H33" si="4">-E32</f>
        <v>-9.8360655737704986E-2</v>
      </c>
      <c r="F33" s="9">
        <f t="shared" si="4"/>
        <v>-0.24590163934426179</v>
      </c>
      <c r="G33" s="9">
        <f t="shared" si="4"/>
        <v>-0.16393442622950782</v>
      </c>
      <c r="H33" s="9">
        <f t="shared" si="4"/>
        <v>-5.4644808743169314E-2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7.1428571428571425E-2</v>
      </c>
      <c r="D76" s="9">
        <f>IF(MAX($C$10:$H$10)=1,0, ABS(D10*C14-MAX($C$10:$H$10))/(MAX($C$10:$H$10)*MAX($C$10:$H$10)-MAX($C$10:$H$10)))</f>
        <v>3.5714285714285712E-2</v>
      </c>
      <c r="E76" s="9">
        <f>IF(MAX($C$10:$H$10)=1,0, ABS(E10*C15-MAX($C$10:$H$10))/(MAX($C$10:$H$10)*MAX($C$10:$H$10)-MAX($C$10:$H$10)))</f>
        <v>7.1428571428571425E-2</v>
      </c>
      <c r="F76" s="9">
        <f>IF(MAX($C$10:$H$10)=1,0, ABS(F10*C16-MAX($C$10:$H$10))/(MAX($C$10:$H$10)*MAX($C$10:$H$10)-MAX($C$10:$H$10)))</f>
        <v>0.2857142857142857</v>
      </c>
      <c r="G76" s="9">
        <f>IF(MAX($C$10:$H$10)=1,0, ABS(G10*C17-MAX($C$10:$H$10))/(MAX($C$10:$H$10)*MAX($C$10:$H$10)-MAX($C$10:$H$10)))</f>
        <v>0.2857142857142857</v>
      </c>
      <c r="H76" s="9">
        <f>IF(MAX($C$10:$H$10)=1,0, ABS(H10*C18-MAX($C$10:$H$10))/(MAX($C$10:$H$10)*MAX($C$10:$H$10)-MAX($C$10:$H$10)))</f>
        <v>0.2857142857142857</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8</v>
      </c>
    </row>
    <row r="88" spans="2:17" ht="14.45" customHeight="1">
      <c r="B88" s="9"/>
      <c r="C88" s="9"/>
      <c r="Q88" s="9">
        <f>VLOOKUP(Q87,P80:Q86,2)</f>
        <v>0.31540000000000001</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23" priority="1" operator="equal">
      <formula>"YES"</formula>
    </cfRule>
    <cfRule type="cellIs" dxfId="22" priority="2" operator="equal">
      <formula>"NO"</formula>
    </cfRule>
  </conditionalFormatting>
  <dataValidations count="2">
    <dataValidation type="list" allowBlank="1" showInputMessage="1" showErrorMessage="1" sqref="C10:H10 C13:C18" xr:uid="{65FCF914-7450-4E04-8F68-0AC2DA5393DA}">
      <formula1>"1,2,3,4,5,6,7,8,9"</formula1>
    </dataValidation>
    <dataValidation type="list" allowBlank="1" showInputMessage="1" showErrorMessage="1" sqref="C5 C7" xr:uid="{C629C415-4AF7-4296-A4B0-6137128FC050}">
      <formula1>$C$3:$H$3</formula1>
    </dataValidation>
  </dataValidation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C187-D24B-41B7-8034-58BD0990451B}">
  <sheetPr codeName="Hoja9"/>
  <dimension ref="B1:Y94"/>
  <sheetViews>
    <sheetView zoomScale="90" zoomScaleNormal="9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108</v>
      </c>
      <c r="D3" s="74" t="s">
        <v>109</v>
      </c>
      <c r="E3" s="74" t="s">
        <v>110</v>
      </c>
      <c r="F3" s="74" t="s">
        <v>111</v>
      </c>
      <c r="G3" s="74" t="s">
        <v>112</v>
      </c>
      <c r="H3" s="74" t="s">
        <v>113</v>
      </c>
      <c r="I3" s="10"/>
      <c r="J3" s="10"/>
      <c r="K3" s="10"/>
    </row>
    <row r="4" spans="2:11" ht="14.45" customHeight="1">
      <c r="D4" s="10"/>
      <c r="E4" s="10"/>
      <c r="F4" s="10"/>
      <c r="G4" s="10"/>
      <c r="H4" s="10"/>
      <c r="I4" s="10"/>
      <c r="J4" s="10"/>
      <c r="K4" s="10"/>
    </row>
    <row r="5" spans="2:11" ht="14.45" customHeight="1">
      <c r="B5" s="5" t="s">
        <v>13</v>
      </c>
      <c r="C5" s="2" t="s">
        <v>108</v>
      </c>
      <c r="D5" s="10"/>
      <c r="E5" s="10"/>
      <c r="F5" s="10"/>
      <c r="G5" s="10"/>
      <c r="H5" s="10"/>
      <c r="I5" s="10"/>
      <c r="J5" s="10"/>
      <c r="K5" s="10"/>
    </row>
    <row r="6" spans="2:11" ht="14.45" customHeight="1">
      <c r="D6" s="10"/>
      <c r="E6" s="10"/>
      <c r="F6" s="10"/>
      <c r="G6" s="10"/>
      <c r="H6" s="10"/>
      <c r="I6" s="10"/>
      <c r="J6" s="10"/>
      <c r="K6" s="10"/>
    </row>
    <row r="7" spans="2:11" ht="14.45" customHeight="1">
      <c r="B7" s="5" t="s">
        <v>14</v>
      </c>
      <c r="C7" s="2" t="s">
        <v>110</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HP</v>
      </c>
      <c r="D9" s="8" t="str">
        <f t="shared" ref="D9:H9" si="0">IF(D$3="",D$2,D$3)</f>
        <v>THP</v>
      </c>
      <c r="E9" s="8" t="str">
        <f t="shared" si="0"/>
        <v>EHP</v>
      </c>
      <c r="F9" s="8" t="str">
        <f t="shared" si="0"/>
        <v>TEHP</v>
      </c>
      <c r="G9" s="8" t="str">
        <f t="shared" si="0"/>
        <v>AGS</v>
      </c>
      <c r="H9" s="8" t="str">
        <f t="shared" si="0"/>
        <v>DAP</v>
      </c>
      <c r="I9" s="10"/>
      <c r="J9" s="10"/>
      <c r="K9" s="10"/>
    </row>
    <row r="10" spans="2:11" ht="14.45" customHeight="1">
      <c r="B10" s="8" t="str">
        <f>C5</f>
        <v>HP</v>
      </c>
      <c r="C10" s="2">
        <v>1</v>
      </c>
      <c r="D10" s="74">
        <v>3</v>
      </c>
      <c r="E10" s="74">
        <v>9</v>
      </c>
      <c r="F10" s="74">
        <v>4</v>
      </c>
      <c r="G10" s="74">
        <v>8</v>
      </c>
      <c r="H10" s="74">
        <v>6</v>
      </c>
      <c r="I10" s="10"/>
      <c r="J10" s="10"/>
      <c r="K10" s="10"/>
    </row>
    <row r="11" spans="2:11" ht="14.45" customHeight="1">
      <c r="C11" s="9"/>
      <c r="D11" s="10"/>
      <c r="E11" s="10"/>
      <c r="F11" s="10"/>
      <c r="G11" s="10"/>
      <c r="H11" s="10"/>
      <c r="I11" s="10"/>
      <c r="J11" s="10"/>
      <c r="K11" s="10"/>
    </row>
    <row r="12" spans="2:11" ht="14.45" customHeight="1">
      <c r="B12" s="8" t="s">
        <v>18</v>
      </c>
      <c r="C12" s="8" t="str">
        <f>C7</f>
        <v>EHP</v>
      </c>
      <c r="D12" s="10"/>
      <c r="E12" s="10"/>
      <c r="F12" s="10"/>
      <c r="G12" s="10"/>
      <c r="H12" s="10"/>
      <c r="I12" s="10"/>
      <c r="J12" s="10"/>
      <c r="K12" s="10"/>
    </row>
    <row r="13" spans="2:11" ht="14.45" customHeight="1">
      <c r="B13" s="8" t="str">
        <f>IF(C$3="",C$2,C$3)</f>
        <v>HP</v>
      </c>
      <c r="C13" s="2">
        <v>9</v>
      </c>
      <c r="D13" s="10"/>
      <c r="E13" s="10"/>
      <c r="F13" s="10"/>
      <c r="G13" s="10"/>
      <c r="H13" s="10"/>
      <c r="I13" s="10"/>
      <c r="J13" s="10"/>
      <c r="K13" s="10"/>
    </row>
    <row r="14" spans="2:11" ht="14.45" customHeight="1">
      <c r="B14" s="11" t="str">
        <f>IF(D$3="",D$2,D$3)</f>
        <v>THP</v>
      </c>
      <c r="C14" s="2">
        <v>7</v>
      </c>
      <c r="D14" s="10"/>
      <c r="E14" s="10"/>
      <c r="F14" s="10"/>
      <c r="G14" s="10"/>
      <c r="H14" s="10"/>
      <c r="I14" s="10"/>
      <c r="J14" s="10"/>
      <c r="K14" s="10"/>
    </row>
    <row r="15" spans="2:11" ht="14.45" customHeight="1">
      <c r="B15" s="11" t="str">
        <f>IF(E$3="",E$2,E$3)</f>
        <v>EHP</v>
      </c>
      <c r="C15" s="2">
        <v>1</v>
      </c>
      <c r="D15" s="10"/>
      <c r="E15" s="10"/>
      <c r="F15" s="10"/>
      <c r="G15" s="10"/>
      <c r="H15" s="10"/>
      <c r="I15" s="10"/>
      <c r="J15" s="10"/>
      <c r="K15" s="10"/>
    </row>
    <row r="16" spans="2:11" ht="14.45" customHeight="1">
      <c r="B16" s="11" t="str">
        <f>IF(F$3="",F$2,F$3)</f>
        <v>TEHP</v>
      </c>
      <c r="C16" s="2">
        <v>6</v>
      </c>
      <c r="D16" s="10"/>
      <c r="E16" s="10"/>
      <c r="F16" s="10"/>
      <c r="G16" s="10"/>
      <c r="H16" s="10"/>
      <c r="I16" s="10"/>
      <c r="J16" s="10"/>
      <c r="K16" s="10"/>
    </row>
    <row r="17" spans="2:11" ht="14.45" customHeight="1">
      <c r="B17" s="11" t="str">
        <f>IF(G$3="",G$2,G$3)</f>
        <v>AGS</v>
      </c>
      <c r="C17" s="2">
        <v>4</v>
      </c>
      <c r="D17" s="10"/>
      <c r="E17" s="10"/>
      <c r="F17" s="10"/>
      <c r="G17" s="10"/>
      <c r="H17" s="10"/>
      <c r="I17" s="10"/>
      <c r="J17" s="10"/>
      <c r="K17" s="10"/>
    </row>
    <row r="18" spans="2:11" ht="14.45" customHeight="1">
      <c r="B18" s="11" t="str">
        <f>IF(H$3="",H$2,H$3)</f>
        <v>DAP</v>
      </c>
      <c r="C18" s="2">
        <v>5</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HP</v>
      </c>
      <c r="D20" s="8" t="str">
        <f t="shared" ref="D20:H20" si="1">D9</f>
        <v>THP</v>
      </c>
      <c r="E20" s="8" t="str">
        <f t="shared" si="1"/>
        <v>EHP</v>
      </c>
      <c r="F20" s="8" t="str">
        <f t="shared" si="1"/>
        <v>TEHP</v>
      </c>
      <c r="G20" s="8" t="str">
        <f t="shared" si="1"/>
        <v>AGS</v>
      </c>
      <c r="H20" s="8" t="str">
        <f t="shared" si="1"/>
        <v>DAP</v>
      </c>
      <c r="I20" s="10"/>
      <c r="J20" s="10"/>
      <c r="K20" s="10"/>
    </row>
    <row r="21" spans="2:11" ht="14.45" customHeight="1">
      <c r="B21" s="117"/>
      <c r="C21" s="1">
        <v>0.35519125683059971</v>
      </c>
      <c r="D21" s="14">
        <v>8.1967213114753953E-2</v>
      </c>
      <c r="E21" s="14">
        <v>9.8360655737704986E-2</v>
      </c>
      <c r="F21" s="14">
        <v>0.24590163934426179</v>
      </c>
      <c r="G21" s="14">
        <v>0.16393442622950782</v>
      </c>
      <c r="H21" s="14">
        <v>5.4644808743169314E-2</v>
      </c>
      <c r="I21" s="10"/>
      <c r="J21" s="10"/>
      <c r="K21" s="10"/>
    </row>
    <row r="22" spans="2:11" ht="14.45" customHeight="1">
      <c r="C22" s="12"/>
      <c r="D22" s="22"/>
      <c r="E22" s="22"/>
      <c r="F22" s="10"/>
      <c r="G22" s="10"/>
      <c r="H22" s="10"/>
      <c r="I22" s="10"/>
      <c r="J22" s="10"/>
      <c r="K22" s="10"/>
    </row>
    <row r="23" spans="2:11" ht="14.45" customHeight="1">
      <c r="B23" s="9" t="s">
        <v>20</v>
      </c>
      <c r="C23" s="9">
        <v>0.13661202185792318</v>
      </c>
      <c r="D23" s="10"/>
      <c r="E23" s="10"/>
      <c r="F23" s="118"/>
      <c r="G23" s="118"/>
      <c r="H23" s="10"/>
      <c r="I23" s="10"/>
      <c r="J23" s="10"/>
      <c r="K23" s="73"/>
    </row>
    <row r="24" spans="2:11" ht="14.45" customHeight="1">
      <c r="B24" s="8" t="s">
        <v>21</v>
      </c>
      <c r="C24" s="14">
        <f>IFERROR(MAX(C76:H76),"")</f>
        <v>0.31944444444444442</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0.99999999999999767</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0.10928961748633786</v>
      </c>
      <c r="E29" s="9">
        <f t="shared" si="2"/>
        <v>-0.5300546448087452</v>
      </c>
      <c r="F29" s="9">
        <f t="shared" si="2"/>
        <v>-0.62841530054644745</v>
      </c>
      <c r="G29" s="9">
        <f t="shared" si="2"/>
        <v>-0.95628415300546288</v>
      </c>
      <c r="H29" s="9">
        <f t="shared" si="2"/>
        <v>2.7322404371583842E-2</v>
      </c>
      <c r="I29" s="13"/>
      <c r="J29" s="13"/>
    </row>
    <row r="30" spans="2:11" ht="14.45" customHeight="1">
      <c r="B30" s="9"/>
      <c r="C30" s="9">
        <f>-C29</f>
        <v>0</v>
      </c>
      <c r="D30" s="9">
        <f t="shared" ref="D30:H30" si="3">-D29</f>
        <v>-0.10928961748633786</v>
      </c>
      <c r="E30" s="9">
        <f t="shared" si="3"/>
        <v>0.5300546448087452</v>
      </c>
      <c r="F30" s="9">
        <f t="shared" si="3"/>
        <v>0.62841530054644745</v>
      </c>
      <c r="G30" s="9">
        <f>-G29</f>
        <v>0.95628415300546288</v>
      </c>
      <c r="H30" s="9">
        <f t="shared" si="3"/>
        <v>-2.7322404371583842E-2</v>
      </c>
      <c r="I30" s="13"/>
      <c r="J30" s="13"/>
    </row>
    <row r="31" spans="2:11" ht="14.45" customHeight="1">
      <c r="B31" s="9"/>
      <c r="C31" s="9"/>
      <c r="I31" s="13"/>
      <c r="J31" s="13"/>
    </row>
    <row r="32" spans="2:11" ht="14.45" customHeight="1">
      <c r="B32" s="9" t="s">
        <v>25</v>
      </c>
      <c r="C32" s="9">
        <f>C21-$C13*IF($C$13=1,$C$21,IF($C$14=1,$D$21,IF($C$15=1,$E$21,IF($C$16=1,$F$21,IF($C$17=1,$G$21,IF($C$18=1,$H$21))))))</f>
        <v>-0.5300546448087452</v>
      </c>
      <c r="D32" s="9">
        <f>D21-$C14*IF($C$13=1,$C$21,IF($C$14=1,$D$21,IF($C$15=1,$E$21,IF($C$16=1,$F$21,IF($C$17=1,$G$21,IF($C$18=1,$H$21))))))</f>
        <v>-0.60655737704918089</v>
      </c>
      <c r="E32" s="9">
        <f>E21-$C15*IF($C$13=1,$C$21,IF($C$14=1,$D$21,IF($C$15=1,$E$21,IF($C$16=1,$F$21,IF($C$17=1,$G$21,IF($C$18=1,$H$21))))))</f>
        <v>0</v>
      </c>
      <c r="F32" s="9">
        <f>F21-$C16*IF($C$13=1,$C$21,IF($C$14=1,$D$21,IF($C$15=1,$E$21,IF($C$16=1,$F$21,IF($C$17=1,$G$21,IF($C$18=1,$H$21))))))</f>
        <v>-0.34426229508196815</v>
      </c>
      <c r="G32" s="9">
        <f>G21-$C17*IF($C$13=1,$C$21,IF($C$14=1,$D$21,IF($C$15=1,$E$21,IF($C$16=1,$F$21,IF($C$17=1,$G$21,IF($C$18=1,$H$21))))))</f>
        <v>-0.22950819672131212</v>
      </c>
      <c r="H32" s="9">
        <f>H21-$C18*IF($C$13=1,$C$21,IF($C$14=1,$D$21,IF($C$15=1,$E$21,IF($C$16=1,$F$21,IF($C$17=1,$G$21,IF($C$18=1,$H$21))))))</f>
        <v>-0.43715846994535562</v>
      </c>
      <c r="I32" s="13"/>
      <c r="J32" s="13"/>
    </row>
    <row r="33" spans="2:10" ht="14.45" customHeight="1">
      <c r="B33" s="9"/>
      <c r="C33" s="9">
        <f>-C32</f>
        <v>0.5300546448087452</v>
      </c>
      <c r="D33" s="9">
        <f>-D32</f>
        <v>0.60655737704918089</v>
      </c>
      <c r="E33" s="9">
        <f t="shared" ref="E33:H33" si="4">-E32</f>
        <v>0</v>
      </c>
      <c r="F33" s="9">
        <f t="shared" si="4"/>
        <v>0.34426229508196815</v>
      </c>
      <c r="G33" s="9">
        <f t="shared" si="4"/>
        <v>0.22950819672131212</v>
      </c>
      <c r="H33" s="9">
        <f t="shared" si="4"/>
        <v>0.43715846994535562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v>
      </c>
      <c r="D76" s="9">
        <f>IF(MAX($C$10:$H$10)=1,0, ABS(D10*C14-MAX($C$10:$H$10))/(MAX($C$10:$H$10)*MAX($C$10:$H$10)-MAX($C$10:$H$10)))</f>
        <v>0.16666666666666666</v>
      </c>
      <c r="E76" s="9">
        <f>IF(MAX($C$10:$H$10)=1,0, ABS(E10*C15-MAX($C$10:$H$10))/(MAX($C$10:$H$10)*MAX($C$10:$H$10)-MAX($C$10:$H$10)))</f>
        <v>0</v>
      </c>
      <c r="F76" s="9">
        <f>IF(MAX($C$10:$H$10)=1,0, ABS(F10*C16-MAX($C$10:$H$10))/(MAX($C$10:$H$10)*MAX($C$10:$H$10)-MAX($C$10:$H$10)))</f>
        <v>0.20833333333333334</v>
      </c>
      <c r="G76" s="9">
        <f>IF(MAX($C$10:$H$10)=1,0, ABS(G10*C17-MAX($C$10:$H$10))/(MAX($C$10:$H$10)*MAX($C$10:$H$10)-MAX($C$10:$H$10)))</f>
        <v>0.31944444444444442</v>
      </c>
      <c r="H76" s="9">
        <f>IF(MAX($C$10:$H$10)=1,0, ABS(H10*C18-MAX($C$10:$H$10))/(MAX($C$10:$H$10)*MAX($C$10:$H$10)-MAX($C$10:$H$10)))</f>
        <v>0.29166666666666669</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21" priority="1" operator="equal">
      <formula>"YES"</formula>
    </cfRule>
    <cfRule type="cellIs" dxfId="20" priority="2" operator="equal">
      <formula>"NO"</formula>
    </cfRule>
  </conditionalFormatting>
  <dataValidations count="2">
    <dataValidation type="list" allowBlank="1" showInputMessage="1" showErrorMessage="1" sqref="C5 C7" xr:uid="{72625ABF-9EEA-4957-B7D1-F3FF71DA2B39}">
      <formula1>$C$3:$H$3</formula1>
    </dataValidation>
    <dataValidation type="list" allowBlank="1" showInputMessage="1" showErrorMessage="1" sqref="C10:H10 C13:C18" xr:uid="{41220536-0905-4CC2-89B8-F4E57011CA57}">
      <formula1>"1,2,3,4,5,6,7,8,9"</formula1>
    </dataValidation>
  </dataValidation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BA66-D147-453B-B49D-71CE50040A78}">
  <sheetPr codeName="Hoja19"/>
  <dimension ref="B1:Y94"/>
  <sheetViews>
    <sheetView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125</v>
      </c>
      <c r="D3" s="74" t="s">
        <v>126</v>
      </c>
      <c r="E3" s="74" t="s">
        <v>127</v>
      </c>
      <c r="F3" s="74" t="s">
        <v>128</v>
      </c>
      <c r="G3" s="74" t="s">
        <v>129</v>
      </c>
      <c r="H3" s="74" t="s">
        <v>130</v>
      </c>
      <c r="I3" s="10"/>
      <c r="J3" s="10"/>
      <c r="K3" s="10"/>
    </row>
    <row r="4" spans="2:11" ht="14.45" customHeight="1">
      <c r="D4" s="10"/>
      <c r="E4" s="10"/>
      <c r="F4" s="10"/>
      <c r="G4" s="10"/>
      <c r="H4" s="10"/>
      <c r="I4" s="10"/>
      <c r="J4" s="10"/>
      <c r="K4" s="10"/>
    </row>
    <row r="5" spans="2:11" ht="14.45" customHeight="1">
      <c r="B5" s="5" t="s">
        <v>13</v>
      </c>
      <c r="C5" s="2" t="s">
        <v>125</v>
      </c>
      <c r="D5" s="10"/>
      <c r="E5" s="10"/>
      <c r="F5" s="10"/>
      <c r="G5" s="10"/>
      <c r="H5" s="10"/>
      <c r="I5" s="10"/>
      <c r="J5" s="10"/>
      <c r="K5" s="10"/>
    </row>
    <row r="6" spans="2:11" ht="14.45" customHeight="1">
      <c r="D6" s="10"/>
      <c r="E6" s="10"/>
      <c r="F6" s="10"/>
      <c r="G6" s="10"/>
      <c r="H6" s="10"/>
      <c r="I6" s="10"/>
      <c r="J6" s="10"/>
      <c r="K6" s="10"/>
    </row>
    <row r="7" spans="2:11" ht="14.45" customHeight="1">
      <c r="B7" s="5" t="s">
        <v>14</v>
      </c>
      <c r="C7" s="2" t="s">
        <v>126</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DGAG</v>
      </c>
      <c r="D9" s="8" t="str">
        <f t="shared" ref="D9:H9" si="0">IF(D$3="",D$2,D$3)</f>
        <v>DGBG</v>
      </c>
      <c r="E9" s="8" t="str">
        <f t="shared" si="0"/>
        <v>GAC</v>
      </c>
      <c r="F9" s="8" t="str">
        <f t="shared" si="0"/>
        <v>MI</v>
      </c>
      <c r="G9" s="8" t="str">
        <f t="shared" si="0"/>
        <v>PG</v>
      </c>
      <c r="H9" s="8" t="str">
        <f t="shared" si="0"/>
        <v>UGD</v>
      </c>
      <c r="I9" s="10"/>
      <c r="J9" s="10"/>
      <c r="K9" s="10"/>
    </row>
    <row r="10" spans="2:11" ht="14.45" customHeight="1">
      <c r="B10" s="8" t="str">
        <f>C5</f>
        <v>DGAG</v>
      </c>
      <c r="C10" s="2">
        <v>1</v>
      </c>
      <c r="D10" s="74">
        <v>9</v>
      </c>
      <c r="E10" s="74">
        <v>6</v>
      </c>
      <c r="F10" s="74">
        <v>5</v>
      </c>
      <c r="G10" s="74">
        <v>6</v>
      </c>
      <c r="H10" s="74">
        <v>8</v>
      </c>
      <c r="I10" s="10"/>
      <c r="J10" s="10"/>
      <c r="K10" s="10"/>
    </row>
    <row r="11" spans="2:11" ht="14.45" customHeight="1">
      <c r="C11" s="9"/>
      <c r="D11" s="10"/>
      <c r="E11" s="10"/>
      <c r="F11" s="10"/>
      <c r="G11" s="10"/>
      <c r="H11" s="10"/>
      <c r="I11" s="10"/>
      <c r="J11" s="10"/>
      <c r="K11" s="10"/>
    </row>
    <row r="12" spans="2:11" ht="14.45" customHeight="1">
      <c r="B12" s="8" t="s">
        <v>18</v>
      </c>
      <c r="C12" s="8" t="str">
        <f>C7</f>
        <v>DGBG</v>
      </c>
      <c r="D12" s="10"/>
      <c r="E12" s="10"/>
      <c r="F12" s="10"/>
      <c r="G12" s="10"/>
      <c r="H12" s="10"/>
      <c r="I12" s="10"/>
      <c r="J12" s="10"/>
      <c r="K12" s="10"/>
    </row>
    <row r="13" spans="2:11" ht="14.45" customHeight="1">
      <c r="B13" s="8" t="str">
        <f>IF(C$3="",C$2,C$3)</f>
        <v>DGAG</v>
      </c>
      <c r="C13" s="2">
        <v>9</v>
      </c>
      <c r="D13" s="10"/>
      <c r="E13" s="10"/>
      <c r="F13" s="10"/>
      <c r="G13" s="10"/>
      <c r="H13" s="10"/>
      <c r="I13" s="10"/>
      <c r="J13" s="10"/>
      <c r="K13" s="10"/>
    </row>
    <row r="14" spans="2:11" ht="14.45" customHeight="1">
      <c r="B14" s="11" t="str">
        <f>IF(D$3="",D$2,D$3)</f>
        <v>DGBG</v>
      </c>
      <c r="C14" s="2">
        <v>1</v>
      </c>
      <c r="D14" s="10"/>
      <c r="E14" s="10"/>
      <c r="F14" s="10"/>
      <c r="G14" s="10"/>
      <c r="H14" s="10"/>
      <c r="I14" s="10"/>
      <c r="J14" s="10"/>
      <c r="K14" s="10"/>
    </row>
    <row r="15" spans="2:11" ht="14.45" customHeight="1">
      <c r="B15" s="11" t="str">
        <f>IF(E$3="",E$2,E$3)</f>
        <v>GAC</v>
      </c>
      <c r="C15" s="2">
        <v>3</v>
      </c>
      <c r="D15" s="10"/>
      <c r="E15" s="10"/>
      <c r="F15" s="10"/>
      <c r="G15" s="10"/>
      <c r="H15" s="10"/>
      <c r="I15" s="10"/>
      <c r="J15" s="10"/>
      <c r="K15" s="10"/>
    </row>
    <row r="16" spans="2:11" ht="14.45" customHeight="1">
      <c r="B16" s="11" t="str">
        <f>IF(F$3="",F$2,F$3)</f>
        <v>MI</v>
      </c>
      <c r="C16" s="2">
        <v>4</v>
      </c>
      <c r="D16" s="10"/>
      <c r="E16" s="10"/>
      <c r="F16" s="10"/>
      <c r="G16" s="10"/>
      <c r="H16" s="10"/>
      <c r="I16" s="10"/>
      <c r="J16" s="10"/>
      <c r="K16" s="10"/>
    </row>
    <row r="17" spans="2:11" ht="14.45" customHeight="1">
      <c r="B17" s="11" t="str">
        <f>IF(G$3="",G$2,G$3)</f>
        <v>PG</v>
      </c>
      <c r="C17" s="2">
        <v>5</v>
      </c>
      <c r="D17" s="10"/>
      <c r="E17" s="10"/>
      <c r="F17" s="10"/>
      <c r="G17" s="10"/>
      <c r="H17" s="10"/>
      <c r="I17" s="10"/>
      <c r="J17" s="10"/>
      <c r="K17" s="10"/>
    </row>
    <row r="18" spans="2:11" ht="14.45" customHeight="1">
      <c r="B18" s="11" t="str">
        <f>IF(H$3="",H$2,H$3)</f>
        <v>UGD</v>
      </c>
      <c r="C18" s="2">
        <v>4</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DGAG</v>
      </c>
      <c r="D20" s="8" t="str">
        <f t="shared" ref="D20:H20" si="1">D9</f>
        <v>DGBG</v>
      </c>
      <c r="E20" s="8" t="str">
        <f t="shared" si="1"/>
        <v>GAC</v>
      </c>
      <c r="F20" s="8" t="str">
        <f t="shared" si="1"/>
        <v>MI</v>
      </c>
      <c r="G20" s="8" t="str">
        <f t="shared" si="1"/>
        <v>PG</v>
      </c>
      <c r="H20" s="8" t="str">
        <f t="shared" si="1"/>
        <v>UGD</v>
      </c>
      <c r="I20" s="10"/>
      <c r="J20" s="10"/>
      <c r="K20" s="10"/>
    </row>
    <row r="21" spans="2:11" ht="14.45" customHeight="1">
      <c r="B21" s="117"/>
      <c r="C21" s="1">
        <v>0.4490465450071755</v>
      </c>
      <c r="D21" s="14">
        <v>0.18864055771990962</v>
      </c>
      <c r="E21" s="14">
        <v>0.11318433463194626</v>
      </c>
      <c r="F21" s="14">
        <v>0.14148041828993269</v>
      </c>
      <c r="G21" s="14">
        <v>3.6907935206069491E-2</v>
      </c>
      <c r="H21" s="14">
        <v>7.0740209144966329E-2</v>
      </c>
      <c r="I21" s="10"/>
      <c r="J21" s="10"/>
      <c r="K21" s="10"/>
    </row>
    <row r="22" spans="2:11" ht="14.45" customHeight="1">
      <c r="C22" s="12"/>
      <c r="D22" s="22"/>
      <c r="E22" s="22"/>
      <c r="F22" s="10"/>
      <c r="G22" s="10"/>
      <c r="H22" s="10"/>
      <c r="I22" s="10"/>
      <c r="J22" s="10"/>
      <c r="K22" s="10"/>
    </row>
    <row r="23" spans="2:11" ht="14.45" customHeight="1">
      <c r="B23" s="9" t="s">
        <v>20</v>
      </c>
      <c r="C23" s="9">
        <v>0.11687512815255342</v>
      </c>
      <c r="D23" s="10"/>
      <c r="E23" s="10"/>
      <c r="F23" s="118"/>
      <c r="G23" s="118"/>
      <c r="H23" s="10"/>
      <c r="I23" s="10"/>
      <c r="J23" s="10"/>
      <c r="K23" s="73"/>
    </row>
    <row r="24" spans="2:11" ht="14.45" customHeight="1">
      <c r="B24" s="8" t="s">
        <v>21</v>
      </c>
      <c r="C24" s="14">
        <f>IFERROR(MAX(C76:H76),"")</f>
        <v>0.31944444444444442</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0.99999999999999989</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-1.2487184744720112</v>
      </c>
      <c r="E29" s="9">
        <f t="shared" si="2"/>
        <v>-0.23005946278450201</v>
      </c>
      <c r="F29" s="9">
        <f t="shared" si="2"/>
        <v>-0.25835554644248798</v>
      </c>
      <c r="G29" s="9">
        <f t="shared" si="2"/>
        <v>0.22759893377075857</v>
      </c>
      <c r="H29" s="9">
        <f t="shared" si="2"/>
        <v>-0.11687512815255513</v>
      </c>
      <c r="I29" s="13"/>
      <c r="J29" s="13"/>
    </row>
    <row r="30" spans="2:11" ht="14.45" customHeight="1">
      <c r="B30" s="9"/>
      <c r="C30" s="9">
        <f>-C29</f>
        <v>0</v>
      </c>
      <c r="D30" s="9">
        <f t="shared" ref="D30:H30" si="3">-D29</f>
        <v>1.2487184744720112</v>
      </c>
      <c r="E30" s="9">
        <f t="shared" si="3"/>
        <v>0.23005946278450201</v>
      </c>
      <c r="F30" s="9">
        <f t="shared" si="3"/>
        <v>0.25835554644248798</v>
      </c>
      <c r="G30" s="9">
        <f>-G29</f>
        <v>-0.22759893377075857</v>
      </c>
      <c r="H30" s="9">
        <f t="shared" si="3"/>
        <v>0.11687512815255513</v>
      </c>
      <c r="I30" s="13"/>
      <c r="J30" s="13"/>
    </row>
    <row r="31" spans="2:11" ht="14.45" customHeight="1">
      <c r="B31" s="9"/>
      <c r="C31" s="9"/>
      <c r="I31" s="13"/>
      <c r="J31" s="13"/>
    </row>
    <row r="32" spans="2:11" ht="14.45" customHeight="1">
      <c r="B32" s="9" t="s">
        <v>25</v>
      </c>
      <c r="C32" s="9">
        <f>C21-$C13*IF($C$13=1,$C$21,IF($C$14=1,$D$21,IF($C$15=1,$E$21,IF($C$16=1,$F$21,IF($C$17=1,$G$21,IF($C$18=1,$H$21))))))</f>
        <v>-1.2487184744720112</v>
      </c>
      <c r="D32" s="9">
        <f>D21-$C14*IF($C$13=1,$C$21,IF($C$14=1,$D$21,IF($C$15=1,$E$21,IF($C$16=1,$F$21,IF($C$17=1,$G$21,IF($C$18=1,$H$21))))))</f>
        <v>0</v>
      </c>
      <c r="E32" s="9">
        <f>E21-$C15*IF($C$13=1,$C$21,IF($C$14=1,$D$21,IF($C$15=1,$E$21,IF($C$16=1,$F$21,IF($C$17=1,$G$21,IF($C$18=1,$H$21))))))</f>
        <v>-0.45273733852778258</v>
      </c>
      <c r="F32" s="9">
        <f>F21-$C16*IF($C$13=1,$C$21,IF($C$14=1,$D$21,IF($C$15=1,$E$21,IF($C$16=1,$F$21,IF($C$17=1,$G$21,IF($C$18=1,$H$21))))))</f>
        <v>-0.61308181258970573</v>
      </c>
      <c r="G32" s="9">
        <f>G21-$C17*IF($C$13=1,$C$21,IF($C$14=1,$D$21,IF($C$15=1,$E$21,IF($C$16=1,$F$21,IF($C$17=1,$G$21,IF($C$18=1,$H$21))))))</f>
        <v>-0.90629485339347859</v>
      </c>
      <c r="H32" s="9">
        <f>H21-$C18*IF($C$13=1,$C$21,IF($C$14=1,$D$21,IF($C$15=1,$E$21,IF($C$16=1,$F$21,IF($C$17=1,$G$21,IF($C$18=1,$H$21))))))</f>
        <v>-0.6838220217346721</v>
      </c>
      <c r="I32" s="13"/>
      <c r="J32" s="13"/>
    </row>
    <row r="33" spans="2:10" ht="14.45" customHeight="1">
      <c r="B33" s="9"/>
      <c r="C33" s="9">
        <f>-C32</f>
        <v>1.2487184744720112</v>
      </c>
      <c r="D33" s="9">
        <f>-D32</f>
        <v>0</v>
      </c>
      <c r="E33" s="9">
        <f t="shared" ref="E33:H33" si="4">-E32</f>
        <v>0.45273733852778258</v>
      </c>
      <c r="F33" s="9">
        <f t="shared" si="4"/>
        <v>0.61308181258970573</v>
      </c>
      <c r="G33" s="9">
        <f t="shared" si="4"/>
        <v>0.90629485339347859</v>
      </c>
      <c r="H33" s="9">
        <f t="shared" si="4"/>
        <v>0.6838220217346721</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v>
      </c>
      <c r="D76" s="9">
        <f>IF(MAX($C$10:$H$10)=1,0, ABS(D10*C14-MAX($C$10:$H$10))/(MAX($C$10:$H$10)*MAX($C$10:$H$10)-MAX($C$10:$H$10)))</f>
        <v>0</v>
      </c>
      <c r="E76" s="9">
        <f>IF(MAX($C$10:$H$10)=1,0, ABS(E10*C15-MAX($C$10:$H$10))/(MAX($C$10:$H$10)*MAX($C$10:$H$10)-MAX($C$10:$H$10)))</f>
        <v>0.125</v>
      </c>
      <c r="F76" s="9">
        <f>IF(MAX($C$10:$H$10)=1,0, ABS(F10*C16-MAX($C$10:$H$10))/(MAX($C$10:$H$10)*MAX($C$10:$H$10)-MAX($C$10:$H$10)))</f>
        <v>0.15277777777777779</v>
      </c>
      <c r="G76" s="9">
        <f>IF(MAX($C$10:$H$10)=1,0, ABS(G10*C17-MAX($C$10:$H$10))/(MAX($C$10:$H$10)*MAX($C$10:$H$10)-MAX($C$10:$H$10)))</f>
        <v>0.29166666666666669</v>
      </c>
      <c r="H76" s="9">
        <f>IF(MAX($C$10:$H$10)=1,0, ABS(H10*C18-MAX($C$10:$H$10))/(MAX($C$10:$H$10)*MAX($C$10:$H$10)-MAX($C$10:$H$10)))</f>
        <v>0.31944444444444442</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19" priority="1" operator="equal">
      <formula>"YES"</formula>
    </cfRule>
    <cfRule type="cellIs" dxfId="18" priority="2" operator="equal">
      <formula>"NO"</formula>
    </cfRule>
  </conditionalFormatting>
  <dataValidations count="2">
    <dataValidation type="list" allowBlank="1" showInputMessage="1" showErrorMessage="1" sqref="C5 C7" xr:uid="{8E3E3D7B-A659-4FFC-80DE-A1AF4A525448}">
      <formula1>$C$3:$H$3</formula1>
    </dataValidation>
    <dataValidation type="list" allowBlank="1" showInputMessage="1" showErrorMessage="1" sqref="C10:H10 C13:C18" xr:uid="{B7D2A73E-0F28-409A-8CF5-850D10FA0DA0}">
      <formula1>"1,2,3,4,5,6,7,8,9"</formula1>
    </dataValidation>
  </dataValidations>
  <pageMargins left="0.7" right="0.7" top="0.75" bottom="0.75" header="0.3" footer="0.3"/>
  <pageSetup paperSize="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3419-6A76-4631-99BB-68CAE158F3AC}">
  <sheetPr codeName="Hoja10"/>
  <dimension ref="B1:Y94"/>
  <sheetViews>
    <sheetView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125</v>
      </c>
      <c r="D3" s="74" t="s">
        <v>126</v>
      </c>
      <c r="E3" s="74" t="s">
        <v>127</v>
      </c>
      <c r="F3" s="74" t="s">
        <v>128</v>
      </c>
      <c r="G3" s="74" t="s">
        <v>129</v>
      </c>
      <c r="H3" s="74" t="s">
        <v>130</v>
      </c>
      <c r="I3" s="10"/>
      <c r="J3" s="10"/>
      <c r="K3" s="10"/>
    </row>
    <row r="4" spans="2:11" ht="14.45" customHeight="1">
      <c r="D4" s="10"/>
      <c r="E4" s="10"/>
      <c r="F4" s="10"/>
      <c r="G4" s="10"/>
      <c r="H4" s="10"/>
      <c r="I4" s="10"/>
      <c r="J4" s="10"/>
      <c r="K4" s="10"/>
    </row>
    <row r="5" spans="2:11" ht="14.45" customHeight="1">
      <c r="B5" s="5" t="s">
        <v>13</v>
      </c>
      <c r="C5" s="2" t="s">
        <v>125</v>
      </c>
      <c r="D5" s="10"/>
      <c r="E5" s="10"/>
      <c r="F5" s="10"/>
      <c r="G5" s="10"/>
      <c r="H5" s="10"/>
      <c r="I5" s="10"/>
      <c r="J5" s="10"/>
      <c r="K5" s="10"/>
    </row>
    <row r="6" spans="2:11" ht="14.45" customHeight="1">
      <c r="D6" s="10"/>
      <c r="E6" s="10"/>
      <c r="F6" s="10"/>
      <c r="G6" s="10"/>
      <c r="H6" s="10"/>
      <c r="I6" s="10"/>
      <c r="J6" s="10"/>
      <c r="K6" s="10"/>
    </row>
    <row r="7" spans="2:11" ht="14.45" customHeight="1">
      <c r="B7" s="5" t="s">
        <v>14</v>
      </c>
      <c r="C7" s="2" t="s">
        <v>129</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DGAG</v>
      </c>
      <c r="D9" s="8" t="str">
        <f t="shared" ref="D9:H9" si="0">IF(D$3="",D$2,D$3)</f>
        <v>DGBG</v>
      </c>
      <c r="E9" s="8" t="str">
        <f t="shared" si="0"/>
        <v>GAC</v>
      </c>
      <c r="F9" s="8" t="str">
        <f t="shared" si="0"/>
        <v>MI</v>
      </c>
      <c r="G9" s="8" t="str">
        <f t="shared" si="0"/>
        <v>PG</v>
      </c>
      <c r="H9" s="8" t="str">
        <f t="shared" si="0"/>
        <v>UGD</v>
      </c>
      <c r="I9" s="10"/>
      <c r="J9" s="10"/>
      <c r="K9" s="10"/>
    </row>
    <row r="10" spans="2:11" ht="14.45" customHeight="1">
      <c r="B10" s="8" t="str">
        <f>C5</f>
        <v>DGAG</v>
      </c>
      <c r="C10" s="2">
        <v>1</v>
      </c>
      <c r="D10" s="74">
        <v>3</v>
      </c>
      <c r="E10" s="74">
        <v>5</v>
      </c>
      <c r="F10" s="74">
        <v>4</v>
      </c>
      <c r="G10" s="74">
        <v>9</v>
      </c>
      <c r="H10" s="74">
        <v>8</v>
      </c>
      <c r="I10" s="10"/>
      <c r="J10" s="10"/>
      <c r="K10" s="10"/>
    </row>
    <row r="11" spans="2:11" ht="14.45" customHeight="1">
      <c r="C11" s="9"/>
      <c r="D11" s="10"/>
      <c r="E11" s="10"/>
      <c r="F11" s="10"/>
      <c r="G11" s="10"/>
      <c r="H11" s="10"/>
      <c r="I11" s="10"/>
      <c r="J11" s="10"/>
      <c r="K11" s="10"/>
    </row>
    <row r="12" spans="2:11" ht="14.45" customHeight="1">
      <c r="B12" s="8" t="s">
        <v>18</v>
      </c>
      <c r="C12" s="8" t="str">
        <f>C7</f>
        <v>PG</v>
      </c>
      <c r="D12" s="10"/>
      <c r="E12" s="10"/>
      <c r="F12" s="10"/>
      <c r="G12" s="10"/>
      <c r="H12" s="10"/>
      <c r="I12" s="10"/>
      <c r="J12" s="10"/>
      <c r="K12" s="10"/>
    </row>
    <row r="13" spans="2:11" ht="14.45" customHeight="1">
      <c r="B13" s="8" t="str">
        <f>IF(C$3="",C$2,C$3)</f>
        <v>DGAG</v>
      </c>
      <c r="C13" s="2">
        <v>9</v>
      </c>
      <c r="D13" s="10"/>
      <c r="E13" s="10"/>
      <c r="F13" s="10"/>
      <c r="G13" s="10"/>
      <c r="H13" s="10"/>
      <c r="I13" s="10"/>
      <c r="J13" s="10"/>
      <c r="K13" s="10"/>
    </row>
    <row r="14" spans="2:11" ht="14.45" customHeight="1">
      <c r="B14" s="11" t="str">
        <f>IF(D$3="",D$2,D$3)</f>
        <v>DGBG</v>
      </c>
      <c r="C14" s="2">
        <v>8</v>
      </c>
      <c r="D14" s="10"/>
      <c r="E14" s="10"/>
      <c r="F14" s="10"/>
      <c r="G14" s="10"/>
      <c r="H14" s="10"/>
      <c r="I14" s="10"/>
      <c r="J14" s="10"/>
      <c r="K14" s="10"/>
    </row>
    <row r="15" spans="2:11" ht="14.45" customHeight="1">
      <c r="B15" s="11" t="str">
        <f>IF(E$3="",E$2,E$3)</f>
        <v>GAC</v>
      </c>
      <c r="C15" s="2">
        <v>6</v>
      </c>
      <c r="D15" s="10"/>
      <c r="E15" s="10"/>
      <c r="F15" s="10"/>
      <c r="G15" s="10"/>
      <c r="H15" s="10"/>
      <c r="I15" s="10"/>
      <c r="J15" s="10"/>
      <c r="K15" s="10"/>
    </row>
    <row r="16" spans="2:11" ht="14.45" customHeight="1">
      <c r="B16" s="11" t="str">
        <f>IF(F$3="",F$2,F$3)</f>
        <v>MI</v>
      </c>
      <c r="C16" s="2">
        <v>7</v>
      </c>
      <c r="D16" s="10"/>
      <c r="E16" s="10"/>
      <c r="F16" s="10"/>
      <c r="G16" s="10"/>
      <c r="H16" s="10"/>
      <c r="I16" s="10"/>
      <c r="J16" s="10"/>
      <c r="K16" s="10"/>
    </row>
    <row r="17" spans="2:11" ht="14.45" customHeight="1">
      <c r="B17" s="11" t="str">
        <f>IF(G$3="",G$2,G$3)</f>
        <v>PG</v>
      </c>
      <c r="C17" s="2">
        <v>1</v>
      </c>
      <c r="D17" s="10"/>
      <c r="E17" s="10"/>
      <c r="F17" s="10"/>
      <c r="G17" s="10"/>
      <c r="H17" s="10"/>
      <c r="I17" s="10"/>
      <c r="J17" s="10"/>
      <c r="K17" s="10"/>
    </row>
    <row r="18" spans="2:11" ht="14.45" customHeight="1">
      <c r="B18" s="11" t="str">
        <f>IF(H$3="",H$2,H$3)</f>
        <v>UGD</v>
      </c>
      <c r="C18" s="2">
        <v>3</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DGAG</v>
      </c>
      <c r="D20" s="8" t="str">
        <f t="shared" ref="D20:H20" si="1">D9</f>
        <v>DGBG</v>
      </c>
      <c r="E20" s="8" t="str">
        <f t="shared" si="1"/>
        <v>GAC</v>
      </c>
      <c r="F20" s="8" t="str">
        <f t="shared" si="1"/>
        <v>MI</v>
      </c>
      <c r="G20" s="8" t="str">
        <f t="shared" si="1"/>
        <v>PG</v>
      </c>
      <c r="H20" s="8" t="str">
        <f t="shared" si="1"/>
        <v>UGD</v>
      </c>
      <c r="I20" s="10"/>
      <c r="J20" s="10"/>
      <c r="K20" s="10"/>
    </row>
    <row r="21" spans="2:11" ht="14.45" customHeight="1">
      <c r="B21" s="117"/>
      <c r="C21" s="1">
        <v>0.4490465450071755</v>
      </c>
      <c r="D21" s="14">
        <v>0.18864055771990962</v>
      </c>
      <c r="E21" s="14">
        <v>0.11318433463194626</v>
      </c>
      <c r="F21" s="14">
        <v>0.14148041828993269</v>
      </c>
      <c r="G21" s="14">
        <v>3.6907935206069491E-2</v>
      </c>
      <c r="H21" s="14">
        <v>7.0740209144966329E-2</v>
      </c>
      <c r="I21" s="10"/>
      <c r="J21" s="10"/>
      <c r="K21" s="10"/>
    </row>
    <row r="22" spans="2:11" ht="14.45" customHeight="1">
      <c r="C22" s="12"/>
      <c r="D22" s="22"/>
      <c r="E22" s="22"/>
      <c r="F22" s="10"/>
      <c r="G22" s="10"/>
      <c r="H22" s="10"/>
      <c r="I22" s="10"/>
      <c r="J22" s="10"/>
      <c r="K22" s="10"/>
    </row>
    <row r="23" spans="2:11" ht="14.45" customHeight="1">
      <c r="B23" s="9" t="s">
        <v>20</v>
      </c>
      <c r="C23" s="9">
        <v>0.11687512815255342</v>
      </c>
      <c r="D23" s="10"/>
      <c r="E23" s="10"/>
      <c r="F23" s="118"/>
      <c r="G23" s="118"/>
      <c r="H23" s="10"/>
      <c r="I23" s="10"/>
      <c r="J23" s="10"/>
      <c r="K23" s="73"/>
    </row>
    <row r="24" spans="2:11" ht="14.45" customHeight="1">
      <c r="B24" s="8" t="s">
        <v>21</v>
      </c>
      <c r="C24" s="14">
        <f>IFERROR(MAX(C76:H76),"")</f>
        <v>0.29166666666666669</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0.99999999999999989</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-0.11687512815255335</v>
      </c>
      <c r="E29" s="9">
        <f t="shared" si="2"/>
        <v>-0.1168751281525558</v>
      </c>
      <c r="F29" s="9">
        <f t="shared" si="2"/>
        <v>-0.11687512815255524</v>
      </c>
      <c r="G29" s="9">
        <f t="shared" si="2"/>
        <v>0.11687512815255008</v>
      </c>
      <c r="H29" s="9">
        <f t="shared" si="2"/>
        <v>-0.11687512815255513</v>
      </c>
      <c r="I29" s="13"/>
      <c r="J29" s="13"/>
    </row>
    <row r="30" spans="2:11" ht="14.45" customHeight="1">
      <c r="B30" s="9"/>
      <c r="C30" s="9">
        <f>-C29</f>
        <v>0</v>
      </c>
      <c r="D30" s="9">
        <f t="shared" ref="D30:H30" si="3">-D29</f>
        <v>0.11687512815255335</v>
      </c>
      <c r="E30" s="9">
        <f t="shared" si="3"/>
        <v>0.1168751281525558</v>
      </c>
      <c r="F30" s="9">
        <f t="shared" si="3"/>
        <v>0.11687512815255524</v>
      </c>
      <c r="G30" s="9">
        <f>-G29</f>
        <v>-0.11687512815255008</v>
      </c>
      <c r="H30" s="9">
        <f t="shared" si="3"/>
        <v>0.11687512815255513</v>
      </c>
      <c r="I30" s="13"/>
      <c r="J30" s="13"/>
    </row>
    <row r="31" spans="2:11" ht="14.45" customHeight="1">
      <c r="B31" s="9"/>
      <c r="C31" s="9"/>
      <c r="I31" s="13"/>
      <c r="J31" s="13"/>
    </row>
    <row r="32" spans="2:11" ht="14.45" customHeight="1">
      <c r="B32" s="9" t="s">
        <v>25</v>
      </c>
      <c r="C32" s="9">
        <f>C21-$C13*IF($C$13=1,$C$21,IF($C$14=1,$D$21,IF($C$15=1,$E$21,IF($C$16=1,$F$21,IF($C$17=1,$G$21,IF($C$18=1,$H$21))))))</f>
        <v>0.11687512815255008</v>
      </c>
      <c r="D32" s="9">
        <f>D21-$C14*IF($C$13=1,$C$21,IF($C$14=1,$D$21,IF($C$15=1,$E$21,IF($C$16=1,$F$21,IF($C$17=1,$G$21,IF($C$18=1,$H$21))))))</f>
        <v>-0.10662292392864631</v>
      </c>
      <c r="E32" s="9">
        <f>E21-$C15*IF($C$13=1,$C$21,IF($C$14=1,$D$21,IF($C$15=1,$E$21,IF($C$16=1,$F$21,IF($C$17=1,$G$21,IF($C$18=1,$H$21))))))</f>
        <v>-0.10826327660447067</v>
      </c>
      <c r="F32" s="9">
        <f>F21-$C16*IF($C$13=1,$C$21,IF($C$14=1,$D$21,IF($C$15=1,$E$21,IF($C$16=1,$F$21,IF($C$17=1,$G$21,IF($C$18=1,$H$21))))))</f>
        <v>-0.11687512815255374</v>
      </c>
      <c r="G32" s="9">
        <f>G21-$C17*IF($C$13=1,$C$21,IF($C$14=1,$D$21,IF($C$15=1,$E$21,IF($C$16=1,$F$21,IF($C$17=1,$G$21,IF($C$18=1,$H$21))))))</f>
        <v>0</v>
      </c>
      <c r="H32" s="9">
        <f>H21-$C18*IF($C$13=1,$C$21,IF($C$14=1,$D$21,IF($C$15=1,$E$21,IF($C$16=1,$F$21,IF($C$17=1,$G$21,IF($C$18=1,$H$21))))))</f>
        <v>-3.9983596473242136E-2</v>
      </c>
      <c r="I32" s="13"/>
      <c r="J32" s="13"/>
    </row>
    <row r="33" spans="2:10" ht="14.45" customHeight="1">
      <c r="B33" s="9"/>
      <c r="C33" s="9">
        <f>-C32</f>
        <v>-0.11687512815255008</v>
      </c>
      <c r="D33" s="9">
        <f>-D32</f>
        <v>0.10662292392864631</v>
      </c>
      <c r="E33" s="9">
        <f t="shared" ref="E33:H33" si="4">-E32</f>
        <v>0.10826327660447067</v>
      </c>
      <c r="F33" s="9">
        <f t="shared" si="4"/>
        <v>0.11687512815255374</v>
      </c>
      <c r="G33" s="9">
        <f t="shared" si="4"/>
        <v>0</v>
      </c>
      <c r="H33" s="9">
        <f t="shared" si="4"/>
        <v>3.9983596473242136E-2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v>
      </c>
      <c r="D76" s="9">
        <f>IF(MAX($C$10:$H$10)=1,0, ABS(D10*C14-MAX($C$10:$H$10))/(MAX($C$10:$H$10)*MAX($C$10:$H$10)-MAX($C$10:$H$10)))</f>
        <v>0.20833333333333334</v>
      </c>
      <c r="E76" s="9">
        <f>IF(MAX($C$10:$H$10)=1,0, ABS(E10*C15-MAX($C$10:$H$10))/(MAX($C$10:$H$10)*MAX($C$10:$H$10)-MAX($C$10:$H$10)))</f>
        <v>0.29166666666666669</v>
      </c>
      <c r="F76" s="9">
        <f>IF(MAX($C$10:$H$10)=1,0, ABS(F10*C16-MAX($C$10:$H$10))/(MAX($C$10:$H$10)*MAX($C$10:$H$10)-MAX($C$10:$H$10)))</f>
        <v>0.2638888888888889</v>
      </c>
      <c r="G76" s="9">
        <f>IF(MAX($C$10:$H$10)=1,0, ABS(G10*C17-MAX($C$10:$H$10))/(MAX($C$10:$H$10)*MAX($C$10:$H$10)-MAX($C$10:$H$10)))</f>
        <v>0</v>
      </c>
      <c r="H76" s="9">
        <f>IF(MAX($C$10:$H$10)=1,0, ABS(H10*C18-MAX($C$10:$H$10))/(MAX($C$10:$H$10)*MAX($C$10:$H$10)-MAX($C$10:$H$10)))</f>
        <v>0.20833333333333334</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17" priority="1" operator="equal">
      <formula>"YES"</formula>
    </cfRule>
    <cfRule type="cellIs" dxfId="16" priority="2" operator="equal">
      <formula>"NO"</formula>
    </cfRule>
  </conditionalFormatting>
  <dataValidations count="2">
    <dataValidation type="list" allowBlank="1" showInputMessage="1" showErrorMessage="1" sqref="C10:H10 C13:C18" xr:uid="{CB45CDDA-D072-45C2-A363-062F5342520F}">
      <formula1>"1,2,3,4,5,6,7,8,9"</formula1>
    </dataValidation>
    <dataValidation type="list" allowBlank="1" showInputMessage="1" showErrorMessage="1" sqref="C5 C7" xr:uid="{1962E3CF-6A04-45A2-B174-32A4693E0AD4}">
      <formula1>$C$3:$H$3</formula1>
    </dataValidation>
  </dataValidations>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EFDC-AA1B-4FB1-BA25-ACAA885A8935}">
  <sheetPr codeName="Hoja11"/>
  <dimension ref="B1:Y94"/>
  <sheetViews>
    <sheetView topLeftCell="B6"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125</v>
      </c>
      <c r="D3" s="74" t="s">
        <v>126</v>
      </c>
      <c r="E3" s="74" t="s">
        <v>127</v>
      </c>
      <c r="F3" s="74" t="s">
        <v>128</v>
      </c>
      <c r="G3" s="74" t="s">
        <v>129</v>
      </c>
      <c r="H3" s="74" t="s">
        <v>130</v>
      </c>
      <c r="I3" s="10"/>
      <c r="J3" s="10"/>
      <c r="K3" s="10"/>
    </row>
    <row r="4" spans="2:11" ht="14.45" customHeight="1">
      <c r="D4" s="10"/>
      <c r="E4" s="10"/>
      <c r="F4" s="10"/>
      <c r="G4" s="10"/>
      <c r="H4" s="10"/>
      <c r="I4" s="10"/>
      <c r="J4" s="10"/>
      <c r="K4" s="10"/>
    </row>
    <row r="5" spans="2:11" ht="14.45" customHeight="1">
      <c r="B5" s="5" t="s">
        <v>13</v>
      </c>
      <c r="C5" s="2" t="s">
        <v>125</v>
      </c>
      <c r="D5" s="10"/>
      <c r="E5" s="10"/>
      <c r="F5" s="10"/>
      <c r="G5" s="10"/>
      <c r="H5" s="10"/>
      <c r="I5" s="10"/>
      <c r="J5" s="10"/>
      <c r="K5" s="10"/>
    </row>
    <row r="6" spans="2:11" ht="14.45" customHeight="1">
      <c r="D6" s="10"/>
      <c r="E6" s="10"/>
      <c r="F6" s="10"/>
      <c r="G6" s="10"/>
      <c r="H6" s="10"/>
      <c r="I6" s="10"/>
      <c r="J6" s="10"/>
      <c r="K6" s="10"/>
    </row>
    <row r="7" spans="2:11" ht="14.45" customHeight="1">
      <c r="B7" s="5" t="s">
        <v>14</v>
      </c>
      <c r="C7" s="2" t="s">
        <v>130</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DGAG</v>
      </c>
      <c r="D9" s="8" t="str">
        <f t="shared" ref="D9:H9" si="0">IF(D$3="",D$2,D$3)</f>
        <v>DGBG</v>
      </c>
      <c r="E9" s="8" t="str">
        <f t="shared" si="0"/>
        <v>GAC</v>
      </c>
      <c r="F9" s="8" t="str">
        <f t="shared" si="0"/>
        <v>MI</v>
      </c>
      <c r="G9" s="8" t="str">
        <f t="shared" si="0"/>
        <v>PG</v>
      </c>
      <c r="H9" s="8" t="str">
        <f t="shared" si="0"/>
        <v>UGD</v>
      </c>
      <c r="I9" s="10"/>
      <c r="J9" s="10"/>
      <c r="K9" s="10"/>
    </row>
    <row r="10" spans="2:11" ht="14.45" customHeight="1">
      <c r="B10" s="8" t="str">
        <f>C5</f>
        <v>DGAG</v>
      </c>
      <c r="C10" s="2">
        <v>1</v>
      </c>
      <c r="D10" s="74">
        <v>3</v>
      </c>
      <c r="E10" s="74">
        <v>5</v>
      </c>
      <c r="F10" s="74">
        <v>7</v>
      </c>
      <c r="G10" s="74">
        <v>3</v>
      </c>
      <c r="H10" s="74">
        <v>9</v>
      </c>
      <c r="I10" s="10"/>
      <c r="J10" s="10"/>
      <c r="K10" s="10"/>
    </row>
    <row r="11" spans="2:11" ht="14.45" customHeight="1">
      <c r="C11" s="9"/>
      <c r="D11" s="10"/>
      <c r="E11" s="10"/>
      <c r="F11" s="10"/>
      <c r="G11" s="10"/>
      <c r="H11" s="10"/>
      <c r="I11" s="10"/>
      <c r="J11" s="10"/>
      <c r="K11" s="10"/>
    </row>
    <row r="12" spans="2:11" ht="14.45" customHeight="1">
      <c r="B12" s="8" t="s">
        <v>18</v>
      </c>
      <c r="C12" s="8" t="str">
        <f>C7</f>
        <v>UGD</v>
      </c>
      <c r="D12" s="10"/>
      <c r="E12" s="10"/>
      <c r="F12" s="10"/>
      <c r="G12" s="10"/>
      <c r="H12" s="10"/>
      <c r="I12" s="10"/>
      <c r="J12" s="10"/>
      <c r="K12" s="10"/>
    </row>
    <row r="13" spans="2:11" ht="14.45" customHeight="1">
      <c r="B13" s="8" t="str">
        <f>IF(C$3="",C$2,C$3)</f>
        <v>DGAG</v>
      </c>
      <c r="C13" s="2">
        <v>9</v>
      </c>
      <c r="D13" s="10"/>
      <c r="E13" s="10"/>
      <c r="F13" s="10"/>
      <c r="G13" s="10"/>
      <c r="H13" s="10"/>
      <c r="I13" s="10"/>
      <c r="J13" s="10"/>
      <c r="K13" s="10"/>
    </row>
    <row r="14" spans="2:11" ht="14.45" customHeight="1">
      <c r="B14" s="11" t="str">
        <f>IF(D$3="",D$2,D$3)</f>
        <v>DGBG</v>
      </c>
      <c r="C14" s="2">
        <v>8</v>
      </c>
      <c r="D14" s="10"/>
      <c r="E14" s="10"/>
      <c r="F14" s="10"/>
      <c r="G14" s="10"/>
      <c r="H14" s="10"/>
      <c r="I14" s="10"/>
      <c r="J14" s="10"/>
      <c r="K14" s="10"/>
    </row>
    <row r="15" spans="2:11" ht="14.45" customHeight="1">
      <c r="B15" s="11" t="str">
        <f>IF(E$3="",E$2,E$3)</f>
        <v>GAC</v>
      </c>
      <c r="C15" s="2">
        <v>3</v>
      </c>
      <c r="D15" s="10"/>
      <c r="E15" s="10"/>
      <c r="F15" s="10"/>
      <c r="G15" s="10"/>
      <c r="H15" s="10"/>
      <c r="I15" s="10"/>
      <c r="J15" s="10"/>
      <c r="K15" s="10"/>
    </row>
    <row r="16" spans="2:11" ht="14.45" customHeight="1">
      <c r="B16" s="11" t="str">
        <f>IF(F$3="",F$2,F$3)</f>
        <v>MI</v>
      </c>
      <c r="C16" s="2">
        <v>4</v>
      </c>
      <c r="D16" s="10"/>
      <c r="E16" s="10"/>
      <c r="F16" s="10"/>
      <c r="G16" s="10"/>
      <c r="H16" s="10"/>
      <c r="I16" s="10"/>
      <c r="J16" s="10"/>
      <c r="K16" s="10"/>
    </row>
    <row r="17" spans="2:11" ht="14.45" customHeight="1">
      <c r="B17" s="11" t="str">
        <f>IF(G$3="",G$2,G$3)</f>
        <v>PG</v>
      </c>
      <c r="C17" s="2">
        <v>2</v>
      </c>
      <c r="D17" s="10"/>
      <c r="E17" s="10"/>
      <c r="F17" s="10"/>
      <c r="G17" s="10"/>
      <c r="H17" s="10"/>
      <c r="I17" s="10"/>
      <c r="J17" s="10"/>
      <c r="K17" s="10"/>
    </row>
    <row r="18" spans="2:11" ht="14.45" customHeight="1">
      <c r="B18" s="11" t="str">
        <f>IF(H$3="",H$2,H$3)</f>
        <v>UGD</v>
      </c>
      <c r="C18" s="2">
        <v>1</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DGAG</v>
      </c>
      <c r="D20" s="8" t="str">
        <f t="shared" ref="D20:H20" si="1">D9</f>
        <v>DGBG</v>
      </c>
      <c r="E20" s="8" t="str">
        <f t="shared" si="1"/>
        <v>GAC</v>
      </c>
      <c r="F20" s="8" t="str">
        <f t="shared" si="1"/>
        <v>MI</v>
      </c>
      <c r="G20" s="8" t="str">
        <f t="shared" si="1"/>
        <v>PG</v>
      </c>
      <c r="H20" s="8" t="str">
        <f t="shared" si="1"/>
        <v>UGD</v>
      </c>
      <c r="I20" s="10"/>
      <c r="J20" s="10"/>
      <c r="K20" s="10"/>
    </row>
    <row r="21" spans="2:11" ht="14.45" customHeight="1">
      <c r="B21" s="117"/>
      <c r="C21" s="1">
        <v>0.52130855313108626</v>
      </c>
      <c r="D21" s="14">
        <v>0.13864589179018255</v>
      </c>
      <c r="E21" s="14">
        <v>8.6653682368864032E-2</v>
      </c>
      <c r="F21" s="14">
        <v>0.11553824315848536</v>
      </c>
      <c r="G21" s="14">
        <v>3.8820849701251103E-2</v>
      </c>
      <c r="H21" s="14">
        <v>9.9032779850130315E-2</v>
      </c>
      <c r="I21" s="10"/>
      <c r="J21" s="10"/>
      <c r="K21" s="10"/>
    </row>
    <row r="22" spans="2:11" ht="14.45" customHeight="1">
      <c r="C22" s="12"/>
      <c r="D22" s="22"/>
      <c r="E22" s="22"/>
      <c r="F22" s="10"/>
      <c r="G22" s="10"/>
      <c r="H22" s="10"/>
      <c r="I22" s="10"/>
      <c r="J22" s="10"/>
      <c r="K22" s="10"/>
    </row>
    <row r="23" spans="2:11" ht="14.45" customHeight="1">
      <c r="B23" s="9" t="s">
        <v>20</v>
      </c>
      <c r="C23" s="9">
        <v>0.1719209058198263</v>
      </c>
      <c r="D23" s="10"/>
      <c r="E23" s="10"/>
      <c r="F23" s="118"/>
      <c r="G23" s="118"/>
      <c r="H23" s="10"/>
      <c r="I23" s="10"/>
      <c r="J23" s="10"/>
      <c r="K23" s="73"/>
    </row>
    <row r="24" spans="2:11" ht="14.45" customHeight="1">
      <c r="B24" s="8" t="s">
        <v>21</v>
      </c>
      <c r="C24" s="14">
        <f>IFERROR(MAX(C76:H76),"")</f>
        <v>0.2638888888888889</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0.99999999999999978</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0.10537087776053861</v>
      </c>
      <c r="E29" s="9">
        <f t="shared" si="2"/>
        <v>8.8040141286766072E-2</v>
      </c>
      <c r="F29" s="9">
        <f t="shared" si="2"/>
        <v>-0.28745914897831126</v>
      </c>
      <c r="G29" s="9">
        <f t="shared" si="2"/>
        <v>0.40484600402733295</v>
      </c>
      <c r="H29" s="9">
        <f t="shared" si="2"/>
        <v>-0.36998646552008652</v>
      </c>
      <c r="I29" s="13"/>
      <c r="J29" s="13"/>
    </row>
    <row r="30" spans="2:11" ht="14.45" customHeight="1">
      <c r="B30" s="9"/>
      <c r="C30" s="9">
        <f>-C29</f>
        <v>0</v>
      </c>
      <c r="D30" s="9">
        <f t="shared" ref="D30:H30" si="3">-D29</f>
        <v>-0.10537087776053861</v>
      </c>
      <c r="E30" s="9">
        <f t="shared" si="3"/>
        <v>-8.8040141286766072E-2</v>
      </c>
      <c r="F30" s="9">
        <f t="shared" si="3"/>
        <v>0.28745914897831126</v>
      </c>
      <c r="G30" s="9">
        <f>-G29</f>
        <v>-0.40484600402733295</v>
      </c>
      <c r="H30" s="9">
        <f t="shared" si="3"/>
        <v>0.36998646552008652</v>
      </c>
      <c r="I30" s="13"/>
      <c r="J30" s="13"/>
    </row>
    <row r="31" spans="2:11" ht="14.45" customHeight="1">
      <c r="B31" s="9"/>
      <c r="C31" s="9"/>
      <c r="I31" s="13"/>
      <c r="J31" s="13"/>
    </row>
    <row r="32" spans="2:11" ht="14.45" customHeight="1">
      <c r="B32" s="9" t="s">
        <v>25</v>
      </c>
      <c r="C32" s="9">
        <f>C21-$C13*IF($C$13=1,$C$21,IF($C$14=1,$D$21,IF($C$15=1,$E$21,IF($C$16=1,$F$21,IF($C$17=1,$G$21,IF($C$18=1,$H$21))))))</f>
        <v>-0.36998646552008652</v>
      </c>
      <c r="D32" s="9">
        <f>D21-$C14*IF($C$13=1,$C$21,IF($C$14=1,$D$21,IF($C$15=1,$E$21,IF($C$16=1,$F$21,IF($C$17=1,$G$21,IF($C$18=1,$H$21))))))</f>
        <v>-0.65361634701086002</v>
      </c>
      <c r="E32" s="9">
        <f>E21-$C15*IF($C$13=1,$C$21,IF($C$14=1,$D$21,IF($C$15=1,$E$21,IF($C$16=1,$F$21,IF($C$17=1,$G$21,IF($C$18=1,$H$21))))))</f>
        <v>-0.21044465718152691</v>
      </c>
      <c r="F32" s="9">
        <f>F21-$C16*IF($C$13=1,$C$21,IF($C$14=1,$D$21,IF($C$15=1,$E$21,IF($C$16=1,$F$21,IF($C$17=1,$G$21,IF($C$18=1,$H$21))))))</f>
        <v>-0.28059287624203588</v>
      </c>
      <c r="G32" s="9">
        <f>G21-$C17*IF($C$13=1,$C$21,IF($C$14=1,$D$21,IF($C$15=1,$E$21,IF($C$16=1,$F$21,IF($C$17=1,$G$21,IF($C$18=1,$H$21))))))</f>
        <v>-0.15924470999900953</v>
      </c>
      <c r="H32" s="9">
        <f>H21-$C18*IF($C$13=1,$C$21,IF($C$14=1,$D$21,IF($C$15=1,$E$21,IF($C$16=1,$F$21,IF($C$17=1,$G$21,IF($C$18=1,$H$21))))))</f>
        <v>0</v>
      </c>
      <c r="I32" s="13"/>
      <c r="J32" s="13"/>
    </row>
    <row r="33" spans="2:10" ht="14.45" customHeight="1">
      <c r="B33" s="9"/>
      <c r="C33" s="9">
        <f>-C32</f>
        <v>0.36998646552008652</v>
      </c>
      <c r="D33" s="9">
        <f>-D32</f>
        <v>0.65361634701086002</v>
      </c>
      <c r="E33" s="9">
        <f t="shared" ref="E33:H33" si="4">-E32</f>
        <v>0.21044465718152691</v>
      </c>
      <c r="F33" s="9">
        <f t="shared" si="4"/>
        <v>0.28059287624203588</v>
      </c>
      <c r="G33" s="9">
        <f t="shared" si="4"/>
        <v>0.15924470999900953</v>
      </c>
      <c r="H33" s="9">
        <f t="shared" si="4"/>
        <v>0</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v>
      </c>
      <c r="D76" s="9">
        <f>IF(MAX($C$10:$H$10)=1,0, ABS(D10*C14-MAX($C$10:$H$10))/(MAX($C$10:$H$10)*MAX($C$10:$H$10)-MAX($C$10:$H$10)))</f>
        <v>0.20833333333333334</v>
      </c>
      <c r="E76" s="9">
        <f>IF(MAX($C$10:$H$10)=1,0, ABS(E10*C15-MAX($C$10:$H$10))/(MAX($C$10:$H$10)*MAX($C$10:$H$10)-MAX($C$10:$H$10)))</f>
        <v>8.3333333333333329E-2</v>
      </c>
      <c r="F76" s="9">
        <f>IF(MAX($C$10:$H$10)=1,0, ABS(F10*C16-MAX($C$10:$H$10))/(MAX($C$10:$H$10)*MAX($C$10:$H$10)-MAX($C$10:$H$10)))</f>
        <v>0.2638888888888889</v>
      </c>
      <c r="G76" s="9">
        <f>IF(MAX($C$10:$H$10)=1,0, ABS(G10*C17-MAX($C$10:$H$10))/(MAX($C$10:$H$10)*MAX($C$10:$H$10)-MAX($C$10:$H$10)))</f>
        <v>4.1666666666666664E-2</v>
      </c>
      <c r="H76" s="9">
        <f>IF(MAX($C$10:$H$10)=1,0, ABS(H10*C18-MAX($C$10:$H$10))/(MAX($C$10:$H$10)*MAX($C$10:$H$10)-MAX($C$10:$H$10)))</f>
        <v>0</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15" priority="1" operator="equal">
      <formula>"YES"</formula>
    </cfRule>
    <cfRule type="cellIs" dxfId="14" priority="2" operator="equal">
      <formula>"NO"</formula>
    </cfRule>
  </conditionalFormatting>
  <dataValidations count="2">
    <dataValidation type="list" allowBlank="1" showInputMessage="1" showErrorMessage="1" sqref="C5 C7" xr:uid="{3E047F7A-0E35-4110-9686-D3BB1960651B}">
      <formula1>$C$3:$H$3</formula1>
    </dataValidation>
    <dataValidation type="list" allowBlank="1" showInputMessage="1" showErrorMessage="1" sqref="C10:H10 C13:C18" xr:uid="{3A586032-19F9-427B-9090-273885720721}">
      <formula1>"1,2,3,4,5,6,7,8,9"</formula1>
    </dataValidation>
  </dataValidation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B52F-F1C2-4066-A2D7-29E14C17A99A}">
  <sheetPr codeName="Hoja12"/>
  <dimension ref="B1:Y94"/>
  <sheetViews>
    <sheetView topLeftCell="A7"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125</v>
      </c>
      <c r="D3" s="74" t="s">
        <v>126</v>
      </c>
      <c r="E3" s="74" t="s">
        <v>127</v>
      </c>
      <c r="F3" s="74" t="s">
        <v>128</v>
      </c>
      <c r="G3" s="74" t="s">
        <v>129</v>
      </c>
      <c r="H3" s="74" t="s">
        <v>130</v>
      </c>
      <c r="I3" s="10"/>
      <c r="J3" s="10"/>
      <c r="K3" s="10"/>
    </row>
    <row r="4" spans="2:11" ht="14.45" customHeight="1">
      <c r="D4" s="10"/>
      <c r="E4" s="10"/>
      <c r="F4" s="10"/>
      <c r="G4" s="10"/>
      <c r="H4" s="10"/>
      <c r="I4" s="10"/>
      <c r="J4" s="10"/>
      <c r="K4" s="10"/>
    </row>
    <row r="5" spans="2:11" ht="14.45" customHeight="1">
      <c r="B5" s="5" t="s">
        <v>13</v>
      </c>
      <c r="C5" s="2" t="s">
        <v>130</v>
      </c>
      <c r="D5" s="10"/>
      <c r="E5" s="10"/>
      <c r="F5" s="10"/>
      <c r="G5" s="10"/>
      <c r="H5" s="10"/>
      <c r="I5" s="10"/>
      <c r="J5" s="10"/>
      <c r="K5" s="10"/>
    </row>
    <row r="6" spans="2:11" ht="14.45" customHeight="1">
      <c r="D6" s="10"/>
      <c r="E6" s="10"/>
      <c r="F6" s="10"/>
      <c r="G6" s="10"/>
      <c r="H6" s="10"/>
      <c r="I6" s="10"/>
      <c r="J6" s="10"/>
      <c r="K6" s="10"/>
    </row>
    <row r="7" spans="2:11" ht="14.45" customHeight="1">
      <c r="B7" s="5" t="s">
        <v>14</v>
      </c>
      <c r="C7" s="2" t="s">
        <v>129</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DGAG</v>
      </c>
      <c r="D9" s="8" t="str">
        <f t="shared" ref="D9:H9" si="0">IF(D$3="",D$2,D$3)</f>
        <v>DGBG</v>
      </c>
      <c r="E9" s="8" t="str">
        <f t="shared" si="0"/>
        <v>GAC</v>
      </c>
      <c r="F9" s="8" t="str">
        <f t="shared" si="0"/>
        <v>MI</v>
      </c>
      <c r="G9" s="8" t="str">
        <f t="shared" si="0"/>
        <v>PG</v>
      </c>
      <c r="H9" s="8" t="str">
        <f t="shared" si="0"/>
        <v>UGD</v>
      </c>
      <c r="I9" s="10"/>
      <c r="J9" s="10"/>
      <c r="K9" s="10"/>
    </row>
    <row r="10" spans="2:11" ht="14.45" customHeight="1">
      <c r="B10" s="8" t="str">
        <f>C5</f>
        <v>UGD</v>
      </c>
      <c r="C10" s="2">
        <v>1</v>
      </c>
      <c r="D10" s="74">
        <v>2</v>
      </c>
      <c r="E10" s="74">
        <v>2</v>
      </c>
      <c r="F10" s="74">
        <v>2</v>
      </c>
      <c r="G10" s="74">
        <v>6</v>
      </c>
      <c r="H10" s="74">
        <v>1</v>
      </c>
      <c r="I10" s="10"/>
      <c r="J10" s="10"/>
      <c r="K10" s="10"/>
    </row>
    <row r="11" spans="2:11" ht="14.45" customHeight="1">
      <c r="C11" s="9"/>
      <c r="D11" s="10"/>
      <c r="E11" s="10"/>
      <c r="F11" s="10"/>
      <c r="G11" s="10"/>
      <c r="H11" s="10"/>
      <c r="I11" s="10"/>
      <c r="J11" s="10"/>
      <c r="K11" s="10"/>
    </row>
    <row r="12" spans="2:11" ht="14.45" customHeight="1">
      <c r="B12" s="8" t="s">
        <v>18</v>
      </c>
      <c r="C12" s="8" t="str">
        <f>C7</f>
        <v>PG</v>
      </c>
      <c r="D12" s="10"/>
      <c r="E12" s="10"/>
      <c r="F12" s="10"/>
      <c r="G12" s="10"/>
      <c r="H12" s="10"/>
      <c r="I12" s="10"/>
      <c r="J12" s="10"/>
      <c r="K12" s="10"/>
    </row>
    <row r="13" spans="2:11" ht="14.45" customHeight="1">
      <c r="B13" s="8" t="str">
        <f>IF(C$3="",C$2,C$3)</f>
        <v>DGAG</v>
      </c>
      <c r="C13" s="2">
        <v>8</v>
      </c>
      <c r="D13" s="10"/>
      <c r="E13" s="10"/>
      <c r="F13" s="10"/>
      <c r="G13" s="10"/>
      <c r="H13" s="10"/>
      <c r="I13" s="10"/>
      <c r="J13" s="10"/>
      <c r="K13" s="10"/>
    </row>
    <row r="14" spans="2:11" ht="14.45" customHeight="1">
      <c r="B14" s="11" t="str">
        <f>IF(D$3="",D$2,D$3)</f>
        <v>DGBG</v>
      </c>
      <c r="C14" s="2">
        <v>7</v>
      </c>
      <c r="D14" s="10"/>
      <c r="E14" s="10"/>
      <c r="F14" s="10"/>
      <c r="G14" s="10"/>
      <c r="H14" s="10"/>
      <c r="I14" s="10"/>
      <c r="J14" s="10"/>
      <c r="K14" s="10"/>
    </row>
    <row r="15" spans="2:11" ht="14.45" customHeight="1">
      <c r="B15" s="11" t="str">
        <f>IF(E$3="",E$2,E$3)</f>
        <v>GAC</v>
      </c>
      <c r="C15" s="2">
        <v>6</v>
      </c>
      <c r="D15" s="10"/>
      <c r="E15" s="10"/>
      <c r="F15" s="10"/>
      <c r="G15" s="10"/>
      <c r="H15" s="10"/>
      <c r="I15" s="10"/>
      <c r="J15" s="10"/>
      <c r="K15" s="10"/>
    </row>
    <row r="16" spans="2:11" ht="14.45" customHeight="1">
      <c r="B16" s="11" t="str">
        <f>IF(F$3="",F$2,F$3)</f>
        <v>MI</v>
      </c>
      <c r="C16" s="2">
        <v>2</v>
      </c>
      <c r="D16" s="10"/>
      <c r="E16" s="10"/>
      <c r="F16" s="10"/>
      <c r="G16" s="10"/>
      <c r="H16" s="10"/>
      <c r="I16" s="10"/>
      <c r="J16" s="10"/>
      <c r="K16" s="10"/>
    </row>
    <row r="17" spans="2:11" ht="14.45" customHeight="1">
      <c r="B17" s="11" t="str">
        <f>IF(G$3="",G$2,G$3)</f>
        <v>PG</v>
      </c>
      <c r="C17" s="2">
        <v>1</v>
      </c>
      <c r="D17" s="10"/>
      <c r="E17" s="10"/>
      <c r="F17" s="10"/>
      <c r="G17" s="10"/>
      <c r="H17" s="10"/>
      <c r="I17" s="10"/>
      <c r="J17" s="10"/>
      <c r="K17" s="10"/>
    </row>
    <row r="18" spans="2:11" ht="14.45" customHeight="1">
      <c r="B18" s="11" t="str">
        <f>IF(H$3="",H$2,H$3)</f>
        <v>UGD</v>
      </c>
      <c r="C18" s="2">
        <v>3</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DGAG</v>
      </c>
      <c r="D20" s="8" t="str">
        <f t="shared" ref="D20:H20" si="1">D9</f>
        <v>DGBG</v>
      </c>
      <c r="E20" s="8" t="str">
        <f t="shared" si="1"/>
        <v>GAC</v>
      </c>
      <c r="F20" s="8" t="str">
        <f t="shared" si="1"/>
        <v>MI</v>
      </c>
      <c r="G20" s="8" t="str">
        <f t="shared" si="1"/>
        <v>PG</v>
      </c>
      <c r="H20" s="8" t="str">
        <f t="shared" si="1"/>
        <v>UGD</v>
      </c>
      <c r="I20" s="10"/>
      <c r="J20" s="10"/>
      <c r="K20" s="10"/>
    </row>
    <row r="21" spans="2:11" ht="14.45" customHeight="1">
      <c r="B21" s="117"/>
      <c r="C21" s="1">
        <v>0.34042553191489505</v>
      </c>
      <c r="D21" s="14">
        <v>0.21276595744680829</v>
      </c>
      <c r="E21" s="14">
        <v>4.2553191489361736E-2</v>
      </c>
      <c r="F21" s="14">
        <v>0.21276595744680823</v>
      </c>
      <c r="G21" s="14">
        <v>8.510638297872361E-2</v>
      </c>
      <c r="H21" s="14">
        <v>0.10638297872340416</v>
      </c>
      <c r="I21" s="10"/>
      <c r="J21" s="10"/>
      <c r="K21" s="10"/>
    </row>
    <row r="22" spans="2:11" ht="14.45" customHeight="1">
      <c r="C22" s="12"/>
      <c r="D22" s="22"/>
      <c r="E22" s="22"/>
      <c r="F22" s="10"/>
      <c r="G22" s="10"/>
      <c r="H22" s="10"/>
      <c r="I22" s="10"/>
      <c r="J22" s="10"/>
      <c r="K22" s="10"/>
    </row>
    <row r="23" spans="2:11" ht="14.45" customHeight="1">
      <c r="B23" s="9" t="s">
        <v>20</v>
      </c>
      <c r="C23" s="9">
        <v>8.5106382978723555E-2</v>
      </c>
      <c r="D23" s="10"/>
      <c r="E23" s="10"/>
      <c r="F23" s="118"/>
      <c r="G23" s="118"/>
      <c r="H23" s="10"/>
      <c r="I23" s="10"/>
      <c r="J23" s="10"/>
      <c r="K23" s="73"/>
    </row>
    <row r="24" spans="2:11" ht="14.45" customHeight="1">
      <c r="B24" s="8" t="s">
        <v>21</v>
      </c>
      <c r="C24" s="14">
        <f>IFERROR(MAX(C76:H76),"")</f>
        <v>0.26666666666666666</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0.3044</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1.0000000000000011</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-8.5106382978721529E-2</v>
      </c>
      <c r="E29" s="9">
        <f t="shared" si="2"/>
        <v>0.25531914893617158</v>
      </c>
      <c r="F29" s="9">
        <f t="shared" si="2"/>
        <v>-8.5106382978721418E-2</v>
      </c>
      <c r="G29" s="9">
        <f t="shared" si="2"/>
        <v>-0.17021276595744655</v>
      </c>
      <c r="H29" s="9">
        <f t="shared" si="2"/>
        <v>0.23404255319149089</v>
      </c>
      <c r="I29" s="13"/>
      <c r="J29" s="13"/>
    </row>
    <row r="30" spans="2:11" ht="14.45" customHeight="1">
      <c r="B30" s="9"/>
      <c r="C30" s="9">
        <f>-C29</f>
        <v>0</v>
      </c>
      <c r="D30" s="9">
        <f t="shared" ref="D30:H30" si="3">-D29</f>
        <v>8.5106382978721529E-2</v>
      </c>
      <c r="E30" s="9">
        <f t="shared" si="3"/>
        <v>-0.25531914893617158</v>
      </c>
      <c r="F30" s="9">
        <f t="shared" si="3"/>
        <v>8.5106382978721418E-2</v>
      </c>
      <c r="G30" s="9">
        <f>-G29</f>
        <v>0.17021276595744655</v>
      </c>
      <c r="H30" s="9">
        <f t="shared" si="3"/>
        <v>-0.23404255319149089</v>
      </c>
      <c r="I30" s="13"/>
      <c r="J30" s="13"/>
    </row>
    <row r="31" spans="2:11" ht="14.45" customHeight="1">
      <c r="B31" s="9"/>
      <c r="C31" s="9"/>
      <c r="I31" s="13"/>
      <c r="J31" s="13"/>
    </row>
    <row r="32" spans="2:11" ht="14.45" customHeight="1">
      <c r="B32" s="9" t="s">
        <v>25</v>
      </c>
      <c r="C32" s="9">
        <f>C21-$C13*IF($C$13=1,$C$21,IF($C$14=1,$D$21,IF($C$15=1,$E$21,IF($C$16=1,$F$21,IF($C$17=1,$G$21,IF($C$18=1,$H$21))))))</f>
        <v>-0.34042553191489383</v>
      </c>
      <c r="D32" s="9">
        <f>D21-$C14*IF($C$13=1,$C$21,IF($C$14=1,$D$21,IF($C$15=1,$E$21,IF($C$16=1,$F$21,IF($C$17=1,$G$21,IF($C$18=1,$H$21))))))</f>
        <v>-0.38297872340425698</v>
      </c>
      <c r="E32" s="9">
        <f>E21-$C15*IF($C$13=1,$C$21,IF($C$14=1,$D$21,IF($C$15=1,$E$21,IF($C$16=1,$F$21,IF($C$17=1,$G$21,IF($C$18=1,$H$21))))))</f>
        <v>-0.46808510638297984</v>
      </c>
      <c r="F32" s="9">
        <f>F21-$C16*IF($C$13=1,$C$21,IF($C$14=1,$D$21,IF($C$15=1,$E$21,IF($C$16=1,$F$21,IF($C$17=1,$G$21,IF($C$18=1,$H$21))))))</f>
        <v>4.2553191489361014E-2</v>
      </c>
      <c r="G32" s="9">
        <f>G21-$C17*IF($C$13=1,$C$21,IF($C$14=1,$D$21,IF($C$15=1,$E$21,IF($C$16=1,$F$21,IF($C$17=1,$G$21,IF($C$18=1,$H$21))))))</f>
        <v>0</v>
      </c>
      <c r="H32" s="9">
        <f>H21-$C18*IF($C$13=1,$C$21,IF($C$14=1,$D$21,IF($C$15=1,$E$21,IF($C$16=1,$F$21,IF($C$17=1,$G$21,IF($C$18=1,$H$21))))))</f>
        <v>-0.14893617021276664</v>
      </c>
      <c r="I32" s="13"/>
      <c r="J32" s="13"/>
    </row>
    <row r="33" spans="2:10" ht="14.45" customHeight="1">
      <c r="B33" s="9"/>
      <c r="C33" s="9">
        <f>-C32</f>
        <v>0.34042553191489383</v>
      </c>
      <c r="D33" s="9">
        <f>-D32</f>
        <v>0.38297872340425698</v>
      </c>
      <c r="E33" s="9">
        <f t="shared" ref="E33:H33" si="4">-E32</f>
        <v>0.46808510638297984</v>
      </c>
      <c r="F33" s="9">
        <f t="shared" si="4"/>
        <v>-4.2553191489361014E-2</v>
      </c>
      <c r="G33" s="9">
        <f t="shared" si="4"/>
        <v>0</v>
      </c>
      <c r="H33" s="9">
        <f t="shared" si="4"/>
        <v>0.14893617021276664</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6.6666666666666666E-2</v>
      </c>
      <c r="D76" s="9">
        <f>IF(MAX($C$10:$H$10)=1,0, ABS(D10*C14-MAX($C$10:$H$10))/(MAX($C$10:$H$10)*MAX($C$10:$H$10)-MAX($C$10:$H$10)))</f>
        <v>0.26666666666666666</v>
      </c>
      <c r="E76" s="9">
        <f>IF(MAX($C$10:$H$10)=1,0, ABS(E10*C15-MAX($C$10:$H$10))/(MAX($C$10:$H$10)*MAX($C$10:$H$10)-MAX($C$10:$H$10)))</f>
        <v>0.2</v>
      </c>
      <c r="F76" s="9">
        <f>IF(MAX($C$10:$H$10)=1,0, ABS(F10*C16-MAX($C$10:$H$10))/(MAX($C$10:$H$10)*MAX($C$10:$H$10)-MAX($C$10:$H$10)))</f>
        <v>6.6666666666666666E-2</v>
      </c>
      <c r="G76" s="9">
        <f>IF(MAX($C$10:$H$10)=1,0, ABS(G10*C17-MAX($C$10:$H$10))/(MAX($C$10:$H$10)*MAX($C$10:$H$10)-MAX($C$10:$H$10)))</f>
        <v>0</v>
      </c>
      <c r="H76" s="9">
        <f>IF(MAX($C$10:$H$10)=1,0, ABS(H10*C18-MAX($C$10:$H$10))/(MAX($C$10:$H$10)*MAX($C$10:$H$10)-MAX($C$10:$H$10)))</f>
        <v>0.1</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6</v>
      </c>
    </row>
    <row r="88" spans="2:17" ht="14.45" customHeight="1">
      <c r="B88" s="9"/>
      <c r="C88" s="9"/>
      <c r="Q88" s="9">
        <f>VLOOKUP(Q87,P80:Q86,2)</f>
        <v>0.3044</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13" priority="1" operator="equal">
      <formula>"YES"</formula>
    </cfRule>
    <cfRule type="cellIs" dxfId="12" priority="2" operator="equal">
      <formula>"NO"</formula>
    </cfRule>
  </conditionalFormatting>
  <dataValidations count="2">
    <dataValidation type="list" allowBlank="1" showInputMessage="1" showErrorMessage="1" sqref="C10:H10 C13:C18" xr:uid="{C4CC2AE0-CE04-4069-B1A0-C9FCC756C28D}">
      <formula1>"1,2,3,4,5,6,7,8,9"</formula1>
    </dataValidation>
    <dataValidation type="list" allowBlank="1" showInputMessage="1" showErrorMessage="1" sqref="C5 C7" xr:uid="{BA52078C-7C09-4E9E-9E17-E9C2230061FD}">
      <formula1>$C$3:$H$3</formula1>
    </dataValidation>
  </dataValidations>
  <pageMargins left="0.7" right="0.7" top="0.75" bottom="0.75" header="0.3" footer="0.3"/>
  <pageSetup paperSize="9"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BDD4B-8C1C-4A16-ADBC-247E32C4C0D5}">
  <sheetPr codeName="Hoja13"/>
  <dimension ref="B1:Y94"/>
  <sheetViews>
    <sheetView topLeftCell="A18" zoomScaleNormal="10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125</v>
      </c>
      <c r="D3" s="74" t="s">
        <v>126</v>
      </c>
      <c r="E3" s="74" t="s">
        <v>127</v>
      </c>
      <c r="F3" s="74" t="s">
        <v>128</v>
      </c>
      <c r="G3" s="74" t="s">
        <v>129</v>
      </c>
      <c r="H3" s="74" t="s">
        <v>130</v>
      </c>
      <c r="I3" s="10"/>
      <c r="J3" s="10"/>
      <c r="K3" s="10"/>
    </row>
    <row r="4" spans="2:11" ht="14.45" customHeight="1">
      <c r="D4" s="10"/>
      <c r="E4" s="10"/>
      <c r="F4" s="10"/>
      <c r="G4" s="10"/>
      <c r="H4" s="10"/>
      <c r="I4" s="10"/>
      <c r="J4" s="10"/>
      <c r="K4" s="10"/>
    </row>
    <row r="5" spans="2:11" ht="14.45" customHeight="1">
      <c r="B5" s="5" t="s">
        <v>13</v>
      </c>
      <c r="C5" s="2" t="s">
        <v>125</v>
      </c>
      <c r="D5" s="10"/>
      <c r="E5" s="10"/>
      <c r="F5" s="10"/>
      <c r="G5" s="10"/>
      <c r="H5" s="10"/>
      <c r="I5" s="10"/>
      <c r="J5" s="10"/>
      <c r="K5" s="10"/>
    </row>
    <row r="6" spans="2:11" ht="14.45" customHeight="1">
      <c r="D6" s="10"/>
      <c r="E6" s="10"/>
      <c r="F6" s="10"/>
      <c r="G6" s="10"/>
      <c r="H6" s="10"/>
      <c r="I6" s="10"/>
      <c r="J6" s="10"/>
      <c r="K6" s="10"/>
    </row>
    <row r="7" spans="2:11" ht="14.45" customHeight="1">
      <c r="B7" s="5" t="s">
        <v>14</v>
      </c>
      <c r="C7" s="2" t="s">
        <v>127</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DGAG</v>
      </c>
      <c r="D9" s="8" t="str">
        <f t="shared" ref="D9:H9" si="0">IF(D$3="",D$2,D$3)</f>
        <v>DGBG</v>
      </c>
      <c r="E9" s="8" t="str">
        <f t="shared" si="0"/>
        <v>GAC</v>
      </c>
      <c r="F9" s="8" t="str">
        <f t="shared" si="0"/>
        <v>MI</v>
      </c>
      <c r="G9" s="8" t="str">
        <f t="shared" si="0"/>
        <v>PG</v>
      </c>
      <c r="H9" s="8" t="str">
        <f t="shared" si="0"/>
        <v>UGD</v>
      </c>
      <c r="I9" s="10"/>
      <c r="J9" s="10"/>
      <c r="K9" s="10"/>
    </row>
    <row r="10" spans="2:11" ht="14.45" customHeight="1">
      <c r="B10" s="8" t="str">
        <f>C5</f>
        <v>DGAG</v>
      </c>
      <c r="C10" s="2">
        <v>1</v>
      </c>
      <c r="D10" s="74">
        <v>2</v>
      </c>
      <c r="E10" s="74">
        <v>6</v>
      </c>
      <c r="F10" s="74">
        <v>2</v>
      </c>
      <c r="G10" s="74">
        <v>5</v>
      </c>
      <c r="H10" s="74">
        <v>4</v>
      </c>
      <c r="I10" s="10"/>
      <c r="J10" s="10"/>
      <c r="K10" s="10"/>
    </row>
    <row r="11" spans="2:11" ht="14.45" customHeight="1">
      <c r="C11" s="9"/>
      <c r="D11" s="10"/>
      <c r="E11" s="10"/>
      <c r="F11" s="10"/>
      <c r="G11" s="10"/>
      <c r="H11" s="10"/>
      <c r="I11" s="10"/>
      <c r="J11" s="10"/>
      <c r="K11" s="10"/>
    </row>
    <row r="12" spans="2:11" ht="14.45" customHeight="1">
      <c r="B12" s="8" t="s">
        <v>18</v>
      </c>
      <c r="C12" s="8" t="str">
        <f>C7</f>
        <v>GAC</v>
      </c>
      <c r="D12" s="10"/>
      <c r="E12" s="10"/>
      <c r="F12" s="10"/>
      <c r="G12" s="10"/>
      <c r="H12" s="10"/>
      <c r="I12" s="10"/>
      <c r="J12" s="10"/>
      <c r="K12" s="10"/>
    </row>
    <row r="13" spans="2:11" ht="14.45" customHeight="1">
      <c r="B13" s="8" t="str">
        <f>IF(C$3="",C$2,C$3)</f>
        <v>DGAG</v>
      </c>
      <c r="C13" s="2">
        <v>8</v>
      </c>
      <c r="D13" s="10"/>
      <c r="E13" s="10"/>
      <c r="F13" s="10"/>
      <c r="G13" s="10"/>
      <c r="H13" s="10"/>
      <c r="I13" s="10"/>
      <c r="J13" s="10"/>
      <c r="K13" s="10"/>
    </row>
    <row r="14" spans="2:11" ht="14.45" customHeight="1">
      <c r="B14" s="11" t="str">
        <f>IF(D$3="",D$2,D$3)</f>
        <v>DGBG</v>
      </c>
      <c r="C14" s="2">
        <v>7</v>
      </c>
      <c r="D14" s="10"/>
      <c r="E14" s="10"/>
      <c r="F14" s="10"/>
      <c r="G14" s="10"/>
      <c r="H14" s="10"/>
      <c r="I14" s="10"/>
      <c r="J14" s="10"/>
      <c r="K14" s="10"/>
    </row>
    <row r="15" spans="2:11" ht="14.45" customHeight="1">
      <c r="B15" s="11" t="str">
        <f>IF(E$3="",E$2,E$3)</f>
        <v>GAC</v>
      </c>
      <c r="C15" s="2">
        <v>1</v>
      </c>
      <c r="D15" s="10"/>
      <c r="E15" s="10"/>
      <c r="F15" s="10"/>
      <c r="G15" s="10"/>
      <c r="H15" s="10"/>
      <c r="I15" s="10"/>
      <c r="J15" s="10"/>
      <c r="K15" s="10"/>
    </row>
    <row r="16" spans="2:11" ht="14.45" customHeight="1">
      <c r="B16" s="11" t="str">
        <f>IF(F$3="",F$2,F$3)</f>
        <v>MI</v>
      </c>
      <c r="C16" s="2">
        <v>6</v>
      </c>
      <c r="D16" s="10"/>
      <c r="E16" s="10"/>
      <c r="F16" s="10"/>
      <c r="G16" s="10"/>
      <c r="H16" s="10"/>
      <c r="I16" s="10"/>
      <c r="J16" s="10"/>
      <c r="K16" s="10"/>
    </row>
    <row r="17" spans="2:11" ht="14.45" customHeight="1">
      <c r="B17" s="11" t="str">
        <f>IF(G$3="",G$2,G$3)</f>
        <v>PG</v>
      </c>
      <c r="C17" s="2">
        <v>2</v>
      </c>
      <c r="D17" s="10"/>
      <c r="E17" s="10"/>
      <c r="F17" s="10"/>
      <c r="G17" s="10"/>
      <c r="H17" s="10"/>
      <c r="I17" s="10"/>
      <c r="J17" s="10"/>
      <c r="K17" s="10"/>
    </row>
    <row r="18" spans="2:11" ht="14.45" customHeight="1">
      <c r="B18" s="11" t="str">
        <f>IF(H$3="",H$2,H$3)</f>
        <v>UGD</v>
      </c>
      <c r="C18" s="2">
        <v>3</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DGAG</v>
      </c>
      <c r="D20" s="8" t="str">
        <f t="shared" ref="D20:H20" si="1">D9</f>
        <v>DGBG</v>
      </c>
      <c r="E20" s="8" t="str">
        <f t="shared" si="1"/>
        <v>GAC</v>
      </c>
      <c r="F20" s="8" t="str">
        <f t="shared" si="1"/>
        <v>MI</v>
      </c>
      <c r="G20" s="8" t="str">
        <f t="shared" si="1"/>
        <v>PG</v>
      </c>
      <c r="H20" s="8" t="str">
        <f t="shared" si="1"/>
        <v>UGD</v>
      </c>
      <c r="I20" s="10"/>
      <c r="J20" s="10"/>
      <c r="K20" s="10"/>
    </row>
    <row r="21" spans="2:11" ht="14.45" customHeight="1">
      <c r="B21" s="117"/>
      <c r="C21" s="1">
        <v>0.34042553191489505</v>
      </c>
      <c r="D21" s="14">
        <v>0.21276595744680829</v>
      </c>
      <c r="E21" s="14">
        <v>4.2553191489361736E-2</v>
      </c>
      <c r="F21" s="14">
        <v>0.21276595744680823</v>
      </c>
      <c r="G21" s="14">
        <v>8.510638297872361E-2</v>
      </c>
      <c r="H21" s="14">
        <v>0.10638297872340416</v>
      </c>
      <c r="I21" s="10"/>
      <c r="J21" s="10"/>
      <c r="K21" s="10"/>
    </row>
    <row r="22" spans="2:11" ht="14.45" customHeight="1">
      <c r="C22" s="12"/>
      <c r="D22" s="22"/>
      <c r="E22" s="22"/>
      <c r="F22" s="10"/>
      <c r="G22" s="10"/>
      <c r="H22" s="10"/>
      <c r="I22" s="10"/>
      <c r="J22" s="10"/>
      <c r="K22" s="10"/>
    </row>
    <row r="23" spans="2:11" ht="14.45" customHeight="1">
      <c r="B23" s="9" t="s">
        <v>20</v>
      </c>
      <c r="C23" s="9">
        <v>8.5106382978723555E-2</v>
      </c>
      <c r="D23" s="10"/>
      <c r="E23" s="10"/>
      <c r="F23" s="118"/>
      <c r="G23" s="118"/>
      <c r="H23" s="10"/>
      <c r="I23" s="10"/>
      <c r="J23" s="10"/>
      <c r="K23" s="73"/>
    </row>
    <row r="24" spans="2:11" ht="14.45" customHeight="1">
      <c r="B24" s="8" t="s">
        <v>21</v>
      </c>
      <c r="C24" s="14">
        <f>IFERROR(MAX(C76:H76),"")</f>
        <v>0.26666666666666666</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0.3044</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1.0000000000000011</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-8.5106382978721529E-2</v>
      </c>
      <c r="E29" s="9">
        <f t="shared" si="2"/>
        <v>8.5106382978724637E-2</v>
      </c>
      <c r="F29" s="9">
        <f t="shared" si="2"/>
        <v>-8.5106382978721418E-2</v>
      </c>
      <c r="G29" s="9">
        <f t="shared" si="2"/>
        <v>-8.5106382978723027E-2</v>
      </c>
      <c r="H29" s="9">
        <f t="shared" si="2"/>
        <v>-8.5106382978721584E-2</v>
      </c>
      <c r="I29" s="13"/>
      <c r="J29" s="13"/>
    </row>
    <row r="30" spans="2:11" ht="14.45" customHeight="1">
      <c r="B30" s="9"/>
      <c r="C30" s="9">
        <f>-C29</f>
        <v>0</v>
      </c>
      <c r="D30" s="9">
        <f t="shared" ref="D30:H30" si="3">-D29</f>
        <v>8.5106382978721529E-2</v>
      </c>
      <c r="E30" s="9">
        <f t="shared" si="3"/>
        <v>-8.5106382978724637E-2</v>
      </c>
      <c r="F30" s="9">
        <f t="shared" si="3"/>
        <v>8.5106382978721418E-2</v>
      </c>
      <c r="G30" s="9">
        <f>-G29</f>
        <v>8.5106382978723027E-2</v>
      </c>
      <c r="H30" s="9">
        <f t="shared" si="3"/>
        <v>8.5106382978721584E-2</v>
      </c>
      <c r="I30" s="13"/>
      <c r="J30" s="13"/>
    </row>
    <row r="31" spans="2:11" ht="14.45" customHeight="1">
      <c r="B31" s="9"/>
      <c r="C31" s="9"/>
      <c r="I31" s="13"/>
      <c r="J31" s="13"/>
    </row>
    <row r="32" spans="2:11" ht="14.45" customHeight="1">
      <c r="B32" s="9" t="s">
        <v>25</v>
      </c>
      <c r="C32" s="9">
        <f>C21-$C13*IF($C$13=1,$C$21,IF($C$14=1,$D$21,IF($C$15=1,$E$21,IF($C$16=1,$F$21,IF($C$17=1,$G$21,IF($C$18=1,$H$21))))))</f>
        <v>1.1657341758564144E-15</v>
      </c>
      <c r="D32" s="9">
        <f>D21-$C14*IF($C$13=1,$C$21,IF($C$14=1,$D$21,IF($C$15=1,$E$21,IF($C$16=1,$F$21,IF($C$17=1,$G$21,IF($C$18=1,$H$21))))))</f>
        <v>-8.5106382978723832E-2</v>
      </c>
      <c r="E32" s="9">
        <f>E21-$C15*IF($C$13=1,$C$21,IF($C$14=1,$D$21,IF($C$15=1,$E$21,IF($C$16=1,$F$21,IF($C$17=1,$G$21,IF($C$18=1,$H$21))))))</f>
        <v>0</v>
      </c>
      <c r="F32" s="9">
        <f>F21-$C16*IF($C$13=1,$C$21,IF($C$14=1,$D$21,IF($C$15=1,$E$21,IF($C$16=1,$F$21,IF($C$17=1,$G$21,IF($C$18=1,$H$21))))))</f>
        <v>-4.255319148936218E-2</v>
      </c>
      <c r="G32" s="9">
        <f>G21-$C17*IF($C$13=1,$C$21,IF($C$14=1,$D$21,IF($C$15=1,$E$21,IF($C$16=1,$F$21,IF($C$17=1,$G$21,IF($C$18=1,$H$21))))))</f>
        <v>1.3877787807814457E-16</v>
      </c>
      <c r="H32" s="9">
        <f>H21-$C18*IF($C$13=1,$C$21,IF($C$14=1,$D$21,IF($C$15=1,$E$21,IF($C$16=1,$F$21,IF($C$17=1,$G$21,IF($C$18=1,$H$21))))))</f>
        <v>-2.1276595744681048E-2</v>
      </c>
      <c r="I32" s="13"/>
      <c r="J32" s="13"/>
    </row>
    <row r="33" spans="2:10" ht="14.45" customHeight="1">
      <c r="B33" s="9"/>
      <c r="C33" s="9">
        <f>-C32</f>
        <v>-1.1657341758564144E-15</v>
      </c>
      <c r="D33" s="9">
        <f>-D32</f>
        <v>8.5106382978723832E-2</v>
      </c>
      <c r="E33" s="9">
        <f t="shared" ref="E33:H33" si="4">-E32</f>
        <v>0</v>
      </c>
      <c r="F33" s="9">
        <f t="shared" si="4"/>
        <v>4.255319148936218E-2</v>
      </c>
      <c r="G33" s="9">
        <f t="shared" si="4"/>
        <v>-1.3877787807814457E-16</v>
      </c>
      <c r="H33" s="9">
        <f t="shared" si="4"/>
        <v>2.1276595744681048E-2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6.6666666666666666E-2</v>
      </c>
      <c r="D76" s="9">
        <f>IF(MAX($C$10:$H$10)=1,0, ABS(D10*C14-MAX($C$10:$H$10))/(MAX($C$10:$H$10)*MAX($C$10:$H$10)-MAX($C$10:$H$10)))</f>
        <v>0.26666666666666666</v>
      </c>
      <c r="E76" s="9">
        <f>IF(MAX($C$10:$H$10)=1,0, ABS(E10*C15-MAX($C$10:$H$10))/(MAX($C$10:$H$10)*MAX($C$10:$H$10)-MAX($C$10:$H$10)))</f>
        <v>0</v>
      </c>
      <c r="F76" s="9">
        <f>IF(MAX($C$10:$H$10)=1,0, ABS(F10*C16-MAX($C$10:$H$10))/(MAX($C$10:$H$10)*MAX($C$10:$H$10)-MAX($C$10:$H$10)))</f>
        <v>0.2</v>
      </c>
      <c r="G76" s="9">
        <f>IF(MAX($C$10:$H$10)=1,0, ABS(G10*C17-MAX($C$10:$H$10))/(MAX($C$10:$H$10)*MAX($C$10:$H$10)-MAX($C$10:$H$10)))</f>
        <v>0.13333333333333333</v>
      </c>
      <c r="H76" s="9">
        <f>IF(MAX($C$10:$H$10)=1,0, ABS(H10*C18-MAX($C$10:$H$10))/(MAX($C$10:$H$10)*MAX($C$10:$H$10)-MAX($C$10:$H$10)))</f>
        <v>0.2</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6</v>
      </c>
    </row>
    <row r="88" spans="2:17" ht="14.45" customHeight="1">
      <c r="B88" s="9"/>
      <c r="C88" s="9"/>
      <c r="Q88" s="9">
        <f>VLOOKUP(Q87,P80:Q86,2)</f>
        <v>0.3044</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11" priority="1" operator="equal">
      <formula>"YES"</formula>
    </cfRule>
    <cfRule type="cellIs" dxfId="10" priority="2" operator="equal">
      <formula>"NO"</formula>
    </cfRule>
  </conditionalFormatting>
  <dataValidations count="2">
    <dataValidation type="list" allowBlank="1" showInputMessage="1" showErrorMessage="1" sqref="C5 C7" xr:uid="{AE6961EC-CCDB-4FE0-AFA1-92DFCC0C345C}">
      <formula1>$C$3:$H$3</formula1>
    </dataValidation>
    <dataValidation type="list" allowBlank="1" showInputMessage="1" showErrorMessage="1" sqref="C10:H10 C13:C18" xr:uid="{CF57A211-3038-425A-90E2-94A3366BBE96}">
      <formula1>"1,2,3,4,5,6,7,8,9"</formula1>
    </dataValidation>
  </dataValidations>
  <pageMargins left="0.7" right="0.7" top="0.75" bottom="0.75" header="0.3" footer="0.3"/>
  <pageSetup paperSize="9" orientation="portrait" horizontalDpi="1200"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U120"/>
  <sheetViews>
    <sheetView zoomScaleNormal="100" workbookViewId="0">
      <selection activeCell="C24" sqref="C24:K24"/>
    </sheetView>
  </sheetViews>
  <sheetFormatPr defaultColWidth="8.85546875" defaultRowHeight="14.45" customHeight="1"/>
  <cols>
    <col min="1" max="1" width="8.85546875" style="3"/>
    <col min="2" max="2" width="19.28515625" style="3" customWidth="1"/>
    <col min="3" max="11" width="11.42578125" style="3" customWidth="1"/>
    <col min="12" max="12" width="8.85546875" style="3"/>
    <col min="13" max="17" width="11.5703125" style="3" bestFit="1" customWidth="1"/>
    <col min="18" max="18" width="8.85546875" style="3"/>
    <col min="19" max="19" width="11.5703125" style="3" bestFit="1" customWidth="1"/>
    <col min="20" max="20" width="8.85546875" style="3"/>
    <col min="21" max="21" width="11.5703125" style="3" bestFit="1" customWidth="1"/>
    <col min="22" max="16384" width="8.85546875" style="3"/>
  </cols>
  <sheetData>
    <row r="2" spans="2:21" ht="14.45" customHeight="1">
      <c r="B2" s="5" t="s">
        <v>135</v>
      </c>
      <c r="C2" s="6" t="s">
        <v>2</v>
      </c>
      <c r="D2" s="6" t="s">
        <v>3</v>
      </c>
      <c r="E2" s="6" t="s">
        <v>4</v>
      </c>
      <c r="F2" s="6" t="s">
        <v>5</v>
      </c>
      <c r="G2" s="6" t="s">
        <v>6</v>
      </c>
      <c r="H2" s="6" t="s">
        <v>134</v>
      </c>
      <c r="I2" s="6" t="s">
        <v>136</v>
      </c>
      <c r="J2" s="6" t="s">
        <v>137</v>
      </c>
      <c r="K2" s="6" t="s">
        <v>138</v>
      </c>
    </row>
    <row r="3" spans="2:21" ht="14.45" customHeight="1">
      <c r="B3" s="5" t="s">
        <v>7</v>
      </c>
      <c r="C3" s="2" t="s">
        <v>89</v>
      </c>
      <c r="D3" s="2" t="s">
        <v>90</v>
      </c>
      <c r="E3" s="2" t="s">
        <v>91</v>
      </c>
      <c r="F3" s="2" t="s">
        <v>92</v>
      </c>
      <c r="G3" s="2" t="s">
        <v>93</v>
      </c>
      <c r="H3" s="2" t="s">
        <v>94</v>
      </c>
      <c r="I3" s="2" t="s">
        <v>95</v>
      </c>
      <c r="J3" s="2" t="s">
        <v>90</v>
      </c>
      <c r="K3" s="2" t="s">
        <v>96</v>
      </c>
    </row>
    <row r="5" spans="2:21" ht="14.45" customHeight="1">
      <c r="B5" s="5" t="s">
        <v>13</v>
      </c>
      <c r="C5" s="2" t="s">
        <v>95</v>
      </c>
    </row>
    <row r="7" spans="2:21" ht="14.45" customHeight="1">
      <c r="B7" s="5" t="s">
        <v>14</v>
      </c>
      <c r="C7" s="2" t="s">
        <v>93</v>
      </c>
    </row>
    <row r="9" spans="2:21" ht="14.45" customHeight="1">
      <c r="B9" s="7" t="s">
        <v>16</v>
      </c>
      <c r="C9" s="8" t="str">
        <f>IF(C$3="",C$2,C$3)</f>
        <v>NYV</v>
      </c>
      <c r="D9" s="8" t="str">
        <f t="shared" ref="D9:K9" si="0">IF(D$3="",D$2,D$3)</f>
        <v>DA</v>
      </c>
      <c r="E9" s="8" t="str">
        <f t="shared" si="0"/>
        <v>AE</v>
      </c>
      <c r="F9" s="8" t="str">
        <f t="shared" si="0"/>
        <v>PP</v>
      </c>
      <c r="G9" s="8" t="str">
        <f t="shared" si="0"/>
        <v>PA</v>
      </c>
      <c r="H9" s="8" t="str">
        <f t="shared" si="0"/>
        <v>DBE</v>
      </c>
      <c r="I9" s="8" t="str">
        <f t="shared" si="0"/>
        <v>HNMO</v>
      </c>
      <c r="J9" s="8" t="str">
        <f t="shared" si="0"/>
        <v>DA</v>
      </c>
      <c r="K9" s="8" t="str">
        <f t="shared" si="0"/>
        <v>DIA</v>
      </c>
    </row>
    <row r="10" spans="2:21" ht="14.45" customHeight="1">
      <c r="B10" s="8" t="str">
        <f>C5</f>
        <v>HNMO</v>
      </c>
      <c r="C10" s="2">
        <v>5</v>
      </c>
      <c r="D10" s="2">
        <v>8</v>
      </c>
      <c r="E10" s="2">
        <v>6</v>
      </c>
      <c r="F10" s="2">
        <v>3</v>
      </c>
      <c r="G10" s="2">
        <v>9</v>
      </c>
      <c r="H10" s="2">
        <v>4</v>
      </c>
      <c r="I10" s="2">
        <v>1</v>
      </c>
      <c r="J10" s="2">
        <v>2</v>
      </c>
      <c r="K10" s="2">
        <v>7</v>
      </c>
      <c r="U10" s="9">
        <f>IF(MAX($C$10:$K$10)=1,0, ABS(K10*C21-MAX($C$10:$K$10))/(MAX($C$10:$K$10)*MAX($C$10:$K$10)-MAX($C$10:$K$10)))</f>
        <v>0.16666666666666666</v>
      </c>
    </row>
    <row r="11" spans="2:21" ht="14.45" customHeight="1">
      <c r="C11" s="9"/>
      <c r="D11" s="9"/>
      <c r="E11" s="9"/>
      <c r="F11" s="9"/>
      <c r="G11" s="9"/>
      <c r="H11" s="9"/>
      <c r="I11" s="9"/>
      <c r="J11" s="9"/>
      <c r="K11" s="9"/>
    </row>
    <row r="12" spans="2:21" ht="14.45" customHeight="1">
      <c r="B12" s="8" t="s">
        <v>18</v>
      </c>
      <c r="C12" s="8" t="str">
        <f>C7</f>
        <v>PA</v>
      </c>
      <c r="D12" s="10"/>
      <c r="E12" s="10"/>
      <c r="F12" s="10"/>
      <c r="G12" s="10"/>
      <c r="H12" s="10"/>
      <c r="I12" s="10"/>
      <c r="J12" s="10"/>
      <c r="K12" s="10"/>
    </row>
    <row r="13" spans="2:21" ht="14.45" customHeight="1">
      <c r="B13" s="8" t="str">
        <f>IF(C$3="",C$2,C$3)</f>
        <v>NYV</v>
      </c>
      <c r="C13" s="2">
        <v>5</v>
      </c>
    </row>
    <row r="14" spans="2:21" ht="14.45" customHeight="1">
      <c r="B14" s="11" t="str">
        <f>IF(D$3="",D$2,D$3)</f>
        <v>DA</v>
      </c>
      <c r="C14" s="2">
        <v>1</v>
      </c>
    </row>
    <row r="15" spans="2:21" ht="14.45" customHeight="1">
      <c r="B15" s="11" t="str">
        <f>IF(E$3="",E$2,E$3)</f>
        <v>AE</v>
      </c>
      <c r="C15" s="2">
        <v>4</v>
      </c>
    </row>
    <row r="16" spans="2:21" ht="14.45" customHeight="1">
      <c r="B16" s="11" t="str">
        <f>IF(F$3="",F$2,F$3)</f>
        <v>PP</v>
      </c>
      <c r="C16" s="2">
        <v>7</v>
      </c>
    </row>
    <row r="17" spans="1:11" ht="14.45" customHeight="1">
      <c r="B17" s="11" t="str">
        <f>IF(G$3="",G$2,G$3)</f>
        <v>PA</v>
      </c>
      <c r="C17" s="2">
        <v>2</v>
      </c>
    </row>
    <row r="18" spans="1:11" ht="14.45" customHeight="1">
      <c r="B18" s="11" t="str">
        <f>IF(H$3="",H$2,H$3)</f>
        <v>DBE</v>
      </c>
      <c r="C18" s="2">
        <v>6</v>
      </c>
    </row>
    <row r="19" spans="1:11" ht="14.45" customHeight="1">
      <c r="B19" s="11" t="str">
        <f>IF(I$3="",I$2,I$3)</f>
        <v>HNMO</v>
      </c>
      <c r="C19" s="2">
        <v>9</v>
      </c>
    </row>
    <row r="20" spans="1:11" ht="14.45" customHeight="1">
      <c r="B20" s="11" t="str">
        <f>IF(J$3="",J$2,J$3)</f>
        <v>DA</v>
      </c>
      <c r="C20" s="2">
        <v>8</v>
      </c>
    </row>
    <row r="21" spans="1:11" ht="14.45" customHeight="1">
      <c r="B21" s="11" t="str">
        <f>IF(K$3="",K$2,K$3)</f>
        <v>DIA</v>
      </c>
      <c r="C21" s="2">
        <v>3</v>
      </c>
    </row>
    <row r="22" spans="1:11" ht="14.45" customHeight="1">
      <c r="B22" s="10"/>
    </row>
    <row r="23" spans="1:11" ht="14.45" customHeight="1">
      <c r="A23" s="10"/>
      <c r="B23" s="121" t="s">
        <v>19</v>
      </c>
      <c r="C23" s="8" t="str">
        <f>C9</f>
        <v>NYV</v>
      </c>
      <c r="D23" s="8" t="str">
        <f t="shared" ref="D23:K23" si="1">D9</f>
        <v>DA</v>
      </c>
      <c r="E23" s="8" t="str">
        <f t="shared" si="1"/>
        <v>AE</v>
      </c>
      <c r="F23" s="8" t="str">
        <f t="shared" si="1"/>
        <v>PP</v>
      </c>
      <c r="G23" s="8" t="str">
        <f t="shared" si="1"/>
        <v>PA</v>
      </c>
      <c r="H23" s="8" t="str">
        <f t="shared" si="1"/>
        <v>DBE</v>
      </c>
      <c r="I23" s="8" t="str">
        <f t="shared" si="1"/>
        <v>HNMO</v>
      </c>
      <c r="J23" s="8" t="str">
        <f t="shared" si="1"/>
        <v>DA</v>
      </c>
      <c r="K23" s="8" t="str">
        <f t="shared" si="1"/>
        <v>DIA</v>
      </c>
    </row>
    <row r="24" spans="1:11" ht="14.45" customHeight="1">
      <c r="A24" s="10"/>
      <c r="B24" s="122"/>
      <c r="C24" s="14">
        <v>7.7550392368056456E-2</v>
      </c>
      <c r="D24" s="14">
        <v>2.9081397138021173E-2</v>
      </c>
      <c r="E24" s="14">
        <v>6.462532697338047E-2</v>
      </c>
      <c r="F24" s="14">
        <v>0.12925065394676083</v>
      </c>
      <c r="G24" s="14">
        <v>4.308355131558695E-2</v>
      </c>
      <c r="H24" s="14">
        <v>9.6937990460070636E-2</v>
      </c>
      <c r="I24" s="14">
        <v>0.31020156947222582</v>
      </c>
      <c r="J24" s="14">
        <v>0.19387598092014133</v>
      </c>
      <c r="K24" s="14">
        <v>5.539313740575471E-2</v>
      </c>
    </row>
    <row r="25" spans="1:11" ht="14.45" customHeight="1">
      <c r="A25" s="10"/>
      <c r="B25" s="10"/>
      <c r="C25" s="22"/>
      <c r="D25" s="22"/>
      <c r="E25" s="22"/>
      <c r="F25" s="22"/>
      <c r="G25" s="22"/>
      <c r="H25" s="22"/>
      <c r="I25" s="22"/>
      <c r="J25" s="22"/>
      <c r="K25" s="22"/>
    </row>
    <row r="26" spans="1:11" ht="14.45" customHeight="1">
      <c r="A26" s="10"/>
      <c r="B26" s="9" t="s">
        <v>20</v>
      </c>
      <c r="C26" s="9">
        <v>7.7550392368056539E-2</v>
      </c>
      <c r="D26" s="10"/>
      <c r="E26" s="10"/>
      <c r="F26" s="10"/>
      <c r="G26" s="10"/>
      <c r="H26" s="10"/>
      <c r="I26" s="118"/>
      <c r="J26" s="118"/>
      <c r="K26" s="10"/>
    </row>
    <row r="27" spans="1:11" ht="14.45" customHeight="1">
      <c r="A27" s="10"/>
      <c r="B27" s="8" t="s">
        <v>21</v>
      </c>
      <c r="C27" s="14">
        <f>IFERROR(MAX(M10:U10),"")</f>
        <v>0.16666666666666666</v>
      </c>
      <c r="D27" s="119" t="str">
        <f>(IF(C27&lt;C28, "The pairwise comparison consistency level is acceptable", "The pairwise comparison consistency level is not acceptable"))</f>
        <v>The pairwise comparison consistency level is acceptable</v>
      </c>
      <c r="E27" s="119"/>
      <c r="F27" s="119"/>
      <c r="G27" s="119"/>
      <c r="H27" s="119"/>
      <c r="I27" s="119"/>
      <c r="J27" s="119"/>
      <c r="K27" s="119"/>
    </row>
    <row r="28" spans="1:11" ht="14.45" customHeight="1">
      <c r="A28" s="10"/>
      <c r="B28" s="7" t="s">
        <v>22</v>
      </c>
      <c r="C28" s="8">
        <f>IFERROR(G107,"")</f>
        <v>0.36620000000000003</v>
      </c>
      <c r="D28" s="10"/>
      <c r="E28" s="10"/>
      <c r="F28" s="10"/>
      <c r="G28" s="10"/>
      <c r="H28" s="10"/>
      <c r="I28" s="10"/>
      <c r="J28" s="10"/>
      <c r="K28" s="10"/>
    </row>
    <row r="29" spans="1:11" s="9" customFormat="1" ht="14.45" customHeight="1">
      <c r="B29" s="13"/>
      <c r="C29" s="13"/>
      <c r="D29" s="13"/>
      <c r="E29" s="13"/>
      <c r="F29" s="13"/>
      <c r="G29" s="13"/>
      <c r="H29" s="13"/>
      <c r="I29" s="13"/>
      <c r="J29" s="13"/>
      <c r="K29" s="13"/>
    </row>
    <row r="30" spans="1:11" s="9" customFormat="1" ht="14.45" customHeight="1">
      <c r="B30" s="9" t="s">
        <v>23</v>
      </c>
      <c r="C30" s="9">
        <f>SUM(C24:K24)</f>
        <v>0.99999999999999833</v>
      </c>
    </row>
    <row r="31" spans="1:11" s="9" customFormat="1" ht="14.45" customHeight="1"/>
    <row r="32" spans="1:11" s="9" customFormat="1" ht="14.45" customHeight="1">
      <c r="B32" s="9" t="s">
        <v>24</v>
      </c>
      <c r="C32" s="9">
        <f t="shared" ref="C32:K32" si="2">IF($C$10=1,$C$24,IF($D$10=1,$D$24,IF($E$10=1,$E$24,IF($F$10=1,$F$24,IF($G$10=1,$G$24,IF($H$10=1,$H$24,IF($I$10=1,$I$24,IF($J$10=1,$J$24,IF($K$10=1,$K$24)))))))))-C10*C24</f>
        <v>-7.7550392368056442E-2</v>
      </c>
      <c r="D32" s="9">
        <f t="shared" si="2"/>
        <v>7.7550392368056442E-2</v>
      </c>
      <c r="E32" s="9">
        <f t="shared" si="2"/>
        <v>-7.7550392368056997E-2</v>
      </c>
      <c r="F32" s="9">
        <f t="shared" si="2"/>
        <v>-7.7550392368056664E-2</v>
      </c>
      <c r="G32" s="9">
        <f t="shared" si="2"/>
        <v>-7.755039236805672E-2</v>
      </c>
      <c r="H32" s="9">
        <f t="shared" si="2"/>
        <v>-7.755039236805672E-2</v>
      </c>
      <c r="I32" s="9">
        <f t="shared" si="2"/>
        <v>0</v>
      </c>
      <c r="J32" s="9">
        <f t="shared" si="2"/>
        <v>-7.7550392368056831E-2</v>
      </c>
      <c r="K32" s="9">
        <f t="shared" si="2"/>
        <v>-7.7550392368057164E-2</v>
      </c>
    </row>
    <row r="33" spans="2:11" s="9" customFormat="1" ht="14.45" customHeight="1">
      <c r="C33" s="9">
        <f>-C32</f>
        <v>7.7550392368056442E-2</v>
      </c>
      <c r="D33" s="9">
        <f t="shared" ref="D33:K33" si="3">-D32</f>
        <v>-7.7550392368056442E-2</v>
      </c>
      <c r="E33" s="9">
        <f t="shared" si="3"/>
        <v>7.7550392368056997E-2</v>
      </c>
      <c r="F33" s="9">
        <f t="shared" si="3"/>
        <v>7.7550392368056664E-2</v>
      </c>
      <c r="G33" s="9">
        <f>-G32</f>
        <v>7.755039236805672E-2</v>
      </c>
      <c r="H33" s="9">
        <f t="shared" si="3"/>
        <v>7.755039236805672E-2</v>
      </c>
      <c r="I33" s="9">
        <f t="shared" si="3"/>
        <v>0</v>
      </c>
      <c r="J33" s="9">
        <f t="shared" si="3"/>
        <v>7.7550392368056831E-2</v>
      </c>
      <c r="K33" s="9">
        <f t="shared" si="3"/>
        <v>7.7550392368057164E-2</v>
      </c>
    </row>
    <row r="34" spans="2:11" s="9" customFormat="1" ht="14.45" customHeight="1"/>
    <row r="35" spans="2:11" s="9" customFormat="1" ht="14.45" customHeight="1">
      <c r="B35" s="9" t="s">
        <v>25</v>
      </c>
      <c r="C35" s="9">
        <f>C24-$C13*IF($C$13=1,$C$24,IF($C$14=1,$D$24,IF($C$15=1,$E$24,IF($C$16=1,$F$24,IF($C$17=1,$G$24,IF($C$18=1,$H$24,IF($C$19=1,$I$24,IF($C$20=1,$J$24,IF($C$21=1,$K$24)))))))))</f>
        <v>-6.7856593322049394E-2</v>
      </c>
      <c r="D35" s="9">
        <f>D24-$C14*IF($C$13=1,$C$24,IF($C$14=1,$D$24,IF($C$15=1,$E$24,IF($C$16=1,$F$24,IF($C$17=1,$G$24,IF($C$18=1,$H$24,IF($C$19=1,$I$24,IF($C$20=1,$J$24,IF($C$21=1,$K$24)))))))))</f>
        <v>0</v>
      </c>
      <c r="E35" s="9">
        <f>E24-$C15*IF($C$13=1,$C$24,IF($C$14=1,$D$24,IF($C$15=1,$E$24,IF($C$16=1,$F$24,IF($C$17=1,$G$24,IF($C$18=1,$H$24,IF($C$19=1,$I$24,IF($C$20=1,$J$24,IF($C$21=1,$K$24)))))))))</f>
        <v>-5.1700261578704221E-2</v>
      </c>
      <c r="F35" s="9">
        <f>F24-$C16*IF($C$13=1,$C$24,IF($C$14=1,$D$24,IF($C$15=1,$E$24,IF($C$16=1,$F$24,IF($C$17=1,$G$24,IF($C$18=1,$H$24,IF($C$19=1,$I$24,IF($C$20=1,$J$24,IF($C$21=1,$K$24)))))))))</f>
        <v>-7.4319126019387394E-2</v>
      </c>
      <c r="G35" s="9">
        <f>G24-$C17*IF($C$13=1,$C$24,IF($C$14=1,$D$24,IF($C$15=1,$E$24,IF($C$16=1,$F$24,IF($C$17=1,$G$24,IF($C$18=1,$H$24,IF($C$19=1,$I$24,IF($C$20=1,$J$24,IF($C$21=1,$K$24)))))))))</f>
        <v>-1.5079242960455395E-2</v>
      </c>
      <c r="H35" s="9">
        <f>H24-$C18*IF($C$13=1,$C$24,IF($C$14=1,$D$24,IF($C$15=1,$E$24,IF($C$16=1,$F$24,IF($C$17=1,$G$24,IF($C$18=1,$H$24,IF($C$19=1,$I$24,IF($C$20=1,$J$24,IF($C$21=1,$K$24)))))))))</f>
        <v>-7.7550392368056401E-2</v>
      </c>
      <c r="I35" s="9">
        <f>I24-$C19*IF($C$13=1,$C$24,IF($C$14=1,$D$24,IF($C$15=1,$E$24,IF($C$16=1,$F$24,IF($C$17=1,$G$24,IF($C$18=1,$H$24,IF($C$19=1,$I$24,IF($C$20=1,$J$24,IF($C$21=1,$K$24)))))))))</f>
        <v>4.8468995230035283E-2</v>
      </c>
      <c r="J35" s="9">
        <f>J24-$C20*IF($C$13=1,$C$24,IF($C$14=1,$D$24,IF($C$15=1,$E$24,IF($C$16=1,$F$24,IF($C$17=1,$G$24,IF($C$18=1,$H$24,IF($C$19=1,$I$24,IF($C$20=1,$J$24,IF($C$21=1,$K$24)))))))))</f>
        <v>-3.8775196184028055E-2</v>
      </c>
      <c r="K35" s="9">
        <f>K24-$C21*IF($C$13=1,$C$24,IF($C$14=1,$D$24,IF($C$15=1,$E$24,IF($C$16=1,$F$24,IF($C$17=1,$G$24,IF($C$18=1,$H$24,IF($C$19=1,$I$24,IF($C$20=1,$J$24,IF($C$21=1,$K$24)))))))))</f>
        <v>-3.1851054008308809E-2</v>
      </c>
    </row>
    <row r="36" spans="2:11" s="9" customFormat="1" ht="14.45" customHeight="1">
      <c r="C36" s="9">
        <f>-C35</f>
        <v>6.7856593322049394E-2</v>
      </c>
      <c r="D36" s="9">
        <f>-D35</f>
        <v>0</v>
      </c>
      <c r="E36" s="9">
        <f t="shared" ref="E36:J36" si="4">-E35</f>
        <v>5.1700261578704221E-2</v>
      </c>
      <c r="F36" s="9">
        <f t="shared" si="4"/>
        <v>7.4319126019387394E-2</v>
      </c>
      <c r="G36" s="9">
        <f t="shared" si="4"/>
        <v>1.5079242960455395E-2</v>
      </c>
      <c r="H36" s="9">
        <f t="shared" si="4"/>
        <v>7.7550392368056401E-2</v>
      </c>
      <c r="I36" s="9">
        <f t="shared" si="4"/>
        <v>-4.8468995230035283E-2</v>
      </c>
      <c r="J36" s="9">
        <f t="shared" si="4"/>
        <v>3.8775196184028055E-2</v>
      </c>
      <c r="K36" s="9">
        <f>-K35</f>
        <v>3.1851054008308809E-2</v>
      </c>
    </row>
    <row r="37" spans="2:11" s="9" customFormat="1" ht="14.45" customHeight="1">
      <c r="B37" s="13"/>
      <c r="C37" s="13"/>
      <c r="D37" s="13"/>
      <c r="E37" s="13"/>
      <c r="F37" s="13"/>
      <c r="G37" s="13"/>
      <c r="H37" s="13"/>
      <c r="I37" s="13"/>
      <c r="J37" s="13"/>
      <c r="K37" s="13"/>
    </row>
    <row r="38" spans="2:11" s="9" customFormat="1" ht="14.45" customHeight="1">
      <c r="B38" s="13"/>
      <c r="C38" s="13"/>
      <c r="D38" s="13"/>
      <c r="E38" s="13"/>
      <c r="F38" s="13"/>
      <c r="G38" s="13"/>
      <c r="H38" s="13"/>
      <c r="I38" s="13"/>
      <c r="J38" s="13"/>
      <c r="K38" s="13"/>
    </row>
    <row r="39" spans="2:11" s="9" customFormat="1" ht="14.45" customHeight="1"/>
    <row r="40" spans="2:11" s="9" customFormat="1" ht="14.45" customHeight="1"/>
    <row r="41" spans="2:11" s="9" customFormat="1" ht="14.45" customHeight="1"/>
    <row r="42" spans="2:11" s="9" customFormat="1" ht="14.45" customHeight="1"/>
    <row r="92" spans="5:12" ht="14.45" customHeight="1">
      <c r="E92" s="9">
        <f>IF(MAX($C$10:$K$10)=1,0, ABS(C10*C13-MAX($C$10:$K$10))/(MAX($C$10:$K$10)*MAX($C$10:$K$10)-MAX($C$10:$K$10)))</f>
        <v>0.22222222222222221</v>
      </c>
      <c r="F92" s="9">
        <f>IF(MAX($C$10:$K$10)=1,0, ABS(D10*C14-MAX($C$10:$K$10))/(MAX($C$10:$K$10)*MAX($C$10:$K$10)-MAX($C$10:$K$10)))</f>
        <v>1.3888888888888888E-2</v>
      </c>
      <c r="G92" s="9">
        <f>IF(MAX($C$10:$K$10)=1,0, ABS(E10*C15-MAX($C$10:$K$10))/(MAX($C$10:$K$10)*MAX($C$10:$K$10)-MAX($C$10:$K$10)))</f>
        <v>0.20833333333333334</v>
      </c>
      <c r="H92" s="9">
        <f>IF(MAX($C$10:$K$10)=1,0, ABS(F10*C16-MAX($C$10:$K$10))/(MAX($C$10:$K$10)*MAX($C$10:$K$10)-MAX($C$10:$K$10)))</f>
        <v>0.16666666666666666</v>
      </c>
      <c r="I92" s="9">
        <f>IF(MAX($C$10:$K$10)=1,0, ABS(G10*C17-MAX($C$10:$K$10))/(MAX($C$10:$K$10)*MAX($C$10:$K$10)-MAX($C$10:$K$10)))</f>
        <v>0.125</v>
      </c>
      <c r="J92" s="9">
        <f>IF(MAX($C$10:$K$10)=1,0, ABS(H10*C18-MAX($C$10:$K$10))/(MAX($C$10:$K$10)*MAX($C$10:$K$10)-MAX($C$10:$K$10)))</f>
        <v>0.20833333333333334</v>
      </c>
      <c r="K92" s="9">
        <f>IF(MAX($C$10:$K$10)=1,0, ABS(I10*C19-MAX($C$10:$K$10))/(MAX($C$10:$K$10)*MAX($C$10:$K$10)-MAX($C$10:$K$10)))</f>
        <v>0</v>
      </c>
      <c r="L92" s="9">
        <f>IF(MAX($C$10:$K$10)=1,0, ABS(J10*C20-MAX($C$10:$K$10))/(MAX($C$10:$K$10)*MAX($C$10:$K$10)-MAX($C$10:$K$10)))</f>
        <v>9.7222222222222224E-2</v>
      </c>
    </row>
    <row r="96" spans="5:12" ht="14.45" customHeight="1">
      <c r="E96" s="9"/>
      <c r="F96" s="9"/>
      <c r="G96" s="9"/>
      <c r="H96" s="9"/>
    </row>
    <row r="97" spans="4:12" ht="14.45" customHeight="1">
      <c r="E97" s="9"/>
      <c r="F97" s="15" t="s">
        <v>15</v>
      </c>
      <c r="G97" s="120">
        <v>9</v>
      </c>
      <c r="H97" s="9"/>
    </row>
    <row r="98" spans="4:12" ht="14.45" customHeight="1">
      <c r="E98" s="9"/>
      <c r="F98" s="16" t="s">
        <v>17</v>
      </c>
      <c r="G98" s="120"/>
      <c r="H98" s="9"/>
    </row>
    <row r="99" spans="4:12" ht="14.45" customHeight="1">
      <c r="E99" s="9"/>
      <c r="F99" s="17">
        <v>3</v>
      </c>
      <c r="G99" s="17">
        <v>0.16669999999999999</v>
      </c>
      <c r="H99" s="9"/>
    </row>
    <row r="100" spans="4:12" ht="14.45" customHeight="1">
      <c r="E100" s="9"/>
      <c r="F100" s="17">
        <v>4</v>
      </c>
      <c r="G100" s="17">
        <v>0.26829999999999998</v>
      </c>
      <c r="H100" s="9"/>
    </row>
    <row r="101" spans="4:12" ht="14.45" customHeight="1">
      <c r="E101" s="9"/>
      <c r="F101" s="17">
        <v>5</v>
      </c>
      <c r="G101" s="17">
        <v>0.29599999999999999</v>
      </c>
      <c r="H101" s="9"/>
    </row>
    <row r="102" spans="4:12" ht="14.45" customHeight="1">
      <c r="E102" s="9"/>
      <c r="F102" s="17">
        <v>6</v>
      </c>
      <c r="G102" s="17">
        <v>0.32619999999999999</v>
      </c>
      <c r="H102" s="9"/>
    </row>
    <row r="103" spans="4:12" ht="14.45" customHeight="1">
      <c r="E103" s="9"/>
      <c r="F103" s="17">
        <v>7</v>
      </c>
      <c r="G103" s="17">
        <v>0.34029999999999999</v>
      </c>
      <c r="H103" s="9"/>
    </row>
    <row r="104" spans="4:12" ht="14.45" customHeight="1">
      <c r="E104" s="9"/>
      <c r="F104" s="17">
        <v>8</v>
      </c>
      <c r="G104" s="17">
        <v>0.36570000000000003</v>
      </c>
      <c r="H104" s="9"/>
    </row>
    <row r="105" spans="4:12" ht="14.45" customHeight="1">
      <c r="D105" s="10"/>
      <c r="E105" s="9"/>
      <c r="F105" s="17">
        <v>9</v>
      </c>
      <c r="G105" s="17">
        <v>0.36620000000000003</v>
      </c>
      <c r="H105" s="9"/>
    </row>
    <row r="106" spans="4:12" ht="14.45" customHeight="1">
      <c r="D106" s="10"/>
      <c r="E106" s="9"/>
      <c r="F106" s="9"/>
      <c r="G106" s="9">
        <f>MAX(C10:K10)</f>
        <v>9</v>
      </c>
      <c r="H106" s="9"/>
    </row>
    <row r="107" spans="4:12" ht="14.45" customHeight="1">
      <c r="D107" s="10"/>
      <c r="E107" s="9"/>
      <c r="F107" s="9"/>
      <c r="G107" s="9">
        <f>VLOOKUP(G106,F99:G105,2)</f>
        <v>0.36620000000000003</v>
      </c>
      <c r="H107" s="9"/>
    </row>
    <row r="108" spans="4:12" ht="14.45" customHeight="1">
      <c r="D108" s="10"/>
      <c r="E108" s="9"/>
      <c r="F108" s="9"/>
      <c r="G108" s="9"/>
      <c r="H108" s="9"/>
    </row>
    <row r="109" spans="4:12" ht="14.45" customHeight="1">
      <c r="D109" s="10"/>
      <c r="E109" s="10"/>
      <c r="F109" s="10"/>
      <c r="G109" s="10"/>
      <c r="H109" s="10"/>
    </row>
    <row r="110" spans="4:12" ht="14.45" customHeight="1">
      <c r="D110" s="10"/>
      <c r="E110" s="10"/>
      <c r="F110" s="10"/>
      <c r="G110" s="10"/>
      <c r="H110" s="10"/>
    </row>
    <row r="111" spans="4:12" ht="14.45" customHeight="1">
      <c r="D111" s="13"/>
      <c r="E111" s="13"/>
      <c r="F111" s="9"/>
      <c r="G111" s="9"/>
      <c r="H111" s="9"/>
      <c r="I111" s="9"/>
      <c r="J111" s="9"/>
      <c r="K111" s="9"/>
      <c r="L111" s="9"/>
    </row>
    <row r="112" spans="4:12" ht="14.45" customHeight="1">
      <c r="D112" s="13"/>
      <c r="E112" s="13"/>
      <c r="F112" s="9"/>
      <c r="G112" s="9"/>
      <c r="H112" s="9"/>
      <c r="I112" s="9"/>
      <c r="J112" s="9"/>
      <c r="K112" s="9"/>
      <c r="L112" s="9"/>
    </row>
    <row r="113" spans="4:12" ht="14.45" customHeight="1">
      <c r="D113" s="13"/>
      <c r="E113" s="13"/>
      <c r="F113" s="9"/>
      <c r="G113" s="9"/>
      <c r="H113" s="9"/>
      <c r="I113" s="9"/>
      <c r="J113" s="9"/>
      <c r="K113" s="9"/>
      <c r="L113" s="9"/>
    </row>
    <row r="114" spans="4:12" ht="14.45" customHeight="1">
      <c r="D114" s="13"/>
      <c r="E114" s="13"/>
      <c r="F114" s="9"/>
      <c r="G114" s="9"/>
      <c r="H114" s="9"/>
      <c r="I114" s="9"/>
      <c r="J114" s="9"/>
      <c r="K114" s="9"/>
      <c r="L114" s="9"/>
    </row>
    <row r="115" spans="4:12" ht="14.45" customHeight="1">
      <c r="D115" s="13"/>
      <c r="E115" s="13"/>
      <c r="F115" s="9"/>
      <c r="G115" s="9"/>
      <c r="H115" s="9"/>
      <c r="I115" s="9"/>
      <c r="J115" s="9"/>
      <c r="K115" s="9"/>
      <c r="L115" s="9"/>
    </row>
    <row r="116" spans="4:12" ht="14.45" customHeight="1">
      <c r="D116" s="13"/>
      <c r="E116" s="13"/>
      <c r="F116" s="9"/>
      <c r="G116" s="9"/>
      <c r="H116" s="9"/>
      <c r="I116" s="9"/>
      <c r="J116" s="9"/>
      <c r="K116" s="9"/>
      <c r="L116" s="9"/>
    </row>
    <row r="117" spans="4:12" ht="14.45" customHeight="1">
      <c r="D117" s="13"/>
      <c r="E117" s="13"/>
      <c r="F117" s="9"/>
      <c r="G117" s="9"/>
      <c r="H117" s="9"/>
      <c r="I117" s="9"/>
      <c r="J117" s="9"/>
      <c r="K117" s="9"/>
      <c r="L117" s="9"/>
    </row>
    <row r="118" spans="4:12" ht="14.45" customHeight="1">
      <c r="D118" s="13"/>
      <c r="E118" s="13"/>
      <c r="F118" s="9"/>
      <c r="G118" s="9"/>
      <c r="H118" s="9"/>
      <c r="I118" s="9"/>
      <c r="J118" s="9"/>
      <c r="K118" s="9"/>
      <c r="L118" s="9"/>
    </row>
    <row r="119" spans="4:12" ht="14.45" customHeight="1">
      <c r="D119" s="13"/>
      <c r="E119" s="13"/>
      <c r="F119" s="9"/>
      <c r="G119" s="9"/>
      <c r="H119" s="9"/>
      <c r="I119" s="9"/>
      <c r="J119" s="9"/>
      <c r="K119" s="9"/>
      <c r="L119" s="9"/>
    </row>
    <row r="120" spans="4:12" ht="14.45" customHeight="1">
      <c r="D120" s="13"/>
      <c r="E120" s="13"/>
      <c r="F120" s="9"/>
      <c r="G120" s="9"/>
      <c r="H120" s="9"/>
      <c r="I120" s="9"/>
      <c r="J120" s="9"/>
      <c r="K120" s="9"/>
      <c r="L120" s="9"/>
    </row>
  </sheetData>
  <mergeCells count="4">
    <mergeCell ref="G97:G98"/>
    <mergeCell ref="D27:K27"/>
    <mergeCell ref="I26:J26"/>
    <mergeCell ref="B23:B24"/>
  </mergeCells>
  <conditionalFormatting sqref="K26">
    <cfRule type="cellIs" dxfId="9" priority="1" operator="equal">
      <formula>"YES"</formula>
    </cfRule>
    <cfRule type="cellIs" dxfId="8"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
  <sheetViews>
    <sheetView zoomScaleNormal="100" workbookViewId="0">
      <selection activeCell="A2" sqref="A2:F9"/>
    </sheetView>
  </sheetViews>
  <sheetFormatPr defaultColWidth="8.85546875" defaultRowHeight="14.45"/>
  <cols>
    <col min="1" max="1" width="22.7109375" style="3" customWidth="1"/>
    <col min="2" max="5" width="11.42578125" style="3" customWidth="1"/>
    <col min="6" max="6" width="14.140625" style="3" customWidth="1"/>
    <col min="7" max="7" width="8.85546875" style="3"/>
    <col min="8" max="8" width="12.28515625" style="3" customWidth="1"/>
    <col min="9" max="9" width="73.42578125" style="3" customWidth="1"/>
    <col min="10" max="13" width="8.85546875" style="3"/>
    <col min="14" max="14" width="18.85546875" style="3" customWidth="1"/>
    <col min="15" max="16384" width="8.85546875" style="3"/>
  </cols>
  <sheetData>
    <row r="1" spans="1:15" ht="29.1" customHeight="1">
      <c r="A1" s="111" t="s">
        <v>26</v>
      </c>
      <c r="B1" s="111"/>
      <c r="C1" s="111"/>
      <c r="D1" s="111"/>
      <c r="E1" s="111"/>
      <c r="F1" s="111"/>
      <c r="H1" s="23"/>
      <c r="I1" s="24" t="s">
        <v>27</v>
      </c>
      <c r="J1" s="24"/>
      <c r="K1" s="24"/>
      <c r="L1" s="23"/>
      <c r="M1" s="23"/>
      <c r="N1" s="23"/>
      <c r="O1" s="23"/>
    </row>
    <row r="2" spans="1:15" ht="14.45" customHeight="1">
      <c r="A2" s="113" t="s">
        <v>28</v>
      </c>
      <c r="B2" s="113"/>
      <c r="C2" s="113"/>
      <c r="D2" s="113"/>
      <c r="E2" s="113"/>
      <c r="F2" s="113"/>
      <c r="H2" s="25" t="s">
        <v>29</v>
      </c>
      <c r="I2" s="114" t="s">
        <v>30</v>
      </c>
      <c r="J2" s="26"/>
      <c r="K2" s="26"/>
      <c r="L2" s="26"/>
      <c r="M2" s="26"/>
      <c r="N2" s="26"/>
      <c r="O2" s="26"/>
    </row>
    <row r="3" spans="1:15" ht="15.75" customHeight="1">
      <c r="A3" s="113"/>
      <c r="B3" s="113"/>
      <c r="C3" s="113"/>
      <c r="D3" s="113"/>
      <c r="E3" s="113"/>
      <c r="F3" s="113"/>
      <c r="H3" s="26"/>
      <c r="I3" s="114"/>
      <c r="J3" s="26"/>
      <c r="K3" s="26"/>
      <c r="L3" s="26"/>
      <c r="M3" s="26"/>
      <c r="N3" s="26"/>
      <c r="O3" s="26"/>
    </row>
    <row r="4" spans="1:15" ht="21" customHeight="1">
      <c r="A4" s="113"/>
      <c r="B4" s="113"/>
      <c r="C4" s="113"/>
      <c r="D4" s="113"/>
      <c r="E4" s="113"/>
      <c r="F4" s="113"/>
      <c r="H4" s="26"/>
      <c r="I4" s="114"/>
      <c r="J4" s="26"/>
      <c r="K4" s="26"/>
      <c r="L4" s="26"/>
      <c r="M4" s="26"/>
      <c r="N4" s="26"/>
      <c r="O4" s="26"/>
    </row>
    <row r="5" spans="1:15" ht="15.75" customHeight="1">
      <c r="A5" s="113"/>
      <c r="B5" s="113"/>
      <c r="C5" s="113"/>
      <c r="D5" s="113"/>
      <c r="E5" s="113"/>
      <c r="F5" s="113"/>
      <c r="H5" s="26"/>
      <c r="I5" s="26"/>
      <c r="J5" s="26"/>
      <c r="K5" s="26"/>
      <c r="L5" s="26"/>
      <c r="M5" s="26"/>
      <c r="N5" s="26"/>
      <c r="O5" s="26"/>
    </row>
    <row r="6" spans="1:15" ht="15.75" customHeight="1">
      <c r="A6" s="113"/>
      <c r="B6" s="113"/>
      <c r="C6" s="113"/>
      <c r="D6" s="113"/>
      <c r="E6" s="113"/>
      <c r="F6" s="113"/>
      <c r="H6" s="26"/>
      <c r="I6" s="26"/>
      <c r="J6" s="26"/>
      <c r="K6" s="26"/>
      <c r="L6" s="26"/>
      <c r="M6" s="26"/>
      <c r="N6" s="26"/>
      <c r="O6" s="26"/>
    </row>
    <row r="7" spans="1:15" ht="15.75" customHeight="1">
      <c r="A7" s="113"/>
      <c r="B7" s="113"/>
      <c r="C7" s="113"/>
      <c r="D7" s="113"/>
      <c r="E7" s="113"/>
      <c r="F7" s="113"/>
      <c r="H7" s="26"/>
      <c r="I7" s="26"/>
      <c r="J7" s="26"/>
      <c r="K7" s="26"/>
      <c r="L7" s="26"/>
      <c r="M7" s="26"/>
      <c r="N7" s="26"/>
      <c r="O7" s="26"/>
    </row>
    <row r="8" spans="1:15" ht="15.75" customHeight="1">
      <c r="A8" s="113"/>
      <c r="B8" s="113"/>
      <c r="C8" s="113"/>
      <c r="D8" s="113"/>
      <c r="E8" s="113"/>
      <c r="F8" s="113"/>
      <c r="H8" s="26"/>
      <c r="I8" s="26"/>
      <c r="J8" s="26"/>
      <c r="K8" s="26"/>
      <c r="L8" s="26"/>
      <c r="M8" s="26"/>
      <c r="N8" s="26"/>
      <c r="O8" s="26"/>
    </row>
    <row r="9" spans="1:15" ht="15.75" customHeight="1">
      <c r="A9" s="113"/>
      <c r="B9" s="113"/>
      <c r="C9" s="113"/>
      <c r="D9" s="113"/>
      <c r="E9" s="113"/>
      <c r="F9" s="113"/>
      <c r="H9" s="26"/>
      <c r="I9" s="26"/>
      <c r="J9" s="26"/>
      <c r="K9" s="26"/>
      <c r="L9" s="26"/>
      <c r="M9" s="26"/>
      <c r="N9" s="26"/>
      <c r="O9" s="26"/>
    </row>
    <row r="10" spans="1:15" ht="15.6">
      <c r="A10" s="27" t="s">
        <v>31</v>
      </c>
      <c r="B10" s="28"/>
      <c r="C10" s="28"/>
      <c r="D10" s="28"/>
      <c r="E10" s="28"/>
      <c r="F10" s="28"/>
      <c r="H10" s="26"/>
      <c r="I10" s="26"/>
      <c r="J10" s="26"/>
      <c r="K10" s="26"/>
      <c r="L10" s="26"/>
      <c r="M10" s="26"/>
      <c r="N10" s="26"/>
      <c r="O10" s="26"/>
    </row>
    <row r="11" spans="1:15" ht="14.45" customHeight="1">
      <c r="A11" s="113" t="s">
        <v>32</v>
      </c>
      <c r="B11" s="113"/>
      <c r="C11" s="113"/>
      <c r="D11" s="113"/>
      <c r="E11" s="113"/>
      <c r="F11" s="113"/>
      <c r="H11" s="26"/>
      <c r="I11" s="26"/>
      <c r="J11" s="26"/>
      <c r="K11" s="26"/>
      <c r="L11" s="26"/>
      <c r="M11" s="26"/>
      <c r="N11" s="26"/>
      <c r="O11" s="26"/>
    </row>
    <row r="12" spans="1:15" ht="16.5" customHeight="1">
      <c r="A12" s="113"/>
      <c r="B12" s="113"/>
      <c r="C12" s="113"/>
      <c r="D12" s="113"/>
      <c r="E12" s="113"/>
      <c r="F12" s="113"/>
      <c r="H12" s="26"/>
      <c r="I12" s="26"/>
      <c r="J12" s="26"/>
      <c r="K12" s="26"/>
      <c r="L12" s="26"/>
      <c r="M12" s="26"/>
      <c r="N12" s="26"/>
      <c r="O12" s="26"/>
    </row>
    <row r="13" spans="1:15" ht="15.75" customHeight="1">
      <c r="A13" s="113"/>
      <c r="B13" s="113"/>
      <c r="C13" s="113"/>
      <c r="D13" s="113"/>
      <c r="E13" s="113"/>
      <c r="F13" s="113"/>
      <c r="H13" s="25"/>
      <c r="I13" s="29" t="s">
        <v>33</v>
      </c>
      <c r="J13" s="26"/>
      <c r="K13" s="26"/>
      <c r="L13" s="26"/>
      <c r="M13" s="26"/>
      <c r="N13" s="26"/>
      <c r="O13" s="26"/>
    </row>
    <row r="14" spans="1:15" ht="15.75" customHeight="1">
      <c r="A14" s="113"/>
      <c r="B14" s="113"/>
      <c r="C14" s="113"/>
      <c r="D14" s="113"/>
      <c r="E14" s="113"/>
      <c r="F14" s="113"/>
      <c r="H14" s="26"/>
      <c r="I14" s="29"/>
      <c r="J14" s="26"/>
      <c r="K14" s="26"/>
      <c r="L14" s="26"/>
      <c r="M14" s="26"/>
      <c r="N14" s="26"/>
      <c r="O14" s="26"/>
    </row>
    <row r="15" spans="1:15" ht="15.75" customHeight="1">
      <c r="A15" s="113"/>
      <c r="B15" s="113"/>
      <c r="C15" s="113"/>
      <c r="D15" s="113"/>
      <c r="E15" s="113"/>
      <c r="F15" s="113"/>
      <c r="H15" s="26"/>
      <c r="I15" s="29"/>
      <c r="J15" s="26"/>
      <c r="K15" s="26"/>
      <c r="L15" s="26"/>
      <c r="M15" s="26"/>
      <c r="N15" s="26"/>
      <c r="O15" s="26"/>
    </row>
    <row r="16" spans="1:15" ht="42.75" customHeight="1">
      <c r="A16" s="113"/>
      <c r="B16" s="113"/>
      <c r="C16" s="113"/>
      <c r="D16" s="113"/>
      <c r="E16" s="113"/>
      <c r="F16" s="113"/>
      <c r="H16" s="26"/>
      <c r="I16" s="29"/>
      <c r="J16" s="26"/>
      <c r="K16" s="26"/>
      <c r="L16" s="26"/>
      <c r="M16" s="26"/>
      <c r="N16" s="26"/>
      <c r="O16" s="26"/>
    </row>
    <row r="17" spans="1:15" ht="15" customHeight="1">
      <c r="A17" s="28"/>
      <c r="B17" s="28"/>
      <c r="C17" s="28"/>
      <c r="D17" s="28"/>
      <c r="E17" s="28"/>
      <c r="F17" s="28"/>
      <c r="H17" s="30"/>
      <c r="I17" s="115" t="s">
        <v>34</v>
      </c>
      <c r="J17" s="115"/>
      <c r="K17" s="115"/>
      <c r="L17" s="30"/>
      <c r="M17" s="30"/>
      <c r="N17" s="30"/>
      <c r="O17" s="30"/>
    </row>
    <row r="18" spans="1:15" ht="15" customHeight="1">
      <c r="A18" s="31" t="s">
        <v>35</v>
      </c>
      <c r="B18" s="32"/>
      <c r="C18" s="32"/>
      <c r="D18" s="32"/>
      <c r="E18" s="32"/>
      <c r="F18" s="32"/>
      <c r="H18" s="33" t="s">
        <v>36</v>
      </c>
      <c r="I18" s="115"/>
      <c r="J18" s="115"/>
      <c r="K18" s="115"/>
      <c r="L18" s="30"/>
      <c r="M18" s="30"/>
      <c r="N18" s="30"/>
      <c r="O18" s="30"/>
    </row>
    <row r="19" spans="1:15" ht="17.45" customHeight="1">
      <c r="A19" s="109" t="s">
        <v>37</v>
      </c>
      <c r="B19" s="109"/>
      <c r="C19" s="109"/>
      <c r="D19" s="109"/>
      <c r="E19" s="109"/>
      <c r="F19" s="109"/>
      <c r="H19" s="30"/>
      <c r="I19" s="115"/>
      <c r="J19" s="115"/>
      <c r="K19" s="115"/>
      <c r="L19" s="30"/>
      <c r="M19" s="30"/>
      <c r="N19" s="30"/>
      <c r="O19" s="30"/>
    </row>
    <row r="20" spans="1:15" ht="15" customHeight="1">
      <c r="A20" s="109" t="s">
        <v>38</v>
      </c>
      <c r="B20" s="109"/>
      <c r="C20" s="109"/>
      <c r="D20" s="109"/>
      <c r="E20" s="109"/>
      <c r="F20" s="109"/>
      <c r="H20" s="30"/>
      <c r="I20" s="115"/>
      <c r="J20" s="115"/>
      <c r="K20" s="115"/>
      <c r="L20" s="30"/>
      <c r="M20" s="30"/>
      <c r="N20" s="30"/>
      <c r="O20" s="30"/>
    </row>
    <row r="21" spans="1:15">
      <c r="A21" s="109"/>
      <c r="B21" s="109"/>
      <c r="C21" s="109"/>
      <c r="D21" s="109"/>
      <c r="E21" s="109"/>
      <c r="F21" s="109"/>
      <c r="H21" s="30"/>
      <c r="I21" s="30"/>
      <c r="J21" s="30"/>
      <c r="K21" s="30"/>
      <c r="L21" s="30"/>
      <c r="M21" s="30"/>
      <c r="N21" s="30"/>
      <c r="O21" s="30"/>
    </row>
    <row r="22" spans="1:15" ht="1.5" customHeight="1">
      <c r="A22" s="34"/>
      <c r="B22" s="34"/>
      <c r="C22" s="34"/>
      <c r="D22" s="34"/>
      <c r="E22" s="34"/>
      <c r="F22" s="34"/>
      <c r="H22" s="30"/>
      <c r="I22" s="30"/>
      <c r="J22" s="30"/>
      <c r="K22" s="30"/>
      <c r="L22" s="30"/>
      <c r="M22" s="30"/>
      <c r="N22" s="30"/>
      <c r="O22" s="30"/>
    </row>
    <row r="23" spans="1:15" ht="15" customHeight="1">
      <c r="A23" s="109" t="s">
        <v>39</v>
      </c>
      <c r="B23" s="109"/>
      <c r="C23" s="109"/>
      <c r="D23" s="109"/>
      <c r="E23" s="109"/>
      <c r="F23" s="109"/>
      <c r="H23" s="30"/>
      <c r="I23" s="30"/>
      <c r="J23" s="30"/>
      <c r="K23" s="30"/>
      <c r="L23" s="30"/>
      <c r="M23" s="30"/>
      <c r="N23" s="30"/>
      <c r="O23" s="30"/>
    </row>
    <row r="24" spans="1:15" ht="14.25" customHeight="1">
      <c r="A24" s="109"/>
      <c r="B24" s="109"/>
      <c r="C24" s="109"/>
      <c r="D24" s="109"/>
      <c r="E24" s="109"/>
      <c r="F24" s="109"/>
      <c r="H24" s="30"/>
      <c r="I24" s="30"/>
      <c r="J24" s="30"/>
      <c r="K24" s="30"/>
      <c r="L24" s="30"/>
      <c r="M24" s="30"/>
      <c r="N24" s="30"/>
      <c r="O24" s="30"/>
    </row>
    <row r="25" spans="1:15" ht="15.75" customHeight="1">
      <c r="A25" s="108" t="s">
        <v>40</v>
      </c>
      <c r="B25" s="108"/>
      <c r="C25" s="108"/>
      <c r="D25" s="108"/>
      <c r="E25" s="108"/>
      <c r="F25" s="108"/>
      <c r="H25" s="33"/>
      <c r="I25" s="30"/>
      <c r="J25" s="30"/>
      <c r="K25" s="30"/>
      <c r="L25" s="30"/>
      <c r="M25" s="30"/>
      <c r="N25" s="30"/>
      <c r="O25" s="30"/>
    </row>
    <row r="26" spans="1:15">
      <c r="A26" s="108" t="s">
        <v>41</v>
      </c>
      <c r="B26" s="108"/>
      <c r="C26" s="108"/>
      <c r="D26" s="108"/>
      <c r="E26" s="108"/>
      <c r="F26" s="108"/>
      <c r="H26" s="35" t="s">
        <v>42</v>
      </c>
      <c r="I26" s="112" t="s">
        <v>43</v>
      </c>
      <c r="J26" s="36"/>
      <c r="K26" s="36"/>
      <c r="L26" s="36"/>
      <c r="M26" s="36"/>
      <c r="N26" s="36"/>
      <c r="O26" s="36"/>
    </row>
    <row r="27" spans="1:15">
      <c r="A27" s="108" t="s">
        <v>44</v>
      </c>
      <c r="B27" s="108"/>
      <c r="C27" s="108"/>
      <c r="D27" s="108"/>
      <c r="E27" s="108"/>
      <c r="F27" s="108"/>
      <c r="H27" s="36"/>
      <c r="I27" s="112"/>
      <c r="J27" s="36"/>
      <c r="K27" s="37" t="s">
        <v>45</v>
      </c>
      <c r="L27" s="36"/>
      <c r="M27" s="36"/>
      <c r="N27" s="36"/>
      <c r="O27" s="36"/>
    </row>
    <row r="28" spans="1:15">
      <c r="H28" s="36"/>
      <c r="I28" s="112"/>
      <c r="J28" s="36"/>
      <c r="K28" s="107" t="s">
        <v>46</v>
      </c>
      <c r="L28" s="107"/>
      <c r="M28" s="107"/>
      <c r="N28" s="107"/>
      <c r="O28" s="36"/>
    </row>
    <row r="29" spans="1:15" ht="15.75" customHeight="1">
      <c r="H29" s="36"/>
      <c r="I29" s="36"/>
      <c r="J29" s="36"/>
      <c r="K29" s="107" t="s">
        <v>47</v>
      </c>
      <c r="L29" s="107"/>
      <c r="M29" s="107"/>
      <c r="N29" s="107"/>
      <c r="O29" s="36"/>
    </row>
    <row r="30" spans="1:15">
      <c r="H30" s="36"/>
      <c r="I30" s="36"/>
      <c r="J30" s="36"/>
      <c r="K30" s="107" t="s">
        <v>48</v>
      </c>
      <c r="L30" s="107"/>
      <c r="M30" s="107"/>
      <c r="N30" s="107"/>
      <c r="O30" s="36"/>
    </row>
    <row r="31" spans="1:15">
      <c r="H31" s="36"/>
      <c r="I31" s="36"/>
      <c r="J31" s="36"/>
      <c r="K31" s="107" t="s">
        <v>49</v>
      </c>
      <c r="L31" s="107"/>
      <c r="M31" s="107"/>
      <c r="N31" s="107"/>
      <c r="O31" s="36"/>
    </row>
    <row r="32" spans="1:15">
      <c r="H32" s="36"/>
      <c r="I32" s="36"/>
      <c r="J32" s="36"/>
      <c r="K32" s="107" t="s">
        <v>50</v>
      </c>
      <c r="L32" s="107"/>
      <c r="M32" s="107"/>
      <c r="N32" s="107"/>
      <c r="O32" s="36"/>
    </row>
    <row r="33" spans="8:15">
      <c r="H33" s="36"/>
      <c r="I33" s="36"/>
      <c r="J33" s="36"/>
      <c r="K33" s="107" t="s">
        <v>51</v>
      </c>
      <c r="L33" s="107"/>
      <c r="M33" s="107"/>
      <c r="N33" s="107"/>
      <c r="O33" s="36"/>
    </row>
    <row r="34" spans="8:15">
      <c r="H34" s="36"/>
      <c r="I34" s="36"/>
      <c r="J34" s="36"/>
      <c r="K34" s="107" t="s">
        <v>52</v>
      </c>
      <c r="L34" s="107"/>
      <c r="M34" s="107"/>
      <c r="N34" s="107"/>
      <c r="O34" s="36"/>
    </row>
    <row r="35" spans="8:15">
      <c r="H35" s="36"/>
      <c r="I35" s="38"/>
      <c r="J35" s="36"/>
      <c r="K35" s="107" t="s">
        <v>53</v>
      </c>
      <c r="L35" s="107"/>
      <c r="M35" s="107"/>
      <c r="N35" s="107"/>
      <c r="O35" s="36"/>
    </row>
    <row r="36" spans="8:15">
      <c r="H36" s="36"/>
      <c r="I36" s="36"/>
      <c r="J36" s="36"/>
      <c r="K36" s="107" t="s">
        <v>54</v>
      </c>
      <c r="L36" s="107"/>
      <c r="M36" s="107"/>
      <c r="N36" s="107"/>
      <c r="O36" s="36"/>
    </row>
    <row r="37" spans="8:15">
      <c r="H37" s="39" t="s">
        <v>55</v>
      </c>
      <c r="I37" s="40" t="s">
        <v>56</v>
      </c>
      <c r="J37" s="41"/>
      <c r="K37" s="41"/>
      <c r="L37" s="41"/>
      <c r="M37" s="41"/>
      <c r="N37" s="41"/>
      <c r="O37" s="41"/>
    </row>
    <row r="38" spans="8:15">
      <c r="H38" s="21"/>
      <c r="I38" s="41"/>
      <c r="J38" s="41"/>
      <c r="K38" s="41"/>
      <c r="L38" s="41"/>
      <c r="M38" s="41"/>
      <c r="N38" s="41"/>
      <c r="O38" s="41"/>
    </row>
    <row r="39" spans="8:15">
      <c r="H39" s="21"/>
      <c r="I39" s="41"/>
      <c r="J39" s="41"/>
      <c r="K39" s="41"/>
      <c r="L39" s="41"/>
      <c r="M39" s="41"/>
      <c r="N39" s="41"/>
      <c r="O39" s="41"/>
    </row>
    <row r="40" spans="8:15">
      <c r="H40" s="21"/>
      <c r="I40" s="41"/>
      <c r="J40" s="41"/>
      <c r="K40" s="41"/>
      <c r="L40" s="41"/>
      <c r="M40" s="41"/>
      <c r="N40" s="41"/>
      <c r="O40" s="41"/>
    </row>
    <row r="41" spans="8:15">
      <c r="H41" s="21"/>
      <c r="I41" s="41"/>
      <c r="J41" s="41"/>
      <c r="K41" s="41"/>
      <c r="L41" s="41"/>
      <c r="M41" s="41"/>
      <c r="N41" s="41"/>
      <c r="O41" s="41"/>
    </row>
    <row r="42" spans="8:15">
      <c r="H42" s="21"/>
      <c r="I42" s="41" t="s">
        <v>57</v>
      </c>
      <c r="J42" s="41"/>
      <c r="K42" s="41"/>
      <c r="L42" s="41"/>
      <c r="M42" s="41"/>
      <c r="N42" s="41"/>
      <c r="O42" s="41"/>
    </row>
    <row r="43" spans="8:15">
      <c r="H43" s="21"/>
      <c r="I43" s="41"/>
      <c r="J43" s="41"/>
      <c r="K43" s="41"/>
      <c r="L43" s="41"/>
      <c r="M43" s="41"/>
      <c r="N43" s="41"/>
      <c r="O43" s="41"/>
    </row>
    <row r="44" spans="8:15">
      <c r="H44" s="21"/>
      <c r="I44" s="41"/>
      <c r="J44" s="41"/>
      <c r="K44" s="41"/>
      <c r="L44" s="41"/>
      <c r="M44" s="41"/>
      <c r="N44" s="41"/>
      <c r="O44" s="41"/>
    </row>
    <row r="45" spans="8:15">
      <c r="H45" s="21"/>
      <c r="I45" s="41"/>
      <c r="J45" s="41"/>
      <c r="K45" s="41"/>
      <c r="L45" s="41"/>
      <c r="M45" s="41"/>
      <c r="N45" s="41"/>
      <c r="O45" s="41"/>
    </row>
    <row r="46" spans="8:15">
      <c r="H46" s="21"/>
      <c r="I46" s="41"/>
      <c r="J46" s="41"/>
      <c r="K46" s="41"/>
      <c r="L46" s="41"/>
      <c r="M46" s="41"/>
      <c r="N46" s="41"/>
      <c r="O46" s="41"/>
    </row>
    <row r="47" spans="8:15" ht="15" customHeight="1">
      <c r="H47" s="21"/>
      <c r="I47" s="41"/>
      <c r="J47" s="41"/>
      <c r="K47" s="41"/>
      <c r="L47" s="41"/>
      <c r="M47" s="41"/>
      <c r="N47" s="41"/>
      <c r="O47" s="41"/>
    </row>
    <row r="48" spans="8:15" ht="15" customHeight="1">
      <c r="H48" s="42"/>
      <c r="I48" s="41"/>
      <c r="J48" s="41"/>
      <c r="K48" s="41"/>
      <c r="L48" s="41"/>
      <c r="M48" s="41"/>
      <c r="N48" s="41"/>
      <c r="O48" s="41"/>
    </row>
    <row r="49" spans="1:15">
      <c r="H49" s="41"/>
      <c r="I49" s="41"/>
      <c r="J49" s="41"/>
      <c r="K49" s="41"/>
      <c r="L49" s="41"/>
      <c r="M49" s="41"/>
      <c r="N49" s="41"/>
      <c r="O49" s="41"/>
    </row>
    <row r="50" spans="1:15">
      <c r="H50" s="41"/>
      <c r="I50" s="41"/>
      <c r="J50" s="41"/>
      <c r="K50" s="41"/>
      <c r="L50" s="41"/>
      <c r="M50" s="41"/>
      <c r="N50" s="41"/>
      <c r="O50" s="41"/>
    </row>
    <row r="51" spans="1:15">
      <c r="H51" s="41"/>
      <c r="I51" s="41"/>
      <c r="J51" s="41"/>
      <c r="K51" s="41"/>
      <c r="L51" s="41"/>
      <c r="M51" s="41"/>
      <c r="N51" s="41"/>
      <c r="O51" s="41"/>
    </row>
    <row r="52" spans="1:15" ht="29.25" customHeight="1">
      <c r="A52" s="43"/>
      <c r="B52" s="43"/>
      <c r="C52" s="43"/>
      <c r="D52" s="43"/>
      <c r="E52" s="43"/>
      <c r="F52" s="43"/>
      <c r="H52" s="41"/>
      <c r="I52" s="41"/>
      <c r="J52" s="41"/>
      <c r="K52" s="41"/>
      <c r="L52" s="41"/>
      <c r="M52" s="41"/>
      <c r="N52" s="41"/>
      <c r="O52" s="41"/>
    </row>
    <row r="53" spans="1:15">
      <c r="H53" s="41"/>
      <c r="I53" s="41"/>
      <c r="J53" s="41"/>
      <c r="K53" s="41"/>
      <c r="L53" s="41"/>
      <c r="M53" s="41"/>
      <c r="N53" s="41"/>
      <c r="O53" s="41"/>
    </row>
    <row r="54" spans="1:15">
      <c r="H54" s="41"/>
      <c r="I54" s="41"/>
      <c r="J54" s="41"/>
      <c r="K54" s="41"/>
      <c r="L54" s="41"/>
      <c r="M54" s="41"/>
      <c r="N54" s="41"/>
      <c r="O54" s="41"/>
    </row>
    <row r="55" spans="1:15">
      <c r="G55" s="44"/>
      <c r="H55" s="41"/>
      <c r="I55" s="41"/>
      <c r="J55" s="41"/>
      <c r="K55" s="41"/>
      <c r="L55" s="41"/>
      <c r="M55" s="41"/>
      <c r="N55" s="41"/>
      <c r="O55" s="41"/>
    </row>
    <row r="56" spans="1:15">
      <c r="G56" s="43"/>
      <c r="H56" s="41"/>
      <c r="I56" s="41"/>
      <c r="J56" s="41"/>
      <c r="K56" s="41"/>
      <c r="L56" s="41"/>
      <c r="M56" s="41"/>
      <c r="N56" s="41"/>
      <c r="O56" s="41"/>
    </row>
    <row r="57" spans="1:15">
      <c r="G57" s="43"/>
      <c r="H57" s="41"/>
      <c r="I57" s="41"/>
      <c r="J57" s="41"/>
      <c r="K57" s="41"/>
      <c r="L57" s="41"/>
      <c r="M57" s="41"/>
      <c r="N57" s="41"/>
      <c r="O57" s="41"/>
    </row>
    <row r="58" spans="1:15">
      <c r="H58" s="41"/>
      <c r="I58" s="41"/>
      <c r="J58" s="41"/>
      <c r="K58" s="41"/>
      <c r="L58" s="41"/>
      <c r="M58" s="41"/>
      <c r="N58" s="41"/>
      <c r="O58" s="41"/>
    </row>
    <row r="59" spans="1:15">
      <c r="H59" s="41"/>
      <c r="I59" s="41"/>
      <c r="J59" s="41"/>
      <c r="K59" s="41"/>
      <c r="L59" s="41"/>
      <c r="M59" s="41"/>
      <c r="N59" s="41"/>
      <c r="O59" s="41"/>
    </row>
    <row r="60" spans="1:15">
      <c r="H60" s="41"/>
      <c r="I60" s="41"/>
      <c r="J60" s="41"/>
      <c r="K60" s="41"/>
      <c r="L60" s="41"/>
      <c r="M60" s="41"/>
      <c r="N60" s="41"/>
      <c r="O60" s="41"/>
    </row>
    <row r="61" spans="1:15">
      <c r="H61" s="41"/>
      <c r="I61" s="41"/>
      <c r="J61" s="41"/>
      <c r="K61" s="41"/>
      <c r="L61" s="41"/>
      <c r="M61" s="41"/>
      <c r="N61" s="41"/>
      <c r="O61" s="41"/>
    </row>
    <row r="62" spans="1:15">
      <c r="H62" s="41"/>
      <c r="I62" s="41"/>
      <c r="J62" s="41"/>
      <c r="K62" s="41"/>
      <c r="L62" s="41"/>
      <c r="M62" s="41"/>
      <c r="N62" s="41"/>
      <c r="O62" s="41"/>
    </row>
    <row r="63" spans="1:15">
      <c r="H63" s="41"/>
      <c r="I63" s="41"/>
      <c r="J63" s="41"/>
      <c r="K63" s="41"/>
      <c r="L63" s="41"/>
      <c r="M63" s="41"/>
      <c r="N63" s="41"/>
      <c r="O63" s="41"/>
    </row>
    <row r="64" spans="1:15">
      <c r="H64" s="41"/>
      <c r="I64" s="41"/>
      <c r="J64" s="41"/>
      <c r="K64" s="41"/>
      <c r="L64" s="41"/>
      <c r="M64" s="41"/>
      <c r="N64" s="41"/>
      <c r="O64" s="41"/>
    </row>
    <row r="65" spans="8:15">
      <c r="H65" s="41"/>
      <c r="I65" s="41"/>
      <c r="J65" s="41"/>
      <c r="K65" s="41"/>
      <c r="L65" s="41"/>
      <c r="M65" s="41"/>
      <c r="N65" s="41"/>
      <c r="O65" s="41"/>
    </row>
    <row r="66" spans="8:15">
      <c r="H66" s="41"/>
      <c r="I66" s="41"/>
      <c r="J66" s="41"/>
      <c r="K66" s="41"/>
      <c r="L66" s="41"/>
      <c r="M66" s="41"/>
      <c r="N66" s="41"/>
      <c r="O66" s="41"/>
    </row>
    <row r="67" spans="8:15">
      <c r="H67" s="41"/>
      <c r="I67" s="41"/>
      <c r="J67" s="41"/>
      <c r="K67" s="41"/>
      <c r="L67" s="41"/>
      <c r="M67" s="41"/>
      <c r="N67" s="41"/>
      <c r="O67" s="41"/>
    </row>
    <row r="68" spans="8:15">
      <c r="H68" s="41"/>
      <c r="I68" s="41"/>
      <c r="J68" s="41"/>
      <c r="K68" s="41"/>
      <c r="L68" s="41"/>
      <c r="M68" s="41"/>
      <c r="N68" s="41"/>
      <c r="O68" s="41"/>
    </row>
    <row r="69" spans="8:15">
      <c r="H69" s="41"/>
      <c r="I69" s="41"/>
      <c r="J69" s="41"/>
      <c r="K69" s="41"/>
      <c r="L69" s="41"/>
      <c r="M69" s="41"/>
      <c r="N69" s="41"/>
      <c r="O69" s="41"/>
    </row>
    <row r="70" spans="8:15">
      <c r="H70" s="41"/>
      <c r="I70" s="41"/>
      <c r="J70" s="41"/>
      <c r="K70" s="41"/>
      <c r="L70" s="41"/>
      <c r="M70" s="41"/>
      <c r="N70" s="41"/>
      <c r="O70" s="41"/>
    </row>
    <row r="71" spans="8:15">
      <c r="H71" s="41"/>
      <c r="I71" s="41"/>
      <c r="J71" s="41"/>
      <c r="K71" s="41"/>
      <c r="L71" s="41"/>
      <c r="M71" s="41"/>
      <c r="N71" s="41"/>
      <c r="O71" s="41"/>
    </row>
    <row r="72" spans="8:15">
      <c r="H72" s="41"/>
      <c r="I72" s="41"/>
      <c r="J72" s="41"/>
      <c r="K72" s="41"/>
      <c r="L72" s="41"/>
      <c r="M72" s="41"/>
      <c r="N72" s="41"/>
      <c r="O72" s="41"/>
    </row>
    <row r="73" spans="8:15">
      <c r="H73" s="41"/>
      <c r="I73" s="41"/>
      <c r="J73" s="41"/>
      <c r="K73" s="41"/>
      <c r="L73" s="41"/>
      <c r="M73" s="41"/>
      <c r="N73" s="41"/>
      <c r="O73" s="41"/>
    </row>
    <row r="74" spans="8:15">
      <c r="H74" s="41"/>
      <c r="I74" s="41"/>
      <c r="J74" s="41"/>
      <c r="K74" s="41"/>
      <c r="L74" s="41"/>
      <c r="M74" s="41"/>
      <c r="N74" s="41"/>
      <c r="O74" s="41"/>
    </row>
    <row r="75" spans="8:15">
      <c r="H75" s="41"/>
      <c r="I75" s="41"/>
      <c r="J75" s="41"/>
      <c r="K75" s="41"/>
      <c r="L75" s="41"/>
      <c r="M75" s="41"/>
      <c r="N75" s="41"/>
      <c r="O75" s="41"/>
    </row>
    <row r="76" spans="8:15" ht="18.95" customHeight="1">
      <c r="H76" s="41"/>
      <c r="I76" s="40" t="s">
        <v>58</v>
      </c>
      <c r="J76" s="41"/>
      <c r="K76" s="41"/>
      <c r="L76" s="41"/>
      <c r="M76" s="41"/>
      <c r="N76" s="41"/>
      <c r="O76" s="41"/>
    </row>
    <row r="77" spans="8:15" ht="15" customHeight="1">
      <c r="H77" s="41"/>
      <c r="I77" s="40"/>
      <c r="J77" s="41"/>
      <c r="K77" s="41"/>
      <c r="L77" s="41"/>
      <c r="M77" s="41"/>
      <c r="N77" s="41"/>
      <c r="O77" s="41"/>
    </row>
    <row r="78" spans="8:15" ht="15" customHeight="1">
      <c r="H78" s="41"/>
      <c r="I78" s="40"/>
      <c r="J78" s="41"/>
      <c r="K78" s="41"/>
      <c r="L78" s="41"/>
      <c r="M78" s="41"/>
      <c r="N78" s="41"/>
      <c r="O78" s="41"/>
    </row>
    <row r="79" spans="8:15">
      <c r="H79" s="45" t="s">
        <v>59</v>
      </c>
      <c r="I79" s="110" t="s">
        <v>60</v>
      </c>
      <c r="J79" s="41"/>
      <c r="K79" s="41"/>
      <c r="L79" s="41"/>
      <c r="M79" s="41"/>
      <c r="N79" s="41"/>
      <c r="O79" s="41"/>
    </row>
    <row r="80" spans="8:15" ht="17.45" customHeight="1">
      <c r="H80" s="41"/>
      <c r="I80" s="110"/>
      <c r="J80" s="41"/>
      <c r="K80" s="41"/>
      <c r="L80" s="41"/>
      <c r="M80" s="41"/>
      <c r="N80" s="41"/>
      <c r="O80" s="41"/>
    </row>
    <row r="81" spans="9:9" ht="18" customHeight="1">
      <c r="I81" s="46"/>
    </row>
    <row r="82" spans="9:9">
      <c r="I82" s="47"/>
    </row>
    <row r="83" spans="9:9">
      <c r="I83" s="48"/>
    </row>
    <row r="84" spans="9:9">
      <c r="I84" s="4"/>
    </row>
  </sheetData>
  <sheetProtection algorithmName="SHA-512" hashValue="42FbcNzVSZuuPre4VLRZ7eoH1n3a/Lrepv6orEMNjIvdtmbIk0ImhJ4WgCBE/ccHrofXCsycXzqyhWeED8JtoA==" saltValue="JSpLQWBmlG3bVvPx4nHbGQ==" spinCount="100000" sheet="1" objects="1" scenarios="1"/>
  <mergeCells count="22">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 ref="K30:N30"/>
    <mergeCell ref="A26:F26"/>
    <mergeCell ref="A27:F27"/>
    <mergeCell ref="K36:N36"/>
    <mergeCell ref="A23:F24"/>
    <mergeCell ref="A25:F25"/>
  </mergeCells>
  <hyperlinks>
    <hyperlink ref="A20:F21" r:id="rId1" display="Rezaei, J. (2016). Best-worst multi-criteria decision-making method: Some properties and a linear model. Omega, 64, 126-130." xr:uid="{00000000-0004-0000-0000-000000000000}"/>
    <hyperlink ref="A19:F19" r:id="rId2" display="Rezaei, J. (2015).Best-worst multi-criteria decision-making method. Omega, 53, 49-57." xr:uid="{00000000-0004-0000-0000-000001000000}"/>
  </hyperlinks>
  <pageMargins left="0.7" right="0.7" top="0.75" bottom="0.75" header="0.3" footer="0.3"/>
  <pageSetup paperSize="9" orientation="portrait" horizontalDpi="1200" verticalDpi="12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C7D3-ED0A-4477-9F47-5CECAFB5BB29}">
  <sheetPr codeName="Hoja14"/>
  <dimension ref="A2:U120"/>
  <sheetViews>
    <sheetView topLeftCell="A16" zoomScaleNormal="100" workbookViewId="0">
      <selection activeCell="C24" sqref="C24:K24"/>
    </sheetView>
  </sheetViews>
  <sheetFormatPr defaultColWidth="8.85546875" defaultRowHeight="14.45" customHeight="1"/>
  <cols>
    <col min="1" max="1" width="8.85546875" style="3"/>
    <col min="2" max="2" width="19.28515625" style="3" customWidth="1"/>
    <col min="3" max="11" width="11.42578125" style="3" customWidth="1"/>
    <col min="12" max="12" width="8.85546875" style="3"/>
    <col min="13" max="17" width="11.5703125" style="3" bestFit="1" customWidth="1"/>
    <col min="18" max="18" width="8.85546875" style="3"/>
    <col min="19" max="19" width="11.5703125" style="3" bestFit="1" customWidth="1"/>
    <col min="20" max="20" width="8.85546875" style="3"/>
    <col min="21" max="21" width="11.5703125" style="3" bestFit="1" customWidth="1"/>
    <col min="22" max="16384" width="8.85546875" style="3"/>
  </cols>
  <sheetData>
    <row r="2" spans="2:21" ht="14.45" customHeight="1">
      <c r="B2" s="5" t="s">
        <v>135</v>
      </c>
      <c r="C2" s="6" t="s">
        <v>2</v>
      </c>
      <c r="D2" s="6" t="s">
        <v>3</v>
      </c>
      <c r="E2" s="6" t="s">
        <v>4</v>
      </c>
      <c r="F2" s="6" t="s">
        <v>5</v>
      </c>
      <c r="G2" s="6" t="s">
        <v>6</v>
      </c>
      <c r="H2" s="6" t="s">
        <v>134</v>
      </c>
      <c r="I2" s="6" t="s">
        <v>136</v>
      </c>
      <c r="J2" s="6" t="s">
        <v>137</v>
      </c>
      <c r="K2" s="6" t="s">
        <v>138</v>
      </c>
    </row>
    <row r="3" spans="2:21" ht="14.45" customHeight="1">
      <c r="B3" s="5" t="s">
        <v>7</v>
      </c>
      <c r="C3" s="2" t="s">
        <v>89</v>
      </c>
      <c r="D3" s="2" t="s">
        <v>90</v>
      </c>
      <c r="E3" s="2" t="s">
        <v>91</v>
      </c>
      <c r="F3" s="2" t="s">
        <v>92</v>
      </c>
      <c r="G3" s="2" t="s">
        <v>93</v>
      </c>
      <c r="H3" s="2" t="s">
        <v>94</v>
      </c>
      <c r="I3" s="2" t="s">
        <v>95</v>
      </c>
      <c r="J3" s="2" t="s">
        <v>90</v>
      </c>
      <c r="K3" s="2" t="s">
        <v>96</v>
      </c>
    </row>
    <row r="5" spans="2:21" ht="14.45" customHeight="1">
      <c r="B5" s="5" t="s">
        <v>13</v>
      </c>
      <c r="C5" s="2" t="s">
        <v>95</v>
      </c>
    </row>
    <row r="7" spans="2:21" ht="14.45" customHeight="1">
      <c r="B7" s="5" t="s">
        <v>14</v>
      </c>
      <c r="C7" s="2" t="s">
        <v>89</v>
      </c>
    </row>
    <row r="9" spans="2:21" ht="14.45" customHeight="1">
      <c r="B9" s="7" t="s">
        <v>16</v>
      </c>
      <c r="C9" s="8" t="str">
        <f>IF(C$3="",C$2,C$3)</f>
        <v>NYV</v>
      </c>
      <c r="D9" s="8" t="str">
        <f t="shared" ref="D9:K9" si="0">IF(D$3="",D$2,D$3)</f>
        <v>DA</v>
      </c>
      <c r="E9" s="8" t="str">
        <f t="shared" si="0"/>
        <v>AE</v>
      </c>
      <c r="F9" s="8" t="str">
        <f t="shared" si="0"/>
        <v>PP</v>
      </c>
      <c r="G9" s="8" t="str">
        <f t="shared" si="0"/>
        <v>PA</v>
      </c>
      <c r="H9" s="8" t="str">
        <f t="shared" si="0"/>
        <v>DBE</v>
      </c>
      <c r="I9" s="8" t="str">
        <f t="shared" si="0"/>
        <v>HNMO</v>
      </c>
      <c r="J9" s="8" t="str">
        <f t="shared" si="0"/>
        <v>DA</v>
      </c>
      <c r="K9" s="8" t="str">
        <f t="shared" si="0"/>
        <v>DIA</v>
      </c>
    </row>
    <row r="10" spans="2:21" ht="14.45" customHeight="1">
      <c r="B10" s="8" t="str">
        <f>C5</f>
        <v>HNMO</v>
      </c>
      <c r="C10" s="2">
        <v>9</v>
      </c>
      <c r="D10" s="2">
        <v>8</v>
      </c>
      <c r="E10" s="2">
        <v>6</v>
      </c>
      <c r="F10" s="2">
        <v>3</v>
      </c>
      <c r="G10" s="2">
        <v>9</v>
      </c>
      <c r="H10" s="2">
        <v>4</v>
      </c>
      <c r="I10" s="2">
        <v>1</v>
      </c>
      <c r="J10" s="2">
        <v>5</v>
      </c>
      <c r="K10" s="2">
        <v>4</v>
      </c>
      <c r="U10" s="9">
        <f>IF(MAX($C$10:$K$10)=1,0, ABS(K10*C21-MAX($C$10:$K$10))/(MAX($C$10:$K$10)*MAX($C$10:$K$10)-MAX($C$10:$K$10)))</f>
        <v>0.20833333333333334</v>
      </c>
    </row>
    <row r="11" spans="2:21" ht="14.45" customHeight="1">
      <c r="C11" s="9"/>
      <c r="D11" s="9"/>
      <c r="E11" s="9"/>
      <c r="F11" s="9"/>
      <c r="G11" s="9"/>
      <c r="H11" s="9"/>
      <c r="I11" s="9"/>
      <c r="J11" s="9"/>
      <c r="K11" s="9"/>
    </row>
    <row r="12" spans="2:21" ht="14.45" customHeight="1">
      <c r="B12" s="8" t="s">
        <v>18</v>
      </c>
      <c r="C12" s="8" t="str">
        <f>C7</f>
        <v>NYV</v>
      </c>
      <c r="D12" s="10"/>
      <c r="E12" s="10"/>
      <c r="F12" s="10"/>
      <c r="G12" s="10"/>
      <c r="H12" s="10"/>
      <c r="I12" s="10"/>
      <c r="J12" s="10"/>
      <c r="K12" s="10"/>
    </row>
    <row r="13" spans="2:21" ht="14.45" customHeight="1">
      <c r="B13" s="8" t="str">
        <f>IF(C$3="",C$2,C$3)</f>
        <v>NYV</v>
      </c>
      <c r="C13" s="2">
        <v>1</v>
      </c>
    </row>
    <row r="14" spans="2:21" ht="14.45" customHeight="1">
      <c r="B14" s="11" t="str">
        <f>IF(D$3="",D$2,D$3)</f>
        <v>DA</v>
      </c>
      <c r="C14" s="2">
        <v>3</v>
      </c>
    </row>
    <row r="15" spans="2:21" ht="14.45" customHeight="1">
      <c r="B15" s="11" t="str">
        <f>IF(E$3="",E$2,E$3)</f>
        <v>AE</v>
      </c>
      <c r="C15" s="2">
        <v>5</v>
      </c>
    </row>
    <row r="16" spans="2:21" ht="14.45" customHeight="1">
      <c r="B16" s="11" t="str">
        <f>IF(F$3="",F$2,F$3)</f>
        <v>PP</v>
      </c>
      <c r="C16" s="2">
        <v>8</v>
      </c>
    </row>
    <row r="17" spans="1:11" ht="14.45" customHeight="1">
      <c r="B17" s="11" t="str">
        <f>IF(G$3="",G$2,G$3)</f>
        <v>PA</v>
      </c>
      <c r="C17" s="2">
        <v>2</v>
      </c>
    </row>
    <row r="18" spans="1:11" ht="14.45" customHeight="1">
      <c r="B18" s="11" t="str">
        <f>IF(H$3="",H$2,H$3)</f>
        <v>DBE</v>
      </c>
      <c r="C18" s="2">
        <v>7</v>
      </c>
    </row>
    <row r="19" spans="1:11" ht="14.45" customHeight="1">
      <c r="B19" s="11" t="str">
        <f>IF(I$3="",I$2,I$3)</f>
        <v>HNMO</v>
      </c>
      <c r="C19" s="2">
        <v>9</v>
      </c>
    </row>
    <row r="20" spans="1:11" ht="14.45" customHeight="1">
      <c r="B20" s="11" t="str">
        <f>IF(J$3="",J$2,J$3)</f>
        <v>DA</v>
      </c>
      <c r="C20" s="2">
        <v>4</v>
      </c>
    </row>
    <row r="21" spans="1:11" ht="14.45" customHeight="1">
      <c r="B21" s="11" t="str">
        <f>IF(K$3="",K$2,K$3)</f>
        <v>DIA</v>
      </c>
      <c r="C21" s="2">
        <v>6</v>
      </c>
    </row>
    <row r="22" spans="1:11" ht="14.45" customHeight="1">
      <c r="B22" s="10"/>
    </row>
    <row r="23" spans="1:11" ht="14.45" customHeight="1">
      <c r="A23" s="10"/>
      <c r="B23" s="121" t="s">
        <v>19</v>
      </c>
      <c r="C23" s="8" t="str">
        <f>C9</f>
        <v>NYV</v>
      </c>
      <c r="D23" s="8" t="str">
        <f t="shared" ref="D23:K23" si="1">D9</f>
        <v>DA</v>
      </c>
      <c r="E23" s="8" t="str">
        <f t="shared" si="1"/>
        <v>AE</v>
      </c>
      <c r="F23" s="8" t="str">
        <f t="shared" si="1"/>
        <v>PP</v>
      </c>
      <c r="G23" s="8" t="str">
        <f t="shared" si="1"/>
        <v>PA</v>
      </c>
      <c r="H23" s="8" t="str">
        <f t="shared" si="1"/>
        <v>DBE</v>
      </c>
      <c r="I23" s="8" t="str">
        <f t="shared" si="1"/>
        <v>HNMO</v>
      </c>
      <c r="J23" s="8" t="str">
        <f t="shared" si="1"/>
        <v>DA</v>
      </c>
      <c r="K23" s="8" t="str">
        <f t="shared" si="1"/>
        <v>DIA</v>
      </c>
    </row>
    <row r="24" spans="1:11" ht="14.45" customHeight="1">
      <c r="A24" s="10"/>
      <c r="B24" s="122"/>
      <c r="C24" s="14">
        <v>2.8419556865428106E-2</v>
      </c>
      <c r="D24" s="14">
        <v>5.4470817325403854E-2</v>
      </c>
      <c r="E24" s="14">
        <v>7.2627756433871898E-2</v>
      </c>
      <c r="F24" s="14">
        <v>0.1452555128677438</v>
      </c>
      <c r="G24" s="14">
        <v>4.8418504289247856E-2</v>
      </c>
      <c r="H24" s="14">
        <v>0.10894163465080776</v>
      </c>
      <c r="I24" s="14">
        <v>0.34577127519604217</v>
      </c>
      <c r="J24" s="14">
        <v>8.715330772064625E-2</v>
      </c>
      <c r="K24" s="14">
        <v>0.10894163465080776</v>
      </c>
    </row>
    <row r="25" spans="1:11" ht="14.45" customHeight="1">
      <c r="A25" s="10"/>
      <c r="B25" s="10"/>
      <c r="C25" s="22"/>
      <c r="D25" s="22"/>
      <c r="E25" s="22"/>
      <c r="F25" s="22"/>
      <c r="G25" s="22"/>
      <c r="H25" s="22"/>
      <c r="I25" s="22"/>
      <c r="J25" s="22"/>
      <c r="K25" s="22"/>
    </row>
    <row r="26" spans="1:11" ht="14.45" customHeight="1">
      <c r="A26" s="10"/>
      <c r="B26" s="9" t="s">
        <v>20</v>
      </c>
      <c r="C26" s="9">
        <v>8.9995263407189038E-2</v>
      </c>
      <c r="D26" s="10"/>
      <c r="E26" s="10"/>
      <c r="F26" s="10"/>
      <c r="G26" s="10"/>
      <c r="H26" s="10"/>
      <c r="I26" s="118"/>
      <c r="J26" s="118"/>
      <c r="K26" s="10"/>
    </row>
    <row r="27" spans="1:11" ht="14.45" customHeight="1">
      <c r="A27" s="10"/>
      <c r="B27" s="8" t="s">
        <v>21</v>
      </c>
      <c r="C27" s="14">
        <f>IFERROR(MAX(M10:U10),"")</f>
        <v>0.20833333333333334</v>
      </c>
      <c r="D27" s="119" t="str">
        <f>(IF(C27&lt;C28, "The pairwise comparison consistency level is acceptable", "The pairwise comparison consistency level is not acceptable"))</f>
        <v>The pairwise comparison consistency level is acceptable</v>
      </c>
      <c r="E27" s="119"/>
      <c r="F27" s="119"/>
      <c r="G27" s="119"/>
      <c r="H27" s="119"/>
      <c r="I27" s="119"/>
      <c r="J27" s="119"/>
      <c r="K27" s="119"/>
    </row>
    <row r="28" spans="1:11" ht="14.45" customHeight="1">
      <c r="A28" s="10"/>
      <c r="B28" s="7" t="s">
        <v>22</v>
      </c>
      <c r="C28" s="8">
        <f>IFERROR(G107,"")</f>
        <v>0.36620000000000003</v>
      </c>
      <c r="D28" s="10"/>
      <c r="E28" s="10"/>
      <c r="F28" s="10"/>
      <c r="G28" s="10"/>
      <c r="H28" s="10"/>
      <c r="I28" s="10"/>
      <c r="J28" s="10"/>
      <c r="K28" s="10"/>
    </row>
    <row r="29" spans="1:11" s="9" customFormat="1" ht="14.45" customHeight="1">
      <c r="B29" s="13"/>
      <c r="C29" s="13"/>
      <c r="D29" s="13"/>
      <c r="E29" s="13"/>
      <c r="F29" s="13"/>
      <c r="G29" s="13"/>
      <c r="H29" s="13"/>
      <c r="I29" s="13"/>
      <c r="J29" s="13"/>
      <c r="K29" s="13"/>
    </row>
    <row r="30" spans="1:11" s="9" customFormat="1" ht="14.45" customHeight="1">
      <c r="B30" s="9" t="s">
        <v>23</v>
      </c>
      <c r="C30" s="9">
        <f>SUM(C24:K24)</f>
        <v>0.99999999999999944</v>
      </c>
    </row>
    <row r="31" spans="1:11" s="9" customFormat="1" ht="14.45" customHeight="1"/>
    <row r="32" spans="1:11" s="9" customFormat="1" ht="14.45" customHeight="1">
      <c r="B32" s="9" t="s">
        <v>24</v>
      </c>
      <c r="C32" s="9">
        <f t="shared" ref="C32:K32" si="2">IF($C$10=1,$C$24,IF($D$10=1,$D$24,IF($E$10=1,$E$24,IF($F$10=1,$F$24,IF($G$10=1,$G$24,IF($H$10=1,$H$24,IF($I$10=1,$I$24,IF($J$10=1,$J$24,IF($K$10=1,$K$24)))))))))-C10*C24</f>
        <v>8.9995263407189219E-2</v>
      </c>
      <c r="D32" s="9">
        <f t="shared" si="2"/>
        <v>-8.9995263407188664E-2</v>
      </c>
      <c r="E32" s="9">
        <f t="shared" si="2"/>
        <v>-8.9995263407189219E-2</v>
      </c>
      <c r="F32" s="9">
        <f t="shared" si="2"/>
        <v>-8.9995263407189219E-2</v>
      </c>
      <c r="G32" s="9">
        <f t="shared" si="2"/>
        <v>-8.9995263407188553E-2</v>
      </c>
      <c r="H32" s="9">
        <f t="shared" si="2"/>
        <v>-8.9995263407188886E-2</v>
      </c>
      <c r="I32" s="9">
        <f t="shared" si="2"/>
        <v>0</v>
      </c>
      <c r="J32" s="9">
        <f t="shared" si="2"/>
        <v>-8.9995263407189052E-2</v>
      </c>
      <c r="K32" s="9">
        <f t="shared" si="2"/>
        <v>-8.9995263407188886E-2</v>
      </c>
    </row>
    <row r="33" spans="2:11" s="9" customFormat="1" ht="14.45" customHeight="1">
      <c r="C33" s="9">
        <f>-C32</f>
        <v>-8.9995263407189219E-2</v>
      </c>
      <c r="D33" s="9">
        <f t="shared" ref="D33:K33" si="3">-D32</f>
        <v>8.9995263407188664E-2</v>
      </c>
      <c r="E33" s="9">
        <f t="shared" si="3"/>
        <v>8.9995263407189219E-2</v>
      </c>
      <c r="F33" s="9">
        <f t="shared" si="3"/>
        <v>8.9995263407189219E-2</v>
      </c>
      <c r="G33" s="9">
        <f>-G32</f>
        <v>8.9995263407188553E-2</v>
      </c>
      <c r="H33" s="9">
        <f t="shared" si="3"/>
        <v>8.9995263407188886E-2</v>
      </c>
      <c r="I33" s="9">
        <f t="shared" si="3"/>
        <v>0</v>
      </c>
      <c r="J33" s="9">
        <f t="shared" si="3"/>
        <v>8.9995263407189052E-2</v>
      </c>
      <c r="K33" s="9">
        <f t="shared" si="3"/>
        <v>8.9995263407188886E-2</v>
      </c>
    </row>
    <row r="34" spans="2:11" s="9" customFormat="1" ht="14.45" customHeight="1"/>
    <row r="35" spans="2:11" s="9" customFormat="1" ht="14.45" customHeight="1">
      <c r="B35" s="9" t="s">
        <v>25</v>
      </c>
      <c r="C35" s="9">
        <f>C24-$C13*IF($C$13=1,$C$24,IF($C$14=1,$D$24,IF($C$15=1,$E$24,IF($C$16=1,$F$24,IF($C$17=1,$G$24,IF($C$18=1,$H$24,IF($C$19=1,$I$24,IF($C$20=1,$J$24,IF($C$21=1,$K$24)))))))))</f>
        <v>0</v>
      </c>
      <c r="D35" s="9">
        <f>D24-$C14*IF($C$13=1,$C$24,IF($C$14=1,$D$24,IF($C$15=1,$E$24,IF($C$16=1,$F$24,IF($C$17=1,$G$24,IF($C$18=1,$H$24,IF($C$19=1,$I$24,IF($C$20=1,$J$24,IF($C$21=1,$K$24)))))))))</f>
        <v>-3.0787853270880468E-2</v>
      </c>
      <c r="E35" s="9">
        <f>E24-$C15*IF($C$13=1,$C$24,IF($C$14=1,$D$24,IF($C$15=1,$E$24,IF($C$16=1,$F$24,IF($C$17=1,$G$24,IF($C$18=1,$H$24,IF($C$19=1,$I$24,IF($C$20=1,$J$24,IF($C$21=1,$K$24)))))))))</f>
        <v>-6.9470027893268643E-2</v>
      </c>
      <c r="F35" s="9">
        <f>F24-$C16*IF($C$13=1,$C$24,IF($C$14=1,$D$24,IF($C$15=1,$E$24,IF($C$16=1,$F$24,IF($C$17=1,$G$24,IF($C$18=1,$H$24,IF($C$19=1,$I$24,IF($C$20=1,$J$24,IF($C$21=1,$K$24)))))))))</f>
        <v>-8.2100942055681053E-2</v>
      </c>
      <c r="G35" s="9">
        <f>G24-$C17*IF($C$13=1,$C$24,IF($C$14=1,$D$24,IF($C$15=1,$E$24,IF($C$16=1,$F$24,IF($C$17=1,$G$24,IF($C$18=1,$H$24,IF($C$19=1,$I$24,IF($C$20=1,$J$24,IF($C$21=1,$K$24)))))))))</f>
        <v>-8.4206094416083566E-3</v>
      </c>
      <c r="H35" s="9">
        <f>H24-$C18*IF($C$13=1,$C$24,IF($C$14=1,$D$24,IF($C$15=1,$E$24,IF($C$16=1,$F$24,IF($C$17=1,$G$24,IF($C$18=1,$H$24,IF($C$19=1,$I$24,IF($C$20=1,$J$24,IF($C$21=1,$K$24)))))))))</f>
        <v>-8.9995263407188983E-2</v>
      </c>
      <c r="I35" s="9">
        <f>I24-$C19*IF($C$13=1,$C$24,IF($C$14=1,$D$24,IF($C$15=1,$E$24,IF($C$16=1,$F$24,IF($C$17=1,$G$24,IF($C$18=1,$H$24,IF($C$19=1,$I$24,IF($C$20=1,$J$24,IF($C$21=1,$K$24)))))))))</f>
        <v>8.9995263407189219E-2</v>
      </c>
      <c r="J35" s="9">
        <f>J24-$C20*IF($C$13=1,$C$24,IF($C$14=1,$D$24,IF($C$15=1,$E$24,IF($C$16=1,$F$24,IF($C$17=1,$G$24,IF($C$18=1,$H$24,IF($C$19=1,$I$24,IF($C$20=1,$J$24,IF($C$21=1,$K$24)))))))))</f>
        <v>-2.6524919741066175E-2</v>
      </c>
      <c r="K35" s="9">
        <f>K24-$C21*IF($C$13=1,$C$24,IF($C$14=1,$D$24,IF($C$15=1,$E$24,IF($C$16=1,$F$24,IF($C$17=1,$G$24,IF($C$18=1,$H$24,IF($C$19=1,$I$24,IF($C$20=1,$J$24,IF($C$21=1,$K$24)))))))))</f>
        <v>-6.157570654176088E-2</v>
      </c>
    </row>
    <row r="36" spans="2:11" s="9" customFormat="1" ht="14.45" customHeight="1">
      <c r="C36" s="9">
        <f>-C35</f>
        <v>0</v>
      </c>
      <c r="D36" s="9">
        <f>-D35</f>
        <v>3.0787853270880468E-2</v>
      </c>
      <c r="E36" s="9">
        <f t="shared" ref="E36:J36" si="4">-E35</f>
        <v>6.9470027893268643E-2</v>
      </c>
      <c r="F36" s="9">
        <f t="shared" si="4"/>
        <v>8.2100942055681053E-2</v>
      </c>
      <c r="G36" s="9">
        <f t="shared" si="4"/>
        <v>8.4206094416083566E-3</v>
      </c>
      <c r="H36" s="9">
        <f t="shared" si="4"/>
        <v>8.9995263407188983E-2</v>
      </c>
      <c r="I36" s="9">
        <f t="shared" si="4"/>
        <v>-8.9995263407189219E-2</v>
      </c>
      <c r="J36" s="9">
        <f t="shared" si="4"/>
        <v>2.6524919741066175E-2</v>
      </c>
      <c r="K36" s="9">
        <f>-K35</f>
        <v>6.157570654176088E-2</v>
      </c>
    </row>
    <row r="37" spans="2:11" s="9" customFormat="1" ht="14.45" customHeight="1">
      <c r="B37" s="13"/>
      <c r="C37" s="13"/>
      <c r="D37" s="13"/>
      <c r="E37" s="13"/>
      <c r="F37" s="13"/>
      <c r="G37" s="13"/>
      <c r="H37" s="13"/>
      <c r="I37" s="13"/>
      <c r="J37" s="13"/>
      <c r="K37" s="13"/>
    </row>
    <row r="38" spans="2:11" s="9" customFormat="1" ht="14.45" customHeight="1">
      <c r="B38" s="13"/>
      <c r="C38" s="13"/>
      <c r="D38" s="13"/>
      <c r="E38" s="13"/>
      <c r="F38" s="13"/>
      <c r="G38" s="13"/>
      <c r="H38" s="13"/>
      <c r="I38" s="13"/>
      <c r="J38" s="13"/>
      <c r="K38" s="13"/>
    </row>
    <row r="39" spans="2:11" s="9" customFormat="1" ht="14.45" customHeight="1"/>
    <row r="40" spans="2:11" s="9" customFormat="1" ht="14.45" customHeight="1"/>
    <row r="41" spans="2:11" s="9" customFormat="1" ht="14.45" customHeight="1"/>
    <row r="42" spans="2:11" s="9" customFormat="1" ht="14.45" customHeight="1"/>
    <row r="92" spans="5:12" ht="14.45" customHeight="1">
      <c r="E92" s="9">
        <f>IF(MAX($C$10:$K$10)=1,0, ABS(C10*C13-MAX($C$10:$K$10))/(MAX($C$10:$K$10)*MAX($C$10:$K$10)-MAX($C$10:$K$10)))</f>
        <v>0</v>
      </c>
      <c r="F92" s="9">
        <f>IF(MAX($C$10:$K$10)=1,0, ABS(D10*C14-MAX($C$10:$K$10))/(MAX($C$10:$K$10)*MAX($C$10:$K$10)-MAX($C$10:$K$10)))</f>
        <v>0.20833333333333334</v>
      </c>
      <c r="G92" s="9">
        <f>IF(MAX($C$10:$K$10)=1,0, ABS(E10*C15-MAX($C$10:$K$10))/(MAX($C$10:$K$10)*MAX($C$10:$K$10)-MAX($C$10:$K$10)))</f>
        <v>0.29166666666666669</v>
      </c>
      <c r="H92" s="9">
        <f>IF(MAX($C$10:$K$10)=1,0, ABS(F10*C16-MAX($C$10:$K$10))/(MAX($C$10:$K$10)*MAX($C$10:$K$10)-MAX($C$10:$K$10)))</f>
        <v>0.20833333333333334</v>
      </c>
      <c r="I92" s="9">
        <f>IF(MAX($C$10:$K$10)=1,0, ABS(G10*C17-MAX($C$10:$K$10))/(MAX($C$10:$K$10)*MAX($C$10:$K$10)-MAX($C$10:$K$10)))</f>
        <v>0.125</v>
      </c>
      <c r="J92" s="9">
        <f>IF(MAX($C$10:$K$10)=1,0, ABS(H10*C18-MAX($C$10:$K$10))/(MAX($C$10:$K$10)*MAX($C$10:$K$10)-MAX($C$10:$K$10)))</f>
        <v>0.2638888888888889</v>
      </c>
      <c r="K92" s="9">
        <f>IF(MAX($C$10:$K$10)=1,0, ABS(I10*C19-MAX($C$10:$K$10))/(MAX($C$10:$K$10)*MAX($C$10:$K$10)-MAX($C$10:$K$10)))</f>
        <v>0</v>
      </c>
      <c r="L92" s="9">
        <f>IF(MAX($C$10:$K$10)=1,0, ABS(J10*C20-MAX($C$10:$K$10))/(MAX($C$10:$K$10)*MAX($C$10:$K$10)-MAX($C$10:$K$10)))</f>
        <v>0.15277777777777779</v>
      </c>
    </row>
    <row r="96" spans="5:12" ht="14.45" customHeight="1">
      <c r="E96" s="9"/>
      <c r="F96" s="9"/>
      <c r="G96" s="9"/>
      <c r="H96" s="9"/>
    </row>
    <row r="97" spans="4:12" ht="14.45" customHeight="1">
      <c r="E97" s="9"/>
      <c r="F97" s="15" t="s">
        <v>15</v>
      </c>
      <c r="G97" s="120">
        <v>9</v>
      </c>
      <c r="H97" s="9"/>
    </row>
    <row r="98" spans="4:12" ht="14.45" customHeight="1">
      <c r="E98" s="9"/>
      <c r="F98" s="16" t="s">
        <v>17</v>
      </c>
      <c r="G98" s="120"/>
      <c r="H98" s="9"/>
    </row>
    <row r="99" spans="4:12" ht="14.45" customHeight="1">
      <c r="E99" s="9"/>
      <c r="F99" s="17">
        <v>3</v>
      </c>
      <c r="G99" s="17">
        <v>0.16669999999999999</v>
      </c>
      <c r="H99" s="9"/>
    </row>
    <row r="100" spans="4:12" ht="14.45" customHeight="1">
      <c r="E100" s="9"/>
      <c r="F100" s="17">
        <v>4</v>
      </c>
      <c r="G100" s="17">
        <v>0.26829999999999998</v>
      </c>
      <c r="H100" s="9"/>
    </row>
    <row r="101" spans="4:12" ht="14.45" customHeight="1">
      <c r="E101" s="9"/>
      <c r="F101" s="17">
        <v>5</v>
      </c>
      <c r="G101" s="17">
        <v>0.29599999999999999</v>
      </c>
      <c r="H101" s="9"/>
    </row>
    <row r="102" spans="4:12" ht="14.45" customHeight="1">
      <c r="E102" s="9"/>
      <c r="F102" s="17">
        <v>6</v>
      </c>
      <c r="G102" s="17">
        <v>0.32619999999999999</v>
      </c>
      <c r="H102" s="9"/>
    </row>
    <row r="103" spans="4:12" ht="14.45" customHeight="1">
      <c r="E103" s="9"/>
      <c r="F103" s="17">
        <v>7</v>
      </c>
      <c r="G103" s="17">
        <v>0.34029999999999999</v>
      </c>
      <c r="H103" s="9"/>
    </row>
    <row r="104" spans="4:12" ht="14.45" customHeight="1">
      <c r="E104" s="9"/>
      <c r="F104" s="17">
        <v>8</v>
      </c>
      <c r="G104" s="17">
        <v>0.36570000000000003</v>
      </c>
      <c r="H104" s="9"/>
    </row>
    <row r="105" spans="4:12" ht="14.45" customHeight="1">
      <c r="D105" s="10"/>
      <c r="E105" s="9"/>
      <c r="F105" s="17">
        <v>9</v>
      </c>
      <c r="G105" s="17">
        <v>0.36620000000000003</v>
      </c>
      <c r="H105" s="9"/>
    </row>
    <row r="106" spans="4:12" ht="14.45" customHeight="1">
      <c r="D106" s="10"/>
      <c r="E106" s="9"/>
      <c r="F106" s="9"/>
      <c r="G106" s="9">
        <f>MAX(C10:K10)</f>
        <v>9</v>
      </c>
      <c r="H106" s="9"/>
    </row>
    <row r="107" spans="4:12" ht="14.45" customHeight="1">
      <c r="D107" s="10"/>
      <c r="E107" s="9"/>
      <c r="F107" s="9"/>
      <c r="G107" s="9">
        <f>VLOOKUP(G106,F99:G105,2)</f>
        <v>0.36620000000000003</v>
      </c>
      <c r="H107" s="9"/>
    </row>
    <row r="108" spans="4:12" ht="14.45" customHeight="1">
      <c r="D108" s="10"/>
      <c r="E108" s="9"/>
      <c r="F108" s="9"/>
      <c r="G108" s="9"/>
      <c r="H108" s="9"/>
    </row>
    <row r="109" spans="4:12" ht="14.45" customHeight="1">
      <c r="D109" s="10"/>
      <c r="E109" s="10"/>
      <c r="F109" s="10"/>
      <c r="G109" s="10"/>
      <c r="H109" s="10"/>
    </row>
    <row r="110" spans="4:12" ht="14.45" customHeight="1">
      <c r="D110" s="10"/>
      <c r="E110" s="10"/>
      <c r="F110" s="10"/>
      <c r="G110" s="10"/>
      <c r="H110" s="10"/>
    </row>
    <row r="111" spans="4:12" ht="14.45" customHeight="1">
      <c r="D111" s="13"/>
      <c r="E111" s="13"/>
      <c r="F111" s="9"/>
      <c r="G111" s="9"/>
      <c r="H111" s="9"/>
      <c r="I111" s="9"/>
      <c r="J111" s="9"/>
      <c r="K111" s="9"/>
      <c r="L111" s="9"/>
    </row>
    <row r="112" spans="4:12" ht="14.45" customHeight="1">
      <c r="D112" s="13"/>
      <c r="E112" s="13"/>
      <c r="F112" s="9"/>
      <c r="G112" s="9"/>
      <c r="H112" s="9"/>
      <c r="I112" s="9"/>
      <c r="J112" s="9"/>
      <c r="K112" s="9"/>
      <c r="L112" s="9"/>
    </row>
    <row r="113" spans="4:12" ht="14.45" customHeight="1">
      <c r="D113" s="13"/>
      <c r="E113" s="13"/>
      <c r="F113" s="9"/>
      <c r="G113" s="9"/>
      <c r="H113" s="9"/>
      <c r="I113" s="9"/>
      <c r="J113" s="9"/>
      <c r="K113" s="9"/>
      <c r="L113" s="9"/>
    </row>
    <row r="114" spans="4:12" ht="14.45" customHeight="1">
      <c r="D114" s="13"/>
      <c r="E114" s="13"/>
      <c r="F114" s="9"/>
      <c r="G114" s="9"/>
      <c r="H114" s="9"/>
      <c r="I114" s="9"/>
      <c r="J114" s="9"/>
      <c r="K114" s="9"/>
      <c r="L114" s="9"/>
    </row>
    <row r="115" spans="4:12" ht="14.45" customHeight="1">
      <c r="D115" s="13"/>
      <c r="E115" s="13"/>
      <c r="F115" s="9"/>
      <c r="G115" s="9"/>
      <c r="H115" s="9"/>
      <c r="I115" s="9"/>
      <c r="J115" s="9"/>
      <c r="K115" s="9"/>
      <c r="L115" s="9"/>
    </row>
    <row r="116" spans="4:12" ht="14.45" customHeight="1">
      <c r="D116" s="13"/>
      <c r="E116" s="13"/>
      <c r="F116" s="9"/>
      <c r="G116" s="9"/>
      <c r="H116" s="9"/>
      <c r="I116" s="9"/>
      <c r="J116" s="9"/>
      <c r="K116" s="9"/>
      <c r="L116" s="9"/>
    </row>
    <row r="117" spans="4:12" ht="14.45" customHeight="1">
      <c r="D117" s="13"/>
      <c r="E117" s="13"/>
      <c r="F117" s="9"/>
      <c r="G117" s="9"/>
      <c r="H117" s="9"/>
      <c r="I117" s="9"/>
      <c r="J117" s="9"/>
      <c r="K117" s="9"/>
      <c r="L117" s="9"/>
    </row>
    <row r="118" spans="4:12" ht="14.45" customHeight="1">
      <c r="D118" s="13"/>
      <c r="E118" s="13"/>
      <c r="F118" s="9"/>
      <c r="G118" s="9"/>
      <c r="H118" s="9"/>
      <c r="I118" s="9"/>
      <c r="J118" s="9"/>
      <c r="K118" s="9"/>
      <c r="L118" s="9"/>
    </row>
    <row r="119" spans="4:12" ht="14.45" customHeight="1">
      <c r="D119" s="13"/>
      <c r="E119" s="13"/>
      <c r="F119" s="9"/>
      <c r="G119" s="9"/>
      <c r="H119" s="9"/>
      <c r="I119" s="9"/>
      <c r="J119" s="9"/>
      <c r="K119" s="9"/>
      <c r="L119" s="9"/>
    </row>
    <row r="120" spans="4:12" ht="14.45" customHeight="1">
      <c r="D120" s="13"/>
      <c r="E120" s="13"/>
      <c r="F120" s="9"/>
      <c r="G120" s="9"/>
      <c r="H120" s="9"/>
      <c r="I120" s="9"/>
      <c r="J120" s="9"/>
      <c r="K120" s="9"/>
      <c r="L120" s="9"/>
    </row>
  </sheetData>
  <mergeCells count="4">
    <mergeCell ref="B23:B24"/>
    <mergeCell ref="I26:J26"/>
    <mergeCell ref="D27:K27"/>
    <mergeCell ref="G97:G98"/>
  </mergeCells>
  <conditionalFormatting sqref="K26">
    <cfRule type="cellIs" dxfId="7" priority="1" operator="equal">
      <formula>"YES"</formula>
    </cfRule>
    <cfRule type="cellIs" dxfId="6" priority="2" operator="equal">
      <formula>"NO"</formula>
    </cfRule>
  </conditionalFormatting>
  <dataValidations count="2">
    <dataValidation type="list" allowBlank="1" showInputMessage="1" showErrorMessage="1" sqref="C5 C7" xr:uid="{F48DE289-0676-4499-9EA5-833739DD9C9F}">
      <formula1>$C$3:$K$3</formula1>
    </dataValidation>
    <dataValidation type="list" allowBlank="1" showInputMessage="1" showErrorMessage="1" sqref="C10:K10 C13:C21" xr:uid="{62E971BE-D0E9-4181-9E55-C5EB75A7DD2B}">
      <formula1>"1,2,3,4,5,6,7,8,9"</formula1>
    </dataValidation>
  </dataValidations>
  <pageMargins left="0.7" right="0.7" top="0.75" bottom="0.75" header="0.3" footer="0.3"/>
  <pageSetup paperSize="9" orientation="portrait" horizontalDpi="1200"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61E5-6238-4BEF-8556-0DE611321D45}">
  <sheetPr codeName="Hoja15"/>
  <dimension ref="A2:U120"/>
  <sheetViews>
    <sheetView topLeftCell="B15" zoomScaleNormal="100" workbookViewId="0">
      <selection activeCell="C24" sqref="C24:K24"/>
    </sheetView>
  </sheetViews>
  <sheetFormatPr defaultColWidth="8.85546875" defaultRowHeight="14.45" customHeight="1"/>
  <cols>
    <col min="1" max="1" width="8.85546875" style="3"/>
    <col min="2" max="2" width="19.28515625" style="3" customWidth="1"/>
    <col min="3" max="11" width="11.42578125" style="3" customWidth="1"/>
    <col min="12" max="12" width="8.85546875" style="3"/>
    <col min="13" max="17" width="11.5703125" style="3" bestFit="1" customWidth="1"/>
    <col min="18" max="18" width="8.85546875" style="3"/>
    <col min="19" max="19" width="11.5703125" style="3" bestFit="1" customWidth="1"/>
    <col min="20" max="20" width="8.85546875" style="3"/>
    <col min="21" max="21" width="11.5703125" style="3" bestFit="1" customWidth="1"/>
    <col min="22" max="16384" width="8.85546875" style="3"/>
  </cols>
  <sheetData>
    <row r="2" spans="2:21" ht="14.45" customHeight="1">
      <c r="B2" s="5" t="s">
        <v>135</v>
      </c>
      <c r="C2" s="6" t="s">
        <v>2</v>
      </c>
      <c r="D2" s="6" t="s">
        <v>3</v>
      </c>
      <c r="E2" s="6" t="s">
        <v>4</v>
      </c>
      <c r="F2" s="6" t="s">
        <v>5</v>
      </c>
      <c r="G2" s="6" t="s">
        <v>6</v>
      </c>
      <c r="H2" s="6" t="s">
        <v>134</v>
      </c>
      <c r="I2" s="6" t="s">
        <v>136</v>
      </c>
      <c r="J2" s="6" t="s">
        <v>137</v>
      </c>
      <c r="K2" s="6" t="s">
        <v>138</v>
      </c>
    </row>
    <row r="3" spans="2:21" ht="14.45" customHeight="1">
      <c r="B3" s="5" t="s">
        <v>7</v>
      </c>
      <c r="C3" s="2" t="s">
        <v>89</v>
      </c>
      <c r="D3" s="2" t="s">
        <v>90</v>
      </c>
      <c r="E3" s="2" t="s">
        <v>91</v>
      </c>
      <c r="F3" s="2" t="s">
        <v>92</v>
      </c>
      <c r="G3" s="2" t="s">
        <v>93</v>
      </c>
      <c r="H3" s="2" t="s">
        <v>94</v>
      </c>
      <c r="I3" s="2" t="s">
        <v>95</v>
      </c>
      <c r="J3" s="2" t="s">
        <v>90</v>
      </c>
      <c r="K3" s="2" t="s">
        <v>96</v>
      </c>
    </row>
    <row r="5" spans="2:21" ht="14.45" customHeight="1">
      <c r="B5" s="5" t="s">
        <v>13</v>
      </c>
      <c r="C5" s="2" t="s">
        <v>92</v>
      </c>
    </row>
    <row r="7" spans="2:21" ht="14.45" customHeight="1">
      <c r="B7" s="5" t="s">
        <v>14</v>
      </c>
      <c r="C7" s="2" t="s">
        <v>89</v>
      </c>
    </row>
    <row r="9" spans="2:21" ht="14.45" customHeight="1">
      <c r="B9" s="7" t="s">
        <v>16</v>
      </c>
      <c r="C9" s="8" t="str">
        <f>IF(C$3="",C$2,C$3)</f>
        <v>NYV</v>
      </c>
      <c r="D9" s="8" t="str">
        <f t="shared" ref="D9:K9" si="0">IF(D$3="",D$2,D$3)</f>
        <v>DA</v>
      </c>
      <c r="E9" s="8" t="str">
        <f t="shared" si="0"/>
        <v>AE</v>
      </c>
      <c r="F9" s="8" t="str">
        <f t="shared" si="0"/>
        <v>PP</v>
      </c>
      <c r="G9" s="8" t="str">
        <f t="shared" si="0"/>
        <v>PA</v>
      </c>
      <c r="H9" s="8" t="str">
        <f t="shared" si="0"/>
        <v>DBE</v>
      </c>
      <c r="I9" s="8" t="str">
        <f t="shared" si="0"/>
        <v>HNMO</v>
      </c>
      <c r="J9" s="8" t="str">
        <f t="shared" si="0"/>
        <v>DA</v>
      </c>
      <c r="K9" s="8" t="str">
        <f t="shared" si="0"/>
        <v>DIA</v>
      </c>
    </row>
    <row r="10" spans="2:21" ht="14.45" customHeight="1">
      <c r="B10" s="8" t="str">
        <f>C5</f>
        <v>PP</v>
      </c>
      <c r="C10" s="2">
        <v>9</v>
      </c>
      <c r="D10" s="2">
        <v>5</v>
      </c>
      <c r="E10" s="2">
        <v>4</v>
      </c>
      <c r="F10" s="2">
        <v>1</v>
      </c>
      <c r="G10" s="2">
        <v>3</v>
      </c>
      <c r="H10" s="2">
        <v>6</v>
      </c>
      <c r="I10" s="2">
        <v>8</v>
      </c>
      <c r="J10" s="2">
        <v>7</v>
      </c>
      <c r="K10" s="2">
        <v>7</v>
      </c>
      <c r="U10" s="9">
        <f>IF(MAX($C$10:$K$10)=1,0, ABS(K10*C21-MAX($C$10:$K$10))/(MAX($C$10:$K$10)*MAX($C$10:$K$10)-MAX($C$10:$K$10)))</f>
        <v>0.3611111111111111</v>
      </c>
    </row>
    <row r="11" spans="2:21" ht="14.45" customHeight="1">
      <c r="C11" s="9"/>
      <c r="D11" s="9"/>
      <c r="E11" s="9"/>
      <c r="F11" s="9"/>
      <c r="G11" s="9"/>
      <c r="H11" s="9"/>
      <c r="I11" s="9"/>
      <c r="J11" s="9"/>
      <c r="K11" s="9"/>
    </row>
    <row r="12" spans="2:21" ht="14.45" customHeight="1">
      <c r="B12" s="8" t="s">
        <v>18</v>
      </c>
      <c r="C12" s="8" t="str">
        <f>C7</f>
        <v>NYV</v>
      </c>
      <c r="D12" s="10"/>
      <c r="E12" s="10"/>
      <c r="F12" s="10"/>
      <c r="G12" s="10"/>
      <c r="H12" s="10"/>
      <c r="I12" s="10"/>
      <c r="J12" s="10"/>
      <c r="K12" s="10"/>
    </row>
    <row r="13" spans="2:21" ht="14.45" customHeight="1">
      <c r="B13" s="8" t="str">
        <f>IF(C$3="",C$2,C$3)</f>
        <v>NYV</v>
      </c>
      <c r="C13" s="2">
        <v>1</v>
      </c>
    </row>
    <row r="14" spans="2:21" ht="14.45" customHeight="1">
      <c r="B14" s="11" t="str">
        <f>IF(D$3="",D$2,D$3)</f>
        <v>DA</v>
      </c>
      <c r="C14" s="2">
        <v>2</v>
      </c>
    </row>
    <row r="15" spans="2:21" ht="14.45" customHeight="1">
      <c r="B15" s="11" t="str">
        <f>IF(E$3="",E$2,E$3)</f>
        <v>AE</v>
      </c>
      <c r="C15" s="2">
        <v>3</v>
      </c>
    </row>
    <row r="16" spans="2:21" ht="14.45" customHeight="1">
      <c r="B16" s="11" t="str">
        <f>IF(F$3="",F$2,F$3)</f>
        <v>PP</v>
      </c>
      <c r="C16" s="2">
        <v>9</v>
      </c>
    </row>
    <row r="17" spans="1:11" ht="14.45" customHeight="1">
      <c r="B17" s="11" t="str">
        <f>IF(G$3="",G$2,G$3)</f>
        <v>PA</v>
      </c>
      <c r="C17" s="2">
        <v>4</v>
      </c>
    </row>
    <row r="18" spans="1:11" ht="14.45" customHeight="1">
      <c r="B18" s="11" t="str">
        <f>IF(H$3="",H$2,H$3)</f>
        <v>DBE</v>
      </c>
      <c r="C18" s="2">
        <v>6</v>
      </c>
    </row>
    <row r="19" spans="1:11" ht="14.45" customHeight="1">
      <c r="B19" s="11" t="str">
        <f>IF(I$3="",I$2,I$3)</f>
        <v>HNMO</v>
      </c>
      <c r="C19" s="2">
        <v>5</v>
      </c>
    </row>
    <row r="20" spans="1:11" ht="14.45" customHeight="1">
      <c r="B20" s="11" t="str">
        <f>IF(J$3="",J$2,J$3)</f>
        <v>DA</v>
      </c>
      <c r="C20" s="2">
        <v>8</v>
      </c>
    </row>
    <row r="21" spans="1:11" ht="14.45" customHeight="1">
      <c r="B21" s="11" t="str">
        <f>IF(K$3="",K$2,K$3)</f>
        <v>DIA</v>
      </c>
      <c r="C21" s="2">
        <v>5</v>
      </c>
    </row>
    <row r="22" spans="1:11" ht="14.45" customHeight="1">
      <c r="B22" s="10"/>
    </row>
    <row r="23" spans="1:11" ht="14.45" customHeight="1">
      <c r="A23" s="10"/>
      <c r="B23" s="121" t="s">
        <v>19</v>
      </c>
      <c r="C23" s="8" t="str">
        <f>C9</f>
        <v>NYV</v>
      </c>
      <c r="D23" s="8" t="str">
        <f t="shared" ref="D23:K23" si="1">D9</f>
        <v>DA</v>
      </c>
      <c r="E23" s="8" t="str">
        <f t="shared" si="1"/>
        <v>AE</v>
      </c>
      <c r="F23" s="8" t="str">
        <f t="shared" si="1"/>
        <v>PP</v>
      </c>
      <c r="G23" s="8" t="str">
        <f t="shared" si="1"/>
        <v>PA</v>
      </c>
      <c r="H23" s="8" t="str">
        <f t="shared" si="1"/>
        <v>DBE</v>
      </c>
      <c r="I23" s="8" t="str">
        <f t="shared" si="1"/>
        <v>HNMO</v>
      </c>
      <c r="J23" s="8" t="str">
        <f t="shared" si="1"/>
        <v>DA</v>
      </c>
      <c r="K23" s="8" t="str">
        <f t="shared" si="1"/>
        <v>DIA</v>
      </c>
    </row>
    <row r="24" spans="1:11" ht="14.45" customHeight="1">
      <c r="A24" s="10"/>
      <c r="B24" s="122"/>
      <c r="C24" s="14">
        <v>4.7234854041367402E-2</v>
      </c>
      <c r="D24" s="14">
        <v>6.0730526624615214E-2</v>
      </c>
      <c r="E24" s="14">
        <v>7.0852281062050979E-2</v>
      </c>
      <c r="F24" s="14">
        <v>0.31949537919906201</v>
      </c>
      <c r="G24" s="14">
        <v>0.29573126008508244</v>
      </c>
      <c r="H24" s="14">
        <v>6.0730526624615214E-2</v>
      </c>
      <c r="I24" s="14">
        <v>6.0730526624615214E-2</v>
      </c>
      <c r="J24" s="14">
        <v>6.0730526624615228E-2</v>
      </c>
      <c r="K24" s="14">
        <v>2.376411911397986E-2</v>
      </c>
    </row>
    <row r="25" spans="1:11" ht="14.45" customHeight="1">
      <c r="A25" s="10"/>
      <c r="B25" s="10"/>
      <c r="C25" s="22"/>
      <c r="D25" s="22"/>
      <c r="E25" s="22"/>
      <c r="F25" s="22"/>
      <c r="G25" s="22"/>
      <c r="H25" s="22"/>
      <c r="I25" s="22"/>
      <c r="J25" s="22"/>
      <c r="K25" s="22"/>
    </row>
    <row r="26" spans="1:11" ht="14.45" customHeight="1">
      <c r="A26" s="10"/>
      <c r="B26" s="9" t="s">
        <v>20</v>
      </c>
      <c r="C26" s="9">
        <v>0.10561830717324386</v>
      </c>
      <c r="D26" s="10"/>
      <c r="E26" s="10"/>
      <c r="F26" s="10"/>
      <c r="G26" s="10"/>
      <c r="H26" s="10"/>
      <c r="I26" s="118"/>
      <c r="J26" s="118"/>
      <c r="K26" s="10"/>
    </row>
    <row r="27" spans="1:11" ht="14.45" customHeight="1">
      <c r="A27" s="10"/>
      <c r="B27" s="8" t="s">
        <v>21</v>
      </c>
      <c r="C27" s="75">
        <f>IFERROR(MAX(M10:U10),"")</f>
        <v>0.3611111111111111</v>
      </c>
      <c r="D27" s="119" t="str">
        <f>(IF(C27&lt;C28, "The pairwise comparison consistency level is acceptable", "The pairwise comparison consistency level is not acceptable"))</f>
        <v>The pairwise comparison consistency level is acceptable</v>
      </c>
      <c r="E27" s="119"/>
      <c r="F27" s="119"/>
      <c r="G27" s="119"/>
      <c r="H27" s="119"/>
      <c r="I27" s="119"/>
      <c r="J27" s="119"/>
      <c r="K27" s="119"/>
    </row>
    <row r="28" spans="1:11" ht="14.45" customHeight="1">
      <c r="A28" s="10"/>
      <c r="B28" s="7" t="s">
        <v>22</v>
      </c>
      <c r="C28" s="8">
        <f>IFERROR(G107,"")</f>
        <v>0.36620000000000003</v>
      </c>
      <c r="D28" s="10"/>
      <c r="E28" s="10"/>
      <c r="F28" s="10"/>
      <c r="G28" s="10"/>
      <c r="H28" s="10"/>
      <c r="I28" s="10"/>
      <c r="J28" s="10"/>
      <c r="K28" s="10"/>
    </row>
    <row r="29" spans="1:11" s="9" customFormat="1" ht="14.45" customHeight="1">
      <c r="B29" s="13"/>
      <c r="C29" s="13"/>
      <c r="D29" s="13"/>
      <c r="E29" s="13"/>
      <c r="F29" s="13"/>
      <c r="G29" s="13"/>
      <c r="H29" s="13"/>
      <c r="I29" s="13"/>
      <c r="J29" s="13"/>
      <c r="K29" s="13"/>
    </row>
    <row r="30" spans="1:11" s="9" customFormat="1" ht="14.45" customHeight="1">
      <c r="B30" s="9" t="s">
        <v>23</v>
      </c>
      <c r="C30" s="9">
        <f>SUM(C24:K24)</f>
        <v>1.0000000000000036</v>
      </c>
    </row>
    <row r="31" spans="1:11" s="9" customFormat="1" ht="14.45" customHeight="1"/>
    <row r="32" spans="1:11" s="9" customFormat="1" ht="14.45" customHeight="1">
      <c r="B32" s="9" t="s">
        <v>24</v>
      </c>
      <c r="C32" s="9">
        <f t="shared" ref="C32:K32" si="2">IF($C$10=1,$C$24,IF($D$10=1,$D$24,IF($E$10=1,$E$24,IF($F$10=1,$F$24,IF($G$10=1,$G$24,IF($H$10=1,$H$24,IF($I$10=1,$I$24,IF($J$10=1,$J$24,IF($K$10=1,$K$24)))))))))-C10*C24</f>
        <v>-0.10561830717324461</v>
      </c>
      <c r="D32" s="9">
        <f t="shared" si="2"/>
        <v>1.5842746075985958E-2</v>
      </c>
      <c r="E32" s="9">
        <f t="shared" si="2"/>
        <v>3.6086254950858099E-2</v>
      </c>
      <c r="F32" s="9">
        <f t="shared" si="2"/>
        <v>0</v>
      </c>
      <c r="G32" s="9">
        <f t="shared" si="2"/>
        <v>-0.5676984010561853</v>
      </c>
      <c r="H32" s="9">
        <f t="shared" si="2"/>
        <v>-4.4887780548629297E-2</v>
      </c>
      <c r="I32" s="9">
        <f t="shared" si="2"/>
        <v>-0.1663488337978597</v>
      </c>
      <c r="J32" s="9">
        <f t="shared" si="2"/>
        <v>-0.10561830717324461</v>
      </c>
      <c r="K32" s="9">
        <f t="shared" si="2"/>
        <v>0.15314654540120298</v>
      </c>
    </row>
    <row r="33" spans="2:11" s="9" customFormat="1" ht="14.45" customHeight="1">
      <c r="C33" s="9">
        <f>-C32</f>
        <v>0.10561830717324461</v>
      </c>
      <c r="D33" s="9">
        <f t="shared" ref="D33:K33" si="3">-D32</f>
        <v>-1.5842746075985958E-2</v>
      </c>
      <c r="E33" s="9">
        <f t="shared" si="3"/>
        <v>-3.6086254950858099E-2</v>
      </c>
      <c r="F33" s="9">
        <f t="shared" si="3"/>
        <v>0</v>
      </c>
      <c r="G33" s="9">
        <f>-G32</f>
        <v>0.5676984010561853</v>
      </c>
      <c r="H33" s="9">
        <f t="shared" si="3"/>
        <v>4.4887780548629297E-2</v>
      </c>
      <c r="I33" s="9">
        <f t="shared" si="3"/>
        <v>0.1663488337978597</v>
      </c>
      <c r="J33" s="9">
        <f t="shared" si="3"/>
        <v>0.10561830717324461</v>
      </c>
      <c r="K33" s="9">
        <f t="shared" si="3"/>
        <v>-0.15314654540120298</v>
      </c>
    </row>
    <row r="34" spans="2:11" s="9" customFormat="1" ht="14.45" customHeight="1"/>
    <row r="35" spans="2:11" s="9" customFormat="1" ht="14.45" customHeight="1">
      <c r="B35" s="9" t="s">
        <v>25</v>
      </c>
      <c r="C35" s="9">
        <f>C24-$C13*IF($C$13=1,$C$24,IF($C$14=1,$D$24,IF($C$15=1,$E$24,IF($C$16=1,$F$24,IF($C$17=1,$G$24,IF($C$18=1,$H$24,IF($C$19=1,$I$24,IF($C$20=1,$J$24,IF($C$21=1,$K$24)))))))))</f>
        <v>0</v>
      </c>
      <c r="D35" s="9">
        <f>D24-$C14*IF($C$13=1,$C$24,IF($C$14=1,$D$24,IF($C$15=1,$E$24,IF($C$16=1,$F$24,IF($C$17=1,$G$24,IF($C$18=1,$H$24,IF($C$19=1,$I$24,IF($C$20=1,$J$24,IF($C$21=1,$K$24)))))))))</f>
        <v>-3.3739181458119591E-2</v>
      </c>
      <c r="E35" s="9">
        <f>E24-$C15*IF($C$13=1,$C$24,IF($C$14=1,$D$24,IF($C$15=1,$E$24,IF($C$16=1,$F$24,IF($C$17=1,$G$24,IF($C$18=1,$H$24,IF($C$19=1,$I$24,IF($C$20=1,$J$24,IF($C$21=1,$K$24)))))))))</f>
        <v>-7.0852281062051228E-2</v>
      </c>
      <c r="F35" s="9">
        <f>F24-$C16*IF($C$13=1,$C$24,IF($C$14=1,$D$24,IF($C$15=1,$E$24,IF($C$16=1,$F$24,IF($C$17=1,$G$24,IF($C$18=1,$H$24,IF($C$19=1,$I$24,IF($C$20=1,$J$24,IF($C$21=1,$K$24)))))))))</f>
        <v>-0.10561830717324461</v>
      </c>
      <c r="G35" s="9">
        <f>G24-$C17*IF($C$13=1,$C$24,IF($C$14=1,$D$24,IF($C$15=1,$E$24,IF($C$16=1,$F$24,IF($C$17=1,$G$24,IF($C$18=1,$H$24,IF($C$19=1,$I$24,IF($C$20=1,$J$24,IF($C$21=1,$K$24)))))))))</f>
        <v>0.10679184391961283</v>
      </c>
      <c r="H35" s="9">
        <f>H24-$C18*IF($C$13=1,$C$24,IF($C$14=1,$D$24,IF($C$15=1,$E$24,IF($C$16=1,$F$24,IF($C$17=1,$G$24,IF($C$18=1,$H$24,IF($C$19=1,$I$24,IF($C$20=1,$J$24,IF($C$21=1,$K$24)))))))))</f>
        <v>-0.22267859762358921</v>
      </c>
      <c r="I35" s="9">
        <f>I24-$C19*IF($C$13=1,$C$24,IF($C$14=1,$D$24,IF($C$15=1,$E$24,IF($C$16=1,$F$24,IF($C$17=1,$G$24,IF($C$18=1,$H$24,IF($C$19=1,$I$24,IF($C$20=1,$J$24,IF($C$21=1,$K$24)))))))))</f>
        <v>-0.17544374358222181</v>
      </c>
      <c r="J35" s="9">
        <f>J24-$C20*IF($C$13=1,$C$24,IF($C$14=1,$D$24,IF($C$15=1,$E$24,IF($C$16=1,$F$24,IF($C$17=1,$G$24,IF($C$18=1,$H$24,IF($C$19=1,$I$24,IF($C$20=1,$J$24,IF($C$21=1,$K$24)))))))))</f>
        <v>-0.31714830570632402</v>
      </c>
      <c r="K35" s="9">
        <f>K24-$C21*IF($C$13=1,$C$24,IF($C$14=1,$D$24,IF($C$15=1,$E$24,IF($C$16=1,$F$24,IF($C$17=1,$G$24,IF($C$18=1,$H$24,IF($C$19=1,$I$24,IF($C$20=1,$J$24,IF($C$21=1,$K$24)))))))))</f>
        <v>-0.21241015109285716</v>
      </c>
    </row>
    <row r="36" spans="2:11" s="9" customFormat="1" ht="14.45" customHeight="1">
      <c r="C36" s="9">
        <f>-C35</f>
        <v>0</v>
      </c>
      <c r="D36" s="9">
        <f>-D35</f>
        <v>3.3739181458119591E-2</v>
      </c>
      <c r="E36" s="9">
        <f t="shared" ref="E36:J36" si="4">-E35</f>
        <v>7.0852281062051228E-2</v>
      </c>
      <c r="F36" s="9">
        <f t="shared" si="4"/>
        <v>0.10561830717324461</v>
      </c>
      <c r="G36" s="9">
        <f t="shared" si="4"/>
        <v>-0.10679184391961283</v>
      </c>
      <c r="H36" s="9">
        <f t="shared" si="4"/>
        <v>0.22267859762358921</v>
      </c>
      <c r="I36" s="9">
        <f t="shared" si="4"/>
        <v>0.17544374358222181</v>
      </c>
      <c r="J36" s="9">
        <f t="shared" si="4"/>
        <v>0.31714830570632402</v>
      </c>
      <c r="K36" s="9">
        <f>-K35</f>
        <v>0.21241015109285716</v>
      </c>
    </row>
    <row r="37" spans="2:11" s="9" customFormat="1" ht="14.45" customHeight="1">
      <c r="B37" s="13"/>
      <c r="C37" s="13"/>
      <c r="D37" s="13"/>
      <c r="E37" s="13"/>
      <c r="F37" s="13"/>
      <c r="G37" s="13"/>
      <c r="H37" s="13"/>
      <c r="I37" s="13"/>
      <c r="J37" s="13"/>
      <c r="K37" s="13"/>
    </row>
    <row r="38" spans="2:11" s="9" customFormat="1" ht="14.45" customHeight="1">
      <c r="B38" s="13"/>
      <c r="C38" s="13"/>
      <c r="D38" s="13"/>
      <c r="E38" s="13"/>
      <c r="F38" s="13"/>
      <c r="G38" s="13"/>
      <c r="H38" s="13"/>
      <c r="I38" s="13"/>
      <c r="J38" s="13"/>
      <c r="K38" s="13"/>
    </row>
    <row r="39" spans="2:11" s="9" customFormat="1" ht="14.45" customHeight="1"/>
    <row r="40" spans="2:11" s="9" customFormat="1" ht="14.45" customHeight="1"/>
    <row r="41" spans="2:11" s="9" customFormat="1" ht="14.45" customHeight="1"/>
    <row r="42" spans="2:11" s="9" customFormat="1" ht="14.45" customHeight="1"/>
    <row r="92" spans="5:12" ht="14.45" customHeight="1">
      <c r="E92" s="9">
        <f>IF(MAX($C$10:$K$10)=1,0, ABS(C10*C13-MAX($C$10:$K$10))/(MAX($C$10:$K$10)*MAX($C$10:$K$10)-MAX($C$10:$K$10)))</f>
        <v>0</v>
      </c>
      <c r="F92" s="9">
        <f>IF(MAX($C$10:$K$10)=1,0, ABS(D10*C14-MAX($C$10:$K$10))/(MAX($C$10:$K$10)*MAX($C$10:$K$10)-MAX($C$10:$K$10)))</f>
        <v>1.3888888888888888E-2</v>
      </c>
      <c r="G92" s="9">
        <f>IF(MAX($C$10:$K$10)=1,0, ABS(E10*C15-MAX($C$10:$K$10))/(MAX($C$10:$K$10)*MAX($C$10:$K$10)-MAX($C$10:$K$10)))</f>
        <v>4.1666666666666664E-2</v>
      </c>
      <c r="H92" s="9">
        <f>IF(MAX($C$10:$K$10)=1,0, ABS(F10*C16-MAX($C$10:$K$10))/(MAX($C$10:$K$10)*MAX($C$10:$K$10)-MAX($C$10:$K$10)))</f>
        <v>0</v>
      </c>
      <c r="I92" s="9">
        <f>IF(MAX($C$10:$K$10)=1,0, ABS(G10*C17-MAX($C$10:$K$10))/(MAX($C$10:$K$10)*MAX($C$10:$K$10)-MAX($C$10:$K$10)))</f>
        <v>4.1666666666666664E-2</v>
      </c>
      <c r="J92" s="9">
        <f>IF(MAX($C$10:$K$10)=1,0, ABS(H10*C18-MAX($C$10:$K$10))/(MAX($C$10:$K$10)*MAX($C$10:$K$10)-MAX($C$10:$K$10)))</f>
        <v>0.375</v>
      </c>
      <c r="K92" s="9">
        <f>IF(MAX($C$10:$K$10)=1,0, ABS(I10*C19-MAX($C$10:$K$10))/(MAX($C$10:$K$10)*MAX($C$10:$K$10)-MAX($C$10:$K$10)))</f>
        <v>0.43055555555555558</v>
      </c>
      <c r="L92" s="9">
        <f>IF(MAX($C$10:$K$10)=1,0, ABS(J10*C20-MAX($C$10:$K$10))/(MAX($C$10:$K$10)*MAX($C$10:$K$10)-MAX($C$10:$K$10)))</f>
        <v>0.65277777777777779</v>
      </c>
    </row>
    <row r="96" spans="5:12" ht="14.45" customHeight="1">
      <c r="E96" s="9"/>
      <c r="F96" s="9"/>
      <c r="G96" s="9"/>
      <c r="H96" s="9"/>
    </row>
    <row r="97" spans="4:12" ht="14.45" customHeight="1">
      <c r="E97" s="9"/>
      <c r="F97" s="15" t="s">
        <v>15</v>
      </c>
      <c r="G97" s="120">
        <v>9</v>
      </c>
      <c r="H97" s="9"/>
    </row>
    <row r="98" spans="4:12" ht="14.45" customHeight="1">
      <c r="E98" s="9"/>
      <c r="F98" s="16" t="s">
        <v>17</v>
      </c>
      <c r="G98" s="120"/>
      <c r="H98" s="9"/>
    </row>
    <row r="99" spans="4:12" ht="14.45" customHeight="1">
      <c r="E99" s="9"/>
      <c r="F99" s="17">
        <v>3</v>
      </c>
      <c r="G99" s="17">
        <v>0.16669999999999999</v>
      </c>
      <c r="H99" s="9"/>
    </row>
    <row r="100" spans="4:12" ht="14.45" customHeight="1">
      <c r="E100" s="9"/>
      <c r="F100" s="17">
        <v>4</v>
      </c>
      <c r="G100" s="17">
        <v>0.26829999999999998</v>
      </c>
      <c r="H100" s="9"/>
    </row>
    <row r="101" spans="4:12" ht="14.45" customHeight="1">
      <c r="E101" s="9"/>
      <c r="F101" s="17">
        <v>5</v>
      </c>
      <c r="G101" s="17">
        <v>0.29599999999999999</v>
      </c>
      <c r="H101" s="9"/>
    </row>
    <row r="102" spans="4:12" ht="14.45" customHeight="1">
      <c r="E102" s="9"/>
      <c r="F102" s="17">
        <v>6</v>
      </c>
      <c r="G102" s="17">
        <v>0.32619999999999999</v>
      </c>
      <c r="H102" s="9"/>
    </row>
    <row r="103" spans="4:12" ht="14.45" customHeight="1">
      <c r="E103" s="9"/>
      <c r="F103" s="17">
        <v>7</v>
      </c>
      <c r="G103" s="17">
        <v>0.34029999999999999</v>
      </c>
      <c r="H103" s="9"/>
    </row>
    <row r="104" spans="4:12" ht="14.45" customHeight="1">
      <c r="E104" s="9"/>
      <c r="F104" s="17">
        <v>8</v>
      </c>
      <c r="G104" s="17">
        <v>0.36570000000000003</v>
      </c>
      <c r="H104" s="9"/>
    </row>
    <row r="105" spans="4:12" ht="14.45" customHeight="1">
      <c r="D105" s="10"/>
      <c r="E105" s="9"/>
      <c r="F105" s="17">
        <v>9</v>
      </c>
      <c r="G105" s="17">
        <v>0.36620000000000003</v>
      </c>
      <c r="H105" s="9"/>
    </row>
    <row r="106" spans="4:12" ht="14.45" customHeight="1">
      <c r="D106" s="10"/>
      <c r="E106" s="9"/>
      <c r="F106" s="9"/>
      <c r="G106" s="9">
        <f>MAX(C10:K10)</f>
        <v>9</v>
      </c>
      <c r="H106" s="9"/>
    </row>
    <row r="107" spans="4:12" ht="14.45" customHeight="1">
      <c r="D107" s="10"/>
      <c r="E107" s="9"/>
      <c r="F107" s="9"/>
      <c r="G107" s="9">
        <f>VLOOKUP(G106,F99:G105,2)</f>
        <v>0.36620000000000003</v>
      </c>
      <c r="H107" s="9"/>
    </row>
    <row r="108" spans="4:12" ht="14.45" customHeight="1">
      <c r="D108" s="10"/>
      <c r="E108" s="9"/>
      <c r="F108" s="9"/>
      <c r="G108" s="9"/>
      <c r="H108" s="9"/>
    </row>
    <row r="109" spans="4:12" ht="14.45" customHeight="1">
      <c r="D109" s="10"/>
      <c r="E109" s="10"/>
      <c r="F109" s="10"/>
      <c r="G109" s="10"/>
      <c r="H109" s="10"/>
    </row>
    <row r="110" spans="4:12" ht="14.45" customHeight="1">
      <c r="D110" s="10"/>
      <c r="E110" s="10"/>
      <c r="F110" s="10"/>
      <c r="G110" s="10"/>
      <c r="H110" s="10"/>
    </row>
    <row r="111" spans="4:12" ht="14.45" customHeight="1">
      <c r="D111" s="13"/>
      <c r="E111" s="13"/>
      <c r="F111" s="9"/>
      <c r="G111" s="9"/>
      <c r="H111" s="9"/>
      <c r="I111" s="9"/>
      <c r="J111" s="9"/>
      <c r="K111" s="9"/>
      <c r="L111" s="9"/>
    </row>
    <row r="112" spans="4:12" ht="14.45" customHeight="1">
      <c r="D112" s="13"/>
      <c r="E112" s="13"/>
      <c r="F112" s="9"/>
      <c r="G112" s="9"/>
      <c r="H112" s="9"/>
      <c r="I112" s="9"/>
      <c r="J112" s="9"/>
      <c r="K112" s="9"/>
      <c r="L112" s="9"/>
    </row>
    <row r="113" spans="4:12" ht="14.45" customHeight="1">
      <c r="D113" s="13"/>
      <c r="E113" s="13"/>
      <c r="F113" s="9"/>
      <c r="G113" s="9"/>
      <c r="H113" s="9"/>
      <c r="I113" s="9"/>
      <c r="J113" s="9"/>
      <c r="K113" s="9"/>
      <c r="L113" s="9"/>
    </row>
    <row r="114" spans="4:12" ht="14.45" customHeight="1">
      <c r="D114" s="13"/>
      <c r="E114" s="13"/>
      <c r="F114" s="9"/>
      <c r="G114" s="9"/>
      <c r="H114" s="9"/>
      <c r="I114" s="9"/>
      <c r="J114" s="9"/>
      <c r="K114" s="9"/>
      <c r="L114" s="9"/>
    </row>
    <row r="115" spans="4:12" ht="14.45" customHeight="1">
      <c r="D115" s="13"/>
      <c r="E115" s="13"/>
      <c r="F115" s="9"/>
      <c r="G115" s="9"/>
      <c r="H115" s="9"/>
      <c r="I115" s="9"/>
      <c r="J115" s="9"/>
      <c r="K115" s="9"/>
      <c r="L115" s="9"/>
    </row>
    <row r="116" spans="4:12" ht="14.45" customHeight="1">
      <c r="D116" s="13"/>
      <c r="E116" s="13"/>
      <c r="F116" s="9"/>
      <c r="G116" s="9"/>
      <c r="H116" s="9"/>
      <c r="I116" s="9"/>
      <c r="J116" s="9"/>
      <c r="K116" s="9"/>
      <c r="L116" s="9"/>
    </row>
    <row r="117" spans="4:12" ht="14.45" customHeight="1">
      <c r="D117" s="13"/>
      <c r="E117" s="13"/>
      <c r="F117" s="9"/>
      <c r="G117" s="9"/>
      <c r="H117" s="9"/>
      <c r="I117" s="9"/>
      <c r="J117" s="9"/>
      <c r="K117" s="9"/>
      <c r="L117" s="9"/>
    </row>
    <row r="118" spans="4:12" ht="14.45" customHeight="1">
      <c r="D118" s="13"/>
      <c r="E118" s="13"/>
      <c r="F118" s="9"/>
      <c r="G118" s="9"/>
      <c r="H118" s="9"/>
      <c r="I118" s="9"/>
      <c r="J118" s="9"/>
      <c r="K118" s="9"/>
      <c r="L118" s="9"/>
    </row>
    <row r="119" spans="4:12" ht="14.45" customHeight="1">
      <c r="D119" s="13"/>
      <c r="E119" s="13"/>
      <c r="F119" s="9"/>
      <c r="G119" s="9"/>
      <c r="H119" s="9"/>
      <c r="I119" s="9"/>
      <c r="J119" s="9"/>
      <c r="K119" s="9"/>
      <c r="L119" s="9"/>
    </row>
    <row r="120" spans="4:12" ht="14.45" customHeight="1">
      <c r="D120" s="13"/>
      <c r="E120" s="13"/>
      <c r="F120" s="9"/>
      <c r="G120" s="9"/>
      <c r="H120" s="9"/>
      <c r="I120" s="9"/>
      <c r="J120" s="9"/>
      <c r="K120" s="9"/>
      <c r="L120" s="9"/>
    </row>
  </sheetData>
  <mergeCells count="4">
    <mergeCell ref="B23:B24"/>
    <mergeCell ref="I26:J26"/>
    <mergeCell ref="D27:K27"/>
    <mergeCell ref="G97:G98"/>
  </mergeCells>
  <conditionalFormatting sqref="K26">
    <cfRule type="cellIs" dxfId="5" priority="1" operator="equal">
      <formula>"YES"</formula>
    </cfRule>
    <cfRule type="cellIs" dxfId="4" priority="2" operator="equal">
      <formula>"NO"</formula>
    </cfRule>
  </conditionalFormatting>
  <dataValidations count="2">
    <dataValidation type="list" allowBlank="1" showInputMessage="1" showErrorMessage="1" sqref="C10:K10 C13:C21" xr:uid="{FFD34A02-8D57-45DE-B997-385D1BB5237F}">
      <formula1>"1,2,3,4,5,6,7,8,9"</formula1>
    </dataValidation>
    <dataValidation type="list" allowBlank="1" showInputMessage="1" showErrorMessage="1" sqref="C5 C7" xr:uid="{73901E44-9716-4FCF-A818-293D083B57B7}">
      <formula1>$C$3:$K$3</formula1>
    </dataValidation>
  </dataValidations>
  <pageMargins left="0.7" right="0.7" top="0.75" bottom="0.75" header="0.3" footer="0.3"/>
  <pageSetup paperSize="9"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82F2-E541-4FEC-A79D-9329E56B7164}">
  <sheetPr codeName="Hoja16"/>
  <dimension ref="A2:U120"/>
  <sheetViews>
    <sheetView topLeftCell="B10" zoomScale="80" zoomScaleNormal="80" workbookViewId="0">
      <selection activeCell="C24" sqref="C24:K24"/>
    </sheetView>
  </sheetViews>
  <sheetFormatPr defaultColWidth="8.85546875" defaultRowHeight="14.45" customHeight="1"/>
  <cols>
    <col min="1" max="1" width="8.85546875" style="3"/>
    <col min="2" max="2" width="19.28515625" style="3" customWidth="1"/>
    <col min="3" max="11" width="11.42578125" style="3" customWidth="1"/>
    <col min="12" max="12" width="8.85546875" style="3"/>
    <col min="13" max="17" width="11.5703125" style="3" bestFit="1" customWidth="1"/>
    <col min="18" max="18" width="8.85546875" style="3"/>
    <col min="19" max="19" width="11.5703125" style="3" bestFit="1" customWidth="1"/>
    <col min="20" max="20" width="8.85546875" style="3"/>
    <col min="21" max="21" width="11.5703125" style="3" bestFit="1" customWidth="1"/>
    <col min="22" max="16384" width="8.85546875" style="3"/>
  </cols>
  <sheetData>
    <row r="2" spans="2:21" ht="14.45" customHeight="1">
      <c r="B2" s="5" t="s">
        <v>135</v>
      </c>
      <c r="C2" s="6" t="s">
        <v>2</v>
      </c>
      <c r="D2" s="6" t="s">
        <v>3</v>
      </c>
      <c r="E2" s="6" t="s">
        <v>4</v>
      </c>
      <c r="F2" s="6" t="s">
        <v>5</v>
      </c>
      <c r="G2" s="6" t="s">
        <v>6</v>
      </c>
      <c r="H2" s="6" t="s">
        <v>134</v>
      </c>
      <c r="I2" s="6" t="s">
        <v>136</v>
      </c>
      <c r="J2" s="6" t="s">
        <v>137</v>
      </c>
      <c r="K2" s="6" t="s">
        <v>138</v>
      </c>
    </row>
    <row r="3" spans="2:21" ht="14.45" customHeight="1">
      <c r="B3" s="5" t="s">
        <v>7</v>
      </c>
      <c r="C3" s="2" t="s">
        <v>89</v>
      </c>
      <c r="D3" s="2" t="s">
        <v>90</v>
      </c>
      <c r="E3" s="2" t="s">
        <v>91</v>
      </c>
      <c r="F3" s="2" t="s">
        <v>92</v>
      </c>
      <c r="G3" s="2" t="s">
        <v>93</v>
      </c>
      <c r="H3" s="2" t="s">
        <v>94</v>
      </c>
      <c r="I3" s="2" t="s">
        <v>95</v>
      </c>
      <c r="J3" s="2" t="s">
        <v>90</v>
      </c>
      <c r="K3" s="2" t="s">
        <v>96</v>
      </c>
    </row>
    <row r="5" spans="2:21" ht="14.45" customHeight="1">
      <c r="B5" s="5" t="s">
        <v>13</v>
      </c>
      <c r="C5" s="2" t="s">
        <v>92</v>
      </c>
    </row>
    <row r="7" spans="2:21" ht="14.45" customHeight="1">
      <c r="B7" s="5" t="s">
        <v>14</v>
      </c>
      <c r="C7" s="2" t="s">
        <v>93</v>
      </c>
    </row>
    <row r="9" spans="2:21" ht="14.45" customHeight="1">
      <c r="B9" s="7" t="s">
        <v>16</v>
      </c>
      <c r="C9" s="8" t="str">
        <f>IF(C$3="",C$2,C$3)</f>
        <v>NYV</v>
      </c>
      <c r="D9" s="8" t="str">
        <f t="shared" ref="D9:K9" si="0">IF(D$3="",D$2,D$3)</f>
        <v>DA</v>
      </c>
      <c r="E9" s="8" t="str">
        <f t="shared" si="0"/>
        <v>AE</v>
      </c>
      <c r="F9" s="8" t="str">
        <f t="shared" si="0"/>
        <v>PP</v>
      </c>
      <c r="G9" s="8" t="str">
        <f t="shared" si="0"/>
        <v>PA</v>
      </c>
      <c r="H9" s="8" t="str">
        <f t="shared" si="0"/>
        <v>DBE</v>
      </c>
      <c r="I9" s="8" t="str">
        <f t="shared" si="0"/>
        <v>HNMO</v>
      </c>
      <c r="J9" s="8" t="str">
        <f t="shared" si="0"/>
        <v>DA</v>
      </c>
      <c r="K9" s="8" t="str">
        <f t="shared" si="0"/>
        <v>DIA</v>
      </c>
    </row>
    <row r="10" spans="2:21" ht="14.45" customHeight="1">
      <c r="B10" s="8" t="str">
        <f>C5</f>
        <v>PP</v>
      </c>
      <c r="C10" s="2">
        <v>8</v>
      </c>
      <c r="D10" s="2">
        <v>5</v>
      </c>
      <c r="E10" s="2">
        <v>3</v>
      </c>
      <c r="F10" s="2">
        <v>1</v>
      </c>
      <c r="G10" s="2">
        <v>9</v>
      </c>
      <c r="H10" s="2">
        <v>4</v>
      </c>
      <c r="I10" s="2">
        <v>7</v>
      </c>
      <c r="J10" s="2">
        <v>8</v>
      </c>
      <c r="K10" s="2">
        <v>7</v>
      </c>
      <c r="U10" s="9">
        <f>IF(MAX($C$10:$K$10)=1,0, ABS(K10*C21-MAX($C$10:$K$10))/(MAX($C$10:$K$10)*MAX($C$10:$K$10)-MAX($C$10:$K$10)))</f>
        <v>0.3611111111111111</v>
      </c>
    </row>
    <row r="11" spans="2:21" ht="14.45" customHeight="1">
      <c r="C11" s="9"/>
      <c r="D11" s="9"/>
      <c r="E11" s="9"/>
      <c r="F11" s="9"/>
      <c r="G11" s="9"/>
      <c r="H11" s="9"/>
      <c r="I11" s="9"/>
      <c r="J11" s="9"/>
      <c r="K11" s="9"/>
    </row>
    <row r="12" spans="2:21" ht="14.45" customHeight="1">
      <c r="B12" s="8" t="s">
        <v>18</v>
      </c>
      <c r="C12" s="8" t="str">
        <f>C7</f>
        <v>PA</v>
      </c>
      <c r="D12" s="10"/>
      <c r="E12" s="10"/>
      <c r="F12" s="10"/>
      <c r="G12" s="10"/>
      <c r="H12" s="10"/>
      <c r="I12" s="10"/>
      <c r="J12" s="10"/>
      <c r="K12" s="10"/>
    </row>
    <row r="13" spans="2:21" ht="14.45" customHeight="1">
      <c r="B13" s="8" t="str">
        <f>IF(C$3="",C$2,C$3)</f>
        <v>NYV</v>
      </c>
      <c r="C13" s="2">
        <v>5</v>
      </c>
    </row>
    <row r="14" spans="2:21" ht="14.45" customHeight="1">
      <c r="B14" s="11" t="str">
        <f>IF(D$3="",D$2,D$3)</f>
        <v>DA</v>
      </c>
      <c r="C14" s="2">
        <v>4</v>
      </c>
    </row>
    <row r="15" spans="2:21" ht="14.45" customHeight="1">
      <c r="B15" s="11" t="str">
        <f>IF(E$3="",E$2,E$3)</f>
        <v>AE</v>
      </c>
      <c r="C15" s="2">
        <v>3</v>
      </c>
    </row>
    <row r="16" spans="2:21" ht="14.45" customHeight="1">
      <c r="B16" s="11" t="str">
        <f>IF(F$3="",F$2,F$3)</f>
        <v>PP</v>
      </c>
      <c r="C16" s="2">
        <v>9</v>
      </c>
    </row>
    <row r="17" spans="1:11" ht="14.45" customHeight="1">
      <c r="B17" s="11" t="str">
        <f>IF(G$3="",G$2,G$3)</f>
        <v>PA</v>
      </c>
      <c r="C17" s="2">
        <v>1</v>
      </c>
    </row>
    <row r="18" spans="1:11" ht="14.45" customHeight="1">
      <c r="B18" s="11" t="str">
        <f>IF(H$3="",H$2,H$3)</f>
        <v>DBE</v>
      </c>
      <c r="C18" s="2">
        <v>4</v>
      </c>
    </row>
    <row r="19" spans="1:11" ht="14.45" customHeight="1">
      <c r="B19" s="11" t="str">
        <f>IF(I$3="",I$2,I$3)</f>
        <v>HNMO</v>
      </c>
      <c r="C19" s="2">
        <v>6</v>
      </c>
    </row>
    <row r="20" spans="1:11" ht="14.45" customHeight="1">
      <c r="B20" s="11" t="str">
        <f>IF(J$3="",J$2,J$3)</f>
        <v>DA</v>
      </c>
      <c r="C20" s="2">
        <v>8</v>
      </c>
    </row>
    <row r="21" spans="1:11" ht="14.45" customHeight="1">
      <c r="B21" s="11" t="str">
        <f>IF(K$3="",K$2,K$3)</f>
        <v>DIA</v>
      </c>
      <c r="C21" s="2">
        <v>5</v>
      </c>
    </row>
    <row r="22" spans="1:11" ht="14.45" customHeight="1">
      <c r="B22" s="10"/>
    </row>
    <row r="23" spans="1:11" ht="14.45" customHeight="1">
      <c r="A23" s="10"/>
      <c r="B23" s="121" t="s">
        <v>19</v>
      </c>
      <c r="C23" s="8" t="str">
        <f>C9</f>
        <v>NYV</v>
      </c>
      <c r="D23" s="8" t="str">
        <f t="shared" ref="D23:K23" si="1">D9</f>
        <v>DA</v>
      </c>
      <c r="E23" s="8" t="str">
        <f t="shared" si="1"/>
        <v>AE</v>
      </c>
      <c r="F23" s="8" t="str">
        <f t="shared" si="1"/>
        <v>PP</v>
      </c>
      <c r="G23" s="8" t="str">
        <f t="shared" si="1"/>
        <v>PA</v>
      </c>
      <c r="H23" s="8" t="str">
        <f t="shared" si="1"/>
        <v>DBE</v>
      </c>
      <c r="I23" s="8" t="str">
        <f t="shared" si="1"/>
        <v>HNMO</v>
      </c>
      <c r="J23" s="8" t="str">
        <f t="shared" si="1"/>
        <v>DA</v>
      </c>
      <c r="K23" s="8" t="str">
        <f t="shared" si="1"/>
        <v>DIA</v>
      </c>
    </row>
    <row r="24" spans="1:11" ht="14.45" customHeight="1">
      <c r="A24" s="10"/>
      <c r="B24" s="122"/>
      <c r="C24" s="14">
        <v>2.8419556865428106E-2</v>
      </c>
      <c r="D24" s="14">
        <v>5.4470817325403854E-2</v>
      </c>
      <c r="E24" s="14">
        <v>7.2627756433871898E-2</v>
      </c>
      <c r="F24" s="14">
        <v>0.1452555128677438</v>
      </c>
      <c r="G24" s="14">
        <v>4.8418504289247856E-2</v>
      </c>
      <c r="H24" s="14">
        <v>0.10894163465080776</v>
      </c>
      <c r="I24" s="14">
        <v>0.34577127519604217</v>
      </c>
      <c r="J24" s="14">
        <v>8.715330772064625E-2</v>
      </c>
      <c r="K24" s="14">
        <v>0.10894163465080776</v>
      </c>
    </row>
    <row r="25" spans="1:11" ht="14.45" customHeight="1">
      <c r="A25" s="10"/>
      <c r="B25" s="10"/>
      <c r="C25" s="22"/>
      <c r="D25" s="22"/>
      <c r="E25" s="22"/>
      <c r="F25" s="22"/>
      <c r="G25" s="22"/>
      <c r="H25" s="22"/>
      <c r="I25" s="22"/>
      <c r="J25" s="22"/>
      <c r="K25" s="22"/>
    </row>
    <row r="26" spans="1:11" ht="14.45" customHeight="1">
      <c r="A26" s="10"/>
      <c r="B26" s="9" t="s">
        <v>20</v>
      </c>
      <c r="C26" s="9">
        <v>8.9995263407189038E-2</v>
      </c>
      <c r="D26" s="10"/>
      <c r="E26" s="10"/>
      <c r="F26" s="10"/>
      <c r="G26" s="10"/>
      <c r="H26" s="10"/>
      <c r="I26" s="118"/>
      <c r="J26" s="118"/>
      <c r="K26" s="10"/>
    </row>
    <row r="27" spans="1:11" ht="14.45" customHeight="1">
      <c r="A27" s="10"/>
      <c r="B27" s="8" t="s">
        <v>21</v>
      </c>
      <c r="C27" s="14">
        <f>IFERROR(MAX(M10:U10),"")</f>
        <v>0.3611111111111111</v>
      </c>
      <c r="D27" s="119" t="str">
        <f>(IF(C27&lt;C28, "The pairwise comparison consistency level is acceptable", "The pairwise comparison consistency level is not acceptable"))</f>
        <v>The pairwise comparison consistency level is acceptable</v>
      </c>
      <c r="E27" s="119"/>
      <c r="F27" s="119"/>
      <c r="G27" s="119"/>
      <c r="H27" s="119"/>
      <c r="I27" s="119"/>
      <c r="J27" s="119"/>
      <c r="K27" s="119"/>
    </row>
    <row r="28" spans="1:11" ht="14.45" customHeight="1">
      <c r="A28" s="10"/>
      <c r="B28" s="7" t="s">
        <v>22</v>
      </c>
      <c r="C28" s="8">
        <f>IFERROR(G107,"")</f>
        <v>0.36620000000000003</v>
      </c>
      <c r="D28" s="10"/>
      <c r="E28" s="10"/>
      <c r="F28" s="10"/>
      <c r="G28" s="10"/>
      <c r="H28" s="10"/>
      <c r="I28" s="10"/>
      <c r="J28" s="10"/>
      <c r="K28" s="10"/>
    </row>
    <row r="29" spans="1:11" s="9" customFormat="1" ht="14.45" customHeight="1">
      <c r="B29" s="13"/>
      <c r="C29" s="13"/>
      <c r="D29" s="13"/>
      <c r="E29" s="13"/>
      <c r="F29" s="13"/>
      <c r="G29" s="13"/>
      <c r="H29" s="13"/>
      <c r="I29" s="13"/>
      <c r="J29" s="13"/>
      <c r="K29" s="13"/>
    </row>
    <row r="30" spans="1:11" s="9" customFormat="1" ht="14.45" customHeight="1">
      <c r="B30" s="9" t="s">
        <v>23</v>
      </c>
      <c r="C30" s="9">
        <f>SUM(C24:K24)</f>
        <v>0.99999999999999944</v>
      </c>
    </row>
    <row r="31" spans="1:11" s="9" customFormat="1" ht="14.45" customHeight="1"/>
    <row r="32" spans="1:11" s="9" customFormat="1" ht="14.45" customHeight="1">
      <c r="B32" s="9" t="s">
        <v>24</v>
      </c>
      <c r="C32" s="9">
        <f t="shared" ref="C32:K32" si="2">IF($C$10=1,$C$24,IF($D$10=1,$D$24,IF($E$10=1,$E$24,IF($F$10=1,$F$24,IF($G$10=1,$G$24,IF($H$10=1,$H$24,IF($I$10=1,$I$24,IF($J$10=1,$J$24,IF($K$10=1,$K$24)))))))))-C10*C24</f>
        <v>-8.2100942055681053E-2</v>
      </c>
      <c r="D32" s="9">
        <f t="shared" si="2"/>
        <v>-0.12709857375927547</v>
      </c>
      <c r="E32" s="9">
        <f t="shared" si="2"/>
        <v>-7.2627756433871898E-2</v>
      </c>
      <c r="F32" s="9">
        <f t="shared" si="2"/>
        <v>0</v>
      </c>
      <c r="G32" s="9">
        <f t="shared" si="2"/>
        <v>-0.29051102573548693</v>
      </c>
      <c r="H32" s="9">
        <f t="shared" si="2"/>
        <v>-0.29051102573548726</v>
      </c>
      <c r="I32" s="9">
        <f t="shared" si="2"/>
        <v>-2.2751434135045514</v>
      </c>
      <c r="J32" s="9">
        <f t="shared" si="2"/>
        <v>-0.55197094889742626</v>
      </c>
      <c r="K32" s="9">
        <f t="shared" si="2"/>
        <v>-0.61733592968791062</v>
      </c>
    </row>
    <row r="33" spans="2:11" s="9" customFormat="1" ht="14.45" customHeight="1">
      <c r="C33" s="9">
        <f>-C32</f>
        <v>8.2100942055681053E-2</v>
      </c>
      <c r="D33" s="9">
        <f t="shared" ref="D33:K33" si="3">-D32</f>
        <v>0.12709857375927547</v>
      </c>
      <c r="E33" s="9">
        <f t="shared" si="3"/>
        <v>7.2627756433871898E-2</v>
      </c>
      <c r="F33" s="9">
        <f t="shared" si="3"/>
        <v>0</v>
      </c>
      <c r="G33" s="9">
        <f>-G32</f>
        <v>0.29051102573548693</v>
      </c>
      <c r="H33" s="9">
        <f t="shared" si="3"/>
        <v>0.29051102573548726</v>
      </c>
      <c r="I33" s="9">
        <f t="shared" si="3"/>
        <v>2.2751434135045514</v>
      </c>
      <c r="J33" s="9">
        <f t="shared" si="3"/>
        <v>0.55197094889742626</v>
      </c>
      <c r="K33" s="9">
        <f t="shared" si="3"/>
        <v>0.61733592968791062</v>
      </c>
    </row>
    <row r="34" spans="2:11" s="9" customFormat="1" ht="14.45" customHeight="1"/>
    <row r="35" spans="2:11" s="9" customFormat="1" ht="14.45" customHeight="1">
      <c r="B35" s="9" t="s">
        <v>25</v>
      </c>
      <c r="C35" s="9">
        <f>C24-$C13*IF($C$13=1,$C$24,IF($C$14=1,$D$24,IF($C$15=1,$E$24,IF($C$16=1,$F$24,IF($C$17=1,$G$24,IF($C$18=1,$H$24,IF($C$19=1,$I$24,IF($C$20=1,$J$24,IF($C$21=1,$K$24)))))))))</f>
        <v>-0.21367296458081117</v>
      </c>
      <c r="D35" s="9">
        <f>D24-$C14*IF($C$13=1,$C$24,IF($C$14=1,$D$24,IF($C$15=1,$E$24,IF($C$16=1,$F$24,IF($C$17=1,$G$24,IF($C$18=1,$H$24,IF($C$19=1,$I$24,IF($C$20=1,$J$24,IF($C$21=1,$K$24)))))))))</f>
        <v>-0.13920319983158758</v>
      </c>
      <c r="E35" s="9">
        <f>E24-$C15*IF($C$13=1,$C$24,IF($C$14=1,$D$24,IF($C$15=1,$E$24,IF($C$16=1,$F$24,IF($C$17=1,$G$24,IF($C$18=1,$H$24,IF($C$19=1,$I$24,IF($C$20=1,$J$24,IF($C$21=1,$K$24)))))))))</f>
        <v>-7.2627756433871676E-2</v>
      </c>
      <c r="F35" s="9">
        <f>F24-$C16*IF($C$13=1,$C$24,IF($C$14=1,$D$24,IF($C$15=1,$E$24,IF($C$16=1,$F$24,IF($C$17=1,$G$24,IF($C$18=1,$H$24,IF($C$19=1,$I$24,IF($C$20=1,$J$24,IF($C$21=1,$K$24)))))))))</f>
        <v>-0.29051102573548693</v>
      </c>
      <c r="G35" s="9">
        <f>G24-$C17*IF($C$13=1,$C$24,IF($C$14=1,$D$24,IF($C$15=1,$E$24,IF($C$16=1,$F$24,IF($C$17=1,$G$24,IF($C$18=1,$H$24,IF($C$19=1,$I$24,IF($C$20=1,$J$24,IF($C$21=1,$K$24)))))))))</f>
        <v>0</v>
      </c>
      <c r="H35" s="9">
        <f>H24-$C18*IF($C$13=1,$C$24,IF($C$14=1,$D$24,IF($C$15=1,$E$24,IF($C$16=1,$F$24,IF($C$17=1,$G$24,IF($C$18=1,$H$24,IF($C$19=1,$I$24,IF($C$20=1,$J$24,IF($C$21=1,$K$24)))))))))</f>
        <v>-8.4732382506183659E-2</v>
      </c>
      <c r="I35" s="9">
        <f>I24-$C19*IF($C$13=1,$C$24,IF($C$14=1,$D$24,IF($C$15=1,$E$24,IF($C$16=1,$F$24,IF($C$17=1,$G$24,IF($C$18=1,$H$24,IF($C$19=1,$I$24,IF($C$20=1,$J$24,IF($C$21=1,$K$24)))))))))</f>
        <v>5.5260249460555022E-2</v>
      </c>
      <c r="J35" s="9">
        <f>J24-$C20*IF($C$13=1,$C$24,IF($C$14=1,$D$24,IF($C$15=1,$E$24,IF($C$16=1,$F$24,IF($C$17=1,$G$24,IF($C$18=1,$H$24,IF($C$19=1,$I$24,IF($C$20=1,$J$24,IF($C$21=1,$K$24)))))))))</f>
        <v>-0.30019472659333657</v>
      </c>
      <c r="K35" s="9">
        <f>K24-$C21*IF($C$13=1,$C$24,IF($C$14=1,$D$24,IF($C$15=1,$E$24,IF($C$16=1,$F$24,IF($C$17=1,$G$24,IF($C$18=1,$H$24,IF($C$19=1,$I$24,IF($C$20=1,$J$24,IF($C$21=1,$K$24)))))))))</f>
        <v>-0.13315088679543152</v>
      </c>
    </row>
    <row r="36" spans="2:11" s="9" customFormat="1" ht="14.45" customHeight="1">
      <c r="C36" s="9">
        <f>-C35</f>
        <v>0.21367296458081117</v>
      </c>
      <c r="D36" s="9">
        <f>-D35</f>
        <v>0.13920319983158758</v>
      </c>
      <c r="E36" s="9">
        <f t="shared" ref="E36:J36" si="4">-E35</f>
        <v>7.2627756433871676E-2</v>
      </c>
      <c r="F36" s="9">
        <f t="shared" si="4"/>
        <v>0.29051102573548693</v>
      </c>
      <c r="G36" s="9">
        <f t="shared" si="4"/>
        <v>0</v>
      </c>
      <c r="H36" s="9">
        <f t="shared" si="4"/>
        <v>8.4732382506183659E-2</v>
      </c>
      <c r="I36" s="9">
        <f t="shared" si="4"/>
        <v>-5.5260249460555022E-2</v>
      </c>
      <c r="J36" s="9">
        <f t="shared" si="4"/>
        <v>0.30019472659333657</v>
      </c>
      <c r="K36" s="9">
        <f>-K35</f>
        <v>0.13315088679543152</v>
      </c>
    </row>
    <row r="37" spans="2:11" s="9" customFormat="1" ht="14.45" customHeight="1">
      <c r="B37" s="13"/>
      <c r="C37" s="13"/>
      <c r="D37" s="13"/>
      <c r="E37" s="13"/>
      <c r="F37" s="13"/>
      <c r="G37" s="13"/>
      <c r="H37" s="13"/>
      <c r="I37" s="13"/>
      <c r="J37" s="13"/>
      <c r="K37" s="13"/>
    </row>
    <row r="38" spans="2:11" s="9" customFormat="1" ht="14.45" customHeight="1">
      <c r="B38" s="13"/>
      <c r="C38" s="13"/>
      <c r="D38" s="13"/>
      <c r="E38" s="13"/>
      <c r="F38" s="13"/>
      <c r="G38" s="13"/>
      <c r="H38" s="13"/>
      <c r="I38" s="13"/>
      <c r="J38" s="13"/>
      <c r="K38" s="13"/>
    </row>
    <row r="39" spans="2:11" s="9" customFormat="1" ht="14.45" customHeight="1"/>
    <row r="40" spans="2:11" s="9" customFormat="1" ht="14.45" customHeight="1"/>
    <row r="41" spans="2:11" s="9" customFormat="1" ht="14.45" customHeight="1"/>
    <row r="42" spans="2:11" s="9" customFormat="1" ht="14.45" customHeight="1"/>
    <row r="92" spans="5:12" ht="14.45" customHeight="1">
      <c r="E92" s="9">
        <f>IF(MAX($C$10:$K$10)=1,0, ABS(C10*C13-MAX($C$10:$K$10))/(MAX($C$10:$K$10)*MAX($C$10:$K$10)-MAX($C$10:$K$10)))</f>
        <v>0.43055555555555558</v>
      </c>
      <c r="F92" s="9">
        <f>IF(MAX($C$10:$K$10)=1,0, ABS(D10*C14-MAX($C$10:$K$10))/(MAX($C$10:$K$10)*MAX($C$10:$K$10)-MAX($C$10:$K$10)))</f>
        <v>0.15277777777777779</v>
      </c>
      <c r="G92" s="9">
        <f>IF(MAX($C$10:$K$10)=1,0, ABS(E10*C15-MAX($C$10:$K$10))/(MAX($C$10:$K$10)*MAX($C$10:$K$10)-MAX($C$10:$K$10)))</f>
        <v>0</v>
      </c>
      <c r="H92" s="9">
        <f>IF(MAX($C$10:$K$10)=1,0, ABS(F10*C16-MAX($C$10:$K$10))/(MAX($C$10:$K$10)*MAX($C$10:$K$10)-MAX($C$10:$K$10)))</f>
        <v>0</v>
      </c>
      <c r="I92" s="9">
        <f>IF(MAX($C$10:$K$10)=1,0, ABS(G10*C17-MAX($C$10:$K$10))/(MAX($C$10:$K$10)*MAX($C$10:$K$10)-MAX($C$10:$K$10)))</f>
        <v>0</v>
      </c>
      <c r="J92" s="9">
        <f>IF(MAX($C$10:$K$10)=1,0, ABS(H10*C18-MAX($C$10:$K$10))/(MAX($C$10:$K$10)*MAX($C$10:$K$10)-MAX($C$10:$K$10)))</f>
        <v>9.7222222222222224E-2</v>
      </c>
      <c r="K92" s="9">
        <f>IF(MAX($C$10:$K$10)=1,0, ABS(I10*C19-MAX($C$10:$K$10))/(MAX($C$10:$K$10)*MAX($C$10:$K$10)-MAX($C$10:$K$10)))</f>
        <v>0.45833333333333331</v>
      </c>
      <c r="L92" s="9">
        <f>IF(MAX($C$10:$K$10)=1,0, ABS(J10*C20-MAX($C$10:$K$10))/(MAX($C$10:$K$10)*MAX($C$10:$K$10)-MAX($C$10:$K$10)))</f>
        <v>0.76388888888888884</v>
      </c>
    </row>
    <row r="96" spans="5:12" ht="14.45" customHeight="1">
      <c r="E96" s="9"/>
      <c r="F96" s="9"/>
      <c r="G96" s="9"/>
      <c r="H96" s="9"/>
    </row>
    <row r="97" spans="4:12" ht="14.45" customHeight="1">
      <c r="E97" s="9"/>
      <c r="F97" s="15" t="s">
        <v>15</v>
      </c>
      <c r="G97" s="120">
        <v>9</v>
      </c>
      <c r="H97" s="9"/>
    </row>
    <row r="98" spans="4:12" ht="14.45" customHeight="1">
      <c r="E98" s="9"/>
      <c r="F98" s="16" t="s">
        <v>17</v>
      </c>
      <c r="G98" s="120"/>
      <c r="H98" s="9"/>
    </row>
    <row r="99" spans="4:12" ht="14.45" customHeight="1">
      <c r="E99" s="9"/>
      <c r="F99" s="17">
        <v>3</v>
      </c>
      <c r="G99" s="17">
        <v>0.16669999999999999</v>
      </c>
      <c r="H99" s="9"/>
    </row>
    <row r="100" spans="4:12" ht="14.45" customHeight="1">
      <c r="E100" s="9"/>
      <c r="F100" s="17">
        <v>4</v>
      </c>
      <c r="G100" s="17">
        <v>0.26829999999999998</v>
      </c>
      <c r="H100" s="9"/>
    </row>
    <row r="101" spans="4:12" ht="14.45" customHeight="1">
      <c r="E101" s="9"/>
      <c r="F101" s="17">
        <v>5</v>
      </c>
      <c r="G101" s="17">
        <v>0.29599999999999999</v>
      </c>
      <c r="H101" s="9"/>
    </row>
    <row r="102" spans="4:12" ht="14.45" customHeight="1">
      <c r="E102" s="9"/>
      <c r="F102" s="17">
        <v>6</v>
      </c>
      <c r="G102" s="17">
        <v>0.32619999999999999</v>
      </c>
      <c r="H102" s="9"/>
    </row>
    <row r="103" spans="4:12" ht="14.45" customHeight="1">
      <c r="E103" s="9"/>
      <c r="F103" s="17">
        <v>7</v>
      </c>
      <c r="G103" s="17">
        <v>0.34029999999999999</v>
      </c>
      <c r="H103" s="9"/>
    </row>
    <row r="104" spans="4:12" ht="14.45" customHeight="1">
      <c r="E104" s="9"/>
      <c r="F104" s="17">
        <v>8</v>
      </c>
      <c r="G104" s="17">
        <v>0.36570000000000003</v>
      </c>
      <c r="H104" s="9"/>
    </row>
    <row r="105" spans="4:12" ht="14.45" customHeight="1">
      <c r="D105" s="10"/>
      <c r="E105" s="9"/>
      <c r="F105" s="17">
        <v>9</v>
      </c>
      <c r="G105" s="17">
        <v>0.36620000000000003</v>
      </c>
      <c r="H105" s="9"/>
    </row>
    <row r="106" spans="4:12" ht="14.45" customHeight="1">
      <c r="D106" s="10"/>
      <c r="E106" s="9"/>
      <c r="F106" s="9"/>
      <c r="G106" s="9">
        <f>MAX(C10:K10)</f>
        <v>9</v>
      </c>
      <c r="H106" s="9"/>
    </row>
    <row r="107" spans="4:12" ht="14.45" customHeight="1">
      <c r="D107" s="10"/>
      <c r="E107" s="9"/>
      <c r="F107" s="9"/>
      <c r="G107" s="9">
        <f>VLOOKUP(G106,F99:G105,2)</f>
        <v>0.36620000000000003</v>
      </c>
      <c r="H107" s="9"/>
    </row>
    <row r="108" spans="4:12" ht="14.45" customHeight="1">
      <c r="D108" s="10"/>
      <c r="E108" s="9"/>
      <c r="F108" s="9"/>
      <c r="G108" s="9"/>
      <c r="H108" s="9"/>
    </row>
    <row r="109" spans="4:12" ht="14.45" customHeight="1">
      <c r="D109" s="10"/>
      <c r="E109" s="10"/>
      <c r="F109" s="10"/>
      <c r="G109" s="10"/>
      <c r="H109" s="10"/>
    </row>
    <row r="110" spans="4:12" ht="14.45" customHeight="1">
      <c r="D110" s="10"/>
      <c r="E110" s="10"/>
      <c r="F110" s="10"/>
      <c r="G110" s="10"/>
      <c r="H110" s="10"/>
    </row>
    <row r="111" spans="4:12" ht="14.45" customHeight="1">
      <c r="D111" s="13"/>
      <c r="E111" s="13"/>
      <c r="F111" s="9"/>
      <c r="G111" s="9"/>
      <c r="H111" s="9"/>
      <c r="I111" s="9"/>
      <c r="J111" s="9"/>
      <c r="K111" s="9"/>
      <c r="L111" s="9"/>
    </row>
    <row r="112" spans="4:12" ht="14.45" customHeight="1">
      <c r="D112" s="13"/>
      <c r="E112" s="13"/>
      <c r="F112" s="9"/>
      <c r="G112" s="9"/>
      <c r="H112" s="9"/>
      <c r="I112" s="9"/>
      <c r="J112" s="9"/>
      <c r="K112" s="9"/>
      <c r="L112" s="9"/>
    </row>
    <row r="113" spans="4:12" ht="14.45" customHeight="1">
      <c r="D113" s="13"/>
      <c r="E113" s="13"/>
      <c r="F113" s="9"/>
      <c r="G113" s="9"/>
      <c r="H113" s="9"/>
      <c r="I113" s="9"/>
      <c r="J113" s="9"/>
      <c r="K113" s="9"/>
      <c r="L113" s="9"/>
    </row>
    <row r="114" spans="4:12" ht="14.45" customHeight="1">
      <c r="D114" s="13"/>
      <c r="E114" s="13"/>
      <c r="F114" s="9"/>
      <c r="G114" s="9"/>
      <c r="H114" s="9"/>
      <c r="I114" s="9"/>
      <c r="J114" s="9"/>
      <c r="K114" s="9"/>
      <c r="L114" s="9"/>
    </row>
    <row r="115" spans="4:12" ht="14.45" customHeight="1">
      <c r="D115" s="13"/>
      <c r="E115" s="13"/>
      <c r="F115" s="9"/>
      <c r="G115" s="9"/>
      <c r="H115" s="9"/>
      <c r="I115" s="9"/>
      <c r="J115" s="9"/>
      <c r="K115" s="9"/>
      <c r="L115" s="9"/>
    </row>
    <row r="116" spans="4:12" ht="14.45" customHeight="1">
      <c r="D116" s="13"/>
      <c r="E116" s="13"/>
      <c r="F116" s="9"/>
      <c r="G116" s="9"/>
      <c r="H116" s="9"/>
      <c r="I116" s="9"/>
      <c r="J116" s="9"/>
      <c r="K116" s="9"/>
      <c r="L116" s="9"/>
    </row>
    <row r="117" spans="4:12" ht="14.45" customHeight="1">
      <c r="D117" s="13"/>
      <c r="E117" s="13"/>
      <c r="F117" s="9"/>
      <c r="G117" s="9"/>
      <c r="H117" s="9"/>
      <c r="I117" s="9"/>
      <c r="J117" s="9"/>
      <c r="K117" s="9"/>
      <c r="L117" s="9"/>
    </row>
    <row r="118" spans="4:12" ht="14.45" customHeight="1">
      <c r="D118" s="13"/>
      <c r="E118" s="13"/>
      <c r="F118" s="9"/>
      <c r="G118" s="9"/>
      <c r="H118" s="9"/>
      <c r="I118" s="9"/>
      <c r="J118" s="9"/>
      <c r="K118" s="9"/>
      <c r="L118" s="9"/>
    </row>
    <row r="119" spans="4:12" ht="14.45" customHeight="1">
      <c r="D119" s="13"/>
      <c r="E119" s="13"/>
      <c r="F119" s="9"/>
      <c r="G119" s="9"/>
      <c r="H119" s="9"/>
      <c r="I119" s="9"/>
      <c r="J119" s="9"/>
      <c r="K119" s="9"/>
      <c r="L119" s="9"/>
    </row>
    <row r="120" spans="4:12" ht="14.45" customHeight="1">
      <c r="D120" s="13"/>
      <c r="E120" s="13"/>
      <c r="F120" s="9"/>
      <c r="G120" s="9"/>
      <c r="H120" s="9"/>
      <c r="I120" s="9"/>
      <c r="J120" s="9"/>
      <c r="K120" s="9"/>
      <c r="L120" s="9"/>
    </row>
  </sheetData>
  <mergeCells count="4">
    <mergeCell ref="B23:B24"/>
    <mergeCell ref="I26:J26"/>
    <mergeCell ref="D27:K27"/>
    <mergeCell ref="G97:G98"/>
  </mergeCells>
  <conditionalFormatting sqref="K26">
    <cfRule type="cellIs" dxfId="3" priority="1" operator="equal">
      <formula>"YES"</formula>
    </cfRule>
    <cfRule type="cellIs" dxfId="2" priority="2" operator="equal">
      <formula>"NO"</formula>
    </cfRule>
  </conditionalFormatting>
  <dataValidations count="2">
    <dataValidation type="list" allowBlank="1" showInputMessage="1" showErrorMessage="1" sqref="C5 C7" xr:uid="{EF6B56C0-D3DB-43ED-AF1B-3B412B27BCC9}">
      <formula1>$C$3:$K$3</formula1>
    </dataValidation>
    <dataValidation type="list" allowBlank="1" showInputMessage="1" showErrorMessage="1" sqref="C10:K10 C13:C21" xr:uid="{F34CE987-C648-472B-BEA0-D6F844CFF027}">
      <formula1>"1,2,3,4,5,6,7,8,9"</formula1>
    </dataValidation>
  </dataValidations>
  <pageMargins left="0.7" right="0.7" top="0.75" bottom="0.75" header="0.3" footer="0.3"/>
  <pageSetup paperSize="9" orientation="portrait" horizontalDpi="1200" verticalDpi="1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6108-E577-406F-AF5A-D269F3E366C2}">
  <sheetPr codeName="Hoja17"/>
  <dimension ref="A2:U120"/>
  <sheetViews>
    <sheetView tabSelected="1" topLeftCell="B1" zoomScaleNormal="100" workbookViewId="0">
      <selection activeCell="C24" sqref="C24:K24"/>
    </sheetView>
  </sheetViews>
  <sheetFormatPr defaultColWidth="8.85546875" defaultRowHeight="14.45" customHeight="1"/>
  <cols>
    <col min="1" max="1" width="8.85546875" style="3"/>
    <col min="2" max="2" width="19.28515625" style="3" customWidth="1"/>
    <col min="3" max="11" width="11.42578125" style="3" customWidth="1"/>
    <col min="12" max="12" width="8.85546875" style="3"/>
    <col min="13" max="17" width="11.5703125" style="3" bestFit="1" customWidth="1"/>
    <col min="18" max="18" width="8.85546875" style="3"/>
    <col min="19" max="19" width="11.5703125" style="3" bestFit="1" customWidth="1"/>
    <col min="20" max="20" width="8.85546875" style="3"/>
    <col min="21" max="21" width="11.5703125" style="3" bestFit="1" customWidth="1"/>
    <col min="22" max="16384" width="8.85546875" style="3"/>
  </cols>
  <sheetData>
    <row r="2" spans="2:21" ht="14.45" customHeight="1">
      <c r="B2" s="5" t="s">
        <v>135</v>
      </c>
      <c r="C2" s="6" t="s">
        <v>2</v>
      </c>
      <c r="D2" s="6" t="s">
        <v>3</v>
      </c>
      <c r="E2" s="6" t="s">
        <v>4</v>
      </c>
      <c r="F2" s="6" t="s">
        <v>5</v>
      </c>
      <c r="G2" s="6" t="s">
        <v>6</v>
      </c>
      <c r="H2" s="6" t="s">
        <v>134</v>
      </c>
      <c r="I2" s="6" t="s">
        <v>136</v>
      </c>
      <c r="J2" s="6" t="s">
        <v>137</v>
      </c>
      <c r="K2" s="6" t="s">
        <v>138</v>
      </c>
    </row>
    <row r="3" spans="2:21" ht="14.45" customHeight="1">
      <c r="B3" s="5" t="s">
        <v>7</v>
      </c>
      <c r="C3" s="2" t="s">
        <v>89</v>
      </c>
      <c r="D3" s="2" t="s">
        <v>90</v>
      </c>
      <c r="E3" s="2" t="s">
        <v>91</v>
      </c>
      <c r="F3" s="2" t="s">
        <v>92</v>
      </c>
      <c r="G3" s="2" t="s">
        <v>93</v>
      </c>
      <c r="H3" s="2" t="s">
        <v>94</v>
      </c>
      <c r="I3" s="2" t="s">
        <v>95</v>
      </c>
      <c r="J3" s="2" t="s">
        <v>90</v>
      </c>
      <c r="K3" s="2" t="s">
        <v>96</v>
      </c>
    </row>
    <row r="5" spans="2:21" ht="14.45" customHeight="1">
      <c r="B5" s="5" t="s">
        <v>13</v>
      </c>
      <c r="C5" s="2" t="s">
        <v>90</v>
      </c>
    </row>
    <row r="7" spans="2:21" ht="14.45" customHeight="1">
      <c r="B7" s="5" t="s">
        <v>14</v>
      </c>
      <c r="C7" s="2" t="s">
        <v>91</v>
      </c>
    </row>
    <row r="9" spans="2:21" ht="14.45" customHeight="1">
      <c r="B9" s="7" t="s">
        <v>16</v>
      </c>
      <c r="C9" s="8" t="str">
        <f>IF(C$3="",C$2,C$3)</f>
        <v>NYV</v>
      </c>
      <c r="D9" s="8" t="str">
        <f t="shared" ref="D9:K9" si="0">IF(D$3="",D$2,D$3)</f>
        <v>DA</v>
      </c>
      <c r="E9" s="8" t="str">
        <f t="shared" si="0"/>
        <v>AE</v>
      </c>
      <c r="F9" s="8" t="str">
        <f t="shared" si="0"/>
        <v>PP</v>
      </c>
      <c r="G9" s="8" t="str">
        <f t="shared" si="0"/>
        <v>PA</v>
      </c>
      <c r="H9" s="8" t="str">
        <f t="shared" si="0"/>
        <v>DBE</v>
      </c>
      <c r="I9" s="8" t="str">
        <f t="shared" si="0"/>
        <v>HNMO</v>
      </c>
      <c r="J9" s="8" t="str">
        <f t="shared" si="0"/>
        <v>DA</v>
      </c>
      <c r="K9" s="8" t="str">
        <f t="shared" si="0"/>
        <v>DIA</v>
      </c>
    </row>
    <row r="10" spans="2:21" ht="14.45" customHeight="1">
      <c r="B10" s="8" t="str">
        <f>C5</f>
        <v>DA</v>
      </c>
      <c r="C10" s="2">
        <v>2</v>
      </c>
      <c r="D10" s="2">
        <v>4</v>
      </c>
      <c r="E10" s="2">
        <v>9</v>
      </c>
      <c r="F10" s="2">
        <v>8</v>
      </c>
      <c r="G10" s="2">
        <v>7</v>
      </c>
      <c r="H10" s="2">
        <v>6</v>
      </c>
      <c r="I10" s="2">
        <v>6</v>
      </c>
      <c r="J10" s="2">
        <v>7</v>
      </c>
      <c r="K10" s="2">
        <v>8</v>
      </c>
      <c r="U10" s="9">
        <f>IF(MAX($C$10:$K$10)=1,0, ABS(K10*C21-MAX($C$10:$K$10))/(MAX($C$10:$K$10)*MAX($C$10:$K$10)-MAX($C$10:$K$10)))</f>
        <v>0.31944444444444442</v>
      </c>
    </row>
    <row r="11" spans="2:21" ht="14.45" customHeight="1">
      <c r="C11" s="9"/>
      <c r="D11" s="9"/>
      <c r="E11" s="9"/>
      <c r="F11" s="9"/>
      <c r="G11" s="9"/>
      <c r="H11" s="9"/>
      <c r="I11" s="9"/>
      <c r="J11" s="9"/>
      <c r="K11" s="9"/>
    </row>
    <row r="12" spans="2:21" ht="14.45" customHeight="1">
      <c r="B12" s="8" t="s">
        <v>18</v>
      </c>
      <c r="C12" s="8" t="str">
        <f>C7</f>
        <v>AE</v>
      </c>
      <c r="D12" s="10"/>
      <c r="E12" s="10"/>
      <c r="F12" s="10"/>
      <c r="G12" s="10"/>
      <c r="H12" s="10"/>
      <c r="I12" s="10"/>
      <c r="J12" s="10"/>
      <c r="K12" s="10"/>
    </row>
    <row r="13" spans="2:21" ht="14.45" customHeight="1">
      <c r="B13" s="8" t="str">
        <f>IF(C$3="",C$2,C$3)</f>
        <v>NYV</v>
      </c>
      <c r="C13" s="2">
        <v>2</v>
      </c>
    </row>
    <row r="14" spans="2:21" ht="14.45" customHeight="1">
      <c r="B14" s="11" t="str">
        <f>IF(D$3="",D$2,D$3)</f>
        <v>DA</v>
      </c>
      <c r="C14" s="2">
        <v>3</v>
      </c>
    </row>
    <row r="15" spans="2:21" ht="14.45" customHeight="1">
      <c r="B15" s="11" t="str">
        <f>IF(E$3="",E$2,E$3)</f>
        <v>AE</v>
      </c>
      <c r="C15" s="2">
        <v>1</v>
      </c>
    </row>
    <row r="16" spans="2:21" ht="14.45" customHeight="1">
      <c r="B16" s="11" t="str">
        <f>IF(F$3="",F$2,F$3)</f>
        <v>PP</v>
      </c>
      <c r="C16" s="2">
        <v>8</v>
      </c>
    </row>
    <row r="17" spans="1:11" ht="14.45" customHeight="1">
      <c r="B17" s="11" t="str">
        <f>IF(G$3="",G$2,G$3)</f>
        <v>PA</v>
      </c>
      <c r="C17" s="2">
        <v>5</v>
      </c>
    </row>
    <row r="18" spans="1:11" ht="14.45" customHeight="1">
      <c r="B18" s="11" t="str">
        <f>IF(H$3="",H$2,H$3)</f>
        <v>DBE</v>
      </c>
      <c r="C18" s="2">
        <v>2</v>
      </c>
    </row>
    <row r="19" spans="1:11" ht="14.45" customHeight="1">
      <c r="B19" s="11" t="str">
        <f>IF(I$3="",I$2,I$3)</f>
        <v>HNMO</v>
      </c>
      <c r="C19" s="2">
        <v>7</v>
      </c>
    </row>
    <row r="20" spans="1:11" ht="14.45" customHeight="1">
      <c r="B20" s="11" t="str">
        <f>IF(J$3="",J$2,J$3)</f>
        <v>DA</v>
      </c>
      <c r="C20" s="2">
        <v>9</v>
      </c>
    </row>
    <row r="21" spans="1:11" ht="14.45" customHeight="1">
      <c r="B21" s="11" t="str">
        <f>IF(K$3="",K$2,K$3)</f>
        <v>DIA</v>
      </c>
      <c r="C21" s="2">
        <v>4</v>
      </c>
    </row>
    <row r="22" spans="1:11" ht="14.45" customHeight="1">
      <c r="B22" s="10"/>
    </row>
    <row r="23" spans="1:11" ht="14.45" customHeight="1">
      <c r="A23" s="10"/>
      <c r="B23" s="121" t="s">
        <v>19</v>
      </c>
      <c r="C23" s="8" t="str">
        <f>C9</f>
        <v>NYV</v>
      </c>
      <c r="D23" s="8" t="str">
        <f t="shared" ref="D23:K23" si="1">D9</f>
        <v>DA</v>
      </c>
      <c r="E23" s="8" t="str">
        <f t="shared" si="1"/>
        <v>AE</v>
      </c>
      <c r="F23" s="8" t="str">
        <f t="shared" si="1"/>
        <v>PP</v>
      </c>
      <c r="G23" s="8" t="str">
        <f t="shared" si="1"/>
        <v>PA</v>
      </c>
      <c r="H23" s="8" t="str">
        <f t="shared" si="1"/>
        <v>DBE</v>
      </c>
      <c r="I23" s="8" t="str">
        <f t="shared" si="1"/>
        <v>HNMO</v>
      </c>
      <c r="J23" s="8" t="str">
        <f t="shared" si="1"/>
        <v>DA</v>
      </c>
      <c r="K23" s="8" t="str">
        <f t="shared" si="1"/>
        <v>DIA</v>
      </c>
    </row>
    <row r="24" spans="1:11" ht="14.45" customHeight="1">
      <c r="A24" s="10"/>
      <c r="B24" s="122"/>
      <c r="C24" s="14">
        <v>2.8419556865428106E-2</v>
      </c>
      <c r="D24" s="14">
        <v>5.4470817325403854E-2</v>
      </c>
      <c r="E24" s="14">
        <v>7.2627756433871898E-2</v>
      </c>
      <c r="F24" s="14">
        <v>0.1452555128677438</v>
      </c>
      <c r="G24" s="14">
        <v>4.8418504289247856E-2</v>
      </c>
      <c r="H24" s="14">
        <v>0.10894163465080776</v>
      </c>
      <c r="I24" s="14">
        <v>0.34577127519604217</v>
      </c>
      <c r="J24" s="14">
        <v>8.715330772064625E-2</v>
      </c>
      <c r="K24" s="14">
        <v>0.10894163465080776</v>
      </c>
    </row>
    <row r="25" spans="1:11" ht="14.45" customHeight="1">
      <c r="A25" s="10"/>
      <c r="B25" s="10"/>
      <c r="C25" s="22"/>
      <c r="D25" s="22"/>
      <c r="E25" s="22"/>
      <c r="F25" s="22"/>
      <c r="G25" s="22"/>
      <c r="H25" s="22"/>
      <c r="I25" s="22"/>
      <c r="J25" s="22"/>
      <c r="K25" s="22"/>
    </row>
    <row r="26" spans="1:11" ht="14.45" customHeight="1">
      <c r="A26" s="10"/>
      <c r="B26" s="9" t="s">
        <v>20</v>
      </c>
      <c r="C26" s="9">
        <v>8.9995263407189038E-2</v>
      </c>
      <c r="D26" s="10"/>
      <c r="E26" s="10"/>
      <c r="F26" s="10"/>
      <c r="G26" s="10"/>
      <c r="H26" s="10"/>
      <c r="I26" s="118"/>
      <c r="J26" s="118"/>
      <c r="K26" s="10"/>
    </row>
    <row r="27" spans="1:11" ht="14.45" customHeight="1">
      <c r="A27" s="10"/>
      <c r="B27" s="8" t="s">
        <v>21</v>
      </c>
      <c r="C27" s="14">
        <f>IFERROR(MAX(M10:U10),"")</f>
        <v>0.31944444444444442</v>
      </c>
      <c r="D27" s="119" t="str">
        <f>(IF(C27&lt;C28, "The pairwise comparison consistency level is acceptable", "The pairwise comparison consistency level is not acceptable"))</f>
        <v>The pairwise comparison consistency level is acceptable</v>
      </c>
      <c r="E27" s="119"/>
      <c r="F27" s="119"/>
      <c r="G27" s="119"/>
      <c r="H27" s="119"/>
      <c r="I27" s="119"/>
      <c r="J27" s="119"/>
      <c r="K27" s="119"/>
    </row>
    <row r="28" spans="1:11" ht="14.45" customHeight="1">
      <c r="A28" s="10"/>
      <c r="B28" s="7" t="s">
        <v>22</v>
      </c>
      <c r="C28" s="8">
        <f>IFERROR(G107,"")</f>
        <v>0.36620000000000003</v>
      </c>
      <c r="D28" s="10"/>
      <c r="E28" s="10"/>
      <c r="F28" s="10"/>
      <c r="G28" s="10"/>
      <c r="H28" s="10"/>
      <c r="I28" s="10"/>
      <c r="J28" s="10"/>
      <c r="K28" s="10"/>
    </row>
    <row r="29" spans="1:11" s="9" customFormat="1" ht="14.45" customHeight="1">
      <c r="B29" s="13"/>
      <c r="C29" s="13"/>
      <c r="D29" s="13"/>
      <c r="E29" s="13"/>
      <c r="F29" s="13"/>
      <c r="G29" s="13"/>
      <c r="H29" s="13"/>
      <c r="I29" s="13"/>
      <c r="J29" s="13"/>
      <c r="K29" s="13"/>
    </row>
    <row r="30" spans="1:11" s="9" customFormat="1" ht="14.45" customHeight="1">
      <c r="B30" s="9" t="s">
        <v>23</v>
      </c>
      <c r="C30" s="9">
        <f>SUM(C24:K24)</f>
        <v>0.99999999999999944</v>
      </c>
    </row>
    <row r="31" spans="1:11" s="9" customFormat="1" ht="14.45" customHeight="1"/>
    <row r="32" spans="1:11" s="9" customFormat="1" ht="14.45" customHeight="1">
      <c r="B32" s="9" t="s">
        <v>24</v>
      </c>
      <c r="C32" s="9">
        <f t="shared" ref="C32:K32" si="2">IF($C$10=1,$C$24,IF($D$10=1,$D$24,IF($E$10=1,$E$24,IF($F$10=1,$F$24,IF($G$10=1,$G$24,IF($H$10=1,$H$24,IF($I$10=1,$I$24,IF($J$10=1,$J$24,IF($K$10=1,$K$24)))))))))-C10*C24</f>
        <v>-5.6839113730856212E-2</v>
      </c>
      <c r="D32" s="9">
        <f t="shared" si="2"/>
        <v>-0.21788326930161542</v>
      </c>
      <c r="E32" s="9">
        <f t="shared" si="2"/>
        <v>-0.65364980790484706</v>
      </c>
      <c r="F32" s="9">
        <f t="shared" si="2"/>
        <v>-1.1620441029419504</v>
      </c>
      <c r="G32" s="9">
        <f t="shared" si="2"/>
        <v>-0.33892953002473497</v>
      </c>
      <c r="H32" s="9">
        <f t="shared" si="2"/>
        <v>-0.65364980790484661</v>
      </c>
      <c r="I32" s="9">
        <f t="shared" si="2"/>
        <v>-2.0746276511762529</v>
      </c>
      <c r="J32" s="9">
        <f t="shared" si="2"/>
        <v>-0.61007315404452378</v>
      </c>
      <c r="K32" s="9">
        <f t="shared" si="2"/>
        <v>-0.87153307720646211</v>
      </c>
    </row>
    <row r="33" spans="2:11" s="9" customFormat="1" ht="14.45" customHeight="1">
      <c r="C33" s="9">
        <f>-C32</f>
        <v>5.6839113730856212E-2</v>
      </c>
      <c r="D33" s="9">
        <f t="shared" ref="D33:K33" si="3">-D32</f>
        <v>0.21788326930161542</v>
      </c>
      <c r="E33" s="9">
        <f t="shared" si="3"/>
        <v>0.65364980790484706</v>
      </c>
      <c r="F33" s="9">
        <f t="shared" si="3"/>
        <v>1.1620441029419504</v>
      </c>
      <c r="G33" s="9">
        <f>-G32</f>
        <v>0.33892953002473497</v>
      </c>
      <c r="H33" s="9">
        <f t="shared" si="3"/>
        <v>0.65364980790484661</v>
      </c>
      <c r="I33" s="9">
        <f t="shared" si="3"/>
        <v>2.0746276511762529</v>
      </c>
      <c r="J33" s="9">
        <f t="shared" si="3"/>
        <v>0.61007315404452378</v>
      </c>
      <c r="K33" s="9">
        <f t="shared" si="3"/>
        <v>0.87153307720646211</v>
      </c>
    </row>
    <row r="34" spans="2:11" s="9" customFormat="1" ht="14.45" customHeight="1"/>
    <row r="35" spans="2:11" s="9" customFormat="1" ht="14.45" customHeight="1">
      <c r="B35" s="9" t="s">
        <v>25</v>
      </c>
      <c r="C35" s="9">
        <f>C24-$C13*IF($C$13=1,$C$24,IF($C$14=1,$D$24,IF($C$15=1,$E$24,IF($C$16=1,$F$24,IF($C$17=1,$G$24,IF($C$18=1,$H$24,IF($C$19=1,$I$24,IF($C$20=1,$J$24,IF($C$21=1,$K$24)))))))))</f>
        <v>-0.11683595600231569</v>
      </c>
      <c r="D35" s="9">
        <f>D24-$C14*IF($C$13=1,$C$24,IF($C$14=1,$D$24,IF($C$15=1,$E$24,IF($C$16=1,$F$24,IF($C$17=1,$G$24,IF($C$18=1,$H$24,IF($C$19=1,$I$24,IF($C$20=1,$J$24,IF($C$21=1,$K$24)))))))))</f>
        <v>-0.16341245197621185</v>
      </c>
      <c r="E35" s="9">
        <f>E24-$C15*IF($C$13=1,$C$24,IF($C$14=1,$D$24,IF($C$15=1,$E$24,IF($C$16=1,$F$24,IF($C$17=1,$G$24,IF($C$18=1,$H$24,IF($C$19=1,$I$24,IF($C$20=1,$J$24,IF($C$21=1,$K$24)))))))))</f>
        <v>0</v>
      </c>
      <c r="F35" s="9">
        <f>F24-$C16*IF($C$13=1,$C$24,IF($C$14=1,$D$24,IF($C$15=1,$E$24,IF($C$16=1,$F$24,IF($C$17=1,$G$24,IF($C$18=1,$H$24,IF($C$19=1,$I$24,IF($C$20=1,$J$24,IF($C$21=1,$K$24)))))))))</f>
        <v>-0.43576653860323139</v>
      </c>
      <c r="G35" s="9">
        <f>G24-$C17*IF($C$13=1,$C$24,IF($C$14=1,$D$24,IF($C$15=1,$E$24,IF($C$16=1,$F$24,IF($C$17=1,$G$24,IF($C$18=1,$H$24,IF($C$19=1,$I$24,IF($C$20=1,$J$24,IF($C$21=1,$K$24)))))))))</f>
        <v>-0.31472027788011159</v>
      </c>
      <c r="H35" s="9">
        <f>H24-$C18*IF($C$13=1,$C$24,IF($C$14=1,$D$24,IF($C$15=1,$E$24,IF($C$16=1,$F$24,IF($C$17=1,$G$24,IF($C$18=1,$H$24,IF($C$19=1,$I$24,IF($C$20=1,$J$24,IF($C$21=1,$K$24)))))))))</f>
        <v>-3.6313878216936032E-2</v>
      </c>
      <c r="I35" s="9">
        <f>I24-$C19*IF($C$13=1,$C$24,IF($C$14=1,$D$24,IF($C$15=1,$E$24,IF($C$16=1,$F$24,IF($C$17=1,$G$24,IF($C$18=1,$H$24,IF($C$19=1,$I$24,IF($C$20=1,$J$24,IF($C$21=1,$K$24)))))))))</f>
        <v>-0.16262301984106114</v>
      </c>
      <c r="J35" s="9">
        <f>J24-$C20*IF($C$13=1,$C$24,IF($C$14=1,$D$24,IF($C$15=1,$E$24,IF($C$16=1,$F$24,IF($C$17=1,$G$24,IF($C$18=1,$H$24,IF($C$19=1,$I$24,IF($C$20=1,$J$24,IF($C$21=1,$K$24)))))))))</f>
        <v>-0.56649650018420084</v>
      </c>
      <c r="K35" s="9">
        <f>K24-$C21*IF($C$13=1,$C$24,IF($C$14=1,$D$24,IF($C$15=1,$E$24,IF($C$16=1,$F$24,IF($C$17=1,$G$24,IF($C$18=1,$H$24,IF($C$19=1,$I$24,IF($C$20=1,$J$24,IF($C$21=1,$K$24)))))))))</f>
        <v>-0.18156939108467984</v>
      </c>
    </row>
    <row r="36" spans="2:11" s="9" customFormat="1" ht="14.45" customHeight="1">
      <c r="C36" s="9">
        <f>-C35</f>
        <v>0.11683595600231569</v>
      </c>
      <c r="D36" s="9">
        <f>-D35</f>
        <v>0.16341245197621185</v>
      </c>
      <c r="E36" s="9">
        <f t="shared" ref="E36:J36" si="4">-E35</f>
        <v>0</v>
      </c>
      <c r="F36" s="9">
        <f t="shared" si="4"/>
        <v>0.43576653860323139</v>
      </c>
      <c r="G36" s="9">
        <f t="shared" si="4"/>
        <v>0.31472027788011159</v>
      </c>
      <c r="H36" s="9">
        <f t="shared" si="4"/>
        <v>3.6313878216936032E-2</v>
      </c>
      <c r="I36" s="9">
        <f t="shared" si="4"/>
        <v>0.16262301984106114</v>
      </c>
      <c r="J36" s="9">
        <f t="shared" si="4"/>
        <v>0.56649650018420084</v>
      </c>
      <c r="K36" s="9">
        <f>-K35</f>
        <v>0.18156939108467984</v>
      </c>
    </row>
    <row r="37" spans="2:11" s="9" customFormat="1" ht="14.45" customHeight="1">
      <c r="B37" s="13"/>
      <c r="C37" s="13"/>
      <c r="D37" s="13"/>
      <c r="E37" s="13"/>
      <c r="F37" s="13"/>
      <c r="G37" s="13"/>
      <c r="H37" s="13"/>
      <c r="I37" s="13"/>
      <c r="J37" s="13"/>
      <c r="K37" s="13"/>
    </row>
    <row r="38" spans="2:11" s="9" customFormat="1" ht="14.45" customHeight="1">
      <c r="B38" s="13"/>
      <c r="C38" s="13"/>
      <c r="D38" s="13"/>
      <c r="E38" s="13"/>
      <c r="F38" s="13"/>
      <c r="G38" s="13"/>
      <c r="H38" s="13"/>
      <c r="I38" s="13"/>
      <c r="J38" s="13"/>
      <c r="K38" s="13"/>
    </row>
    <row r="39" spans="2:11" s="9" customFormat="1" ht="14.45" customHeight="1"/>
    <row r="40" spans="2:11" s="9" customFormat="1" ht="14.45" customHeight="1"/>
    <row r="41" spans="2:11" s="9" customFormat="1" ht="14.45" customHeight="1"/>
    <row r="42" spans="2:11" s="9" customFormat="1" ht="14.45" customHeight="1"/>
    <row r="92" spans="5:12" ht="14.45" customHeight="1">
      <c r="E92" s="9">
        <f>IF(MAX($C$10:$K$10)=1,0, ABS(C10*C13-MAX($C$10:$K$10))/(MAX($C$10:$K$10)*MAX($C$10:$K$10)-MAX($C$10:$K$10)))</f>
        <v>6.9444444444444448E-2</v>
      </c>
      <c r="F92" s="9">
        <f>IF(MAX($C$10:$K$10)=1,0, ABS(D10*C14-MAX($C$10:$K$10))/(MAX($C$10:$K$10)*MAX($C$10:$K$10)-MAX($C$10:$K$10)))</f>
        <v>4.1666666666666664E-2</v>
      </c>
      <c r="G92" s="9">
        <f>IF(MAX($C$10:$K$10)=1,0, ABS(E10*C15-MAX($C$10:$K$10))/(MAX($C$10:$K$10)*MAX($C$10:$K$10)-MAX($C$10:$K$10)))</f>
        <v>0</v>
      </c>
      <c r="H92" s="9">
        <f>IF(MAX($C$10:$K$10)=1,0, ABS(F10*C16-MAX($C$10:$K$10))/(MAX($C$10:$K$10)*MAX($C$10:$K$10)-MAX($C$10:$K$10)))</f>
        <v>0.76388888888888884</v>
      </c>
      <c r="I92" s="9">
        <f>IF(MAX($C$10:$K$10)=1,0, ABS(G10*C17-MAX($C$10:$K$10))/(MAX($C$10:$K$10)*MAX($C$10:$K$10)-MAX($C$10:$K$10)))</f>
        <v>0.3611111111111111</v>
      </c>
      <c r="J92" s="9">
        <f>IF(MAX($C$10:$K$10)=1,0, ABS(H10*C18-MAX($C$10:$K$10))/(MAX($C$10:$K$10)*MAX($C$10:$K$10)-MAX($C$10:$K$10)))</f>
        <v>4.1666666666666664E-2</v>
      </c>
      <c r="K92" s="9">
        <f>IF(MAX($C$10:$K$10)=1,0, ABS(I10*C19-MAX($C$10:$K$10))/(MAX($C$10:$K$10)*MAX($C$10:$K$10)-MAX($C$10:$K$10)))</f>
        <v>0.45833333333333331</v>
      </c>
      <c r="L92" s="9">
        <f>IF(MAX($C$10:$K$10)=1,0, ABS(J10*C20-MAX($C$10:$K$10))/(MAX($C$10:$K$10)*MAX($C$10:$K$10)-MAX($C$10:$K$10)))</f>
        <v>0.75</v>
      </c>
    </row>
    <row r="96" spans="5:12" ht="14.45" customHeight="1">
      <c r="E96" s="9"/>
      <c r="F96" s="9"/>
      <c r="G96" s="9"/>
      <c r="H96" s="9"/>
    </row>
    <row r="97" spans="4:12" ht="14.45" customHeight="1">
      <c r="E97" s="9"/>
      <c r="F97" s="15" t="s">
        <v>15</v>
      </c>
      <c r="G97" s="120">
        <v>9</v>
      </c>
      <c r="H97" s="9"/>
    </row>
    <row r="98" spans="4:12" ht="14.45" customHeight="1">
      <c r="E98" s="9"/>
      <c r="F98" s="16" t="s">
        <v>17</v>
      </c>
      <c r="G98" s="120"/>
      <c r="H98" s="9"/>
    </row>
    <row r="99" spans="4:12" ht="14.45" customHeight="1">
      <c r="E99" s="9"/>
      <c r="F99" s="17">
        <v>3</v>
      </c>
      <c r="G99" s="17">
        <v>0.16669999999999999</v>
      </c>
      <c r="H99" s="9"/>
    </row>
    <row r="100" spans="4:12" ht="14.45" customHeight="1">
      <c r="E100" s="9"/>
      <c r="F100" s="17">
        <v>4</v>
      </c>
      <c r="G100" s="17">
        <v>0.26829999999999998</v>
      </c>
      <c r="H100" s="9"/>
    </row>
    <row r="101" spans="4:12" ht="14.45" customHeight="1">
      <c r="E101" s="9"/>
      <c r="F101" s="17">
        <v>5</v>
      </c>
      <c r="G101" s="17">
        <v>0.29599999999999999</v>
      </c>
      <c r="H101" s="9"/>
    </row>
    <row r="102" spans="4:12" ht="14.45" customHeight="1">
      <c r="E102" s="9"/>
      <c r="F102" s="17">
        <v>6</v>
      </c>
      <c r="G102" s="17">
        <v>0.32619999999999999</v>
      </c>
      <c r="H102" s="9"/>
    </row>
    <row r="103" spans="4:12" ht="14.45" customHeight="1">
      <c r="E103" s="9"/>
      <c r="F103" s="17">
        <v>7</v>
      </c>
      <c r="G103" s="17">
        <v>0.34029999999999999</v>
      </c>
      <c r="H103" s="9"/>
    </row>
    <row r="104" spans="4:12" ht="14.45" customHeight="1">
      <c r="E104" s="9"/>
      <c r="F104" s="17">
        <v>8</v>
      </c>
      <c r="G104" s="17">
        <v>0.36570000000000003</v>
      </c>
      <c r="H104" s="9"/>
    </row>
    <row r="105" spans="4:12" ht="14.45" customHeight="1">
      <c r="D105" s="10"/>
      <c r="E105" s="9"/>
      <c r="F105" s="17">
        <v>9</v>
      </c>
      <c r="G105" s="17">
        <v>0.36620000000000003</v>
      </c>
      <c r="H105" s="9"/>
    </row>
    <row r="106" spans="4:12" ht="14.45" customHeight="1">
      <c r="D106" s="10"/>
      <c r="E106" s="9"/>
      <c r="F106" s="9"/>
      <c r="G106" s="9">
        <f>MAX(C10:K10)</f>
        <v>9</v>
      </c>
      <c r="H106" s="9"/>
    </row>
    <row r="107" spans="4:12" ht="14.45" customHeight="1">
      <c r="D107" s="10"/>
      <c r="E107" s="9"/>
      <c r="F107" s="9"/>
      <c r="G107" s="9">
        <f>VLOOKUP(G106,F99:G105,2)</f>
        <v>0.36620000000000003</v>
      </c>
      <c r="H107" s="9"/>
    </row>
    <row r="108" spans="4:12" ht="14.45" customHeight="1">
      <c r="D108" s="10"/>
      <c r="E108" s="9"/>
      <c r="F108" s="9"/>
      <c r="G108" s="9"/>
      <c r="H108" s="9"/>
    </row>
    <row r="109" spans="4:12" ht="14.45" customHeight="1">
      <c r="D109" s="10"/>
      <c r="E109" s="10"/>
      <c r="F109" s="10"/>
      <c r="G109" s="10"/>
      <c r="H109" s="10"/>
    </row>
    <row r="110" spans="4:12" ht="14.45" customHeight="1">
      <c r="D110" s="10"/>
      <c r="E110" s="10"/>
      <c r="F110" s="10"/>
      <c r="G110" s="10"/>
      <c r="H110" s="10"/>
    </row>
    <row r="111" spans="4:12" ht="14.45" customHeight="1">
      <c r="D111" s="13"/>
      <c r="E111" s="13"/>
      <c r="F111" s="9"/>
      <c r="G111" s="9"/>
      <c r="H111" s="9"/>
      <c r="I111" s="9"/>
      <c r="J111" s="9"/>
      <c r="K111" s="9"/>
      <c r="L111" s="9"/>
    </row>
    <row r="112" spans="4:12" ht="14.45" customHeight="1">
      <c r="D112" s="13"/>
      <c r="E112" s="13"/>
      <c r="F112" s="9"/>
      <c r="G112" s="9"/>
      <c r="H112" s="9"/>
      <c r="I112" s="9"/>
      <c r="J112" s="9"/>
      <c r="K112" s="9"/>
      <c r="L112" s="9"/>
    </row>
    <row r="113" spans="4:12" ht="14.45" customHeight="1">
      <c r="D113" s="13"/>
      <c r="E113" s="13"/>
      <c r="F113" s="9"/>
      <c r="G113" s="9"/>
      <c r="H113" s="9"/>
      <c r="I113" s="9"/>
      <c r="J113" s="9"/>
      <c r="K113" s="9"/>
      <c r="L113" s="9"/>
    </row>
    <row r="114" spans="4:12" ht="14.45" customHeight="1">
      <c r="D114" s="13"/>
      <c r="E114" s="13"/>
      <c r="F114" s="9"/>
      <c r="G114" s="9"/>
      <c r="H114" s="9"/>
      <c r="I114" s="9"/>
      <c r="J114" s="9"/>
      <c r="K114" s="9"/>
      <c r="L114" s="9"/>
    </row>
    <row r="115" spans="4:12" ht="14.45" customHeight="1">
      <c r="D115" s="13"/>
      <c r="E115" s="13"/>
      <c r="F115" s="9"/>
      <c r="G115" s="9"/>
      <c r="H115" s="9"/>
      <c r="I115" s="9"/>
      <c r="J115" s="9"/>
      <c r="K115" s="9"/>
      <c r="L115" s="9"/>
    </row>
    <row r="116" spans="4:12" ht="14.45" customHeight="1">
      <c r="D116" s="13"/>
      <c r="E116" s="13"/>
      <c r="F116" s="9"/>
      <c r="G116" s="9"/>
      <c r="H116" s="9"/>
      <c r="I116" s="9"/>
      <c r="J116" s="9"/>
      <c r="K116" s="9"/>
      <c r="L116" s="9"/>
    </row>
    <row r="117" spans="4:12" ht="14.45" customHeight="1">
      <c r="D117" s="13"/>
      <c r="E117" s="13"/>
      <c r="F117" s="9"/>
      <c r="G117" s="9"/>
      <c r="H117" s="9"/>
      <c r="I117" s="9"/>
      <c r="J117" s="9"/>
      <c r="K117" s="9"/>
      <c r="L117" s="9"/>
    </row>
    <row r="118" spans="4:12" ht="14.45" customHeight="1">
      <c r="D118" s="13"/>
      <c r="E118" s="13"/>
      <c r="F118" s="9"/>
      <c r="G118" s="9"/>
      <c r="H118" s="9"/>
      <c r="I118" s="9"/>
      <c r="J118" s="9"/>
      <c r="K118" s="9"/>
      <c r="L118" s="9"/>
    </row>
    <row r="119" spans="4:12" ht="14.45" customHeight="1">
      <c r="D119" s="13"/>
      <c r="E119" s="13"/>
      <c r="F119" s="9"/>
      <c r="G119" s="9"/>
      <c r="H119" s="9"/>
      <c r="I119" s="9"/>
      <c r="J119" s="9"/>
      <c r="K119" s="9"/>
      <c r="L119" s="9"/>
    </row>
    <row r="120" spans="4:12" ht="14.45" customHeight="1">
      <c r="D120" s="13"/>
      <c r="E120" s="13"/>
      <c r="F120" s="9"/>
      <c r="G120" s="9"/>
      <c r="H120" s="9"/>
      <c r="I120" s="9"/>
      <c r="J120" s="9"/>
      <c r="K120" s="9"/>
      <c r="L120" s="9"/>
    </row>
  </sheetData>
  <mergeCells count="4">
    <mergeCell ref="B23:B24"/>
    <mergeCell ref="I26:J26"/>
    <mergeCell ref="D27:K27"/>
    <mergeCell ref="G97:G98"/>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10:K10 C13:C21" xr:uid="{7AB65B49-62CD-4404-9836-E8E4BA218684}">
      <formula1>"1,2,3,4,5,6,7,8,9"</formula1>
    </dataValidation>
    <dataValidation type="list" allowBlank="1" showInputMessage="1" showErrorMessage="1" sqref="C5 C7" xr:uid="{F2557708-482A-4E51-B74A-BAD8C7C8F85C}">
      <formula1>$C$3:$K$3</formula1>
    </dataValidation>
  </dataValidation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9D07F-FA32-40EE-ADFA-3D2871D0D20E}">
  <dimension ref="B2:R40"/>
  <sheetViews>
    <sheetView zoomScale="60" zoomScaleNormal="60" workbookViewId="0">
      <selection activeCell="A9" sqref="A9"/>
    </sheetView>
  </sheetViews>
  <sheetFormatPr defaultColWidth="11.42578125" defaultRowHeight="14.45"/>
  <cols>
    <col min="3" max="4" width="14.42578125" bestFit="1" customWidth="1"/>
    <col min="5" max="5" width="20" customWidth="1"/>
    <col min="6" max="8" width="14.42578125" bestFit="1" customWidth="1"/>
    <col min="14" max="14" width="30.85546875" customWidth="1"/>
    <col min="15" max="15" width="15.28515625" customWidth="1"/>
    <col min="17" max="17" width="39.28515625" customWidth="1"/>
    <col min="18" max="18" width="17.7109375" customWidth="1"/>
  </cols>
  <sheetData>
    <row r="2" spans="2:18">
      <c r="B2" t="s">
        <v>61</v>
      </c>
    </row>
    <row r="3" spans="2:18">
      <c r="N3" t="s">
        <v>62</v>
      </c>
    </row>
    <row r="4" spans="2:18" ht="57.6">
      <c r="B4" s="85" t="s">
        <v>63</v>
      </c>
      <c r="C4" s="86" t="s">
        <v>64</v>
      </c>
      <c r="D4" s="87" t="s">
        <v>65</v>
      </c>
      <c r="E4" s="87" t="s">
        <v>66</v>
      </c>
      <c r="F4" s="87" t="s">
        <v>67</v>
      </c>
      <c r="G4" s="87" t="s">
        <v>68</v>
      </c>
      <c r="H4" s="87" t="s">
        <v>69</v>
      </c>
      <c r="N4" s="91" t="s">
        <v>70</v>
      </c>
      <c r="O4" s="80" t="s">
        <v>71</v>
      </c>
      <c r="Q4" s="91" t="s">
        <v>72</v>
      </c>
      <c r="R4" s="80"/>
    </row>
    <row r="5" spans="2:18">
      <c r="B5" s="79">
        <v>1</v>
      </c>
      <c r="C5" s="78">
        <v>0.22443890274314249</v>
      </c>
      <c r="D5" s="78">
        <v>4.9875311720698125E-2</v>
      </c>
      <c r="E5" s="78">
        <v>0.1122194513715708</v>
      </c>
      <c r="F5" s="78">
        <v>8.9775561097256776E-2</v>
      </c>
      <c r="G5" s="78">
        <v>0.29925187032419193</v>
      </c>
      <c r="H5" s="78">
        <v>0.22443890274314232</v>
      </c>
      <c r="N5" s="78" t="s">
        <v>73</v>
      </c>
      <c r="O5" s="78">
        <v>3</v>
      </c>
      <c r="Q5" s="78" t="s">
        <v>74</v>
      </c>
      <c r="R5" s="78">
        <f>SUM(O5:O10)</f>
        <v>16</v>
      </c>
    </row>
    <row r="6" spans="2:18">
      <c r="B6" s="79">
        <v>2</v>
      </c>
      <c r="C6" s="78">
        <v>8.7410926365795533E-2</v>
      </c>
      <c r="D6" s="78">
        <v>8.7410926365795699E-2</v>
      </c>
      <c r="E6" s="78">
        <v>4.2755344418052198E-2</v>
      </c>
      <c r="F6" s="78">
        <v>9.8337292161520137E-2</v>
      </c>
      <c r="G6" s="78">
        <v>0.58574821852731607</v>
      </c>
      <c r="H6" s="78">
        <v>9.8337292161520151E-2</v>
      </c>
      <c r="N6" s="90" t="s">
        <v>75</v>
      </c>
      <c r="O6" s="78">
        <v>2</v>
      </c>
      <c r="Q6" s="78" t="s">
        <v>76</v>
      </c>
      <c r="R6" s="78">
        <f>SUM(O12:O20)</f>
        <v>24</v>
      </c>
    </row>
    <row r="7" spans="2:18">
      <c r="B7" s="79">
        <v>3</v>
      </c>
      <c r="C7" s="78">
        <v>0.11111111111111099</v>
      </c>
      <c r="D7" s="78">
        <v>0.11111111111111101</v>
      </c>
      <c r="E7" s="78">
        <v>3.7037037037037021E-2</v>
      </c>
      <c r="F7" s="78">
        <v>0.16666666666666685</v>
      </c>
      <c r="G7" s="78">
        <v>0.49999999999999956</v>
      </c>
      <c r="H7" s="78">
        <v>7.4074074074074001E-2</v>
      </c>
      <c r="N7" s="90" t="s">
        <v>77</v>
      </c>
      <c r="O7" s="78">
        <v>1</v>
      </c>
      <c r="Q7" s="78" t="s">
        <v>78</v>
      </c>
      <c r="R7" s="78">
        <f>SUM(O22:O27)</f>
        <v>15</v>
      </c>
    </row>
    <row r="8" spans="2:18">
      <c r="B8" s="79">
        <v>4</v>
      </c>
      <c r="C8" s="78">
        <v>0.11111111111111099</v>
      </c>
      <c r="D8" s="78">
        <v>0.11111111111111101</v>
      </c>
      <c r="E8" s="78">
        <v>3.7037037037037021E-2</v>
      </c>
      <c r="F8" s="78">
        <v>0.16666666666666685</v>
      </c>
      <c r="G8" s="78">
        <v>0.49999999999999956</v>
      </c>
      <c r="H8" s="78">
        <v>7.4074074074074001E-2</v>
      </c>
      <c r="N8" s="90" t="s">
        <v>79</v>
      </c>
      <c r="O8" s="78">
        <v>3</v>
      </c>
      <c r="Q8" s="78" t="s">
        <v>80</v>
      </c>
      <c r="R8" s="78">
        <f>SUM(O29:O34)</f>
        <v>15</v>
      </c>
    </row>
    <row r="9" spans="2:18" ht="28.9">
      <c r="B9" s="79">
        <v>5</v>
      </c>
      <c r="C9" s="78">
        <v>0.11111111111111099</v>
      </c>
      <c r="D9" s="78">
        <v>0.11111111111111101</v>
      </c>
      <c r="E9" s="78">
        <v>3.7037037037037021E-2</v>
      </c>
      <c r="F9" s="78">
        <v>0.16666666666666685</v>
      </c>
      <c r="G9" s="78">
        <v>0.49999999999999956</v>
      </c>
      <c r="H9" s="78">
        <v>7.4074074074074001E-2</v>
      </c>
      <c r="N9" s="90" t="s">
        <v>81</v>
      </c>
      <c r="O9" s="78">
        <v>5</v>
      </c>
    </row>
    <row r="10" spans="2:18">
      <c r="B10" s="81" t="s">
        <v>82</v>
      </c>
      <c r="C10" s="82">
        <f>AVERAGE(C5:C9)</f>
        <v>0.12903663248845421</v>
      </c>
      <c r="D10" s="82">
        <f t="shared" ref="D10:H10" si="0">AVERAGE(D5:D9)</f>
        <v>9.4123914283965354E-2</v>
      </c>
      <c r="E10" s="96">
        <f t="shared" si="0"/>
        <v>5.3217181380146819E-2</v>
      </c>
      <c r="F10" s="82">
        <f t="shared" si="0"/>
        <v>0.13762257065175548</v>
      </c>
      <c r="G10" s="94">
        <f t="shared" si="0"/>
        <v>0.47700001777030127</v>
      </c>
      <c r="H10" s="82">
        <f t="shared" si="0"/>
        <v>0.10899968342537689</v>
      </c>
      <c r="N10" s="90" t="s">
        <v>83</v>
      </c>
      <c r="O10" s="78">
        <v>2</v>
      </c>
    </row>
    <row r="11" spans="2:18">
      <c r="N11" s="92" t="s">
        <v>84</v>
      </c>
      <c r="O11" s="93"/>
    </row>
    <row r="12" spans="2:18">
      <c r="B12" t="s">
        <v>85</v>
      </c>
      <c r="N12" s="90" t="s">
        <v>86</v>
      </c>
      <c r="O12" s="78">
        <v>1</v>
      </c>
    </row>
    <row r="13" spans="2:18">
      <c r="N13" s="90" t="s">
        <v>87</v>
      </c>
      <c r="O13" s="78">
        <v>1</v>
      </c>
    </row>
    <row r="14" spans="2:18">
      <c r="B14" s="80" t="s">
        <v>88</v>
      </c>
      <c r="C14" s="76" t="s">
        <v>89</v>
      </c>
      <c r="D14" s="76" t="s">
        <v>90</v>
      </c>
      <c r="E14" s="76" t="s">
        <v>91</v>
      </c>
      <c r="F14" s="76" t="s">
        <v>92</v>
      </c>
      <c r="G14" s="76" t="s">
        <v>93</v>
      </c>
      <c r="H14" s="76" t="s">
        <v>94</v>
      </c>
      <c r="I14" s="76" t="s">
        <v>95</v>
      </c>
      <c r="J14" s="76" t="s">
        <v>90</v>
      </c>
      <c r="K14" s="76" t="s">
        <v>96</v>
      </c>
      <c r="N14" s="90" t="s">
        <v>97</v>
      </c>
      <c r="O14" s="78">
        <v>2</v>
      </c>
    </row>
    <row r="15" spans="2:18">
      <c r="B15" s="79">
        <v>1</v>
      </c>
      <c r="C15" s="78">
        <v>7.7550392368056456E-2</v>
      </c>
      <c r="D15" s="78">
        <v>2.9081397138021173E-2</v>
      </c>
      <c r="E15" s="78">
        <v>6.462532697338047E-2</v>
      </c>
      <c r="F15" s="78">
        <v>0.12925065394676083</v>
      </c>
      <c r="G15" s="78">
        <v>4.308355131558695E-2</v>
      </c>
      <c r="H15" s="78">
        <v>9.6937990460070636E-2</v>
      </c>
      <c r="I15" s="78">
        <v>0.31020156947222582</v>
      </c>
      <c r="J15" s="78">
        <v>0.19387598092014133</v>
      </c>
      <c r="K15" s="78">
        <v>5.539313740575471E-2</v>
      </c>
      <c r="N15" s="90" t="s">
        <v>98</v>
      </c>
      <c r="O15" s="78">
        <v>4</v>
      </c>
    </row>
    <row r="16" spans="2:18">
      <c r="B16" s="79">
        <v>2</v>
      </c>
      <c r="C16" s="78">
        <v>2.8419556865428106E-2</v>
      </c>
      <c r="D16" s="78">
        <v>5.4470817325403854E-2</v>
      </c>
      <c r="E16" s="78">
        <v>7.2627756433871898E-2</v>
      </c>
      <c r="F16" s="78">
        <v>0.1452555128677438</v>
      </c>
      <c r="G16" s="78">
        <v>4.8418504289247856E-2</v>
      </c>
      <c r="H16" s="78">
        <v>0.10894163465080776</v>
      </c>
      <c r="I16" s="78">
        <v>0.34577127519604217</v>
      </c>
      <c r="J16" s="78">
        <v>8.715330772064625E-2</v>
      </c>
      <c r="K16" s="78">
        <v>0.10894163465080776</v>
      </c>
      <c r="N16" s="90" t="s">
        <v>99</v>
      </c>
      <c r="O16" s="78">
        <v>3</v>
      </c>
    </row>
    <row r="17" spans="2:15" ht="28.9">
      <c r="B17" s="79">
        <v>3</v>
      </c>
      <c r="C17" s="78">
        <v>4.7234854041367402E-2</v>
      </c>
      <c r="D17" s="78">
        <v>6.0730526624615214E-2</v>
      </c>
      <c r="E17" s="78">
        <v>7.0852281062050979E-2</v>
      </c>
      <c r="F17" s="78">
        <v>0.31949537919906201</v>
      </c>
      <c r="G17" s="78">
        <v>0.29573126008508244</v>
      </c>
      <c r="H17" s="78">
        <v>6.0730526624615214E-2</v>
      </c>
      <c r="I17" s="78">
        <v>6.0730526624615214E-2</v>
      </c>
      <c r="J17" s="78">
        <v>6.0730526624615228E-2</v>
      </c>
      <c r="K17" s="78">
        <v>2.376411911397986E-2</v>
      </c>
      <c r="N17" s="90" t="s">
        <v>100</v>
      </c>
      <c r="O17" s="78">
        <v>3</v>
      </c>
    </row>
    <row r="18" spans="2:15" ht="28.9">
      <c r="B18" s="79">
        <v>4</v>
      </c>
      <c r="C18" s="78">
        <v>2.8419556865428106E-2</v>
      </c>
      <c r="D18" s="78">
        <v>5.4470817325403854E-2</v>
      </c>
      <c r="E18" s="78">
        <v>7.2627756433871898E-2</v>
      </c>
      <c r="F18" s="78">
        <v>0.1452555128677438</v>
      </c>
      <c r="G18" s="78">
        <v>4.8418504289247856E-2</v>
      </c>
      <c r="H18" s="78">
        <v>0.10894163465080776</v>
      </c>
      <c r="I18" s="78">
        <v>0.34577127519604217</v>
      </c>
      <c r="J18" s="78">
        <v>8.715330772064625E-2</v>
      </c>
      <c r="K18" s="78">
        <v>0.10894163465080776</v>
      </c>
      <c r="N18" s="90" t="s">
        <v>101</v>
      </c>
      <c r="O18" s="78">
        <v>5</v>
      </c>
    </row>
    <row r="19" spans="2:15">
      <c r="B19" s="79">
        <v>5</v>
      </c>
      <c r="C19" s="78">
        <v>2.8419556865428106E-2</v>
      </c>
      <c r="D19" s="78">
        <v>5.4470817325403854E-2</v>
      </c>
      <c r="E19" s="78">
        <v>7.2627756433871898E-2</v>
      </c>
      <c r="F19" s="78">
        <v>0.1452555128677438</v>
      </c>
      <c r="G19" s="78">
        <v>4.8418504289247856E-2</v>
      </c>
      <c r="H19" s="78">
        <v>0.10894163465080776</v>
      </c>
      <c r="I19" s="78">
        <v>0.34577127519604217</v>
      </c>
      <c r="J19" s="78">
        <v>8.715330772064625E-2</v>
      </c>
      <c r="K19" s="78">
        <v>0.10894163465080776</v>
      </c>
      <c r="N19" s="90" t="s">
        <v>102</v>
      </c>
      <c r="O19" s="78">
        <v>3</v>
      </c>
    </row>
    <row r="20" spans="2:15">
      <c r="B20" s="81" t="s">
        <v>82</v>
      </c>
      <c r="C20" s="96">
        <f>AVERAGE(C15:C19)</f>
        <v>4.2008783401141635E-2</v>
      </c>
      <c r="D20" s="96">
        <f t="shared" ref="D20:K20" si="1">AVERAGE(D15:D19)</f>
        <v>5.0644875147769587E-2</v>
      </c>
      <c r="E20" s="82">
        <f t="shared" si="1"/>
        <v>7.067217546740942E-2</v>
      </c>
      <c r="F20" s="82">
        <f t="shared" si="1"/>
        <v>0.1769025143498108</v>
      </c>
      <c r="G20" s="82">
        <f t="shared" si="1"/>
        <v>9.6814064853682602E-2</v>
      </c>
      <c r="H20" s="82">
        <f t="shared" si="1"/>
        <v>9.6898684207421829E-2</v>
      </c>
      <c r="I20" s="94">
        <f t="shared" si="1"/>
        <v>0.28164918433699354</v>
      </c>
      <c r="J20" s="82">
        <f t="shared" si="1"/>
        <v>0.10321328614133904</v>
      </c>
      <c r="K20" s="82">
        <f t="shared" si="1"/>
        <v>8.1196432094431573E-2</v>
      </c>
      <c r="N20" s="90" t="s">
        <v>103</v>
      </c>
      <c r="O20" s="78">
        <v>2</v>
      </c>
    </row>
    <row r="21" spans="2:15">
      <c r="N21" s="92" t="s">
        <v>104</v>
      </c>
      <c r="O21" s="93"/>
    </row>
    <row r="22" spans="2:15">
      <c r="B22" t="s">
        <v>105</v>
      </c>
      <c r="N22" s="90" t="s">
        <v>106</v>
      </c>
      <c r="O22" s="78">
        <v>4</v>
      </c>
    </row>
    <row r="23" spans="2:15" ht="28.9">
      <c r="N23" s="90" t="s">
        <v>107</v>
      </c>
      <c r="O23" s="78">
        <v>1</v>
      </c>
    </row>
    <row r="24" spans="2:15" ht="28.9">
      <c r="B24" s="80" t="s">
        <v>88</v>
      </c>
      <c r="C24" s="76" t="s">
        <v>108</v>
      </c>
      <c r="D24" s="77" t="s">
        <v>109</v>
      </c>
      <c r="E24" s="77" t="s">
        <v>110</v>
      </c>
      <c r="F24" s="77" t="s">
        <v>111</v>
      </c>
      <c r="G24" s="77" t="s">
        <v>112</v>
      </c>
      <c r="H24" s="77" t="s">
        <v>113</v>
      </c>
      <c r="N24" s="90" t="s">
        <v>114</v>
      </c>
      <c r="O24" s="78">
        <v>4</v>
      </c>
    </row>
    <row r="25" spans="2:15" ht="28.9">
      <c r="B25" s="79">
        <v>1</v>
      </c>
      <c r="C25" s="78">
        <v>0.29646017699115051</v>
      </c>
      <c r="D25" s="78">
        <v>4.4247787610619448E-2</v>
      </c>
      <c r="E25" s="78">
        <v>0.39823008849557551</v>
      </c>
      <c r="F25" s="78">
        <v>7.9646017699115057E-2</v>
      </c>
      <c r="G25" s="78">
        <v>4.8672566371681457E-2</v>
      </c>
      <c r="H25" s="78">
        <v>0.1327433628318585</v>
      </c>
      <c r="N25" s="90" t="s">
        <v>115</v>
      </c>
      <c r="O25" s="78">
        <v>3</v>
      </c>
    </row>
    <row r="26" spans="2:15" ht="28.9">
      <c r="B26" s="79">
        <v>2</v>
      </c>
      <c r="C26" s="78">
        <v>8.8607594936710193E-2</v>
      </c>
      <c r="D26" s="78">
        <v>9.9683544303800553E-2</v>
      </c>
      <c r="E26" s="78">
        <v>0.51740506329116087</v>
      </c>
      <c r="F26" s="78">
        <v>0.11392405063291494</v>
      </c>
      <c r="G26" s="78">
        <v>4.746835443038043E-2</v>
      </c>
      <c r="H26" s="78">
        <v>0.13291139240506483</v>
      </c>
      <c r="J26" s="100"/>
      <c r="N26" s="90" t="s">
        <v>116</v>
      </c>
      <c r="O26" s="78">
        <v>2</v>
      </c>
    </row>
    <row r="27" spans="2:15">
      <c r="B27" s="79">
        <v>3</v>
      </c>
      <c r="C27" s="78">
        <v>0.35519125683059971</v>
      </c>
      <c r="D27" s="78">
        <v>8.1967213114753953E-2</v>
      </c>
      <c r="E27" s="78">
        <v>9.8360655737704986E-2</v>
      </c>
      <c r="F27" s="78">
        <v>0.24590163934426179</v>
      </c>
      <c r="G27" s="78">
        <v>0.16393442622950782</v>
      </c>
      <c r="H27" s="78">
        <v>5.4644808743169314E-2</v>
      </c>
      <c r="N27" s="90" t="s">
        <v>117</v>
      </c>
      <c r="O27" s="78">
        <v>1</v>
      </c>
    </row>
    <row r="28" spans="2:15">
      <c r="B28" s="79">
        <v>4</v>
      </c>
      <c r="C28" s="78">
        <v>0.35519125683059971</v>
      </c>
      <c r="D28" s="78">
        <v>8.1967213114753953E-2</v>
      </c>
      <c r="E28" s="78">
        <v>9.8360655737704986E-2</v>
      </c>
      <c r="F28" s="78">
        <v>0.24590163934426179</v>
      </c>
      <c r="G28" s="78">
        <v>0.16393442622950782</v>
      </c>
      <c r="H28" s="78">
        <v>5.4644808743169314E-2</v>
      </c>
      <c r="N28" s="92" t="s">
        <v>118</v>
      </c>
      <c r="O28" s="93"/>
    </row>
    <row r="29" spans="2:15">
      <c r="B29" s="79">
        <v>5</v>
      </c>
      <c r="C29" s="78">
        <v>0.35519125683059971</v>
      </c>
      <c r="D29" s="78">
        <v>8.1967213114753953E-2</v>
      </c>
      <c r="E29" s="78">
        <v>9.8360655737704986E-2</v>
      </c>
      <c r="F29" s="78">
        <v>0.24590163934426179</v>
      </c>
      <c r="G29" s="78">
        <v>0.16393442622950782</v>
      </c>
      <c r="H29" s="78">
        <v>5.4644808743169314E-2</v>
      </c>
      <c r="N29" s="90" t="s">
        <v>119</v>
      </c>
      <c r="O29" s="78">
        <v>4</v>
      </c>
    </row>
    <row r="30" spans="2:15">
      <c r="B30" s="83" t="s">
        <v>82</v>
      </c>
      <c r="C30" s="94">
        <f>AVERAGE(C25:C29)</f>
        <v>0.29012830848393195</v>
      </c>
      <c r="D30" s="97">
        <f t="shared" ref="D30:H30" si="2">AVERAGE(D25:D29)</f>
        <v>7.7966594251736382E-2</v>
      </c>
      <c r="E30" s="94">
        <f t="shared" si="2"/>
        <v>0.24214342379997028</v>
      </c>
      <c r="F30" s="84">
        <f t="shared" si="2"/>
        <v>0.18625499727296307</v>
      </c>
      <c r="G30" s="84">
        <f t="shared" si="2"/>
        <v>0.11758883989811708</v>
      </c>
      <c r="H30" s="98">
        <f t="shared" si="2"/>
        <v>8.591783629328624E-2</v>
      </c>
      <c r="N30" s="90" t="s">
        <v>120</v>
      </c>
      <c r="O30" s="78">
        <v>3</v>
      </c>
    </row>
    <row r="31" spans="2:15">
      <c r="N31" s="90" t="s">
        <v>121</v>
      </c>
      <c r="O31" s="78">
        <v>2</v>
      </c>
    </row>
    <row r="32" spans="2:15">
      <c r="B32" t="s">
        <v>122</v>
      </c>
      <c r="N32" s="90" t="s">
        <v>123</v>
      </c>
      <c r="O32" s="78">
        <v>3</v>
      </c>
    </row>
    <row r="33" spans="2:15">
      <c r="N33" s="90" t="s">
        <v>124</v>
      </c>
      <c r="O33" s="78">
        <v>1</v>
      </c>
    </row>
    <row r="34" spans="2:15">
      <c r="B34" s="80" t="s">
        <v>63</v>
      </c>
      <c r="C34" s="76" t="s">
        <v>125</v>
      </c>
      <c r="D34" s="77" t="s">
        <v>126</v>
      </c>
      <c r="E34" s="77" t="s">
        <v>127</v>
      </c>
      <c r="F34" s="77" t="s">
        <v>128</v>
      </c>
      <c r="G34" s="77" t="s">
        <v>129</v>
      </c>
      <c r="H34" s="77" t="s">
        <v>130</v>
      </c>
      <c r="N34" s="90" t="s">
        <v>131</v>
      </c>
      <c r="O34" s="78">
        <v>2</v>
      </c>
    </row>
    <row r="35" spans="2:15">
      <c r="B35" s="79">
        <v>1</v>
      </c>
      <c r="C35" s="78">
        <v>0.4490465450071755</v>
      </c>
      <c r="D35" s="78">
        <v>0.18864055771990962</v>
      </c>
      <c r="E35" s="78">
        <v>0.11318433463194626</v>
      </c>
      <c r="F35" s="78">
        <v>0.14148041828993269</v>
      </c>
      <c r="G35" s="78">
        <v>3.6907935206069491E-2</v>
      </c>
      <c r="H35" s="78">
        <v>7.0740209144966329E-2</v>
      </c>
      <c r="N35" s="91" t="s">
        <v>132</v>
      </c>
      <c r="O35" s="78">
        <f>SUM(O5:O34)</f>
        <v>70</v>
      </c>
    </row>
    <row r="36" spans="2:15">
      <c r="B36" s="79">
        <v>2</v>
      </c>
      <c r="C36" s="78">
        <v>0.4490465450071755</v>
      </c>
      <c r="D36" s="78">
        <v>0.18864055771990962</v>
      </c>
      <c r="E36" s="78">
        <v>0.11318433463194626</v>
      </c>
      <c r="F36" s="78">
        <v>0.14148041828993269</v>
      </c>
      <c r="G36" s="78">
        <v>3.6907935206069491E-2</v>
      </c>
      <c r="H36" s="78">
        <v>7.0740209144966329E-2</v>
      </c>
      <c r="N36" s="89"/>
    </row>
    <row r="37" spans="2:15">
      <c r="B37" s="79">
        <v>3</v>
      </c>
      <c r="C37" s="78">
        <v>0.52130855313108626</v>
      </c>
      <c r="D37" s="78">
        <v>0.13864589179018255</v>
      </c>
      <c r="E37" s="78">
        <v>8.6653682368864032E-2</v>
      </c>
      <c r="F37" s="78">
        <v>0.11553824315848536</v>
      </c>
      <c r="G37" s="78">
        <v>3.8820849701251103E-2</v>
      </c>
      <c r="H37" s="78">
        <v>9.9032779850130315E-2</v>
      </c>
      <c r="N37" s="89"/>
    </row>
    <row r="38" spans="2:15">
      <c r="B38" s="79">
        <v>4</v>
      </c>
      <c r="C38" s="78">
        <v>0.34042553191489505</v>
      </c>
      <c r="D38" s="78">
        <v>0.21276595744680829</v>
      </c>
      <c r="E38" s="78">
        <v>4.2553191489361736E-2</v>
      </c>
      <c r="F38" s="78">
        <v>0.21276595744680823</v>
      </c>
      <c r="G38" s="78">
        <v>8.510638297872361E-2</v>
      </c>
      <c r="H38" s="78">
        <v>0.10638297872340416</v>
      </c>
      <c r="N38" s="89"/>
    </row>
    <row r="39" spans="2:15">
      <c r="B39" s="79">
        <v>5</v>
      </c>
      <c r="C39" s="78">
        <v>0.34042553191489505</v>
      </c>
      <c r="D39" s="78">
        <v>0.21276595744680829</v>
      </c>
      <c r="E39" s="78">
        <v>4.2553191489361736E-2</v>
      </c>
      <c r="F39" s="78">
        <v>0.21276595744680823</v>
      </c>
      <c r="G39" s="78">
        <v>8.510638297872361E-2</v>
      </c>
      <c r="H39" s="78">
        <v>0.10638297872340416</v>
      </c>
      <c r="N39" s="89"/>
    </row>
    <row r="40" spans="2:15">
      <c r="B40" s="83" t="s">
        <v>82</v>
      </c>
      <c r="C40" s="95">
        <f>AVERAGE(C35:C39)</f>
        <v>0.4200505413950455</v>
      </c>
      <c r="D40" s="88">
        <f t="shared" ref="D40:H40" si="3">AVERAGE(D35:D39)</f>
        <v>0.18829178442472366</v>
      </c>
      <c r="E40" s="88">
        <f t="shared" si="3"/>
        <v>7.9625746922296001E-2</v>
      </c>
      <c r="F40" s="88">
        <f t="shared" si="3"/>
        <v>0.16480619892639345</v>
      </c>
      <c r="G40" s="99">
        <f t="shared" si="3"/>
        <v>5.6569897214167456E-2</v>
      </c>
      <c r="H40" s="88">
        <f t="shared" si="3"/>
        <v>9.0655831117374255E-2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0CB73-BFF1-4B9F-9E6E-794EA74D37DB}">
  <sheetPr codeName="Hoja1"/>
  <dimension ref="B1:Y94"/>
  <sheetViews>
    <sheetView topLeftCell="A10" zoomScale="90" zoomScaleNormal="90" workbookViewId="0">
      <selection activeCell="H21" sqref="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64</v>
      </c>
      <c r="D3" s="74" t="s">
        <v>65</v>
      </c>
      <c r="E3" s="74" t="s">
        <v>66</v>
      </c>
      <c r="F3" s="74" t="s">
        <v>67</v>
      </c>
      <c r="G3" s="74" t="s">
        <v>68</v>
      </c>
      <c r="H3" s="74" t="s">
        <v>69</v>
      </c>
      <c r="I3" s="10"/>
      <c r="J3" s="10"/>
      <c r="K3" s="10"/>
    </row>
    <row r="4" spans="2:11" ht="14.45" customHeight="1">
      <c r="D4" s="10"/>
      <c r="E4" s="10"/>
      <c r="F4" s="10"/>
      <c r="G4" s="10"/>
      <c r="H4" s="10"/>
      <c r="I4" s="10"/>
      <c r="J4" s="10"/>
      <c r="K4" s="10"/>
    </row>
    <row r="5" spans="2:11" ht="14.45" customHeight="1">
      <c r="B5" s="5" t="s">
        <v>13</v>
      </c>
      <c r="C5" s="2" t="s">
        <v>68</v>
      </c>
      <c r="D5" s="10"/>
      <c r="E5" s="10"/>
      <c r="F5" s="10"/>
      <c r="G5" s="10"/>
      <c r="H5" s="10"/>
      <c r="I5" s="10"/>
      <c r="J5" s="10"/>
      <c r="K5" s="10"/>
    </row>
    <row r="6" spans="2:11" ht="14.45" customHeight="1">
      <c r="D6" s="10"/>
      <c r="E6" s="10"/>
      <c r="F6" s="10"/>
      <c r="G6" s="10"/>
      <c r="H6" s="10"/>
      <c r="I6" s="10"/>
      <c r="J6" s="10"/>
      <c r="K6" s="10"/>
    </row>
    <row r="7" spans="2:11" ht="14.45" customHeight="1">
      <c r="B7" s="5" t="s">
        <v>14</v>
      </c>
      <c r="C7" s="2" t="s">
        <v>65</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Edad</v>
      </c>
      <c r="D9" s="8" t="str">
        <f t="shared" ref="D9:H9" si="0">IF(D$3="",D$2,D$3)</f>
        <v>Sexo</v>
      </c>
      <c r="E9" s="8" t="str">
        <f t="shared" si="0"/>
        <v>Actividad Fisica</v>
      </c>
      <c r="F9" s="8" t="str">
        <f t="shared" si="0"/>
        <v>Fumador</v>
      </c>
      <c r="G9" s="8" t="str">
        <f t="shared" si="0"/>
        <v>AFM</v>
      </c>
      <c r="H9" s="8" t="str">
        <f t="shared" si="0"/>
        <v>Dieta</v>
      </c>
      <c r="I9" s="10"/>
      <c r="J9" s="10"/>
      <c r="K9" s="10"/>
    </row>
    <row r="10" spans="2:11" ht="14.45" customHeight="1">
      <c r="B10" s="8" t="str">
        <f>C5</f>
        <v>AFM</v>
      </c>
      <c r="C10" s="2">
        <v>2</v>
      </c>
      <c r="D10" s="74">
        <v>3</v>
      </c>
      <c r="E10" s="74">
        <v>4</v>
      </c>
      <c r="F10" s="74">
        <v>5</v>
      </c>
      <c r="G10" s="74">
        <v>1</v>
      </c>
      <c r="H10" s="74">
        <v>2</v>
      </c>
      <c r="I10" s="10"/>
      <c r="J10" s="10"/>
      <c r="K10" s="10"/>
    </row>
    <row r="11" spans="2:11" ht="14.45" customHeight="1">
      <c r="C11" s="9"/>
      <c r="D11" s="10"/>
      <c r="E11" s="10"/>
      <c r="F11" s="10"/>
      <c r="G11" s="10"/>
      <c r="H11" s="10"/>
      <c r="I11" s="10"/>
      <c r="J11" s="10"/>
      <c r="K11" s="10"/>
    </row>
    <row r="12" spans="2:11" ht="14.45" customHeight="1">
      <c r="B12" s="8" t="s">
        <v>18</v>
      </c>
      <c r="C12" s="8" t="str">
        <f>C7</f>
        <v>Sexo</v>
      </c>
      <c r="D12" s="10"/>
      <c r="E12" s="10"/>
      <c r="F12" s="10"/>
      <c r="G12" s="10"/>
      <c r="H12" s="10"/>
      <c r="I12" s="10"/>
      <c r="J12" s="10"/>
      <c r="K12" s="10"/>
    </row>
    <row r="13" spans="2:11" ht="14.45" customHeight="1">
      <c r="B13" s="8" t="str">
        <f>IF(C$3="",C$2,C$3)</f>
        <v>Edad</v>
      </c>
      <c r="C13" s="2">
        <v>5</v>
      </c>
      <c r="D13" s="10"/>
      <c r="E13" s="10"/>
      <c r="F13" s="10"/>
      <c r="G13" s="10"/>
      <c r="H13" s="10"/>
      <c r="I13" s="10"/>
      <c r="J13" s="10"/>
      <c r="K13" s="10"/>
    </row>
    <row r="14" spans="2:11" ht="14.45" customHeight="1">
      <c r="B14" s="11" t="str">
        <f>IF(D$3="",D$2,D$3)</f>
        <v>Sexo</v>
      </c>
      <c r="C14" s="2">
        <v>1</v>
      </c>
      <c r="D14" s="10"/>
      <c r="E14" s="10"/>
      <c r="F14" s="10"/>
      <c r="G14" s="10"/>
      <c r="H14" s="10"/>
      <c r="I14" s="10"/>
      <c r="J14" s="10"/>
      <c r="K14" s="10"/>
    </row>
    <row r="15" spans="2:11" ht="14.45" customHeight="1">
      <c r="B15" s="11" t="str">
        <f>IF(E$3="",E$2,E$3)</f>
        <v>Actividad Fisica</v>
      </c>
      <c r="C15" s="2">
        <v>2</v>
      </c>
      <c r="D15" s="10"/>
      <c r="E15" s="10"/>
      <c r="F15" s="10"/>
      <c r="G15" s="10"/>
      <c r="H15" s="10"/>
      <c r="I15" s="10"/>
      <c r="J15" s="10"/>
      <c r="K15" s="10"/>
    </row>
    <row r="16" spans="2:11" ht="14.45" customHeight="1">
      <c r="B16" s="11" t="str">
        <f>IF(F$3="",F$2,F$3)</f>
        <v>Fumador</v>
      </c>
      <c r="C16" s="2">
        <v>2</v>
      </c>
      <c r="D16" s="10"/>
      <c r="E16" s="10"/>
      <c r="F16" s="10"/>
      <c r="G16" s="10"/>
      <c r="H16" s="10"/>
      <c r="I16" s="10"/>
      <c r="J16" s="10"/>
      <c r="K16" s="10"/>
    </row>
    <row r="17" spans="2:11" ht="14.45" customHeight="1">
      <c r="B17" s="11" t="str">
        <f>IF(G$3="",G$2,G$3)</f>
        <v>AFM</v>
      </c>
      <c r="C17" s="2">
        <v>9</v>
      </c>
      <c r="D17" s="10"/>
      <c r="E17" s="10"/>
      <c r="F17" s="10"/>
      <c r="G17" s="10"/>
      <c r="H17" s="10"/>
      <c r="I17" s="10"/>
      <c r="J17" s="10"/>
      <c r="K17" s="10"/>
    </row>
    <row r="18" spans="2:11" ht="14.45" customHeight="1">
      <c r="B18" s="11" t="str">
        <f>IF(H$3="",H$2,H$3)</f>
        <v>Dieta</v>
      </c>
      <c r="C18" s="2">
        <v>4</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Edad</v>
      </c>
      <c r="D20" s="8" t="str">
        <f t="shared" ref="D20:H20" si="1">D9</f>
        <v>Sexo</v>
      </c>
      <c r="E20" s="8" t="str">
        <f t="shared" si="1"/>
        <v>Actividad Fisica</v>
      </c>
      <c r="F20" s="8" t="str">
        <f t="shared" si="1"/>
        <v>Fumador</v>
      </c>
      <c r="G20" s="8" t="str">
        <f t="shared" si="1"/>
        <v>AFM</v>
      </c>
      <c r="H20" s="8" t="str">
        <f t="shared" si="1"/>
        <v>Dieta</v>
      </c>
      <c r="I20" s="10"/>
      <c r="J20" s="10"/>
      <c r="K20" s="10"/>
    </row>
    <row r="21" spans="2:11" ht="14.45" customHeight="1">
      <c r="B21" s="117"/>
      <c r="C21" s="1">
        <v>0.22443890274314249</v>
      </c>
      <c r="D21" s="14">
        <v>4.9875311720698125E-2</v>
      </c>
      <c r="E21" s="14">
        <v>0.1122194513715708</v>
      </c>
      <c r="F21" s="14">
        <v>8.9775561097256776E-2</v>
      </c>
      <c r="G21" s="14">
        <v>0.29925187032419193</v>
      </c>
      <c r="H21" s="14">
        <v>0.22443890274314232</v>
      </c>
      <c r="I21" s="10"/>
      <c r="J21" s="10"/>
      <c r="K21" s="10"/>
    </row>
    <row r="22" spans="2:11" ht="14.45" customHeight="1">
      <c r="C22" s="12"/>
      <c r="D22" s="22"/>
      <c r="E22" s="22"/>
      <c r="F22" s="10"/>
      <c r="G22" s="10"/>
      <c r="H22" s="10"/>
      <c r="I22" s="10"/>
      <c r="J22" s="10"/>
      <c r="K22" s="10"/>
    </row>
    <row r="23" spans="2:11" ht="14.45" customHeight="1">
      <c r="B23" s="9" t="s">
        <v>20</v>
      </c>
      <c r="C23" s="9">
        <v>0.14962593516209372</v>
      </c>
      <c r="D23" s="10"/>
      <c r="E23" s="10"/>
      <c r="F23" s="118"/>
      <c r="G23" s="118"/>
      <c r="H23" s="10"/>
      <c r="I23" s="10"/>
      <c r="J23" s="10"/>
      <c r="K23" s="73"/>
    </row>
    <row r="24" spans="2:11" ht="14.45" customHeight="1">
      <c r="B24" s="8" t="s">
        <v>21</v>
      </c>
      <c r="C24" s="14">
        <f>IFERROR(MAX(C76:H76),"")</f>
        <v>0.25</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0.25459999999999999</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1.0000000000000024</v>
      </c>
      <c r="I27" s="13"/>
      <c r="J27" s="13"/>
    </row>
    <row r="28" spans="2:11" ht="14.45" customHeight="1">
      <c r="B28" s="9"/>
      <c r="C28" s="9"/>
      <c r="I28" s="13"/>
      <c r="J28" s="13"/>
    </row>
    <row r="29" spans="2:11" ht="14.45" customHeight="1">
      <c r="B29" s="9" t="s">
        <v>24</v>
      </c>
      <c r="C29" s="9">
        <f t="shared" ref="C29:H29" si="2">IF($C$10=1,$C$21,IF($D$10=1,$D$21,IF($E$10=1,$E$21,IF($F$10=1,$F$21,IF($G$10=1,$G$21,IF($H$10=1,$H$21))))))-C10*C21</f>
        <v>-0.14962593516209305</v>
      </c>
      <c r="D29" s="9">
        <f t="shared" si="2"/>
        <v>0.14962593516209755</v>
      </c>
      <c r="E29" s="9">
        <f t="shared" si="2"/>
        <v>-0.14962593516209127</v>
      </c>
      <c r="F29" s="9">
        <f t="shared" si="2"/>
        <v>-0.14962593516209194</v>
      </c>
      <c r="G29" s="9">
        <f t="shared" si="2"/>
        <v>0</v>
      </c>
      <c r="H29" s="9">
        <f t="shared" si="2"/>
        <v>-0.14962593516209272</v>
      </c>
      <c r="I29" s="13"/>
      <c r="J29" s="13"/>
    </row>
    <row r="30" spans="2:11" ht="14.45" customHeight="1">
      <c r="B30" s="9"/>
      <c r="C30" s="9">
        <f>-C29</f>
        <v>0.14962593516209305</v>
      </c>
      <c r="D30" s="9">
        <f t="shared" ref="D30:H30" si="3">-D29</f>
        <v>-0.14962593516209755</v>
      </c>
      <c r="E30" s="9">
        <f t="shared" si="3"/>
        <v>0.14962593516209127</v>
      </c>
      <c r="F30" s="9">
        <f t="shared" si="3"/>
        <v>0.14962593516209194</v>
      </c>
      <c r="G30" s="9">
        <f>-G29</f>
        <v>0</v>
      </c>
      <c r="H30" s="9">
        <f t="shared" si="3"/>
        <v>0.14962593516209272</v>
      </c>
      <c r="I30" s="13"/>
      <c r="J30" s="13"/>
    </row>
    <row r="31" spans="2:11" ht="14.45" customHeight="1">
      <c r="B31" s="9"/>
      <c r="C31" s="9"/>
      <c r="I31" s="13"/>
      <c r="J31" s="13"/>
    </row>
    <row r="32" spans="2:11" ht="14.45" customHeight="1">
      <c r="B32" s="9" t="s">
        <v>25</v>
      </c>
      <c r="C32" s="9">
        <f>C21-$C13*IF($C$13=1,$C$21,IF($C$14=1,$D$21,IF($C$15=1,$E$21,IF($C$16=1,$F$21,IF($C$17=1,$G$21,IF($C$18=1,$H$21))))))</f>
        <v>-2.4937655860348129E-2</v>
      </c>
      <c r="D32" s="9">
        <f>D21-$C14*IF($C$13=1,$C$21,IF($C$14=1,$D$21,IF($C$15=1,$E$21,IF($C$16=1,$F$21,IF($C$17=1,$G$21,IF($C$18=1,$H$21))))))</f>
        <v>0</v>
      </c>
      <c r="E32" s="9">
        <f>E21-$C15*IF($C$13=1,$C$21,IF($C$14=1,$D$21,IF($C$15=1,$E$21,IF($C$16=1,$F$21,IF($C$17=1,$G$21,IF($C$18=1,$H$21))))))</f>
        <v>1.246882793017455E-2</v>
      </c>
      <c r="F32" s="9">
        <f>F21-$C16*IF($C$13=1,$C$21,IF($C$14=1,$D$21,IF($C$15=1,$E$21,IF($C$16=1,$F$21,IF($C$17=1,$G$21,IF($C$18=1,$H$21))))))</f>
        <v>-9.9750623441394737E-3</v>
      </c>
      <c r="G32" s="9">
        <f>G21-$C17*IF($C$13=1,$C$21,IF($C$14=1,$D$21,IF($C$15=1,$E$21,IF($C$16=1,$F$21,IF($C$17=1,$G$21,IF($C$18=1,$H$21))))))</f>
        <v>-0.14962593516209122</v>
      </c>
      <c r="H32" s="9">
        <f>H21-$C18*IF($C$13=1,$C$21,IF($C$14=1,$D$21,IF($C$15=1,$E$21,IF($C$16=1,$F$21,IF($C$17=1,$G$21,IF($C$18=1,$H$21))))))</f>
        <v>2.4937655860349822E-2</v>
      </c>
      <c r="I32" s="13"/>
      <c r="J32" s="13"/>
    </row>
    <row r="33" spans="2:10" ht="14.45" customHeight="1">
      <c r="B33" s="9"/>
      <c r="C33" s="9">
        <f>-C32</f>
        <v>2.4937655860348129E-2</v>
      </c>
      <c r="D33" s="9">
        <f>-D32</f>
        <v>0</v>
      </c>
      <c r="E33" s="9">
        <f t="shared" ref="E33:H33" si="4">-E32</f>
        <v>-1.246882793017455E-2</v>
      </c>
      <c r="F33" s="9">
        <f t="shared" si="4"/>
        <v>9.9750623441394737E-3</v>
      </c>
      <c r="G33" s="9">
        <f t="shared" si="4"/>
        <v>0.14962593516209122</v>
      </c>
      <c r="H33" s="9">
        <f t="shared" si="4"/>
        <v>-2.4937655860349822E-2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0.25</v>
      </c>
      <c r="D76" s="9">
        <f>IF(MAX($C$10:$H$10)=1,0, ABS(D10*C14-MAX($C$10:$H$10))/(MAX($C$10:$H$10)*MAX($C$10:$H$10)-MAX($C$10:$H$10)))</f>
        <v>0.1</v>
      </c>
      <c r="E76" s="9">
        <f>IF(MAX($C$10:$H$10)=1,0, ABS(E10*C15-MAX($C$10:$H$10))/(MAX($C$10:$H$10)*MAX($C$10:$H$10)-MAX($C$10:$H$10)))</f>
        <v>0.15</v>
      </c>
      <c r="F76" s="9">
        <f>IF(MAX($C$10:$H$10)=1,0, ABS(F10*C16-MAX($C$10:$H$10))/(MAX($C$10:$H$10)*MAX($C$10:$H$10)-MAX($C$10:$H$10)))</f>
        <v>0.25</v>
      </c>
      <c r="G76" s="9">
        <f>IF(MAX($C$10:$H$10)=1,0, ABS(G10*C17-MAX($C$10:$H$10))/(MAX($C$10:$H$10)*MAX($C$10:$H$10)-MAX($C$10:$H$10)))</f>
        <v>0.2</v>
      </c>
      <c r="H76" s="9">
        <f>IF(MAX($C$10:$H$10)=1,0, ABS(H10*C18-MAX($C$10:$H$10))/(MAX($C$10:$H$10)*MAX($C$10:$H$10)-MAX($C$10:$H$10)))</f>
        <v>0.15</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5</v>
      </c>
    </row>
    <row r="88" spans="2:17" ht="14.45" customHeight="1">
      <c r="B88" s="9"/>
      <c r="C88" s="9"/>
      <c r="Q88" s="9">
        <f>VLOOKUP(Q87,P80:Q86,2)</f>
        <v>0.25459999999999999</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39" priority="1" operator="equal">
      <formula>"YES"</formula>
    </cfRule>
    <cfRule type="cellIs" dxfId="38" priority="2" operator="equal">
      <formula>"NO"</formula>
    </cfRule>
  </conditionalFormatting>
  <dataValidations count="2">
    <dataValidation type="list" allowBlank="1" showInputMessage="1" showErrorMessage="1" sqref="C5 C7" xr:uid="{6DBB3FED-0B31-42E6-B1C6-ABB932340C6B}">
      <formula1>$C$3:$H$3</formula1>
    </dataValidation>
    <dataValidation type="list" allowBlank="1" showInputMessage="1" showErrorMessage="1" sqref="C10:H10 C13:C18" xr:uid="{1DB54B7F-B1AA-401F-A3A9-B12DE2924C25}">
      <formula1>"1,2,3,4,5,6,7,8,9"</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264-70C9-4A4F-AE45-C84F61CED8FC}">
  <sheetPr codeName="Hoja2"/>
  <dimension ref="B1:Y94"/>
  <sheetViews>
    <sheetView zoomScale="80" zoomScaleNormal="8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64</v>
      </c>
      <c r="D3" s="74" t="s">
        <v>65</v>
      </c>
      <c r="E3" s="74" t="s">
        <v>66</v>
      </c>
      <c r="F3" s="74" t="s">
        <v>67</v>
      </c>
      <c r="G3" s="74" t="s">
        <v>68</v>
      </c>
      <c r="H3" s="74" t="s">
        <v>69</v>
      </c>
      <c r="I3" s="10"/>
      <c r="J3" s="10"/>
      <c r="K3" s="10"/>
    </row>
    <row r="4" spans="2:11" ht="14.45" customHeight="1">
      <c r="D4" s="10"/>
      <c r="E4" s="10"/>
      <c r="F4" s="10"/>
      <c r="G4" s="10"/>
      <c r="H4" s="10"/>
      <c r="I4" s="10"/>
      <c r="J4" s="10"/>
      <c r="K4" s="10"/>
    </row>
    <row r="5" spans="2:11" ht="14.45" customHeight="1">
      <c r="B5" s="5" t="s">
        <v>13</v>
      </c>
      <c r="C5" s="2" t="s">
        <v>64</v>
      </c>
      <c r="D5" s="10"/>
      <c r="E5" s="10"/>
      <c r="F5" s="10"/>
      <c r="G5" s="10"/>
      <c r="H5" s="10"/>
      <c r="I5" s="10"/>
      <c r="J5" s="10"/>
      <c r="K5" s="10"/>
    </row>
    <row r="6" spans="2:11" ht="14.45" customHeight="1">
      <c r="D6" s="10"/>
      <c r="E6" s="10"/>
      <c r="F6" s="10"/>
      <c r="G6" s="10"/>
      <c r="H6" s="10"/>
      <c r="I6" s="10"/>
      <c r="J6" s="10"/>
      <c r="K6" s="10"/>
    </row>
    <row r="7" spans="2:11" ht="14.45" customHeight="1">
      <c r="B7" s="5" t="s">
        <v>14</v>
      </c>
      <c r="C7" s="2" t="s">
        <v>68</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Edad</v>
      </c>
      <c r="D9" s="8" t="str">
        <f t="shared" ref="D9:H9" si="0">IF(D$3="",D$2,D$3)</f>
        <v>Sexo</v>
      </c>
      <c r="E9" s="8" t="str">
        <f t="shared" si="0"/>
        <v>Actividad Fisica</v>
      </c>
      <c r="F9" s="8" t="str">
        <f t="shared" si="0"/>
        <v>Fumador</v>
      </c>
      <c r="G9" s="8" t="str">
        <f t="shared" si="0"/>
        <v>AFM</v>
      </c>
      <c r="H9" s="8" t="str">
        <f t="shared" si="0"/>
        <v>Dieta</v>
      </c>
      <c r="I9" s="10"/>
      <c r="J9" s="10"/>
      <c r="K9" s="10"/>
    </row>
    <row r="10" spans="2:11" ht="14.45" customHeight="1">
      <c r="B10" s="8" t="str">
        <f>C5</f>
        <v>Edad</v>
      </c>
      <c r="C10" s="2">
        <v>1</v>
      </c>
      <c r="D10" s="74">
        <v>2</v>
      </c>
      <c r="E10" s="74">
        <v>4</v>
      </c>
      <c r="F10" s="74">
        <v>5</v>
      </c>
      <c r="G10" s="74">
        <v>9</v>
      </c>
      <c r="H10" s="74">
        <v>6</v>
      </c>
      <c r="I10" s="10"/>
      <c r="J10" s="10"/>
      <c r="K10" s="10"/>
    </row>
    <row r="11" spans="2:11" ht="14.45" customHeight="1">
      <c r="C11" s="9"/>
      <c r="D11" s="10"/>
      <c r="E11" s="10"/>
      <c r="F11" s="10"/>
      <c r="G11" s="10"/>
      <c r="H11" s="10"/>
      <c r="I11" s="10"/>
      <c r="J11" s="10"/>
      <c r="K11" s="10"/>
    </row>
    <row r="12" spans="2:11" ht="14.45" customHeight="1">
      <c r="B12" s="8" t="s">
        <v>18</v>
      </c>
      <c r="C12" s="8" t="str">
        <f>C7</f>
        <v>AFM</v>
      </c>
      <c r="D12" s="10"/>
      <c r="E12" s="10"/>
      <c r="F12" s="10"/>
      <c r="G12" s="10"/>
      <c r="H12" s="10"/>
      <c r="I12" s="10"/>
      <c r="J12" s="10"/>
      <c r="K12" s="10"/>
    </row>
    <row r="13" spans="2:11" ht="14.45" customHeight="1">
      <c r="B13" s="8" t="str">
        <f>IF(C$3="",C$2,C$3)</f>
        <v>Edad</v>
      </c>
      <c r="C13" s="2">
        <v>8</v>
      </c>
      <c r="D13" s="10"/>
      <c r="E13" s="10"/>
      <c r="F13" s="10"/>
      <c r="G13" s="10"/>
      <c r="H13" s="10"/>
      <c r="I13" s="10"/>
      <c r="J13" s="10"/>
      <c r="K13" s="10"/>
    </row>
    <row r="14" spans="2:11" ht="14.45" customHeight="1">
      <c r="B14" s="11" t="str">
        <f>IF(D$3="",D$2,D$3)</f>
        <v>Sexo</v>
      </c>
      <c r="C14" s="2">
        <v>4</v>
      </c>
      <c r="D14" s="10"/>
      <c r="E14" s="10"/>
      <c r="F14" s="10"/>
      <c r="G14" s="10"/>
      <c r="H14" s="10"/>
      <c r="I14" s="10"/>
      <c r="J14" s="10"/>
      <c r="K14" s="10"/>
    </row>
    <row r="15" spans="2:11" ht="14.45" customHeight="1">
      <c r="B15" s="11" t="str">
        <f>IF(E$3="",E$2,E$3)</f>
        <v>Actividad Fisica</v>
      </c>
      <c r="C15" s="2">
        <v>5</v>
      </c>
      <c r="D15" s="10"/>
      <c r="E15" s="10"/>
      <c r="F15" s="10"/>
      <c r="G15" s="10"/>
      <c r="H15" s="10"/>
      <c r="I15" s="10"/>
      <c r="J15" s="10"/>
      <c r="K15" s="10"/>
    </row>
    <row r="16" spans="2:11" ht="14.45" customHeight="1">
      <c r="B16" s="11" t="str">
        <f>IF(F$3="",F$2,F$3)</f>
        <v>Fumador</v>
      </c>
      <c r="C16" s="2">
        <v>3</v>
      </c>
      <c r="D16" s="10"/>
      <c r="E16" s="10"/>
      <c r="F16" s="10"/>
      <c r="G16" s="10"/>
      <c r="H16" s="10"/>
      <c r="I16" s="10"/>
      <c r="J16" s="10"/>
      <c r="K16" s="10"/>
    </row>
    <row r="17" spans="2:11" ht="14.45" customHeight="1">
      <c r="B17" s="11" t="str">
        <f>IF(G$3="",G$2,G$3)</f>
        <v>AFM</v>
      </c>
      <c r="C17" s="2">
        <v>1</v>
      </c>
      <c r="D17" s="10"/>
      <c r="E17" s="10"/>
      <c r="F17" s="10"/>
      <c r="G17" s="10"/>
      <c r="H17" s="10"/>
      <c r="I17" s="10"/>
      <c r="J17" s="10"/>
      <c r="K17" s="10"/>
    </row>
    <row r="18" spans="2:11" ht="14.45" customHeight="1">
      <c r="B18" s="11" t="str">
        <f>IF(H$3="",H$2,H$3)</f>
        <v>Dieta</v>
      </c>
      <c r="C18" s="2">
        <v>5</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Edad</v>
      </c>
      <c r="D20" s="8" t="str">
        <f t="shared" ref="D20:H20" si="1">D9</f>
        <v>Sexo</v>
      </c>
      <c r="E20" s="8" t="str">
        <f t="shared" si="1"/>
        <v>Actividad Fisica</v>
      </c>
      <c r="F20" s="8" t="str">
        <f t="shared" si="1"/>
        <v>Fumador</v>
      </c>
      <c r="G20" s="8" t="str">
        <f t="shared" si="1"/>
        <v>AFM</v>
      </c>
      <c r="H20" s="8" t="str">
        <f t="shared" si="1"/>
        <v>Dieta</v>
      </c>
      <c r="I20" s="10"/>
      <c r="J20" s="10"/>
      <c r="K20" s="10"/>
    </row>
    <row r="21" spans="2:11" ht="14.45" customHeight="1">
      <c r="B21" s="117"/>
      <c r="C21" s="1">
        <v>8.7410926365795533E-2</v>
      </c>
      <c r="D21" s="14">
        <v>8.7410926365795699E-2</v>
      </c>
      <c r="E21" s="14">
        <v>4.2755344418052198E-2</v>
      </c>
      <c r="F21" s="14">
        <v>9.8337292161520137E-2</v>
      </c>
      <c r="G21" s="14">
        <v>0.58574821852731607</v>
      </c>
      <c r="H21" s="14">
        <v>9.8337292161520151E-2</v>
      </c>
      <c r="I21" s="10"/>
      <c r="J21" s="10"/>
      <c r="K21" s="10"/>
    </row>
    <row r="22" spans="2:11" ht="14.45" customHeight="1">
      <c r="C22" s="12"/>
      <c r="D22" s="22"/>
      <c r="E22" s="22"/>
      <c r="F22" s="10"/>
      <c r="G22" s="10"/>
      <c r="H22" s="10"/>
      <c r="I22" s="10"/>
      <c r="J22" s="10"/>
      <c r="K22" s="10"/>
    </row>
    <row r="23" spans="2:11" ht="14.45" customHeight="1">
      <c r="B23" s="9" t="s">
        <v>20</v>
      </c>
      <c r="C23" s="9">
        <v>0.20095011876484525</v>
      </c>
      <c r="D23" s="10"/>
      <c r="E23" s="10"/>
      <c r="F23" s="118"/>
      <c r="G23" s="118"/>
      <c r="H23" s="10"/>
      <c r="I23" s="10"/>
      <c r="J23" s="10"/>
      <c r="K23" s="73"/>
    </row>
    <row r="24" spans="2:11" ht="14.45" customHeight="1">
      <c r="B24" s="8" t="s">
        <v>21</v>
      </c>
      <c r="C24" s="14">
        <f>IFERROR(MAX(C76:H76),"")</f>
        <v>0.29166666666666669</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0.99999999999999978</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-8.7410926365795866E-2</v>
      </c>
      <c r="E29" s="9">
        <f t="shared" si="2"/>
        <v>-8.3610451306413258E-2</v>
      </c>
      <c r="F29" s="9">
        <f t="shared" si="2"/>
        <v>-0.4042755344418052</v>
      </c>
      <c r="G29" s="9">
        <f t="shared" si="2"/>
        <v>-5.1843230403800487</v>
      </c>
      <c r="H29" s="9">
        <f t="shared" si="2"/>
        <v>-0.5026128266033254</v>
      </c>
      <c r="I29" s="13"/>
      <c r="J29" s="13"/>
    </row>
    <row r="30" spans="2:11" ht="14.45" customHeight="1">
      <c r="B30" s="9"/>
      <c r="C30" s="9">
        <f>-C29</f>
        <v>0</v>
      </c>
      <c r="D30" s="9">
        <f t="shared" ref="D30:H30" si="3">-D29</f>
        <v>8.7410926365795866E-2</v>
      </c>
      <c r="E30" s="9">
        <f t="shared" si="3"/>
        <v>8.3610451306413258E-2</v>
      </c>
      <c r="F30" s="9">
        <f t="shared" si="3"/>
        <v>0.4042755344418052</v>
      </c>
      <c r="G30" s="9">
        <f>-G29</f>
        <v>5.1843230403800487</v>
      </c>
      <c r="H30" s="9">
        <f t="shared" si="3"/>
        <v>0.5026128266033254</v>
      </c>
      <c r="I30" s="13"/>
      <c r="J30" s="13"/>
    </row>
    <row r="31" spans="2:11" ht="14.45" customHeight="1">
      <c r="B31" s="9"/>
      <c r="C31" s="9"/>
      <c r="I31" s="13"/>
      <c r="J31" s="13"/>
    </row>
    <row r="32" spans="2:11" ht="14.45" customHeight="1">
      <c r="B32" s="9" t="s">
        <v>25</v>
      </c>
      <c r="C32" s="9">
        <f>C21-$C13*IF($C$13=1,$C$21,IF($C$14=1,$D$21,IF($C$15=1,$E$21,IF($C$16=1,$F$21,IF($C$17=1,$G$21,IF($C$18=1,$H$21))))))</f>
        <v>-4.5985748218527327</v>
      </c>
      <c r="D32" s="9">
        <f>D21-$C14*IF($C$13=1,$C$21,IF($C$14=1,$D$21,IF($C$15=1,$E$21,IF($C$16=1,$F$21,IF($C$17=1,$G$21,IF($C$18=1,$H$21))))))</f>
        <v>-2.2555819477434684</v>
      </c>
      <c r="E32" s="9">
        <f>E21-$C15*IF($C$13=1,$C$21,IF($C$14=1,$D$21,IF($C$15=1,$E$21,IF($C$16=1,$F$21,IF($C$17=1,$G$21,IF($C$18=1,$H$21))))))</f>
        <v>-2.8859857482185278</v>
      </c>
      <c r="F32" s="9">
        <f>F21-$C16*IF($C$13=1,$C$21,IF($C$14=1,$D$21,IF($C$15=1,$E$21,IF($C$16=1,$F$21,IF($C$17=1,$G$21,IF($C$18=1,$H$21))))))</f>
        <v>-1.6589073634204281</v>
      </c>
      <c r="G32" s="9">
        <f>G21-$C17*IF($C$13=1,$C$21,IF($C$14=1,$D$21,IF($C$15=1,$E$21,IF($C$16=1,$F$21,IF($C$17=1,$G$21,IF($C$18=1,$H$21))))))</f>
        <v>0</v>
      </c>
      <c r="H32" s="9">
        <f>H21-$C18*IF($C$13=1,$C$21,IF($C$14=1,$D$21,IF($C$15=1,$E$21,IF($C$16=1,$F$21,IF($C$17=1,$G$21,IF($C$18=1,$H$21))))))</f>
        <v>-2.83040380047506</v>
      </c>
      <c r="I32" s="13"/>
      <c r="J32" s="13"/>
    </row>
    <row r="33" spans="2:10" ht="14.45" customHeight="1">
      <c r="B33" s="9"/>
      <c r="C33" s="9">
        <f>-C32</f>
        <v>4.5985748218527327</v>
      </c>
      <c r="D33" s="9">
        <f>-D32</f>
        <v>2.2555819477434684</v>
      </c>
      <c r="E33" s="9">
        <f t="shared" ref="E33:H33" si="4">-E32</f>
        <v>2.8859857482185278</v>
      </c>
      <c r="F33" s="9">
        <f t="shared" si="4"/>
        <v>1.6589073634204281</v>
      </c>
      <c r="G33" s="9">
        <f t="shared" si="4"/>
        <v>0</v>
      </c>
      <c r="H33" s="9">
        <f t="shared" si="4"/>
        <v>2.83040380047506</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1.3888888888888888E-2</v>
      </c>
      <c r="D76" s="9">
        <f>IF(MAX($C$10:$H$10)=1,0, ABS(D10*C14-MAX($C$10:$H$10))/(MAX($C$10:$H$10)*MAX($C$10:$H$10)-MAX($C$10:$H$10)))</f>
        <v>1.3888888888888888E-2</v>
      </c>
      <c r="E76" s="9">
        <f>IF(MAX($C$10:$H$10)=1,0, ABS(E10*C15-MAX($C$10:$H$10))/(MAX($C$10:$H$10)*MAX($C$10:$H$10)-MAX($C$10:$H$10)))</f>
        <v>0.15277777777777779</v>
      </c>
      <c r="F76" s="9">
        <f>IF(MAX($C$10:$H$10)=1,0, ABS(F10*C16-MAX($C$10:$H$10))/(MAX($C$10:$H$10)*MAX($C$10:$H$10)-MAX($C$10:$H$10)))</f>
        <v>8.3333333333333329E-2</v>
      </c>
      <c r="G76" s="9">
        <f>IF(MAX($C$10:$H$10)=1,0, ABS(G10*C17-MAX($C$10:$H$10))/(MAX($C$10:$H$10)*MAX($C$10:$H$10)-MAX($C$10:$H$10)))</f>
        <v>0</v>
      </c>
      <c r="H76" s="9">
        <f>IF(MAX($C$10:$H$10)=1,0, ABS(H10*C18-MAX($C$10:$H$10))/(MAX($C$10:$H$10)*MAX($C$10:$H$10)-MAX($C$10:$H$10)))</f>
        <v>0.29166666666666669</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37" priority="1" operator="equal">
      <formula>"YES"</formula>
    </cfRule>
    <cfRule type="cellIs" dxfId="36" priority="2" operator="equal">
      <formula>"NO"</formula>
    </cfRule>
  </conditionalFormatting>
  <dataValidations count="2">
    <dataValidation type="list" allowBlank="1" showInputMessage="1" showErrorMessage="1" sqref="C10:H10 C13:C18" xr:uid="{B24B7B57-A279-4D52-9FF5-4571904B853B}">
      <formula1>"1,2,3,4,5,6,7,8,9"</formula1>
    </dataValidation>
    <dataValidation type="list" allowBlank="1" showInputMessage="1" showErrorMessage="1" sqref="C5 C7" xr:uid="{F66BC286-0334-4D0A-91C5-08A9D4B7594A}">
      <formula1>$C$3:$H$3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9DB2-D2B7-4EC8-A6CA-72E1BAFA2D97}">
  <sheetPr codeName="Hoja3"/>
  <dimension ref="B1:Y94"/>
  <sheetViews>
    <sheetView zoomScale="78" zoomScaleNormal="78"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64</v>
      </c>
      <c r="D3" s="74" t="s">
        <v>65</v>
      </c>
      <c r="E3" s="74" t="s">
        <v>66</v>
      </c>
      <c r="F3" s="74" t="s">
        <v>67</v>
      </c>
      <c r="G3" s="74" t="s">
        <v>68</v>
      </c>
      <c r="H3" s="74" t="s">
        <v>69</v>
      </c>
      <c r="I3" s="10"/>
      <c r="J3" s="10"/>
      <c r="K3" s="10"/>
    </row>
    <row r="4" spans="2:11" ht="14.45" customHeight="1">
      <c r="D4" s="10"/>
      <c r="E4" s="10"/>
      <c r="F4" s="10"/>
      <c r="G4" s="10"/>
      <c r="H4" s="10"/>
      <c r="I4" s="10"/>
      <c r="J4" s="10"/>
      <c r="K4" s="10"/>
    </row>
    <row r="5" spans="2:11" ht="14.45" customHeight="1">
      <c r="B5" s="5" t="s">
        <v>13</v>
      </c>
      <c r="C5" s="2" t="s">
        <v>68</v>
      </c>
      <c r="D5" s="10"/>
      <c r="E5" s="10"/>
      <c r="F5" s="10"/>
      <c r="G5" s="10"/>
      <c r="H5" s="10"/>
      <c r="I5" s="10"/>
      <c r="J5" s="10"/>
      <c r="K5" s="10"/>
    </row>
    <row r="6" spans="2:11" ht="14.45" customHeight="1">
      <c r="D6" s="10"/>
      <c r="E6" s="10"/>
      <c r="F6" s="10"/>
      <c r="G6" s="10"/>
      <c r="H6" s="10"/>
      <c r="I6" s="10"/>
      <c r="J6" s="10"/>
      <c r="K6" s="10"/>
    </row>
    <row r="7" spans="2:11" ht="14.45" customHeight="1">
      <c r="B7" s="5" t="s">
        <v>14</v>
      </c>
      <c r="C7" s="2" t="s">
        <v>66</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Edad</v>
      </c>
      <c r="D9" s="8" t="str">
        <f t="shared" ref="D9:H9" si="0">IF(D$3="",D$2,D$3)</f>
        <v>Sexo</v>
      </c>
      <c r="E9" s="8" t="str">
        <f t="shared" si="0"/>
        <v>Actividad Fisica</v>
      </c>
      <c r="F9" s="8" t="str">
        <f t="shared" si="0"/>
        <v>Fumador</v>
      </c>
      <c r="G9" s="8" t="str">
        <f t="shared" si="0"/>
        <v>AFM</v>
      </c>
      <c r="H9" s="8" t="str">
        <f t="shared" si="0"/>
        <v>Dieta</v>
      </c>
      <c r="I9" s="10"/>
      <c r="J9" s="10"/>
      <c r="K9" s="10"/>
    </row>
    <row r="10" spans="2:11" ht="14.45" customHeight="1">
      <c r="B10" s="8" t="str">
        <f>C5</f>
        <v>AFM</v>
      </c>
      <c r="C10" s="2">
        <v>9</v>
      </c>
      <c r="D10" s="74">
        <v>4</v>
      </c>
      <c r="E10" s="74">
        <v>2</v>
      </c>
      <c r="F10" s="74">
        <v>7</v>
      </c>
      <c r="G10" s="74">
        <v>1</v>
      </c>
      <c r="H10" s="74">
        <v>3</v>
      </c>
      <c r="I10" s="10"/>
      <c r="J10" s="10"/>
      <c r="K10" s="10"/>
    </row>
    <row r="11" spans="2:11" ht="14.45" customHeight="1">
      <c r="C11" s="9"/>
      <c r="D11" s="10"/>
      <c r="E11" s="10"/>
      <c r="F11" s="10"/>
      <c r="G11" s="10"/>
      <c r="H11" s="10"/>
      <c r="I11" s="10"/>
      <c r="J11" s="10"/>
      <c r="K11" s="10"/>
    </row>
    <row r="12" spans="2:11" ht="14.45" customHeight="1">
      <c r="B12" s="8" t="s">
        <v>18</v>
      </c>
      <c r="C12" s="8" t="str">
        <f>C7</f>
        <v>Actividad Fisica</v>
      </c>
      <c r="D12" s="10"/>
      <c r="E12" s="10"/>
      <c r="F12" s="10"/>
      <c r="G12" s="10"/>
      <c r="H12" s="10"/>
      <c r="I12" s="10"/>
      <c r="J12" s="10"/>
      <c r="K12" s="10"/>
    </row>
    <row r="13" spans="2:11" ht="14.45" customHeight="1">
      <c r="B13" s="8" t="str">
        <f>IF(C$3="",C$2,C$3)</f>
        <v>Edad</v>
      </c>
      <c r="C13" s="2">
        <v>3</v>
      </c>
      <c r="D13" s="10"/>
      <c r="E13" s="10"/>
      <c r="F13" s="10"/>
      <c r="G13" s="10"/>
      <c r="H13" s="10"/>
      <c r="I13" s="10"/>
      <c r="J13" s="10"/>
      <c r="K13" s="10"/>
    </row>
    <row r="14" spans="2:11" ht="14.45" customHeight="1">
      <c r="B14" s="11" t="str">
        <f>IF(D$3="",D$2,D$3)</f>
        <v>Sexo</v>
      </c>
      <c r="C14" s="2">
        <v>6</v>
      </c>
      <c r="D14" s="10"/>
      <c r="E14" s="10"/>
      <c r="F14" s="10"/>
      <c r="G14" s="10"/>
      <c r="H14" s="10"/>
      <c r="I14" s="10"/>
      <c r="J14" s="10"/>
      <c r="K14" s="10"/>
    </row>
    <row r="15" spans="2:11" ht="14.45" customHeight="1">
      <c r="B15" s="11" t="str">
        <f>IF(E$3="",E$2,E$3)</f>
        <v>Actividad Fisica</v>
      </c>
      <c r="C15" s="2">
        <v>1</v>
      </c>
      <c r="D15" s="10"/>
      <c r="E15" s="10"/>
      <c r="F15" s="10"/>
      <c r="G15" s="10"/>
      <c r="H15" s="10"/>
      <c r="I15" s="10"/>
      <c r="J15" s="10"/>
      <c r="K15" s="10"/>
    </row>
    <row r="16" spans="2:11" ht="14.45" customHeight="1">
      <c r="B16" s="11" t="str">
        <f>IF(F$3="",F$2,F$3)</f>
        <v>Fumador</v>
      </c>
      <c r="C16" s="2">
        <v>2</v>
      </c>
      <c r="D16" s="10"/>
      <c r="E16" s="10"/>
      <c r="F16" s="10"/>
      <c r="G16" s="10"/>
      <c r="H16" s="10"/>
      <c r="I16" s="10"/>
      <c r="J16" s="10"/>
      <c r="K16" s="10"/>
    </row>
    <row r="17" spans="2:11" ht="14.45" customHeight="1">
      <c r="B17" s="11" t="str">
        <f>IF(G$3="",G$2,G$3)</f>
        <v>AFM</v>
      </c>
      <c r="C17" s="2">
        <v>9</v>
      </c>
      <c r="D17" s="10"/>
      <c r="E17" s="10"/>
      <c r="F17" s="10"/>
      <c r="G17" s="10"/>
      <c r="H17" s="10"/>
      <c r="I17" s="10"/>
      <c r="J17" s="10"/>
      <c r="K17" s="10"/>
    </row>
    <row r="18" spans="2:11" ht="14.45" customHeight="1">
      <c r="B18" s="11" t="str">
        <f>IF(H$3="",H$2,H$3)</f>
        <v>Dieta</v>
      </c>
      <c r="C18" s="2">
        <v>4</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Edad</v>
      </c>
      <c r="D20" s="8" t="str">
        <f t="shared" ref="D20:H20" si="1">D9</f>
        <v>Sexo</v>
      </c>
      <c r="E20" s="8" t="str">
        <f t="shared" si="1"/>
        <v>Actividad Fisica</v>
      </c>
      <c r="F20" s="8" t="str">
        <f t="shared" si="1"/>
        <v>Fumador</v>
      </c>
      <c r="G20" s="8" t="str">
        <f t="shared" si="1"/>
        <v>AFM</v>
      </c>
      <c r="H20" s="8" t="str">
        <f t="shared" si="1"/>
        <v>Dieta</v>
      </c>
      <c r="I20" s="10"/>
      <c r="J20" s="10"/>
      <c r="K20" s="10"/>
    </row>
    <row r="21" spans="2:11" ht="14.45" customHeight="1">
      <c r="B21" s="117"/>
      <c r="C21" s="1">
        <v>0.11111111111111099</v>
      </c>
      <c r="D21" s="14">
        <v>0.11111111111111101</v>
      </c>
      <c r="E21" s="14">
        <v>3.7037037037037021E-2</v>
      </c>
      <c r="F21" s="14">
        <v>0.16666666666666685</v>
      </c>
      <c r="G21" s="14">
        <v>0.49999999999999956</v>
      </c>
      <c r="H21" s="14">
        <v>7.4074074074074001E-2</v>
      </c>
      <c r="I21" s="10"/>
      <c r="J21" s="10"/>
      <c r="K21" s="10"/>
    </row>
    <row r="22" spans="2:11" ht="14.45" customHeight="1">
      <c r="C22" s="12"/>
      <c r="D22" s="22"/>
      <c r="E22" s="22"/>
      <c r="F22" s="10"/>
      <c r="G22" s="10"/>
      <c r="H22" s="10"/>
      <c r="I22" s="10"/>
      <c r="J22" s="10"/>
      <c r="K22" s="10"/>
    </row>
    <row r="23" spans="2:11" ht="14.45" customHeight="1">
      <c r="B23" s="9" t="s">
        <v>20</v>
      </c>
      <c r="C23" s="9">
        <v>0.16666666666666657</v>
      </c>
      <c r="D23" s="10"/>
      <c r="E23" s="10"/>
      <c r="F23" s="118"/>
      <c r="G23" s="118"/>
      <c r="H23" s="10"/>
      <c r="I23" s="10"/>
      <c r="J23" s="10"/>
      <c r="K23" s="73"/>
    </row>
    <row r="24" spans="2:11" ht="14.45" customHeight="1">
      <c r="B24" s="8" t="s">
        <v>21</v>
      </c>
      <c r="C24" s="14">
        <f>IFERROR(MAX(C76:H76),"")</f>
        <v>0.25</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0.99999999999999933</v>
      </c>
      <c r="I27" s="13"/>
      <c r="J27" s="13"/>
    </row>
    <row r="28" spans="2:11" ht="14.45" customHeight="1">
      <c r="B28" s="9"/>
      <c r="C28" s="9"/>
      <c r="I28" s="13"/>
      <c r="J28" s="13"/>
    </row>
    <row r="29" spans="2:11" ht="14.45" customHeight="1">
      <c r="B29" s="9" t="s">
        <v>24</v>
      </c>
      <c r="C29" s="9">
        <f t="shared" ref="C29:H29" si="2">IF($C$10=1,$C$21,IF($D$10=1,$D$21,IF($E$10=1,$E$21,IF($F$10=1,$F$21,IF($G$10=1,$G$21,IF($H$10=1,$H$21))))))-C10*C21</f>
        <v>-0.49999999999999933</v>
      </c>
      <c r="D29" s="9">
        <f t="shared" si="2"/>
        <v>5.5555555555555525E-2</v>
      </c>
      <c r="E29" s="9">
        <f t="shared" si="2"/>
        <v>0.42592592592592549</v>
      </c>
      <c r="F29" s="9">
        <f t="shared" si="2"/>
        <v>-0.66666666666666829</v>
      </c>
      <c r="G29" s="9">
        <f t="shared" si="2"/>
        <v>0</v>
      </c>
      <c r="H29" s="9">
        <f t="shared" si="2"/>
        <v>0.27777777777777757</v>
      </c>
      <c r="I29" s="13"/>
      <c r="J29" s="13"/>
    </row>
    <row r="30" spans="2:11" ht="14.45" customHeight="1">
      <c r="B30" s="9"/>
      <c r="C30" s="9">
        <f>-C29</f>
        <v>0.49999999999999933</v>
      </c>
      <c r="D30" s="9">
        <f t="shared" ref="D30:H30" si="3">-D29</f>
        <v>-5.5555555555555525E-2</v>
      </c>
      <c r="E30" s="9">
        <f t="shared" si="3"/>
        <v>-0.42592592592592549</v>
      </c>
      <c r="F30" s="9">
        <f t="shared" si="3"/>
        <v>0.66666666666666829</v>
      </c>
      <c r="G30" s="9">
        <f>-G29</f>
        <v>0</v>
      </c>
      <c r="H30" s="9">
        <f t="shared" si="3"/>
        <v>-0.27777777777777757</v>
      </c>
      <c r="I30" s="13"/>
      <c r="J30" s="13"/>
    </row>
    <row r="31" spans="2:11" ht="14.45" customHeight="1">
      <c r="B31" s="9"/>
      <c r="C31" s="9"/>
      <c r="I31" s="13"/>
      <c r="J31" s="13"/>
    </row>
    <row r="32" spans="2:11" ht="14.45" customHeight="1">
      <c r="B32" s="9" t="s">
        <v>25</v>
      </c>
      <c r="C32" s="9">
        <f>C21-$C13*IF($C$13=1,$C$21,IF($C$14=1,$D$21,IF($C$15=1,$E$21,IF($C$16=1,$F$21,IF($C$17=1,$G$21,IF($C$18=1,$H$21))))))</f>
        <v>0</v>
      </c>
      <c r="D32" s="9">
        <f>D21-$C14*IF($C$13=1,$C$21,IF($C$14=1,$D$21,IF($C$15=1,$E$21,IF($C$16=1,$F$21,IF($C$17=1,$G$21,IF($C$18=1,$H$21))))))</f>
        <v>-0.11111111111111112</v>
      </c>
      <c r="E32" s="9">
        <f>E21-$C15*IF($C$13=1,$C$21,IF($C$14=1,$D$21,IF($C$15=1,$E$21,IF($C$16=1,$F$21,IF($C$17=1,$G$21,IF($C$18=1,$H$21))))))</f>
        <v>0</v>
      </c>
      <c r="F32" s="9">
        <f>F21-$C16*IF($C$13=1,$C$21,IF($C$14=1,$D$21,IF($C$15=1,$E$21,IF($C$16=1,$F$21,IF($C$17=1,$G$21,IF($C$18=1,$H$21))))))</f>
        <v>9.2592592592592809E-2</v>
      </c>
      <c r="G32" s="9">
        <f>G21-$C17*IF($C$13=1,$C$21,IF($C$14=1,$D$21,IF($C$15=1,$E$21,IF($C$16=1,$F$21,IF($C$17=1,$G$21,IF($C$18=1,$H$21))))))</f>
        <v>0.16666666666666635</v>
      </c>
      <c r="H32" s="9">
        <f>H21-$C18*IF($C$13=1,$C$21,IF($C$14=1,$D$21,IF($C$15=1,$E$21,IF($C$16=1,$F$21,IF($C$17=1,$G$21,IF($C$18=1,$H$21))))))</f>
        <v>-7.4074074074074084E-2</v>
      </c>
      <c r="I32" s="13"/>
      <c r="J32" s="13"/>
    </row>
    <row r="33" spans="2:10" ht="14.45" customHeight="1">
      <c r="B33" s="9"/>
      <c r="C33" s="9">
        <f>-C32</f>
        <v>0</v>
      </c>
      <c r="D33" s="9">
        <f>-D32</f>
        <v>0.11111111111111112</v>
      </c>
      <c r="E33" s="9">
        <f t="shared" ref="E33:H33" si="4">-E32</f>
        <v>0</v>
      </c>
      <c r="F33" s="9">
        <f t="shared" si="4"/>
        <v>-9.2592592592592809E-2</v>
      </c>
      <c r="G33" s="9">
        <f t="shared" si="4"/>
        <v>-0.16666666666666635</v>
      </c>
      <c r="H33" s="9">
        <f t="shared" si="4"/>
        <v>7.4074074074074084E-2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0.25</v>
      </c>
      <c r="D76" s="9">
        <f>IF(MAX($C$10:$H$10)=1,0, ABS(D10*C14-MAX($C$10:$H$10))/(MAX($C$10:$H$10)*MAX($C$10:$H$10)-MAX($C$10:$H$10)))</f>
        <v>0.20833333333333334</v>
      </c>
      <c r="E76" s="9">
        <f>IF(MAX($C$10:$H$10)=1,0, ABS(E10*C15-MAX($C$10:$H$10))/(MAX($C$10:$H$10)*MAX($C$10:$H$10)-MAX($C$10:$H$10)))</f>
        <v>9.7222222222222224E-2</v>
      </c>
      <c r="F76" s="9">
        <f>IF(MAX($C$10:$H$10)=1,0, ABS(F10*C16-MAX($C$10:$H$10))/(MAX($C$10:$H$10)*MAX($C$10:$H$10)-MAX($C$10:$H$10)))</f>
        <v>6.9444444444444448E-2</v>
      </c>
      <c r="G76" s="9">
        <f>IF(MAX($C$10:$H$10)=1,0, ABS(G10*C17-MAX($C$10:$H$10))/(MAX($C$10:$H$10)*MAX($C$10:$H$10)-MAX($C$10:$H$10)))</f>
        <v>0</v>
      </c>
      <c r="H76" s="9">
        <f>IF(MAX($C$10:$H$10)=1,0, ABS(H10*C18-MAX($C$10:$H$10))/(MAX($C$10:$H$10)*MAX($C$10:$H$10)-MAX($C$10:$H$10)))</f>
        <v>4.1666666666666664E-2</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35" priority="1" operator="equal">
      <formula>"YES"</formula>
    </cfRule>
    <cfRule type="cellIs" dxfId="34" priority="2" operator="equal">
      <formula>"NO"</formula>
    </cfRule>
  </conditionalFormatting>
  <dataValidations count="2">
    <dataValidation type="list" allowBlank="1" showInputMessage="1" showErrorMessage="1" sqref="C10:H10 C13:C18" xr:uid="{1D883271-8FE3-48CB-ACE2-45A2DA7258CD}">
      <formula1>"1,2,3,4,5,6,7,8,9"</formula1>
    </dataValidation>
    <dataValidation type="list" allowBlank="1" showInputMessage="1" showErrorMessage="1" sqref="C5 C7" xr:uid="{2819D9CA-3902-4083-BB78-BAA08CB56C38}">
      <formula1>$C$3:$H$3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084A8-209D-4B72-AC03-71915620CADE}">
  <sheetPr codeName="Hoja4"/>
  <dimension ref="B1:Y94"/>
  <sheetViews>
    <sheetView zoomScale="78" zoomScaleNormal="78"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64</v>
      </c>
      <c r="D3" s="74" t="s">
        <v>65</v>
      </c>
      <c r="E3" s="74" t="s">
        <v>66</v>
      </c>
      <c r="F3" s="74" t="s">
        <v>67</v>
      </c>
      <c r="G3" s="74" t="s">
        <v>68</v>
      </c>
      <c r="H3" s="74" t="s">
        <v>69</v>
      </c>
      <c r="I3" s="10"/>
      <c r="J3" s="10"/>
      <c r="K3" s="10"/>
    </row>
    <row r="4" spans="2:11" ht="14.45" customHeight="1">
      <c r="D4" s="10"/>
      <c r="E4" s="10"/>
      <c r="F4" s="10"/>
      <c r="G4" s="10"/>
      <c r="H4" s="10"/>
      <c r="I4" s="10"/>
      <c r="J4" s="10"/>
      <c r="K4" s="10"/>
    </row>
    <row r="5" spans="2:11" ht="14.45" customHeight="1">
      <c r="B5" s="5" t="s">
        <v>13</v>
      </c>
      <c r="C5" s="2" t="s">
        <v>68</v>
      </c>
      <c r="D5" s="10"/>
      <c r="E5" s="10"/>
      <c r="F5" s="10"/>
      <c r="G5" s="10"/>
      <c r="H5" s="10"/>
      <c r="I5" s="10"/>
      <c r="J5" s="10"/>
      <c r="K5" s="10"/>
    </row>
    <row r="6" spans="2:11" ht="14.45" customHeight="1">
      <c r="D6" s="10"/>
      <c r="E6" s="10"/>
      <c r="F6" s="10"/>
      <c r="G6" s="10"/>
      <c r="H6" s="10"/>
      <c r="I6" s="10"/>
      <c r="J6" s="10"/>
      <c r="K6" s="10"/>
    </row>
    <row r="7" spans="2:11" ht="14.45" customHeight="1">
      <c r="B7" s="5" t="s">
        <v>14</v>
      </c>
      <c r="C7" s="2" t="s">
        <v>65</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Edad</v>
      </c>
      <c r="D9" s="8" t="str">
        <f t="shared" ref="D9:H9" si="0">IF(D$3="",D$2,D$3)</f>
        <v>Sexo</v>
      </c>
      <c r="E9" s="8" t="str">
        <f t="shared" si="0"/>
        <v>Actividad Fisica</v>
      </c>
      <c r="F9" s="8" t="str">
        <f t="shared" si="0"/>
        <v>Fumador</v>
      </c>
      <c r="G9" s="8" t="str">
        <f t="shared" si="0"/>
        <v>AFM</v>
      </c>
      <c r="H9" s="8" t="str">
        <f t="shared" si="0"/>
        <v>Dieta</v>
      </c>
      <c r="I9" s="10"/>
      <c r="J9" s="10"/>
      <c r="K9" s="10"/>
    </row>
    <row r="10" spans="2:11" ht="14.45" customHeight="1">
      <c r="B10" s="8" t="str">
        <f>C5</f>
        <v>AFM</v>
      </c>
      <c r="C10" s="2">
        <v>1</v>
      </c>
      <c r="D10" s="74">
        <v>2</v>
      </c>
      <c r="E10" s="74">
        <v>4</v>
      </c>
      <c r="F10" s="74">
        <v>8</v>
      </c>
      <c r="G10" s="74">
        <v>2</v>
      </c>
      <c r="H10" s="74">
        <v>4</v>
      </c>
      <c r="I10" s="10"/>
      <c r="J10" s="10"/>
      <c r="K10" s="10"/>
    </row>
    <row r="11" spans="2:11" ht="14.45" customHeight="1">
      <c r="C11" s="9"/>
      <c r="D11" s="10"/>
      <c r="E11" s="10"/>
      <c r="F11" s="10"/>
      <c r="G11" s="10"/>
      <c r="H11" s="10"/>
      <c r="I11" s="10"/>
      <c r="J11" s="10"/>
      <c r="K11" s="10"/>
    </row>
    <row r="12" spans="2:11" ht="14.45" customHeight="1">
      <c r="B12" s="8" t="s">
        <v>18</v>
      </c>
      <c r="C12" s="8" t="str">
        <f>C7</f>
        <v>Sexo</v>
      </c>
      <c r="D12" s="10"/>
      <c r="E12" s="10"/>
      <c r="F12" s="10"/>
      <c r="G12" s="10"/>
      <c r="H12" s="10"/>
      <c r="I12" s="10"/>
      <c r="J12" s="10"/>
      <c r="K12" s="10"/>
    </row>
    <row r="13" spans="2:11" ht="14.45" customHeight="1">
      <c r="B13" s="8" t="str">
        <f>IF(C$3="",C$2,C$3)</f>
        <v>Edad</v>
      </c>
      <c r="C13" s="2">
        <v>2</v>
      </c>
      <c r="D13" s="10"/>
      <c r="E13" s="10"/>
      <c r="F13" s="10"/>
      <c r="G13" s="10"/>
      <c r="H13" s="10"/>
      <c r="I13" s="10"/>
      <c r="J13" s="10"/>
      <c r="K13" s="10"/>
    </row>
    <row r="14" spans="2:11" ht="14.45" customHeight="1">
      <c r="B14" s="11" t="str">
        <f>IF(D$3="",D$2,D$3)</f>
        <v>Sexo</v>
      </c>
      <c r="C14" s="2">
        <v>1</v>
      </c>
      <c r="D14" s="10"/>
      <c r="E14" s="10"/>
      <c r="F14" s="10"/>
      <c r="G14" s="10"/>
      <c r="H14" s="10"/>
      <c r="I14" s="10"/>
      <c r="J14" s="10"/>
      <c r="K14" s="10"/>
    </row>
    <row r="15" spans="2:11" ht="14.45" customHeight="1">
      <c r="B15" s="11" t="str">
        <f>IF(E$3="",E$2,E$3)</f>
        <v>Actividad Fisica</v>
      </c>
      <c r="C15" s="2">
        <v>2</v>
      </c>
      <c r="D15" s="10"/>
      <c r="E15" s="10"/>
      <c r="F15" s="10"/>
      <c r="G15" s="10"/>
      <c r="H15" s="10"/>
      <c r="I15" s="10"/>
      <c r="J15" s="10"/>
      <c r="K15" s="10"/>
    </row>
    <row r="16" spans="2:11" ht="14.45" customHeight="1">
      <c r="B16" s="11" t="str">
        <f>IF(F$3="",F$2,F$3)</f>
        <v>Fumador</v>
      </c>
      <c r="C16" s="2">
        <v>3</v>
      </c>
      <c r="D16" s="10"/>
      <c r="E16" s="10"/>
      <c r="F16" s="10"/>
      <c r="G16" s="10"/>
      <c r="H16" s="10"/>
      <c r="I16" s="10"/>
      <c r="J16" s="10"/>
      <c r="K16" s="10"/>
    </row>
    <row r="17" spans="2:11" ht="14.45" customHeight="1">
      <c r="B17" s="11" t="str">
        <f>IF(G$3="",G$2,G$3)</f>
        <v>AFM</v>
      </c>
      <c r="C17" s="2">
        <v>9</v>
      </c>
      <c r="D17" s="10"/>
      <c r="E17" s="10"/>
      <c r="F17" s="10"/>
      <c r="G17" s="10"/>
      <c r="H17" s="10"/>
      <c r="I17" s="10"/>
      <c r="J17" s="10"/>
      <c r="K17" s="10"/>
    </row>
    <row r="18" spans="2:11" ht="14.45" customHeight="1">
      <c r="B18" s="11" t="str">
        <f>IF(H$3="",H$2,H$3)</f>
        <v>Dieta</v>
      </c>
      <c r="C18" s="2">
        <v>5</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Edad</v>
      </c>
      <c r="D20" s="8" t="str">
        <f t="shared" ref="D20:H20" si="1">D9</f>
        <v>Sexo</v>
      </c>
      <c r="E20" s="8" t="str">
        <f t="shared" si="1"/>
        <v>Actividad Fisica</v>
      </c>
      <c r="F20" s="8" t="str">
        <f t="shared" si="1"/>
        <v>Fumador</v>
      </c>
      <c r="G20" s="8" t="str">
        <f t="shared" si="1"/>
        <v>AFM</v>
      </c>
      <c r="H20" s="8" t="str">
        <f t="shared" si="1"/>
        <v>Dieta</v>
      </c>
      <c r="I20" s="10"/>
      <c r="J20" s="10"/>
      <c r="K20" s="10"/>
    </row>
    <row r="21" spans="2:11" ht="14.45" customHeight="1">
      <c r="B21" s="117"/>
      <c r="C21" s="1">
        <v>0.11111111111111099</v>
      </c>
      <c r="D21" s="14">
        <v>0.11111111111111101</v>
      </c>
      <c r="E21" s="14">
        <v>3.7037037037037021E-2</v>
      </c>
      <c r="F21" s="14">
        <v>0.16666666666666685</v>
      </c>
      <c r="G21" s="14">
        <v>0.49999999999999956</v>
      </c>
      <c r="H21" s="14">
        <v>7.4074074074074001E-2</v>
      </c>
      <c r="I21" s="10"/>
      <c r="J21" s="10"/>
      <c r="K21" s="10"/>
    </row>
    <row r="22" spans="2:11" ht="14.45" customHeight="1">
      <c r="C22" s="12"/>
      <c r="D22" s="22"/>
      <c r="E22" s="22"/>
      <c r="F22" s="10"/>
      <c r="G22" s="10"/>
      <c r="H22" s="10"/>
      <c r="I22" s="10"/>
      <c r="J22" s="10"/>
      <c r="K22" s="10"/>
    </row>
    <row r="23" spans="2:11" ht="14.45" customHeight="1">
      <c r="B23" s="9" t="s">
        <v>20</v>
      </c>
      <c r="C23" s="9">
        <v>0.16666666666666657</v>
      </c>
      <c r="D23" s="10"/>
      <c r="E23" s="10"/>
      <c r="F23" s="118"/>
      <c r="G23" s="118"/>
      <c r="H23" s="10"/>
      <c r="I23" s="10"/>
      <c r="J23" s="10"/>
      <c r="K23" s="73"/>
    </row>
    <row r="24" spans="2:11" ht="14.45" customHeight="1">
      <c r="B24" s="8" t="s">
        <v>21</v>
      </c>
      <c r="C24" s="14">
        <f>IFERROR(MAX(C76:H76),"")</f>
        <v>0.2857142857142857</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0.31540000000000001</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0.99999999999999933</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-0.11111111111111102</v>
      </c>
      <c r="E29" s="9">
        <f t="shared" si="2"/>
        <v>-3.703703703703709E-2</v>
      </c>
      <c r="F29" s="9">
        <f t="shared" si="2"/>
        <v>-1.2222222222222239</v>
      </c>
      <c r="G29" s="9">
        <f t="shared" si="2"/>
        <v>-0.88888888888888817</v>
      </c>
      <c r="H29" s="9">
        <f t="shared" si="2"/>
        <v>-0.18518518518518501</v>
      </c>
      <c r="I29" s="13"/>
      <c r="J29" s="13"/>
    </row>
    <row r="30" spans="2:11" ht="14.45" customHeight="1">
      <c r="B30" s="9"/>
      <c r="C30" s="9">
        <f>-C29</f>
        <v>0</v>
      </c>
      <c r="D30" s="9">
        <f t="shared" ref="D30:H30" si="3">-D29</f>
        <v>0.11111111111111102</v>
      </c>
      <c r="E30" s="9">
        <f t="shared" si="3"/>
        <v>3.703703703703709E-2</v>
      </c>
      <c r="F30" s="9">
        <f t="shared" si="3"/>
        <v>1.2222222222222239</v>
      </c>
      <c r="G30" s="9">
        <f>-G29</f>
        <v>0.88888888888888817</v>
      </c>
      <c r="H30" s="9">
        <f t="shared" si="3"/>
        <v>0.18518518518518501</v>
      </c>
      <c r="I30" s="13"/>
      <c r="J30" s="13"/>
    </row>
    <row r="31" spans="2:11" ht="14.45" customHeight="1">
      <c r="B31" s="9"/>
      <c r="C31" s="9"/>
      <c r="I31" s="13"/>
      <c r="J31" s="13"/>
    </row>
    <row r="32" spans="2:11" ht="14.45" customHeight="1">
      <c r="B32" s="9" t="s">
        <v>25</v>
      </c>
      <c r="C32" s="9">
        <f>C21-$C13*IF($C$13=1,$C$21,IF($C$14=1,$D$21,IF($C$15=1,$E$21,IF($C$16=1,$F$21,IF($C$17=1,$G$21,IF($C$18=1,$H$21))))))</f>
        <v>-0.11111111111111102</v>
      </c>
      <c r="D32" s="9">
        <f>D21-$C14*IF($C$13=1,$C$21,IF($C$14=1,$D$21,IF($C$15=1,$E$21,IF($C$16=1,$F$21,IF($C$17=1,$G$21,IF($C$18=1,$H$21))))))</f>
        <v>0</v>
      </c>
      <c r="E32" s="9">
        <f>E21-$C15*IF($C$13=1,$C$21,IF($C$14=1,$D$21,IF($C$15=1,$E$21,IF($C$16=1,$F$21,IF($C$17=1,$G$21,IF($C$18=1,$H$21))))))</f>
        <v>-0.18518518518518501</v>
      </c>
      <c r="F32" s="9">
        <f>F21-$C16*IF($C$13=1,$C$21,IF($C$14=1,$D$21,IF($C$15=1,$E$21,IF($C$16=1,$F$21,IF($C$17=1,$G$21,IF($C$18=1,$H$21))))))</f>
        <v>-0.16666666666666619</v>
      </c>
      <c r="G32" s="9">
        <f>G21-$C17*IF($C$13=1,$C$21,IF($C$14=1,$D$21,IF($C$15=1,$E$21,IF($C$16=1,$F$21,IF($C$17=1,$G$21,IF($C$18=1,$H$21))))))</f>
        <v>-0.49999999999999956</v>
      </c>
      <c r="H32" s="9">
        <f>H21-$C18*IF($C$13=1,$C$21,IF($C$14=1,$D$21,IF($C$15=1,$E$21,IF($C$16=1,$F$21,IF($C$17=1,$G$21,IF($C$18=1,$H$21))))))</f>
        <v>-0.48148148148148101</v>
      </c>
      <c r="I32" s="13"/>
      <c r="J32" s="13"/>
    </row>
    <row r="33" spans="2:10" ht="14.45" customHeight="1">
      <c r="B33" s="9"/>
      <c r="C33" s="9">
        <f>-C32</f>
        <v>0.11111111111111102</v>
      </c>
      <c r="D33" s="9">
        <f>-D32</f>
        <v>0</v>
      </c>
      <c r="E33" s="9">
        <f t="shared" ref="E33:H33" si="4">-E32</f>
        <v>0.18518518518518501</v>
      </c>
      <c r="F33" s="9">
        <f t="shared" si="4"/>
        <v>0.16666666666666619</v>
      </c>
      <c r="G33" s="9">
        <f t="shared" si="4"/>
        <v>0.49999999999999956</v>
      </c>
      <c r="H33" s="9">
        <f t="shared" si="4"/>
        <v>0.48148148148148101</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0.10714285714285714</v>
      </c>
      <c r="D76" s="9">
        <f>IF(MAX($C$10:$H$10)=1,0, ABS(D10*C14-MAX($C$10:$H$10))/(MAX($C$10:$H$10)*MAX($C$10:$H$10)-MAX($C$10:$H$10)))</f>
        <v>0.10714285714285714</v>
      </c>
      <c r="E76" s="9">
        <f>IF(MAX($C$10:$H$10)=1,0, ABS(E10*C15-MAX($C$10:$H$10))/(MAX($C$10:$H$10)*MAX($C$10:$H$10)-MAX($C$10:$H$10)))</f>
        <v>0</v>
      </c>
      <c r="F76" s="9">
        <f>IF(MAX($C$10:$H$10)=1,0, ABS(F10*C16-MAX($C$10:$H$10))/(MAX($C$10:$H$10)*MAX($C$10:$H$10)-MAX($C$10:$H$10)))</f>
        <v>0.2857142857142857</v>
      </c>
      <c r="G76" s="9">
        <f>IF(MAX($C$10:$H$10)=1,0, ABS(G10*C17-MAX($C$10:$H$10))/(MAX($C$10:$H$10)*MAX($C$10:$H$10)-MAX($C$10:$H$10)))</f>
        <v>0.17857142857142858</v>
      </c>
      <c r="H76" s="9">
        <f>IF(MAX($C$10:$H$10)=1,0, ABS(H10*C18-MAX($C$10:$H$10))/(MAX($C$10:$H$10)*MAX($C$10:$H$10)-MAX($C$10:$H$10)))</f>
        <v>0.21428571428571427</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8</v>
      </c>
    </row>
    <row r="88" spans="2:17" ht="14.45" customHeight="1">
      <c r="B88" s="9"/>
      <c r="C88" s="9"/>
      <c r="Q88" s="9">
        <f>VLOOKUP(Q87,P80:Q86,2)</f>
        <v>0.31540000000000001</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33" priority="1" operator="equal">
      <formula>"YES"</formula>
    </cfRule>
    <cfRule type="cellIs" dxfId="32" priority="2" operator="equal">
      <formula>"NO"</formula>
    </cfRule>
  </conditionalFormatting>
  <dataValidations count="2">
    <dataValidation type="list" allowBlank="1" showInputMessage="1" showErrorMessage="1" sqref="C5 C7" xr:uid="{9012BA3A-3321-4E47-888B-D8D6D05AD10E}">
      <formula1>$C$3:$H$3</formula1>
    </dataValidation>
    <dataValidation type="list" allowBlank="1" showInputMessage="1" showErrorMessage="1" sqref="C10:H10 C13:C18" xr:uid="{C18AC32C-BB96-4247-9FD8-9191ABD5DB0B}">
      <formula1>"1,2,3,4,5,6,7,8,9"</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6342-B230-4266-BB67-4EAD3D0DE372}">
  <sheetPr codeName="Hoja5"/>
  <dimension ref="B1:Y94"/>
  <sheetViews>
    <sheetView zoomScale="78" zoomScaleNormal="78"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64</v>
      </c>
      <c r="D3" s="74" t="s">
        <v>65</v>
      </c>
      <c r="E3" s="74" t="s">
        <v>66</v>
      </c>
      <c r="F3" s="74" t="s">
        <v>67</v>
      </c>
      <c r="G3" s="74" t="s">
        <v>68</v>
      </c>
      <c r="H3" s="74" t="s">
        <v>69</v>
      </c>
      <c r="I3" s="10"/>
      <c r="J3" s="10"/>
      <c r="K3" s="10"/>
    </row>
    <row r="4" spans="2:11" ht="14.45" customHeight="1">
      <c r="D4" s="10"/>
      <c r="E4" s="10"/>
      <c r="F4" s="10"/>
      <c r="G4" s="10"/>
      <c r="H4" s="10"/>
      <c r="I4" s="10"/>
      <c r="J4" s="10"/>
      <c r="K4" s="10"/>
    </row>
    <row r="5" spans="2:11" ht="14.45" customHeight="1">
      <c r="B5" s="5" t="s">
        <v>13</v>
      </c>
      <c r="C5" s="2" t="s">
        <v>68</v>
      </c>
      <c r="D5" s="10"/>
      <c r="E5" s="10"/>
      <c r="F5" s="10"/>
      <c r="G5" s="10"/>
      <c r="H5" s="10"/>
      <c r="I5" s="10"/>
      <c r="J5" s="10"/>
      <c r="K5" s="10"/>
    </row>
    <row r="6" spans="2:11" ht="14.45" customHeight="1">
      <c r="D6" s="10"/>
      <c r="E6" s="10"/>
      <c r="F6" s="10"/>
      <c r="G6" s="10"/>
      <c r="H6" s="10"/>
      <c r="I6" s="10"/>
      <c r="J6" s="10"/>
      <c r="K6" s="10"/>
    </row>
    <row r="7" spans="2:11" ht="14.45" customHeight="1">
      <c r="B7" s="5" t="s">
        <v>14</v>
      </c>
      <c r="C7" s="2" t="s">
        <v>66</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Edad</v>
      </c>
      <c r="D9" s="8" t="str">
        <f t="shared" ref="D9:H9" si="0">IF(D$3="",D$2,D$3)</f>
        <v>Sexo</v>
      </c>
      <c r="E9" s="8" t="str">
        <f t="shared" si="0"/>
        <v>Actividad Fisica</v>
      </c>
      <c r="F9" s="8" t="str">
        <f t="shared" si="0"/>
        <v>Fumador</v>
      </c>
      <c r="G9" s="8" t="str">
        <f t="shared" si="0"/>
        <v>AFM</v>
      </c>
      <c r="H9" s="8" t="str">
        <f t="shared" si="0"/>
        <v>Dieta</v>
      </c>
      <c r="I9" s="10"/>
      <c r="J9" s="10"/>
      <c r="K9" s="10"/>
    </row>
    <row r="10" spans="2:11" ht="14.45" customHeight="1">
      <c r="B10" s="8" t="str">
        <f>C5</f>
        <v>AFM</v>
      </c>
      <c r="C10" s="2">
        <v>8</v>
      </c>
      <c r="D10" s="74">
        <v>2</v>
      </c>
      <c r="E10" s="74">
        <v>2</v>
      </c>
      <c r="F10" s="74">
        <v>5</v>
      </c>
      <c r="G10" s="74">
        <v>1</v>
      </c>
      <c r="H10" s="74">
        <v>4</v>
      </c>
      <c r="I10" s="10"/>
      <c r="J10" s="10"/>
      <c r="K10" s="10"/>
    </row>
    <row r="11" spans="2:11" ht="14.45" customHeight="1">
      <c r="C11" s="9"/>
      <c r="D11" s="10"/>
      <c r="E11" s="10"/>
      <c r="F11" s="10"/>
      <c r="G11" s="10"/>
      <c r="H11" s="10"/>
      <c r="I11" s="10"/>
      <c r="J11" s="10"/>
      <c r="K11" s="10"/>
    </row>
    <row r="12" spans="2:11" ht="14.45" customHeight="1">
      <c r="B12" s="8" t="s">
        <v>18</v>
      </c>
      <c r="C12" s="8" t="str">
        <f>C7</f>
        <v>Actividad Fisica</v>
      </c>
      <c r="D12" s="10"/>
      <c r="E12" s="10"/>
      <c r="F12" s="10"/>
      <c r="G12" s="10"/>
      <c r="H12" s="10"/>
      <c r="I12" s="10"/>
      <c r="J12" s="10"/>
      <c r="K12" s="10"/>
    </row>
    <row r="13" spans="2:11" ht="14.45" customHeight="1">
      <c r="B13" s="8" t="str">
        <f>IF(C$3="",C$2,C$3)</f>
        <v>Edad</v>
      </c>
      <c r="C13" s="2">
        <v>3</v>
      </c>
      <c r="D13" s="10"/>
      <c r="E13" s="10"/>
      <c r="F13" s="10"/>
      <c r="G13" s="10"/>
      <c r="H13" s="10"/>
      <c r="I13" s="10"/>
      <c r="J13" s="10"/>
      <c r="K13" s="10"/>
    </row>
    <row r="14" spans="2:11" ht="14.45" customHeight="1">
      <c r="B14" s="11" t="str">
        <f>IF(D$3="",D$2,D$3)</f>
        <v>Sexo</v>
      </c>
      <c r="C14" s="2">
        <v>2</v>
      </c>
      <c r="D14" s="10"/>
      <c r="E14" s="10"/>
      <c r="F14" s="10"/>
      <c r="G14" s="10"/>
      <c r="H14" s="10"/>
      <c r="I14" s="10"/>
      <c r="J14" s="10"/>
      <c r="K14" s="10"/>
    </row>
    <row r="15" spans="2:11" ht="14.45" customHeight="1">
      <c r="B15" s="11" t="str">
        <f>IF(E$3="",E$2,E$3)</f>
        <v>Actividad Fisica</v>
      </c>
      <c r="C15" s="2">
        <v>1</v>
      </c>
      <c r="D15" s="10"/>
      <c r="E15" s="10"/>
      <c r="F15" s="10"/>
      <c r="G15" s="10"/>
      <c r="H15" s="10"/>
      <c r="I15" s="10"/>
      <c r="J15" s="10"/>
      <c r="K15" s="10"/>
    </row>
    <row r="16" spans="2:11" ht="14.45" customHeight="1">
      <c r="B16" s="11" t="str">
        <f>IF(F$3="",F$2,F$3)</f>
        <v>Fumador</v>
      </c>
      <c r="C16" s="2">
        <v>3</v>
      </c>
      <c r="D16" s="10"/>
      <c r="E16" s="10"/>
      <c r="F16" s="10"/>
      <c r="G16" s="10"/>
      <c r="H16" s="10"/>
      <c r="I16" s="10"/>
      <c r="J16" s="10"/>
      <c r="K16" s="10"/>
    </row>
    <row r="17" spans="2:11" ht="14.45" customHeight="1">
      <c r="B17" s="11" t="str">
        <f>IF(G$3="",G$2,G$3)</f>
        <v>AFM</v>
      </c>
      <c r="C17" s="2">
        <v>9</v>
      </c>
      <c r="D17" s="10"/>
      <c r="E17" s="10"/>
      <c r="F17" s="10"/>
      <c r="G17" s="10"/>
      <c r="H17" s="10"/>
      <c r="I17" s="10"/>
      <c r="J17" s="10"/>
      <c r="K17" s="10"/>
    </row>
    <row r="18" spans="2:11" ht="14.45" customHeight="1">
      <c r="B18" s="11" t="str">
        <f>IF(H$3="",H$2,H$3)</f>
        <v>Dieta</v>
      </c>
      <c r="C18" s="2">
        <v>5</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Edad</v>
      </c>
      <c r="D20" s="8" t="str">
        <f t="shared" ref="D20:H20" si="1">D9</f>
        <v>Sexo</v>
      </c>
      <c r="E20" s="8" t="str">
        <f t="shared" si="1"/>
        <v>Actividad Fisica</v>
      </c>
      <c r="F20" s="8" t="str">
        <f t="shared" si="1"/>
        <v>Fumador</v>
      </c>
      <c r="G20" s="8" t="str">
        <f t="shared" si="1"/>
        <v>AFM</v>
      </c>
      <c r="H20" s="8" t="str">
        <f t="shared" si="1"/>
        <v>Dieta</v>
      </c>
      <c r="I20" s="10"/>
      <c r="J20" s="10"/>
      <c r="K20" s="10"/>
    </row>
    <row r="21" spans="2:11" ht="14.45" customHeight="1">
      <c r="B21" s="117"/>
      <c r="C21" s="1">
        <v>0.11111111111111099</v>
      </c>
      <c r="D21" s="14">
        <v>0.11111111111111101</v>
      </c>
      <c r="E21" s="14">
        <v>3.7037037037037021E-2</v>
      </c>
      <c r="F21" s="14">
        <v>0.16666666666666685</v>
      </c>
      <c r="G21" s="14">
        <v>0.49999999999999956</v>
      </c>
      <c r="H21" s="14">
        <v>7.4074074074074001E-2</v>
      </c>
      <c r="I21" s="10"/>
      <c r="J21" s="10"/>
      <c r="K21" s="10"/>
    </row>
    <row r="22" spans="2:11" ht="14.45" customHeight="1">
      <c r="C22" s="12"/>
      <c r="D22" s="22"/>
      <c r="E22" s="22"/>
      <c r="F22" s="10"/>
      <c r="G22" s="10"/>
      <c r="H22" s="10"/>
      <c r="I22" s="10"/>
      <c r="J22" s="10"/>
      <c r="K22" s="10"/>
    </row>
    <row r="23" spans="2:11" ht="14.45" customHeight="1">
      <c r="B23" s="9" t="s">
        <v>20</v>
      </c>
      <c r="C23" s="9">
        <v>0.16666666666666657</v>
      </c>
      <c r="D23" s="10"/>
      <c r="E23" s="10"/>
      <c r="F23" s="118"/>
      <c r="G23" s="118"/>
      <c r="H23" s="10"/>
      <c r="I23" s="10"/>
      <c r="J23" s="10"/>
      <c r="K23" s="73"/>
    </row>
    <row r="24" spans="2:11" ht="14.45" customHeight="1">
      <c r="B24" s="8" t="s">
        <v>21</v>
      </c>
      <c r="C24" s="14">
        <f>IFERROR(MAX(C76:H76),"")</f>
        <v>0.2857142857142857</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0.31540000000000001</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0.99999999999999933</v>
      </c>
      <c r="I27" s="13"/>
      <c r="J27" s="13"/>
    </row>
    <row r="28" spans="2:11" ht="14.45" customHeight="1">
      <c r="B28" s="9"/>
      <c r="C28" s="9"/>
      <c r="I28" s="13"/>
      <c r="J28" s="13"/>
    </row>
    <row r="29" spans="2:11" ht="14.45" customHeight="1">
      <c r="B29" s="9" t="s">
        <v>24</v>
      </c>
      <c r="C29" s="9">
        <f t="shared" ref="C29:H29" si="2">IF($C$10=1,$C$21,IF($D$10=1,$D$21,IF($E$10=1,$E$21,IF($F$10=1,$F$21,IF($G$10=1,$G$21,IF($H$10=1,$H$21))))))-C10*C21</f>
        <v>-0.3888888888888884</v>
      </c>
      <c r="D29" s="9">
        <f t="shared" si="2"/>
        <v>0.27777777777777757</v>
      </c>
      <c r="E29" s="9">
        <f t="shared" si="2"/>
        <v>0.42592592592592549</v>
      </c>
      <c r="F29" s="9">
        <f t="shared" si="2"/>
        <v>-0.3333333333333347</v>
      </c>
      <c r="G29" s="9">
        <f t="shared" si="2"/>
        <v>0</v>
      </c>
      <c r="H29" s="9">
        <f t="shared" si="2"/>
        <v>0.20370370370370355</v>
      </c>
      <c r="I29" s="13"/>
      <c r="J29" s="13"/>
    </row>
    <row r="30" spans="2:11" ht="14.45" customHeight="1">
      <c r="B30" s="9"/>
      <c r="C30" s="9">
        <f>-C29</f>
        <v>0.3888888888888884</v>
      </c>
      <c r="D30" s="9">
        <f t="shared" ref="D30:H30" si="3">-D29</f>
        <v>-0.27777777777777757</v>
      </c>
      <c r="E30" s="9">
        <f t="shared" si="3"/>
        <v>-0.42592592592592549</v>
      </c>
      <c r="F30" s="9">
        <f t="shared" si="3"/>
        <v>0.3333333333333347</v>
      </c>
      <c r="G30" s="9">
        <f>-G29</f>
        <v>0</v>
      </c>
      <c r="H30" s="9">
        <f t="shared" si="3"/>
        <v>-0.20370370370370355</v>
      </c>
      <c r="I30" s="13"/>
      <c r="J30" s="13"/>
    </row>
    <row r="31" spans="2:11" ht="14.45" customHeight="1">
      <c r="B31" s="9"/>
      <c r="C31" s="9"/>
      <c r="I31" s="13"/>
      <c r="J31" s="13"/>
    </row>
    <row r="32" spans="2:11" ht="14.45" customHeight="1">
      <c r="B32" s="9" t="s">
        <v>25</v>
      </c>
      <c r="C32" s="9">
        <f>C21-$C13*IF($C$13=1,$C$21,IF($C$14=1,$D$21,IF($C$15=1,$E$21,IF($C$16=1,$F$21,IF($C$17=1,$G$21,IF($C$18=1,$H$21))))))</f>
        <v>0</v>
      </c>
      <c r="D32" s="9">
        <f>D21-$C14*IF($C$13=1,$C$21,IF($C$14=1,$D$21,IF($C$15=1,$E$21,IF($C$16=1,$F$21,IF($C$17=1,$G$21,IF($C$18=1,$H$21))))))</f>
        <v>3.7037037037036966E-2</v>
      </c>
      <c r="E32" s="9">
        <f>E21-$C15*IF($C$13=1,$C$21,IF($C$14=1,$D$21,IF($C$15=1,$E$21,IF($C$16=1,$F$21,IF($C$17=1,$G$21,IF($C$18=1,$H$21))))))</f>
        <v>0</v>
      </c>
      <c r="F32" s="9">
        <f>F21-$C16*IF($C$13=1,$C$21,IF($C$14=1,$D$21,IF($C$15=1,$E$21,IF($C$16=1,$F$21,IF($C$17=1,$G$21,IF($C$18=1,$H$21))))))</f>
        <v>5.5555555555555788E-2</v>
      </c>
      <c r="G32" s="9">
        <f>G21-$C17*IF($C$13=1,$C$21,IF($C$14=1,$D$21,IF($C$15=1,$E$21,IF($C$16=1,$F$21,IF($C$17=1,$G$21,IF($C$18=1,$H$21))))))</f>
        <v>0.16666666666666635</v>
      </c>
      <c r="H32" s="9">
        <f>H21-$C18*IF($C$13=1,$C$21,IF($C$14=1,$D$21,IF($C$15=1,$E$21,IF($C$16=1,$F$21,IF($C$17=1,$G$21,IF($C$18=1,$H$21))))))</f>
        <v>-0.11111111111111112</v>
      </c>
      <c r="I32" s="13"/>
      <c r="J32" s="13"/>
    </row>
    <row r="33" spans="2:10" ht="14.45" customHeight="1">
      <c r="B33" s="9"/>
      <c r="C33" s="9">
        <f>-C32</f>
        <v>0</v>
      </c>
      <c r="D33" s="9">
        <f>-D32</f>
        <v>-3.7037037037036966E-2</v>
      </c>
      <c r="E33" s="9">
        <f t="shared" ref="E33:H33" si="4">-E32</f>
        <v>0</v>
      </c>
      <c r="F33" s="9">
        <f t="shared" si="4"/>
        <v>-5.5555555555555788E-2</v>
      </c>
      <c r="G33" s="9">
        <f t="shared" si="4"/>
        <v>-0.16666666666666635</v>
      </c>
      <c r="H33" s="9">
        <f t="shared" si="4"/>
        <v>0.11111111111111112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0.2857142857142857</v>
      </c>
      <c r="D76" s="9">
        <f>IF(MAX($C$10:$H$10)=1,0, ABS(D10*C14-MAX($C$10:$H$10))/(MAX($C$10:$H$10)*MAX($C$10:$H$10)-MAX($C$10:$H$10)))</f>
        <v>7.1428571428571425E-2</v>
      </c>
      <c r="E76" s="9">
        <f>IF(MAX($C$10:$H$10)=1,0, ABS(E10*C15-MAX($C$10:$H$10))/(MAX($C$10:$H$10)*MAX($C$10:$H$10)-MAX($C$10:$H$10)))</f>
        <v>0.10714285714285714</v>
      </c>
      <c r="F76" s="9">
        <f>IF(MAX($C$10:$H$10)=1,0, ABS(F10*C16-MAX($C$10:$H$10))/(MAX($C$10:$H$10)*MAX($C$10:$H$10)-MAX($C$10:$H$10)))</f>
        <v>0.125</v>
      </c>
      <c r="G76" s="9">
        <f>IF(MAX($C$10:$H$10)=1,0, ABS(G10*C17-MAX($C$10:$H$10))/(MAX($C$10:$H$10)*MAX($C$10:$H$10)-MAX($C$10:$H$10)))</f>
        <v>1.7857142857142856E-2</v>
      </c>
      <c r="H76" s="9">
        <f>IF(MAX($C$10:$H$10)=1,0, ABS(H10*C18-MAX($C$10:$H$10))/(MAX($C$10:$H$10)*MAX($C$10:$H$10)-MAX($C$10:$H$10)))</f>
        <v>0.21428571428571427</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8</v>
      </c>
    </row>
    <row r="88" spans="2:17" ht="14.45" customHeight="1">
      <c r="B88" s="9"/>
      <c r="C88" s="9"/>
      <c r="Q88" s="9">
        <f>VLOOKUP(Q87,P80:Q86,2)</f>
        <v>0.31540000000000001</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31" priority="1" operator="equal">
      <formula>"YES"</formula>
    </cfRule>
    <cfRule type="cellIs" dxfId="30" priority="2" operator="equal">
      <formula>"NO"</formula>
    </cfRule>
  </conditionalFormatting>
  <dataValidations count="2">
    <dataValidation type="list" allowBlank="1" showInputMessage="1" showErrorMessage="1" sqref="C5 C7" xr:uid="{01F4C476-6E6F-4DE3-AA82-64DEAEF42EA8}">
      <formula1>$C$3:$H$3</formula1>
    </dataValidation>
    <dataValidation type="list" allowBlank="1" showInputMessage="1" showErrorMessage="1" sqref="C10:H10 C13:C18" xr:uid="{3185CC70-556E-44A4-9865-64A4BC648EA4}">
      <formula1>"1,2,3,4,5,6,7,8,9"</formula1>
    </dataValidation>
  </dataValidation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DB02-FC9A-4F2F-A0C3-11F87D4E846E}">
  <sheetPr codeName="Hoja6"/>
  <dimension ref="B1:Y94"/>
  <sheetViews>
    <sheetView zoomScale="70" zoomScaleNormal="70" workbookViewId="0">
      <selection activeCell="C21" sqref="C21:H21"/>
    </sheetView>
  </sheetViews>
  <sheetFormatPr defaultColWidth="8.85546875" defaultRowHeight="14.45" customHeight="1"/>
  <cols>
    <col min="1" max="1" width="8.85546875" style="3"/>
    <col min="2" max="2" width="19.28515625" style="3" customWidth="1"/>
    <col min="3" max="3" width="11.42578125" style="3" customWidth="1"/>
    <col min="4" max="8" width="11.42578125" style="9" customWidth="1"/>
    <col min="9" max="25" width="8.85546875" style="9"/>
    <col min="26" max="16384" width="8.85546875" style="3"/>
  </cols>
  <sheetData>
    <row r="1" spans="2:11" ht="14.45" customHeight="1">
      <c r="D1" s="10"/>
      <c r="E1" s="10"/>
      <c r="F1" s="10"/>
      <c r="G1" s="10"/>
      <c r="H1" s="10"/>
      <c r="I1" s="10"/>
      <c r="J1" s="10"/>
      <c r="K1" s="10"/>
    </row>
    <row r="2" spans="2:11" ht="14.45" customHeight="1">
      <c r="B2" s="5" t="s">
        <v>133</v>
      </c>
      <c r="C2" s="6" t="s">
        <v>2</v>
      </c>
      <c r="D2" s="7" t="s">
        <v>3</v>
      </c>
      <c r="E2" s="7" t="s">
        <v>4</v>
      </c>
      <c r="F2" s="7" t="s">
        <v>5</v>
      </c>
      <c r="G2" s="7" t="s">
        <v>6</v>
      </c>
      <c r="H2" s="7" t="s">
        <v>134</v>
      </c>
      <c r="I2" s="10"/>
      <c r="J2" s="10"/>
      <c r="K2" s="10"/>
    </row>
    <row r="3" spans="2:11" ht="14.45" customHeight="1">
      <c r="B3" s="5" t="s">
        <v>7</v>
      </c>
      <c r="C3" s="2" t="s">
        <v>108</v>
      </c>
      <c r="D3" s="74" t="s">
        <v>109</v>
      </c>
      <c r="E3" s="74" t="s">
        <v>110</v>
      </c>
      <c r="F3" s="74" t="s">
        <v>111</v>
      </c>
      <c r="G3" s="74" t="s">
        <v>112</v>
      </c>
      <c r="H3" s="74" t="s">
        <v>113</v>
      </c>
      <c r="I3" s="10"/>
      <c r="J3" s="10"/>
      <c r="K3" s="10"/>
    </row>
    <row r="4" spans="2:11" ht="14.45" customHeight="1">
      <c r="D4" s="10"/>
      <c r="E4" s="10"/>
      <c r="F4" s="10"/>
      <c r="G4" s="10"/>
      <c r="H4" s="10"/>
      <c r="I4" s="10"/>
      <c r="J4" s="10"/>
      <c r="K4" s="10"/>
    </row>
    <row r="5" spans="2:11" ht="14.45" customHeight="1">
      <c r="B5" s="5" t="s">
        <v>13</v>
      </c>
      <c r="C5" s="2" t="s">
        <v>108</v>
      </c>
      <c r="D5" s="10"/>
      <c r="E5" s="10"/>
      <c r="F5" s="10"/>
      <c r="G5" s="10"/>
      <c r="H5" s="10"/>
      <c r="I5" s="10"/>
      <c r="J5" s="10"/>
      <c r="K5" s="10"/>
    </row>
    <row r="6" spans="2:11" ht="14.45" customHeight="1">
      <c r="D6" s="10"/>
      <c r="E6" s="10"/>
      <c r="F6" s="10"/>
      <c r="G6" s="10"/>
      <c r="H6" s="10"/>
      <c r="I6" s="10"/>
      <c r="J6" s="10"/>
      <c r="K6" s="10"/>
    </row>
    <row r="7" spans="2:11" ht="14.45" customHeight="1">
      <c r="B7" s="5" t="s">
        <v>14</v>
      </c>
      <c r="C7" s="2" t="s">
        <v>112</v>
      </c>
      <c r="D7" s="10"/>
      <c r="E7" s="10"/>
      <c r="F7" s="10"/>
      <c r="G7" s="10"/>
      <c r="H7" s="10"/>
      <c r="I7" s="10"/>
      <c r="J7" s="10"/>
      <c r="K7" s="10"/>
    </row>
    <row r="8" spans="2:11" ht="14.45" customHeight="1">
      <c r="D8" s="10"/>
      <c r="E8" s="10"/>
      <c r="F8" s="10"/>
      <c r="G8" s="10"/>
      <c r="H8" s="10"/>
      <c r="I8" s="10"/>
      <c r="J8" s="10"/>
      <c r="K8" s="10"/>
    </row>
    <row r="9" spans="2:11" ht="14.45" customHeight="1">
      <c r="B9" s="7" t="s">
        <v>16</v>
      </c>
      <c r="C9" s="8" t="str">
        <f>IF(C$3="",C$2,C$3)</f>
        <v>HP</v>
      </c>
      <c r="D9" s="8" t="str">
        <f t="shared" ref="D9:H9" si="0">IF(D$3="",D$2,D$3)</f>
        <v>THP</v>
      </c>
      <c r="E9" s="8" t="str">
        <f t="shared" si="0"/>
        <v>EHP</v>
      </c>
      <c r="F9" s="8" t="str">
        <f t="shared" si="0"/>
        <v>TEHP</v>
      </c>
      <c r="G9" s="8" t="str">
        <f t="shared" si="0"/>
        <v>AGS</v>
      </c>
      <c r="H9" s="8" t="str">
        <f t="shared" si="0"/>
        <v>DAP</v>
      </c>
      <c r="I9" s="10"/>
      <c r="J9" s="10"/>
      <c r="K9" s="10"/>
    </row>
    <row r="10" spans="2:11" ht="14.45" customHeight="1">
      <c r="B10" s="8" t="str">
        <f>C5</f>
        <v>HP</v>
      </c>
      <c r="C10" s="2">
        <v>1</v>
      </c>
      <c r="D10" s="74">
        <v>9</v>
      </c>
      <c r="E10" s="74">
        <v>1</v>
      </c>
      <c r="F10" s="74">
        <v>5</v>
      </c>
      <c r="G10" s="74">
        <v>4</v>
      </c>
      <c r="H10" s="74">
        <v>3</v>
      </c>
      <c r="I10" s="10"/>
      <c r="J10" s="10"/>
      <c r="K10" s="10"/>
    </row>
    <row r="11" spans="2:11" ht="14.45" customHeight="1">
      <c r="C11" s="9"/>
      <c r="D11" s="10"/>
      <c r="E11" s="10"/>
      <c r="F11" s="10"/>
      <c r="G11" s="10"/>
      <c r="H11" s="10"/>
      <c r="I11" s="10"/>
      <c r="J11" s="10"/>
      <c r="K11" s="10"/>
    </row>
    <row r="12" spans="2:11" ht="14.45" customHeight="1">
      <c r="B12" s="8" t="s">
        <v>18</v>
      </c>
      <c r="C12" s="8" t="str">
        <f>C7</f>
        <v>AGS</v>
      </c>
      <c r="D12" s="10"/>
      <c r="E12" s="10"/>
      <c r="F12" s="10"/>
      <c r="G12" s="10"/>
      <c r="H12" s="10"/>
      <c r="I12" s="10"/>
      <c r="J12" s="10"/>
      <c r="K12" s="10"/>
    </row>
    <row r="13" spans="2:11" ht="14.45" customHeight="1">
      <c r="B13" s="8" t="str">
        <f>IF(C$3="",C$2,C$3)</f>
        <v>HP</v>
      </c>
      <c r="C13" s="2">
        <v>8</v>
      </c>
      <c r="D13" s="10"/>
      <c r="E13" s="10"/>
      <c r="F13" s="10"/>
      <c r="G13" s="10"/>
      <c r="H13" s="10"/>
      <c r="I13" s="10"/>
      <c r="J13" s="10"/>
      <c r="K13" s="10"/>
    </row>
    <row r="14" spans="2:11" ht="14.45" customHeight="1">
      <c r="B14" s="11" t="str">
        <f>IF(D$3="",D$2,D$3)</f>
        <v>THP</v>
      </c>
      <c r="C14" s="2">
        <v>3</v>
      </c>
      <c r="D14" s="10"/>
      <c r="E14" s="10"/>
      <c r="F14" s="10"/>
      <c r="G14" s="10"/>
      <c r="H14" s="10"/>
      <c r="I14" s="10"/>
      <c r="J14" s="10"/>
      <c r="K14" s="10"/>
    </row>
    <row r="15" spans="2:11" ht="14.45" customHeight="1">
      <c r="B15" s="11" t="str">
        <f>IF(E$3="",E$2,E$3)</f>
        <v>EHP</v>
      </c>
      <c r="C15" s="2">
        <v>9</v>
      </c>
      <c r="D15" s="10"/>
      <c r="E15" s="10"/>
      <c r="F15" s="10"/>
      <c r="G15" s="10"/>
      <c r="H15" s="10"/>
      <c r="I15" s="10"/>
      <c r="J15" s="10"/>
      <c r="K15" s="10"/>
    </row>
    <row r="16" spans="2:11" ht="14.45" customHeight="1">
      <c r="B16" s="11" t="str">
        <f>IF(F$3="",F$2,F$3)</f>
        <v>TEHP</v>
      </c>
      <c r="C16" s="2">
        <v>3</v>
      </c>
      <c r="D16" s="10"/>
      <c r="E16" s="10"/>
      <c r="F16" s="10"/>
      <c r="G16" s="10"/>
      <c r="H16" s="10"/>
      <c r="I16" s="10"/>
      <c r="J16" s="10"/>
      <c r="K16" s="10"/>
    </row>
    <row r="17" spans="2:11" ht="14.45" customHeight="1">
      <c r="B17" s="11" t="str">
        <f>IF(G$3="",G$2,G$3)</f>
        <v>AGS</v>
      </c>
      <c r="C17" s="2">
        <v>1</v>
      </c>
      <c r="D17" s="10"/>
      <c r="E17" s="10"/>
      <c r="F17" s="10"/>
      <c r="G17" s="10"/>
      <c r="H17" s="10"/>
      <c r="I17" s="10"/>
      <c r="J17" s="10"/>
      <c r="K17" s="10"/>
    </row>
    <row r="18" spans="2:11" ht="14.45" customHeight="1">
      <c r="B18" s="11" t="str">
        <f>IF(H$3="",H$2,H$3)</f>
        <v>DAP</v>
      </c>
      <c r="C18" s="2">
        <v>2</v>
      </c>
      <c r="D18" s="10"/>
      <c r="E18" s="10"/>
      <c r="F18" s="10"/>
      <c r="G18" s="10"/>
      <c r="H18" s="10"/>
      <c r="I18" s="10"/>
      <c r="J18" s="10"/>
      <c r="K18" s="10"/>
    </row>
    <row r="19" spans="2:11" ht="14.45" customHeight="1">
      <c r="B19" s="10"/>
      <c r="D19" s="10"/>
      <c r="E19" s="10"/>
      <c r="F19" s="10"/>
      <c r="G19" s="10"/>
      <c r="H19" s="10"/>
      <c r="I19" s="10"/>
      <c r="J19" s="10"/>
      <c r="K19" s="10"/>
    </row>
    <row r="20" spans="2:11" ht="14.45" customHeight="1">
      <c r="B20" s="116" t="s">
        <v>19</v>
      </c>
      <c r="C20" s="5" t="str">
        <f>C9</f>
        <v>HP</v>
      </c>
      <c r="D20" s="8" t="str">
        <f t="shared" ref="D20:H20" si="1">D9</f>
        <v>THP</v>
      </c>
      <c r="E20" s="8" t="str">
        <f t="shared" si="1"/>
        <v>EHP</v>
      </c>
      <c r="F20" s="8" t="str">
        <f t="shared" si="1"/>
        <v>TEHP</v>
      </c>
      <c r="G20" s="8" t="str">
        <f t="shared" si="1"/>
        <v>AGS</v>
      </c>
      <c r="H20" s="8" t="str">
        <f t="shared" si="1"/>
        <v>DAP</v>
      </c>
      <c r="I20" s="10"/>
      <c r="J20" s="10"/>
      <c r="K20" s="10"/>
    </row>
    <row r="21" spans="2:11" ht="14.45" customHeight="1">
      <c r="B21" s="117"/>
      <c r="C21" s="1">
        <v>0.29646017699115051</v>
      </c>
      <c r="D21" s="14">
        <v>4.4247787610619448E-2</v>
      </c>
      <c r="E21" s="14">
        <v>0.39823008849557551</v>
      </c>
      <c r="F21" s="14">
        <v>7.9646017699115057E-2</v>
      </c>
      <c r="G21" s="14">
        <v>4.8672566371681457E-2</v>
      </c>
      <c r="H21" s="14">
        <v>0.1327433628318585</v>
      </c>
      <c r="I21" s="10"/>
      <c r="J21" s="10"/>
      <c r="K21" s="10"/>
    </row>
    <row r="22" spans="2:11" ht="14.45" customHeight="1">
      <c r="C22" s="12"/>
      <c r="D22" s="22"/>
      <c r="E22" s="22"/>
      <c r="F22" s="10"/>
      <c r="G22" s="10"/>
      <c r="H22" s="10"/>
      <c r="I22" s="10"/>
      <c r="J22" s="10"/>
      <c r="K22" s="10"/>
    </row>
    <row r="23" spans="2:11" ht="14.45" customHeight="1">
      <c r="B23" s="9" t="s">
        <v>20</v>
      </c>
      <c r="C23" s="9">
        <v>0.1017699115044249</v>
      </c>
      <c r="D23" s="10"/>
      <c r="E23" s="10"/>
      <c r="F23" s="118"/>
      <c r="G23" s="118"/>
      <c r="H23" s="10"/>
      <c r="I23" s="10"/>
      <c r="J23" s="10"/>
      <c r="K23" s="73"/>
    </row>
    <row r="24" spans="2:11" ht="14.45" customHeight="1">
      <c r="B24" s="8" t="s">
        <v>21</v>
      </c>
      <c r="C24" s="14">
        <f>IFERROR(MAX(C76:H76),"")</f>
        <v>0.25</v>
      </c>
      <c r="D24" s="119" t="str">
        <f>IF(C24&lt;C25, "The pairwise comparison consistency level is acceptable", "The pairwise comparison consistency level is not acceptable")</f>
        <v>The pairwise comparison consistency level is acceptable</v>
      </c>
      <c r="E24" s="119"/>
      <c r="F24" s="119"/>
      <c r="G24" s="119"/>
      <c r="H24" s="119"/>
      <c r="I24" s="119"/>
      <c r="J24" s="119"/>
      <c r="K24" s="119"/>
    </row>
    <row r="25" spans="2:11" ht="14.45" customHeight="1">
      <c r="B25" s="7" t="s">
        <v>22</v>
      </c>
      <c r="C25" s="8">
        <f>IFERROR(Q88,"")</f>
        <v>0.3337</v>
      </c>
      <c r="D25" s="10"/>
      <c r="E25" s="10"/>
      <c r="F25" s="10"/>
      <c r="G25" s="10"/>
      <c r="H25" s="10"/>
      <c r="I25" s="10"/>
      <c r="J25" s="10"/>
      <c r="K25" s="10"/>
    </row>
    <row r="26" spans="2:11" ht="14.45" customHeight="1">
      <c r="B26" s="19"/>
      <c r="C26" s="19"/>
      <c r="D26" s="13"/>
      <c r="E26" s="13"/>
      <c r="F26" s="13"/>
      <c r="G26" s="13"/>
      <c r="H26" s="13"/>
      <c r="I26" s="13"/>
      <c r="J26" s="13"/>
    </row>
    <row r="27" spans="2:11" ht="14.45" customHeight="1">
      <c r="B27" s="9" t="s">
        <v>23</v>
      </c>
      <c r="C27" s="9">
        <f>SUM(C21:H21)</f>
        <v>1.0000000000000004</v>
      </c>
      <c r="I27" s="13"/>
      <c r="J27" s="13"/>
    </row>
    <row r="28" spans="2:11" ht="14.45" customHeight="1">
      <c r="B28" s="9"/>
      <c r="C28" s="9"/>
      <c r="I28" s="13"/>
      <c r="J28" s="13"/>
    </row>
    <row r="29" spans="2:11" ht="14.45" customHeight="1">
      <c r="B29" s="9" t="s">
        <v>24</v>
      </c>
      <c r="C29" s="9">
        <f t="shared" ref="C29:H29" si="2">IF($C$10=1,$C$21,IF($D$10=1,$D$21,IF($E$10=1,$E$21,IF($F$10=1,$F$21,IF($G$10=1,$G$21,IF($H$10=1,$H$21))))))-C10*C21</f>
        <v>0</v>
      </c>
      <c r="D29" s="9">
        <f t="shared" si="2"/>
        <v>-0.10176991150442449</v>
      </c>
      <c r="E29" s="9">
        <f t="shared" si="2"/>
        <v>-0.10176991150442499</v>
      </c>
      <c r="F29" s="9">
        <f t="shared" si="2"/>
        <v>-0.10176991150442477</v>
      </c>
      <c r="G29" s="9">
        <f t="shared" si="2"/>
        <v>0.10176991150442469</v>
      </c>
      <c r="H29" s="9">
        <f t="shared" si="2"/>
        <v>-0.10176991150442499</v>
      </c>
      <c r="I29" s="13"/>
      <c r="J29" s="13"/>
    </row>
    <row r="30" spans="2:11" ht="14.45" customHeight="1">
      <c r="B30" s="9"/>
      <c r="C30" s="9">
        <f>-C29</f>
        <v>0</v>
      </c>
      <c r="D30" s="9">
        <f t="shared" ref="D30:H30" si="3">-D29</f>
        <v>0.10176991150442449</v>
      </c>
      <c r="E30" s="9">
        <f t="shared" si="3"/>
        <v>0.10176991150442499</v>
      </c>
      <c r="F30" s="9">
        <f t="shared" si="3"/>
        <v>0.10176991150442477</v>
      </c>
      <c r="G30" s="9">
        <f>-G29</f>
        <v>-0.10176991150442469</v>
      </c>
      <c r="H30" s="9">
        <f t="shared" si="3"/>
        <v>0.10176991150442499</v>
      </c>
      <c r="I30" s="13"/>
      <c r="J30" s="13"/>
    </row>
    <row r="31" spans="2:11" ht="14.45" customHeight="1">
      <c r="B31" s="9"/>
      <c r="C31" s="9"/>
      <c r="I31" s="13"/>
      <c r="J31" s="13"/>
    </row>
    <row r="32" spans="2:11" ht="14.45" customHeight="1">
      <c r="B32" s="9" t="s">
        <v>25</v>
      </c>
      <c r="C32" s="9">
        <f>C21-$C13*IF($C$13=1,$C$21,IF($C$14=1,$D$21,IF($C$15=1,$E$21,IF($C$16=1,$F$21,IF($C$17=1,$G$21,IF($C$18=1,$H$21))))))</f>
        <v>-9.292035398230114E-2</v>
      </c>
      <c r="D32" s="9">
        <f>D21-$C14*IF($C$13=1,$C$21,IF($C$14=1,$D$21,IF($C$15=1,$E$21,IF($C$16=1,$F$21,IF($C$17=1,$G$21,IF($C$18=1,$H$21))))))</f>
        <v>-0.10176991150442491</v>
      </c>
      <c r="E32" s="9">
        <f>E21-$C15*IF($C$13=1,$C$21,IF($C$14=1,$D$21,IF($C$15=1,$E$21,IF($C$16=1,$F$21,IF($C$17=1,$G$21,IF($C$18=1,$H$21))))))</f>
        <v>-3.9823008849557584E-2</v>
      </c>
      <c r="F32" s="9">
        <f>F21-$C16*IF($C$13=1,$C$21,IF($C$14=1,$D$21,IF($C$15=1,$E$21,IF($C$16=1,$F$21,IF($C$17=1,$G$21,IF($C$18=1,$H$21))))))</f>
        <v>-6.6371681415929307E-2</v>
      </c>
      <c r="G32" s="9">
        <f>G21-$C17*IF($C$13=1,$C$21,IF($C$14=1,$D$21,IF($C$15=1,$E$21,IF($C$16=1,$F$21,IF($C$17=1,$G$21,IF($C$18=1,$H$21))))))</f>
        <v>0</v>
      </c>
      <c r="H32" s="9">
        <f>H21-$C18*IF($C$13=1,$C$21,IF($C$14=1,$D$21,IF($C$15=1,$E$21,IF($C$16=1,$F$21,IF($C$17=1,$G$21,IF($C$18=1,$H$21))))))</f>
        <v>3.5398230088495589E-2</v>
      </c>
      <c r="I32" s="13"/>
      <c r="J32" s="13"/>
    </row>
    <row r="33" spans="2:10" ht="14.45" customHeight="1">
      <c r="B33" s="9"/>
      <c r="C33" s="9">
        <f>-C32</f>
        <v>9.292035398230114E-2</v>
      </c>
      <c r="D33" s="9">
        <f>-D32</f>
        <v>0.10176991150442491</v>
      </c>
      <c r="E33" s="9">
        <f t="shared" ref="E33:H33" si="4">-E32</f>
        <v>3.9823008849557584E-2</v>
      </c>
      <c r="F33" s="9">
        <f t="shared" si="4"/>
        <v>6.6371681415929307E-2</v>
      </c>
      <c r="G33" s="9">
        <f t="shared" si="4"/>
        <v>0</v>
      </c>
      <c r="H33" s="9">
        <f t="shared" si="4"/>
        <v>-3.5398230088495589E-2</v>
      </c>
      <c r="I33" s="13"/>
      <c r="J33" s="13"/>
    </row>
    <row r="34" spans="2:10" ht="14.45" customHeight="1">
      <c r="B34" s="19"/>
      <c r="C34" s="19"/>
      <c r="D34" s="13"/>
      <c r="E34" s="13"/>
      <c r="F34" s="13"/>
      <c r="G34" s="13"/>
      <c r="H34" s="13"/>
      <c r="I34" s="13"/>
      <c r="J34" s="13"/>
    </row>
    <row r="35" spans="2:10" ht="14.45" customHeight="1">
      <c r="B35" s="19"/>
      <c r="C35" s="19"/>
      <c r="D35" s="13"/>
      <c r="E35" s="13"/>
      <c r="F35" s="13"/>
      <c r="G35" s="13"/>
      <c r="H35" s="13"/>
      <c r="I35" s="13"/>
      <c r="J35" s="13"/>
    </row>
    <row r="36" spans="2:10" ht="14.45" customHeight="1">
      <c r="B36" s="20"/>
      <c r="C36" s="20"/>
    </row>
    <row r="68" spans="2:17" ht="14.45" customHeight="1">
      <c r="B68" s="9"/>
      <c r="C68" s="9"/>
    </row>
    <row r="69" spans="2:17" ht="14.45" customHeight="1">
      <c r="B69" s="9"/>
      <c r="C69" s="9"/>
    </row>
    <row r="70" spans="2:17" ht="14.45" customHeight="1">
      <c r="B70" s="9"/>
      <c r="C70" s="9"/>
    </row>
    <row r="71" spans="2:17" ht="14.45" customHeight="1">
      <c r="B71" s="9"/>
      <c r="C71" s="9"/>
    </row>
    <row r="72" spans="2:17" ht="14.45" customHeight="1">
      <c r="B72" s="9"/>
      <c r="C72" s="9"/>
    </row>
    <row r="73" spans="2:17" ht="14.45" customHeight="1">
      <c r="B73" s="9"/>
      <c r="C73" s="9"/>
    </row>
    <row r="74" spans="2:17" ht="14.45" customHeight="1">
      <c r="B74" s="9"/>
      <c r="C74" s="9"/>
    </row>
    <row r="75" spans="2:17" ht="14.45" customHeight="1">
      <c r="B75" s="9"/>
      <c r="C75" s="9"/>
    </row>
    <row r="76" spans="2:17" ht="14.45" customHeight="1">
      <c r="B76" s="9"/>
      <c r="C76" s="9">
        <f>IF(MAX($C$10:$H$10)=1,0, ABS(C10*C13-MAX($C$10:$H$10))/(MAX($C$10:$H$10)*MAX($C$10:$H$10)-MAX($C$10:$H$10)))</f>
        <v>1.3888888888888888E-2</v>
      </c>
      <c r="D76" s="9">
        <f>IF(MAX($C$10:$H$10)=1,0, ABS(D10*C14-MAX($C$10:$H$10))/(MAX($C$10:$H$10)*MAX($C$10:$H$10)-MAX($C$10:$H$10)))</f>
        <v>0.25</v>
      </c>
      <c r="E76" s="9">
        <f>IF(MAX($C$10:$H$10)=1,0, ABS(E10*C15-MAX($C$10:$H$10))/(MAX($C$10:$H$10)*MAX($C$10:$H$10)-MAX($C$10:$H$10)))</f>
        <v>0</v>
      </c>
      <c r="F76" s="9">
        <f>IF(MAX($C$10:$H$10)=1,0, ABS(F10*C16-MAX($C$10:$H$10))/(MAX($C$10:$H$10)*MAX($C$10:$H$10)-MAX($C$10:$H$10)))</f>
        <v>8.3333333333333329E-2</v>
      </c>
      <c r="G76" s="9">
        <f>IF(MAX($C$10:$H$10)=1,0, ABS(G10*C17-MAX($C$10:$H$10))/(MAX($C$10:$H$10)*MAX($C$10:$H$10)-MAX($C$10:$H$10)))</f>
        <v>6.9444444444444448E-2</v>
      </c>
      <c r="H76" s="9">
        <f>IF(MAX($C$10:$H$10)=1,0, ABS(H10*C18-MAX($C$10:$H$10))/(MAX($C$10:$H$10)*MAX($C$10:$H$10)-MAX($C$10:$H$10)))</f>
        <v>4.1666666666666664E-2</v>
      </c>
    </row>
    <row r="77" spans="2:17" ht="14.45" customHeight="1">
      <c r="B77" s="9"/>
      <c r="C77" s="9"/>
    </row>
    <row r="78" spans="2:17" ht="14.45" customHeight="1">
      <c r="B78" s="9"/>
      <c r="C78" s="9"/>
      <c r="P78" s="15" t="s">
        <v>15</v>
      </c>
      <c r="Q78" s="120">
        <v>6</v>
      </c>
    </row>
    <row r="79" spans="2:17" ht="14.45" customHeight="1">
      <c r="B79" s="9"/>
      <c r="C79" s="9"/>
      <c r="P79" s="16" t="s">
        <v>17</v>
      </c>
      <c r="Q79" s="120"/>
    </row>
    <row r="80" spans="2:17" ht="14.45" customHeight="1">
      <c r="B80" s="9"/>
      <c r="C80" s="9"/>
      <c r="P80" s="17">
        <v>3</v>
      </c>
      <c r="Q80" s="17">
        <v>0.16669999999999999</v>
      </c>
    </row>
    <row r="81" spans="2:17" ht="14.45" customHeight="1">
      <c r="B81" s="9"/>
      <c r="C81" s="9"/>
      <c r="P81" s="17">
        <v>4</v>
      </c>
      <c r="Q81" s="17">
        <v>0.22059999999999999</v>
      </c>
    </row>
    <row r="82" spans="2:17" ht="14.45" customHeight="1">
      <c r="B82" s="9"/>
      <c r="C82" s="9"/>
      <c r="P82" s="17">
        <v>5</v>
      </c>
      <c r="Q82" s="17">
        <v>0.25459999999999999</v>
      </c>
    </row>
    <row r="83" spans="2:17" ht="14.45" customHeight="1">
      <c r="B83" s="9"/>
      <c r="C83" s="9"/>
      <c r="P83" s="17">
        <v>6</v>
      </c>
      <c r="Q83" s="17">
        <v>0.3044</v>
      </c>
    </row>
    <row r="84" spans="2:17" ht="14.45" customHeight="1">
      <c r="B84" s="9"/>
      <c r="C84" s="9"/>
      <c r="P84" s="17">
        <v>7</v>
      </c>
      <c r="Q84" s="17">
        <v>0.3029</v>
      </c>
    </row>
    <row r="85" spans="2:17" ht="14.45" customHeight="1">
      <c r="B85" s="9"/>
      <c r="C85" s="9"/>
      <c r="P85" s="17">
        <v>8</v>
      </c>
      <c r="Q85" s="17">
        <v>0.31540000000000001</v>
      </c>
    </row>
    <row r="86" spans="2:17" ht="14.45" customHeight="1">
      <c r="B86" s="9"/>
      <c r="C86" s="9"/>
      <c r="P86" s="9">
        <v>9</v>
      </c>
      <c r="Q86" s="17">
        <v>0.3337</v>
      </c>
    </row>
    <row r="87" spans="2:17" ht="14.45" customHeight="1">
      <c r="B87" s="9"/>
      <c r="C87" s="9"/>
      <c r="Q87" s="9">
        <f>MAX(C10:H10)</f>
        <v>9</v>
      </c>
    </row>
    <row r="88" spans="2:17" ht="14.45" customHeight="1">
      <c r="B88" s="9"/>
      <c r="C88" s="9"/>
      <c r="Q88" s="9">
        <f>VLOOKUP(Q87,P80:Q86,2)</f>
        <v>0.3337</v>
      </c>
    </row>
    <row r="89" spans="2:17" ht="14.45" customHeight="1">
      <c r="B89" s="9"/>
      <c r="C89" s="9"/>
    </row>
    <row r="90" spans="2:17" ht="14.45" customHeight="1">
      <c r="B90" s="9"/>
      <c r="C90" s="9"/>
    </row>
    <row r="91" spans="2:17" ht="14.45" customHeight="1">
      <c r="B91" s="9"/>
      <c r="C91" s="9"/>
    </row>
    <row r="92" spans="2:17" ht="14.45" customHeight="1">
      <c r="B92" s="9"/>
      <c r="C92" s="9"/>
    </row>
    <row r="93" spans="2:17" ht="14.45" customHeight="1">
      <c r="B93" s="9"/>
      <c r="C93" s="9"/>
    </row>
    <row r="94" spans="2:17" ht="14.45" customHeight="1">
      <c r="B94" s="9"/>
      <c r="C94" s="9"/>
    </row>
  </sheetData>
  <mergeCells count="4">
    <mergeCell ref="B20:B21"/>
    <mergeCell ref="F23:G23"/>
    <mergeCell ref="D24:K24"/>
    <mergeCell ref="Q78:Q79"/>
  </mergeCells>
  <conditionalFormatting sqref="H23">
    <cfRule type="cellIs" dxfId="29" priority="1" operator="equal">
      <formula>"YES"</formula>
    </cfRule>
    <cfRule type="cellIs" dxfId="28" priority="2" operator="equal">
      <formula>"NO"</formula>
    </cfRule>
  </conditionalFormatting>
  <dataValidations count="2">
    <dataValidation type="list" allowBlank="1" showInputMessage="1" showErrorMessage="1" sqref="C5 C7" xr:uid="{86E5837F-9142-4D75-99CE-50B17ED0E43E}">
      <formula1>$C$3:$H$3</formula1>
    </dataValidation>
    <dataValidation type="list" allowBlank="1" showInputMessage="1" showErrorMessage="1" sqref="C10:H10 C13:C18" xr:uid="{9CDAFD98-4544-4A1D-81E1-30842F456881}">
      <formula1>"1,2,3,4,5,6,7,8,9"</formula1>
    </dataValidation>
  </dataValidation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E6AD4A244550E4D8DF764622D839F76" ma:contentTypeVersion="3" ma:contentTypeDescription="Crear nuevo documento." ma:contentTypeScope="" ma:versionID="0689b780aac34e4fdd7f0fd8d7492be9">
  <xsd:schema xmlns:xsd="http://www.w3.org/2001/XMLSchema" xmlns:xs="http://www.w3.org/2001/XMLSchema" xmlns:p="http://schemas.microsoft.com/office/2006/metadata/properties" xmlns:ns2="ed9c9c93-9c5e-4661-bd0f-8684bd60c316" targetNamespace="http://schemas.microsoft.com/office/2006/metadata/properties" ma:root="true" ma:fieldsID="c194bd3cfafac191f75246b663cc8759" ns2:_="">
    <xsd:import namespace="ed9c9c93-9c5e-4661-bd0f-8684bd60c31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9c9c93-9c5e-4661-bd0f-8684bd60c3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FAEA2E-7930-45F9-A510-686F0F64EF8D}"/>
</file>

<file path=customXml/itemProps2.xml><?xml version="1.0" encoding="utf-8"?>
<ds:datastoreItem xmlns:ds="http://schemas.openxmlformats.org/officeDocument/2006/customXml" ds:itemID="{A472A723-BD0C-49F1-9DA2-D610D4BE2A3C}"/>
</file>

<file path=customXml/itemProps3.xml><?xml version="1.0" encoding="utf-8"?>
<ds:datastoreItem xmlns:ds="http://schemas.openxmlformats.org/officeDocument/2006/customXml" ds:itemID="{29263598-2DA1-4772-B08B-F0C3FB083B00}"/>
</file>

<file path=docProps/app.xml><?xml version="1.0" encoding="utf-8"?>
<Properties xmlns="http://schemas.openxmlformats.org/officeDocument/2006/extended-properties" xmlns:vt="http://schemas.openxmlformats.org/officeDocument/2006/docPropsVTypes">
  <Application>Microsoft Excel Online</Application>
  <Manager/>
  <Company>TU Delft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Jafar Rezaei - TBM</dc:creator>
  <cp:keywords/>
  <dc:description/>
  <cp:lastModifiedBy>Raul Ramirez</cp:lastModifiedBy>
  <cp:revision/>
  <dcterms:created xsi:type="dcterms:W3CDTF">2015-10-01T09:15:47Z</dcterms:created>
  <dcterms:modified xsi:type="dcterms:W3CDTF">2022-11-27T01:07:23Z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0x0101004E6AD4A244550E4D8DF764622D839F76</vt:lpwstr>
  </property>
</Properties>
</file>