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auro\Desktop\Accenture\Dashboard okrs\Datasets\"/>
    </mc:Choice>
  </mc:AlternateContent>
  <xr:revisionPtr revIDLastSave="0" documentId="13_ncr:1_{2DA32F03-7B3A-48B6-86A3-0C7039136D37}" xr6:coauthVersionLast="47" xr6:coauthVersionMax="47" xr10:uidLastSave="{00000000-0000-0000-0000-000000000000}"/>
  <bookViews>
    <workbookView xWindow="-120" yWindow="-120" windowWidth="38640" windowHeight="21240" tabRatio="810" activeTab="7" xr2:uid="{8E213388-CB59-1444-9D14-59F96BC33DF7}"/>
  </bookViews>
  <sheets>
    <sheet name="objetives" sheetId="11" r:id="rId1"/>
    <sheet name="owners" sheetId="14" r:id="rId2"/>
    <sheet name="sources" sheetId="15" r:id="rId3"/>
    <sheet name="units" sheetId="16" r:id="rId4"/>
    <sheet name="kpis" sheetId="13" r:id="rId5"/>
    <sheet name="kpi_owners" sheetId="17" r:id="rId6"/>
    <sheet name="kpi_sources" sheetId="18" r:id="rId7"/>
    <sheet name="Results" sheetId="19" r:id="rId8"/>
    <sheet name="GLOBAL IT OKRs " sheetId="1" r:id="rId9"/>
    <sheet name="1- AI Skills Workday" sheetId="5" r:id="rId10"/>
    <sheet name="2- AI TQ Courses" sheetId="6" r:id="rId11"/>
    <sheet name="3- AI-related Learning Events" sheetId="7" r:id="rId12"/>
    <sheet name="5-Engagement events" sheetId="8" r:id="rId13"/>
    <sheet name="6-Monthly Campaings (VE)" sheetId="9" r:id="rId14"/>
    <sheet name="7-Career Worth" sheetId="10"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1" l="1"/>
  <c r="T10" i="1" s="1"/>
  <c r="S9" i="1"/>
  <c r="T9" i="1" s="1"/>
  <c r="S8" i="1"/>
  <c r="S7" i="1"/>
  <c r="T7" i="1" s="1"/>
  <c r="T8" i="1"/>
  <c r="S2" i="1"/>
  <c r="U2" i="1" s="1"/>
  <c r="S6" i="1"/>
  <c r="U6" i="1" s="1"/>
  <c r="S5" i="1"/>
  <c r="T5" i="1" s="1"/>
  <c r="L6" i="1"/>
  <c r="K6" i="1"/>
  <c r="J6" i="1"/>
  <c r="I6" i="1"/>
  <c r="H6" i="1"/>
  <c r="G6" i="1"/>
  <c r="K4" i="1"/>
  <c r="T3" i="1"/>
  <c r="T11" i="1"/>
  <c r="C18" i="5"/>
  <c r="C17" i="5"/>
  <c r="C25" i="6"/>
  <c r="C11" i="6"/>
  <c r="S4" i="1"/>
  <c r="T4" i="1" s="1"/>
  <c r="U11" i="1"/>
  <c r="W1" i="1"/>
  <c r="U3" i="1"/>
  <c r="U10" i="1" l="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[Comentario encadenado]
Su versión de Excel le permite leer este comentario encadenado; sin embargo, las ediciones que se apliquen se quitarán si el archivo se abre en una versión más reciente de Excel. Más información: https://go.microsoft.com/fwlink/?linkid=870924
Comentario:
    Big change due to change in filters</t>
      </text>
    </comment>
    <comment ref="L3" authorId="1" shapeId="0" xr:uid="{01E69275-C16E-4D70-A498-1B10AE23770E}">
      <text>
        <t>[Comentario encadenado]
Su versión de Excel le permite leer este comentario encadenado; sin embargo, las ediciones que se apliquen se quitarán si el archivo se abre en una versión más reciente de Excel. Más información: https://go.microsoft.com/fwlink/?linkid=870924
Comentario:
    Q2 (as-of 3/4): 87.27%
Not Q2 snapshot yet</t>
      </text>
    </comment>
  </commentList>
</comments>
</file>

<file path=xl/sharedStrings.xml><?xml version="1.0" encoding="utf-8"?>
<sst xmlns="http://schemas.openxmlformats.org/spreadsheetml/2006/main" count="448" uniqueCount="250">
  <si>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</si>
  <si>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</si>
  <si>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</si>
  <si>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</si>
  <si>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</si>
  <si>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</si>
  <si>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</si>
  <si>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</si>
  <si>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</si>
  <si>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</si>
  <si>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</si>
  <si>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</si>
  <si>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</si>
  <si>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</si>
  <si>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</si>
  <si>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</si>
  <si>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</si>
  <si>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</si>
  <si>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</si>
  <si>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</si>
  <si>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</si>
  <si>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</si>
  <si>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</si>
  <si>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</si>
  <si>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</si>
  <si>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</si>
  <si>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</si>
  <si>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</si>
  <si>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</si>
  <si>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</si>
  <si>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</si>
  <si>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</si>
  <si>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</si>
  <si>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</si>
  <si>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</si>
  <si>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</si>
  <si>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</si>
  <si>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</si>
  <si>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</si>
  <si>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</si>
  <si>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</si>
  <si>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</si>
  <si>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</si>
  <si>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</si>
  <si>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</si>
  <si>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Sep-25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</si>
  <si>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</si>
  <si>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</si>
  <si>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</si>
  <si>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</si>
  <si>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</si>
  <si>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</si>
  <si>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</si>
  <si>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</si>
  <si>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</si>
  <si>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</si>
  <si>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</si>
  <si>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</si>
  <si>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</si>
  <si>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</si>
  <si>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</si>
  <si>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</si>
  <si>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</si>
  <si>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</si>
  <si>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</si>
  <si>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</si>
  <si>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</si>
  <si>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</si>
  <si>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</si>
  <si>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</si>
  <si>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</si>
  <si>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</si>
  <si>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</si>
  <si>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</si>
  <si>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</si>
  <si>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</si>
  <si>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</si>
  <si>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</si>
  <si>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</si>
  <si>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</si>
  <si>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</si>
  <si>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</si>
  <si>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</si>
  <si>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</si>
  <si>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</si>
  <si>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</si>
  <si>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</si>
  <si>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</si>
  <si>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</si>
  <si>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</si>
  <si>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</si>
  <si>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</si>
  <si>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</si>
  <si>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</si>
  <si>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</si>
  <si>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</si>
  <si>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</si>
  <si>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</si>
  <si>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</si>
  <si>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</si>
  <si>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</si>
  <si>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</si>
  <si>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</si>
  <si>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</si>
  <si>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</si>
  <si>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</si>
  <si>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</si>
  <si>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</si>
  <si>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</si>
  <si>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</si>
  <si>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</si>
  <si>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</si>
  <si>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</si>
  <si>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</si>
  <si>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</si>
  <si>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</si>
  <si>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</si>
  <si>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</si>
  <si>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</si>
  <si>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</si>
  <si>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</si>
  <si>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</si>
  <si>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</si>
  <si>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</si>
  <si>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</si>
  <si>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</si>
  <si>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</si>
  <si>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</si>
  <si>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</si>
  <si>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</si>
  <si>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</si>
  <si>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</si>
  <si>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</si>
  <si>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</si>
  <si>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</si>
  <si>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</si>
  <si>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</si>
  <si>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</si>
  <si>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</si>
  <si>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</si>
  <si>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</si>
  <si>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</si>
  <si>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</si>
  <si>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</si>
  <si>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</si>
  <si>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</si>
  <si>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</si>
  <si>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</si>
  <si>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</si>
  <si>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</si>
  <si>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</si>
  <si>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</si>
  <si>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</si>
  <si>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</si>
  <si>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</si>
  <si>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</si>
  <si>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</si>
  <si>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</si>
  <si>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</si>
  <si>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</si>
  <si>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</si>
  <si>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</si>
  <si>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</si>
  <si>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</si>
  <si>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</si>
  <si>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</si>
  <si>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</si>
  <si>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</si>
  <si>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</si>
  <si>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</si>
  <si>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</si>
  <si>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</si>
  <si>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</si>
  <si>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</si>
  <si>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</si>
  <si>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</si>
  <si>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</si>
  <si>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</si>
  <si>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</si>
  <si>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</si>
  <si>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</si>
  <si>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</si>
  <si>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</si>
  <si>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</si>
  <si>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</si>
  <si>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</si>
  <si>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</si>
  <si>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</si>
  <si>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</si>
  <si>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</si>
  <si>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</si>
  <si>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</si>
  <si>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</si>
  <si>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</si>
  <si>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</si>
  <si>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</si>
  <si>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</si>
  <si>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</si>
  <si>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</si>
  <si>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</si>
  <si>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</si>
  <si>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</si>
  <si>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</si>
  <si>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</si>
  <si>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</si>
  <si>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</si>
  <si>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</si>
  <si>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</si>
  <si>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</si>
  <si>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</si>
  <si>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</si>
  <si>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</si>
  <si>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</si>
  <si>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</si>
  <si>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</si>
  <si>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</si>
  <si>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</si>
  <si>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</si>
  <si>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</si>
  <si>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</si>
  <si>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</si>
  <si>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</si>
  <si>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</si>
  <si>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</si>
  <si>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</si>
  <si>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</si>
  <si>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</si>
  <si>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</si>
  <si>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</si>
  <si>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</si>
  <si>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</si>
  <si>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</si>
  <si>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</si>
  <si>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</si>
  <si>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</si>
  <si>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</si>
  <si>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</si>
  <si>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</si>
  <si>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</si>
  <si>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</si>
  <si>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Unit_ID</t>
  </si>
  <si>
    <t>Unit_Name</t>
  </si>
  <si>
    <t>Percentage</t>
  </si>
  <si>
    <t>Count</t>
  </si>
  <si>
    <t>Result_ID</t>
  </si>
  <si>
    <t>Date</t>
  </si>
  <si>
    <t>Actual_Value</t>
  </si>
  <si>
    <t>Is_Beginning_Number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</si>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</sst>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98">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cellXfs>
  <cellStyles count="2">
    <cellStyle name="Normal" xfId="0" builtinId="0"/>
    <cellStyle name="Porcentaje" xfId="1" builtinId="5"/>
  </cellStyles>
  <dxfs count="24">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numFmt numFmtId="19"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56EB1B5-23C9-4E3F-9012-15F13CF03D91}" name="units" displayName="units" ref="A1:B3" totalsRowShown="0">
  <autoFilter ref="A1:B3" xr:uid="{656EB1B5-23C9-4E3F-9012-15F13CF03D91}"/>
  <tableColumns count="2">
    <tableColumn id="1" xr3:uid="{BB49761B-334A-4008-94DE-742BEE03B1C8}" name="Unit_ID"/>
    <tableColumn id="2" xr3:uid="{07D21854-2CFA-4EFD-B6A7-7D9755E7A3C1}" name="Unit_Nam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E11" totalsRowShown="0">
  <autoFilter ref="A1:E11" xr:uid="{05CF7CEB-E38D-4385-9D0A-7780DBE1F2C6}"/>
  <tableColumns count="5">
    <tableColumn id="1" xr3:uid="{68ECD000-5CB1-4C4B-BB03-A6A5B1FE144C}" name="KPI_ID"/>
    <tableColumn id="2" xr3:uid="{EE4E4C8E-E234-462A-B525-6959D9606CDE}" name="Objetive_ID"/>
    <tableColumn id="3" xr3:uid="{46D9FC96-8D58-4277-8E94-058CE19E84BF}" name="Unit_ID"/>
    <tableColumn id="4" xr3:uid="{F5A9C9F6-F438-47DA-A6B5-34F34C02DBAD}" name="KPI_Goal"/>
    <tableColumn id="5" xr3:uid="{E5AD5A19-0EBD-4165-9D29-1E69182B7E49}" name="Target_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41" totalsRowShown="0">
  <autoFilter ref="A1:E41" xr:uid="{F5D35D80-1415-4E63-ABD5-5C8B2EFFCF70}"/>
  <tableColumns count="5">
    <tableColumn id="1" xr3:uid="{D2F6C869-298A-4690-A078-35A0D201E072}" name="Result_ID"/>
    <tableColumn id="2" xr3:uid="{3F7B7E26-AE5E-4B25-BEF0-6F64A9729CC1}" name="KPI_ID"/>
    <tableColumn id="3" xr3:uid="{1AEA6639-430E-4250-A1EC-1DCF4FC5151B}" name="Date" dataDxfId="23"/>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2" dataDxfId="21">
  <autoFilter ref="B1:V11" xr:uid="{ADB8C96C-1591-5F48-A392-4D1EC7052CD5}"/>
  <tableColumns count="21">
    <tableColumn id="1" xr3:uid="{E978C108-A1D4-384A-A65D-5CDA04CE21F8}" name="OBJECTIVE " dataDxfId="20"/>
    <tableColumn id="2" xr3:uid="{52FB3C8C-5116-474B-B994-EED1FE49CD47}" name="GOAL " dataDxfId="19"/>
    <tableColumn id="9" xr3:uid="{938EFC11-14E9-4DC4-9F2A-9A73A924EC9A}" name="How to get data" dataDxfId="18"/>
    <tableColumn id="3" xr3:uid="{CCA3F28E-50D1-B846-A48A-304C1FBEC00A}" name="Measure/Target" dataDxfId="17"/>
    <tableColumn id="4" xr3:uid="{9C63CC9A-09B2-E844-8019-0E240D77A6A6}" name="Beginning Number (Nov 2025)" dataDxfId="16"/>
    <tableColumn id="16" xr3:uid="{5CD65D6C-DF09-453D-BD80-045B5CDB42CF}" name="Sep-25" dataDxfId="15"/>
    <tableColumn id="15" xr3:uid="{9E58C254-0303-4E66-AA69-5AEC95C512AB}" name="Oct-25" dataDxfId="14"/>
    <tableColumn id="14" xr3:uid="{17FA72D6-91C0-4EED-A68F-16ACCA76C12C}" name="Nov-25" dataDxfId="13"/>
    <tableColumn id="13" xr3:uid="{B088E159-7AFB-408F-8F10-9384CBE3394B}" name="Dec-25" dataDxfId="12"/>
    <tableColumn id="17" xr3:uid="{35DED57A-D3EC-42B0-BAE2-25E758571065}" name="Jan-26" dataDxfId="11"/>
    <tableColumn id="18" xr3:uid="{49CA4A79-4F20-4E93-9001-FCE8B0B05161}" name="Feb-26" dataDxfId="10"/>
    <tableColumn id="19" xr3:uid="{11FA3AA1-1AF9-4EEA-AB08-F6BC2A9FA856}" name="Mar-26" dataDxfId="9"/>
    <tableColumn id="10" xr3:uid="{C616DE4A-6DC6-8446-BF38-C05DEBBEAE05}" name="Apr-26" dataDxfId="8"/>
    <tableColumn id="12" xr3:uid="{4FE166E4-10BC-754E-97AE-CE2B9C7C4A59}" name="May-26" dataDxfId="7"/>
    <tableColumn id="11" xr3:uid="{D648C3C7-DBBE-1643-9F59-3BBAF9BE5370}" name="Jun-26" dataDxfId="6"/>
    <tableColumn id="21" xr3:uid="{B3B9BF37-EA8B-4417-BCDC-B8E1DEB50C36}" name="Jul-26" dataDxfId="5"/>
    <tableColumn id="20" xr3:uid="{E54D1739-198D-4E98-983F-506C470DEC23}" name="Aug-26" dataDxfId="4"/>
    <tableColumn id="5" xr3:uid="{DCC50E8E-6C5E-F74F-A300-85E288C1D1CD}" name="Actual/Current" dataDxfId="3"/>
    <tableColumn id="6" xr3:uid="{DFB92422-1384-034C-A32E-F78EAB900009}" name="% Completed" dataDxfId="2">
      <calculatedColumnFormula>IFERROR(S2/F2,0)</calculatedColumnFormula>
    </tableColumn>
    <tableColumn id="7" xr3:uid="{291AF90F-1804-3448-9A9C-A334F495B9CD}" name="Left to do" dataDxfId="1">
      <calculatedColumnFormula>F2-S2</calculatedColumnFormula>
    </tableColumn>
    <tableColumn id="8" xr3:uid="{77A9B761-776A-334E-9110-B7F7E9CA082B}"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baseColWidth="10" defaultRowHeight="15.75"/>
  <cols>
    <col min="2" max="2" width="12" customWidth="1"/>
  </cols>
  <sheetData>
    <row r="1" spans="1:2">
      <c r="A1" t="s">
        <v>213</v>
      </c>
      <c r="B1" t="s">
        <v>214</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baseColWidth="10" defaultRowHeight="15.75"/>
  <cols>
    <col min="2" max="2" width="13.75" customWidth="1"/>
  </cols>
  <sheetData>
    <row r="1" spans="1:2">
      <c r="A1" t="s">
        <v>229</v>
      </c>
      <c r="B1" t="s">
        <v>230</v>
      </c>
    </row>
    <row r="2" spans="1:2">
      <c r="A2">
        <v>1</v>
      </c>
      <c r="B2" t="s">
        <v>218</v>
      </c>
    </row>
    <row r="3" spans="1:2">
      <c r="A3">
        <v>2</v>
      </c>
      <c r="B3" t="s">
        <v>219</v>
      </c>
    </row>
    <row r="4" spans="1:2">
      <c r="A4">
        <v>3</v>
      </c>
      <c r="B4" t="s">
        <v>231</v>
      </c>
    </row>
    <row r="5" spans="1:2">
      <c r="A5">
        <v>4</v>
      </c>
      <c r="B5" t="s">
        <v>220</v>
      </c>
    </row>
    <row r="6" spans="1:2">
      <c r="A6">
        <v>5</v>
      </c>
      <c r="B6" t="s">
        <v>232</v>
      </c>
    </row>
    <row r="7" spans="1:2">
      <c r="A7">
        <v>6</v>
      </c>
      <c r="B7" t="s">
        <v>233</v>
      </c>
    </row>
    <row r="8" spans="1:2">
      <c r="A8">
        <v>7</v>
      </c>
      <c r="B8" t="s">
        <v>234</v>
      </c>
    </row>
    <row r="9" spans="1:2">
      <c r="A9">
        <v>8</v>
      </c>
      <c r="B9" t="s">
        <v>221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baseColWidth="10" defaultRowHeight="15.75"/>
  <cols>
    <col min="2" max="2" width="14.125" customWidth="1"/>
  </cols>
  <sheetData>
    <row r="1" spans="1:2">
      <c r="A1" t="s">
        <v>235</v>
      </c>
      <c r="B1" t="s">
        <v>236</v>
      </c>
    </row>
    <row r="2" spans="1:2">
      <c r="A2">
        <v>1</v>
      </c>
      <c r="B2" t="s">
        <v>222</v>
      </c>
    </row>
    <row r="3" spans="1:2">
      <c r="A3">
        <v>2</v>
      </c>
      <c r="B3" t="s">
        <v>237</v>
      </c>
    </row>
    <row r="4" spans="1:2">
      <c r="A4">
        <v>3</v>
      </c>
      <c r="B4" t="s">
        <v>238</v>
      </c>
    </row>
    <row r="5" spans="1:2">
      <c r="A5">
        <v>4</v>
      </c>
      <c r="B5" t="s">
        <v>224</v>
      </c>
    </row>
    <row r="6" spans="1:2">
      <c r="A6">
        <v>5</v>
      </c>
      <c r="B6" t="s">
        <v>226</v>
      </c>
    </row>
    <row r="7" spans="1:2">
      <c r="A7">
        <v>6</v>
      </c>
      <c r="B7" t="s">
        <v>223</v>
      </c>
    </row>
    <row r="8" spans="1:2">
      <c r="A8">
        <v>7</v>
      </c>
      <c r="B8" t="s">
        <v>239</v>
      </c>
    </row>
    <row r="9" spans="1:2">
      <c r="A9">
        <v>8</v>
      </c>
      <c r="B9" t="s">
        <v>225</v>
      </c>
    </row>
    <row r="10" spans="1:2">
      <c r="A10">
        <v>9</v>
      </c>
      <c r="B10" t="s">
        <v>227</v>
      </c>
    </row>
    <row r="11" spans="1:2">
      <c r="A11">
        <v>10</v>
      </c>
      <c r="B11" t="s">
        <v>228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97758-3182-4D2B-AEC2-12D8A685B44A}">
  <dimension ref="A1:B3"/>
  <sheetViews>
    <sheetView workbookViewId="0">
      <selection activeCell="B3" sqref="A1:B3"/>
    </sheetView>
  </sheetViews>
  <sheetFormatPr baseColWidth="10" defaultRowHeight="15.75"/>
  <cols>
    <col min="2" max="2" width="11.75" customWidth="1"/>
  </cols>
  <sheetData>
    <row r="1" spans="1:2">
      <c r="A1" t="s">
        <v>240</v>
      </c>
      <c r="B1" t="s">
        <v>241</v>
      </c>
    </row>
    <row r="2" spans="1:2">
      <c r="A2">
        <v>1</v>
      </c>
      <c r="B2" t="s">
        <v>242</v>
      </c>
    </row>
    <row r="3" spans="1:2">
      <c r="A3">
        <v>2</v>
      </c>
      <c r="B3" t="s">
        <v>243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E11"/>
  <sheetViews>
    <sheetView workbookViewId="0">
      <selection activeCell="F5" sqref="F5"/>
    </sheetView>
  </sheetViews>
  <sheetFormatPr baseColWidth="10" defaultRowHeight="15.75"/>
  <cols>
    <col min="2" max="2" width="12.125" customWidth="1"/>
    <col min="4" max="4" width="29.5" customWidth="1"/>
    <col min="5" max="5" width="13.125" customWidth="1"/>
  </cols>
  <sheetData>
    <row r="1" spans="1:5">
      <c r="A1" t="s">
        <v>215</v>
      </c>
      <c r="B1" t="s">
        <v>213</v>
      </c>
      <c r="C1" t="s">
        <v>240</v>
      </c>
      <c r="D1" t="s">
        <v>216</v>
      </c>
      <c r="E1" t="s">
        <v>217</v>
      </c>
    </row>
    <row r="2" spans="1:5">
      <c r="A2">
        <v>1</v>
      </c>
      <c r="B2">
        <v>1</v>
      </c>
      <c r="C2">
        <v>1</v>
      </c>
      <c r="D2" t="s">
        <v>34</v>
      </c>
      <c r="E2">
        <v>0.2</v>
      </c>
    </row>
    <row r="3" spans="1:5">
      <c r="A3">
        <v>2</v>
      </c>
      <c r="B3">
        <v>1</v>
      </c>
      <c r="C3">
        <v>1</v>
      </c>
      <c r="D3" t="s">
        <v>36</v>
      </c>
      <c r="E3">
        <v>0.7</v>
      </c>
    </row>
    <row r="4" spans="1:5">
      <c r="A4">
        <v>3</v>
      </c>
      <c r="B4">
        <v>1</v>
      </c>
      <c r="C4">
        <v>2</v>
      </c>
      <c r="D4" t="s">
        <v>16</v>
      </c>
      <c r="E4">
        <v>24</v>
      </c>
    </row>
    <row r="5" spans="1:5">
      <c r="A5">
        <v>4</v>
      </c>
      <c r="B5">
        <v>2</v>
      </c>
      <c r="C5">
        <v>2</v>
      </c>
      <c r="D5" t="s">
        <v>18</v>
      </c>
      <c r="E5">
        <v>2</v>
      </c>
    </row>
    <row r="6" spans="1:5">
      <c r="A6">
        <v>5</v>
      </c>
      <c r="B6">
        <v>2</v>
      </c>
      <c r="C6">
        <v>2</v>
      </c>
      <c r="D6" t="s">
        <v>19</v>
      </c>
      <c r="E6">
        <v>30</v>
      </c>
    </row>
    <row r="7" spans="1:5">
      <c r="A7">
        <v>6</v>
      </c>
      <c r="B7">
        <v>2</v>
      </c>
      <c r="C7">
        <v>2</v>
      </c>
      <c r="D7" t="s">
        <v>21</v>
      </c>
      <c r="E7">
        <v>10</v>
      </c>
    </row>
    <row r="8" spans="1:5">
      <c r="A8">
        <v>7</v>
      </c>
      <c r="B8">
        <v>3</v>
      </c>
      <c r="C8">
        <v>2</v>
      </c>
      <c r="D8" t="s">
        <v>25</v>
      </c>
      <c r="E8">
        <v>4</v>
      </c>
    </row>
    <row r="9" spans="1:5">
      <c r="A9">
        <v>8</v>
      </c>
      <c r="B9">
        <v>3</v>
      </c>
      <c r="C9">
        <v>1</v>
      </c>
      <c r="D9" t="s">
        <v>27</v>
      </c>
      <c r="E9">
        <v>1</v>
      </c>
    </row>
    <row r="10" spans="1:5">
      <c r="A10">
        <v>9</v>
      </c>
      <c r="B10">
        <v>3</v>
      </c>
      <c r="C10">
        <v>2</v>
      </c>
      <c r="D10" t="s">
        <v>29</v>
      </c>
      <c r="E10">
        <v>3</v>
      </c>
    </row>
    <row r="11" spans="1:5">
      <c r="A11">
        <v>10</v>
      </c>
      <c r="B11">
        <v>3</v>
      </c>
      <c r="D11" t="s">
        <v>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baseColWidth="10" defaultRowHeight="15.75"/>
  <sheetData>
    <row r="1" spans="1:2">
      <c r="A1" t="s">
        <v>215</v>
      </c>
      <c r="B1" t="s">
        <v>229</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B15" sqref="A2:B15"/>
    </sheetView>
  </sheetViews>
  <sheetFormatPr baseColWidth="10" defaultRowHeight="15.75"/>
  <sheetData>
    <row r="1" spans="1:2">
      <c r="A1" t="s">
        <v>215</v>
      </c>
      <c r="B1" t="s">
        <v>235</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E41"/>
  <sheetViews>
    <sheetView tabSelected="1" workbookViewId="0">
      <selection activeCell="E41" sqref="A1:E41"/>
    </sheetView>
  </sheetViews>
  <sheetFormatPr baseColWidth="10" defaultRowHeight="15.75"/>
  <cols>
    <col min="4" max="4" width="13.375" customWidth="1"/>
    <col min="5" max="5" width="20" customWidth="1"/>
  </cols>
  <sheetData>
    <row r="1" spans="1:5">
      <c r="A1" t="s">
        <v>244</v>
      </c>
      <c r="B1" t="s">
        <v>215</v>
      </c>
      <c r="C1" t="s">
        <v>245</v>
      </c>
      <c r="D1" t="s">
        <v>246</v>
      </c>
      <c r="E1" t="s">
        <v>247</v>
      </c>
    </row>
    <row r="2" spans="1:5">
      <c r="A2">
        <v>1</v>
      </c>
      <c r="B2">
        <v>1</v>
      </c>
      <c r="C2" s="57">
        <v>45962</v>
      </c>
      <c r="D2">
        <v>986</v>
      </c>
      <c r="E2" t="s">
        <v>248</v>
      </c>
    </row>
    <row r="3" spans="1:5">
      <c r="A3">
        <v>2</v>
      </c>
      <c r="B3">
        <v>1</v>
      </c>
      <c r="C3" s="57">
        <v>45962</v>
      </c>
      <c r="D3">
        <v>3897</v>
      </c>
      <c r="E3" t="s">
        <v>249</v>
      </c>
    </row>
    <row r="4" spans="1:5">
      <c r="A4">
        <v>3</v>
      </c>
      <c r="B4">
        <v>1</v>
      </c>
      <c r="C4" s="57">
        <v>45992</v>
      </c>
      <c r="D4">
        <v>5101</v>
      </c>
      <c r="E4" t="s">
        <v>249</v>
      </c>
    </row>
    <row r="5" spans="1:5">
      <c r="A5">
        <v>4</v>
      </c>
      <c r="B5">
        <v>2</v>
      </c>
      <c r="C5" s="57">
        <v>45962</v>
      </c>
      <c r="D5">
        <v>0.83</v>
      </c>
      <c r="E5" t="s">
        <v>248</v>
      </c>
    </row>
    <row r="6" spans="1:5">
      <c r="A6">
        <v>5</v>
      </c>
      <c r="B6">
        <v>2</v>
      </c>
      <c r="C6" s="57">
        <v>45901</v>
      </c>
      <c r="D6">
        <v>0.8327</v>
      </c>
      <c r="E6" t="s">
        <v>249</v>
      </c>
    </row>
    <row r="7" spans="1:5">
      <c r="A7">
        <v>6</v>
      </c>
      <c r="B7">
        <v>2</v>
      </c>
      <c r="C7" s="57">
        <v>45931</v>
      </c>
      <c r="D7">
        <v>0.87270000000000003</v>
      </c>
      <c r="E7" t="s">
        <v>249</v>
      </c>
    </row>
    <row r="8" spans="1:5">
      <c r="A8">
        <v>7</v>
      </c>
      <c r="B8">
        <v>3</v>
      </c>
      <c r="C8" s="57">
        <v>45962</v>
      </c>
      <c r="D8">
        <v>0</v>
      </c>
      <c r="E8" t="s">
        <v>248</v>
      </c>
    </row>
    <row r="9" spans="1:5">
      <c r="A9">
        <v>8</v>
      </c>
      <c r="B9">
        <v>3</v>
      </c>
      <c r="C9" s="57">
        <v>45901</v>
      </c>
      <c r="D9">
        <v>1</v>
      </c>
      <c r="E9" t="s">
        <v>249</v>
      </c>
    </row>
    <row r="10" spans="1:5">
      <c r="A10">
        <v>9</v>
      </c>
      <c r="B10">
        <v>3</v>
      </c>
      <c r="C10" s="57">
        <v>45931</v>
      </c>
      <c r="D10">
        <v>1</v>
      </c>
      <c r="E10" t="s">
        <v>249</v>
      </c>
    </row>
    <row r="11" spans="1:5">
      <c r="A11">
        <v>10</v>
      </c>
      <c r="B11">
        <v>3</v>
      </c>
      <c r="C11" s="57">
        <v>45962</v>
      </c>
      <c r="D11">
        <v>0</v>
      </c>
      <c r="E11" t="s">
        <v>249</v>
      </c>
    </row>
    <row r="12" spans="1:5">
      <c r="A12">
        <v>11</v>
      </c>
      <c r="B12">
        <v>3</v>
      </c>
      <c r="C12" s="57">
        <v>45992</v>
      </c>
      <c r="D12">
        <v>1</v>
      </c>
      <c r="E12" t="s">
        <v>249</v>
      </c>
    </row>
    <row r="13" spans="1:5">
      <c r="A13">
        <v>12</v>
      </c>
      <c r="B13">
        <v>3</v>
      </c>
      <c r="C13" s="57">
        <v>46023</v>
      </c>
      <c r="D13">
        <v>2</v>
      </c>
      <c r="E13" t="s">
        <v>249</v>
      </c>
    </row>
    <row r="14" spans="1:5">
      <c r="A14">
        <v>13</v>
      </c>
      <c r="B14">
        <v>3</v>
      </c>
      <c r="C14" s="57">
        <v>46054</v>
      </c>
      <c r="D14">
        <v>1</v>
      </c>
      <c r="E14" t="s">
        <v>249</v>
      </c>
    </row>
    <row r="15" spans="1:5">
      <c r="A15">
        <v>14</v>
      </c>
      <c r="B15">
        <v>4</v>
      </c>
      <c r="C15" s="57">
        <v>45962</v>
      </c>
      <c r="D15">
        <v>0</v>
      </c>
      <c r="E15" t="s">
        <v>248</v>
      </c>
    </row>
    <row r="16" spans="1:5">
      <c r="A16">
        <v>15</v>
      </c>
      <c r="B16">
        <v>4</v>
      </c>
      <c r="C16" s="57">
        <v>45962</v>
      </c>
      <c r="D16">
        <v>1</v>
      </c>
      <c r="E16" t="s">
        <v>249</v>
      </c>
    </row>
    <row r="17" spans="1:5">
      <c r="A17">
        <v>16</v>
      </c>
      <c r="B17">
        <v>5</v>
      </c>
      <c r="C17" s="57">
        <v>45962</v>
      </c>
      <c r="D17">
        <v>9</v>
      </c>
      <c r="E17" t="s">
        <v>248</v>
      </c>
    </row>
    <row r="18" spans="1:5">
      <c r="A18">
        <v>17</v>
      </c>
      <c r="B18">
        <v>5</v>
      </c>
      <c r="C18" s="57">
        <v>45901</v>
      </c>
      <c r="D18">
        <v>13</v>
      </c>
      <c r="E18" t="s">
        <v>249</v>
      </c>
    </row>
    <row r="19" spans="1:5">
      <c r="A19">
        <v>18</v>
      </c>
      <c r="B19">
        <v>5</v>
      </c>
      <c r="C19" s="57">
        <v>45931</v>
      </c>
      <c r="D19">
        <v>18</v>
      </c>
      <c r="E19" t="s">
        <v>249</v>
      </c>
    </row>
    <row r="20" spans="1:5">
      <c r="A20">
        <v>19</v>
      </c>
      <c r="B20">
        <v>5</v>
      </c>
      <c r="C20" s="57">
        <v>45962</v>
      </c>
      <c r="D20">
        <v>9</v>
      </c>
      <c r="E20" t="s">
        <v>249</v>
      </c>
    </row>
    <row r="21" spans="1:5">
      <c r="A21">
        <v>20</v>
      </c>
      <c r="B21">
        <v>5</v>
      </c>
      <c r="C21" s="57">
        <v>45992</v>
      </c>
      <c r="D21">
        <v>7</v>
      </c>
      <c r="E21" t="s">
        <v>249</v>
      </c>
    </row>
    <row r="22" spans="1:5">
      <c r="A22">
        <v>21</v>
      </c>
      <c r="B22">
        <v>5</v>
      </c>
      <c r="C22" s="57">
        <v>46023</v>
      </c>
      <c r="D22">
        <v>7</v>
      </c>
      <c r="E22" t="s">
        <v>249</v>
      </c>
    </row>
    <row r="23" spans="1:5">
      <c r="A23">
        <v>22</v>
      </c>
      <c r="B23">
        <v>5</v>
      </c>
      <c r="C23" s="57">
        <v>46054</v>
      </c>
      <c r="D23">
        <v>7</v>
      </c>
      <c r="E23" t="s">
        <v>249</v>
      </c>
    </row>
    <row r="24" spans="1:5">
      <c r="A24">
        <v>23</v>
      </c>
      <c r="B24">
        <v>6</v>
      </c>
      <c r="C24" s="57">
        <v>45962</v>
      </c>
      <c r="D24">
        <v>1</v>
      </c>
      <c r="E24" t="s">
        <v>248</v>
      </c>
    </row>
    <row r="25" spans="1:5">
      <c r="A25">
        <v>24</v>
      </c>
      <c r="B25">
        <v>6</v>
      </c>
      <c r="C25" s="57">
        <v>45931</v>
      </c>
      <c r="D25">
        <v>1</v>
      </c>
      <c r="E25" t="s">
        <v>249</v>
      </c>
    </row>
    <row r="26" spans="1:5">
      <c r="A26">
        <v>25</v>
      </c>
      <c r="B26">
        <v>6</v>
      </c>
      <c r="C26" s="57">
        <v>45962</v>
      </c>
      <c r="D26">
        <v>1</v>
      </c>
      <c r="E26" t="s">
        <v>249</v>
      </c>
    </row>
    <row r="27" spans="1:5">
      <c r="A27">
        <v>26</v>
      </c>
      <c r="B27">
        <v>6</v>
      </c>
      <c r="C27" s="57">
        <v>45992</v>
      </c>
      <c r="D27">
        <v>1</v>
      </c>
      <c r="E27" t="s">
        <v>249</v>
      </c>
    </row>
    <row r="28" spans="1:5">
      <c r="A28">
        <v>27</v>
      </c>
      <c r="B28">
        <v>6</v>
      </c>
      <c r="C28" s="57">
        <v>46023</v>
      </c>
      <c r="D28">
        <v>1</v>
      </c>
      <c r="E28" t="s">
        <v>249</v>
      </c>
    </row>
    <row r="29" spans="1:5">
      <c r="A29">
        <v>28</v>
      </c>
      <c r="B29">
        <v>7</v>
      </c>
      <c r="C29" s="57">
        <v>45962</v>
      </c>
      <c r="D29">
        <v>0</v>
      </c>
      <c r="E29" t="s">
        <v>248</v>
      </c>
    </row>
    <row r="30" spans="1:5">
      <c r="A30">
        <v>29</v>
      </c>
      <c r="B30">
        <v>7</v>
      </c>
      <c r="C30" s="57">
        <v>45962</v>
      </c>
      <c r="D30">
        <v>1</v>
      </c>
      <c r="E30" t="s">
        <v>249</v>
      </c>
    </row>
    <row r="31" spans="1:5">
      <c r="A31">
        <v>30</v>
      </c>
      <c r="B31">
        <v>8</v>
      </c>
      <c r="C31" s="57">
        <v>45962</v>
      </c>
      <c r="D31">
        <v>0.8</v>
      </c>
      <c r="E31" t="s">
        <v>248</v>
      </c>
    </row>
    <row r="32" spans="1:5">
      <c r="A32">
        <v>31</v>
      </c>
      <c r="B32">
        <v>8</v>
      </c>
      <c r="C32" s="57">
        <v>45901</v>
      </c>
      <c r="D32">
        <v>0.8</v>
      </c>
      <c r="E32" t="s">
        <v>249</v>
      </c>
    </row>
    <row r="33" spans="1:5">
      <c r="A33">
        <v>32</v>
      </c>
      <c r="B33">
        <v>8</v>
      </c>
      <c r="C33" s="57">
        <v>45931</v>
      </c>
      <c r="D33">
        <v>0.8</v>
      </c>
      <c r="E33" t="s">
        <v>249</v>
      </c>
    </row>
    <row r="34" spans="1:5">
      <c r="A34">
        <v>33</v>
      </c>
      <c r="B34">
        <v>8</v>
      </c>
      <c r="C34" s="57">
        <v>45962</v>
      </c>
      <c r="D34">
        <v>0.8</v>
      </c>
      <c r="E34" t="s">
        <v>249</v>
      </c>
    </row>
    <row r="35" spans="1:5">
      <c r="A35">
        <v>34</v>
      </c>
      <c r="B35">
        <v>8</v>
      </c>
      <c r="C35" s="57">
        <v>45992</v>
      </c>
      <c r="D35">
        <v>0.8</v>
      </c>
      <c r="E35" t="s">
        <v>249</v>
      </c>
    </row>
    <row r="36" spans="1:5">
      <c r="A36">
        <v>35</v>
      </c>
      <c r="B36">
        <v>8</v>
      </c>
      <c r="C36" s="57">
        <v>46023</v>
      </c>
      <c r="D36">
        <v>0.8</v>
      </c>
      <c r="E36" t="s">
        <v>249</v>
      </c>
    </row>
    <row r="37" spans="1:5">
      <c r="A37">
        <v>36</v>
      </c>
      <c r="B37">
        <v>8</v>
      </c>
      <c r="C37" s="57">
        <v>46054</v>
      </c>
      <c r="D37">
        <v>0.8</v>
      </c>
      <c r="E37" t="s">
        <v>249</v>
      </c>
    </row>
    <row r="38" spans="1:5">
      <c r="A38">
        <v>37</v>
      </c>
      <c r="B38">
        <v>8</v>
      </c>
      <c r="C38" s="57">
        <v>46082</v>
      </c>
      <c r="D38">
        <v>1</v>
      </c>
      <c r="E38" t="s">
        <v>249</v>
      </c>
    </row>
    <row r="39" spans="1:5">
      <c r="A39">
        <v>38</v>
      </c>
      <c r="B39">
        <v>9</v>
      </c>
      <c r="C39" s="57">
        <v>45962</v>
      </c>
      <c r="D39">
        <v>0</v>
      </c>
      <c r="E39" t="s">
        <v>248</v>
      </c>
    </row>
    <row r="40" spans="1:5">
      <c r="A40">
        <v>39</v>
      </c>
      <c r="B40">
        <v>9</v>
      </c>
      <c r="C40" s="57">
        <v>45962</v>
      </c>
      <c r="D40">
        <v>1</v>
      </c>
      <c r="E40" t="s">
        <v>249</v>
      </c>
    </row>
    <row r="41" spans="1:5">
      <c r="A41">
        <v>40</v>
      </c>
      <c r="B41">
        <v>9</v>
      </c>
      <c r="C41" s="57">
        <v>46023</v>
      </c>
      <c r="D41">
        <v>1</v>
      </c>
      <c r="E41" t="s">
        <v>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28"/>
  <sheetViews>
    <sheetView zoomScale="60" zoomScaleNormal="60" workbookViewId="0">
      <selection activeCell="T19" sqref="T19"/>
    </sheetView>
  </sheetViews>
  <sheetFormatPr baseColWidth="10" defaultColWidth="11" defaultRowHeight="15.75" customHeight="1"/>
  <cols>
    <col min="1" max="1" width="3.75" bestFit="1" customWidth="1"/>
    <col min="2" max="2" width="46.375" customWidth="1"/>
    <col min="3" max="3" width="60.375" customWidth="1"/>
    <col min="4" max="4" width="61" customWidth="1"/>
    <col min="5" max="5" width="33.875" customWidth="1"/>
    <col min="6" max="6" width="20.875" customWidth="1"/>
    <col min="7" max="18" width="13.875" customWidth="1"/>
    <col min="19" max="19" width="31.625" customWidth="1"/>
    <col min="20" max="20" width="18" customWidth="1"/>
    <col min="21" max="21" width="15.125" customWidth="1"/>
    <col min="22" max="22" width="63.125" customWidth="1"/>
  </cols>
  <sheetData>
    <row r="1" spans="1:24" s="49" customFormat="1" ht="54">
      <c r="A1" s="45" t="s">
        <v>0</v>
      </c>
      <c r="B1" s="45" t="s">
        <v>1</v>
      </c>
      <c r="C1" s="45" t="s">
        <v>2</v>
      </c>
      <c r="D1" s="45" t="s">
        <v>3</v>
      </c>
      <c r="E1" s="45" t="s">
        <v>4</v>
      </c>
      <c r="F1" s="46" t="s">
        <v>5</v>
      </c>
      <c r="G1" s="47" t="s">
        <v>45</v>
      </c>
      <c r="H1" s="47" t="s">
        <v>44</v>
      </c>
      <c r="I1" s="47" t="s">
        <v>43</v>
      </c>
      <c r="J1" s="47" t="s">
        <v>42</v>
      </c>
      <c r="K1" s="47" t="s">
        <v>6</v>
      </c>
      <c r="L1" s="47" t="s">
        <v>7</v>
      </c>
      <c r="M1" s="47" t="s">
        <v>8</v>
      </c>
      <c r="N1" s="47" t="s">
        <v>46</v>
      </c>
      <c r="O1" s="47" t="s">
        <v>47</v>
      </c>
      <c r="P1" s="47" t="s">
        <v>48</v>
      </c>
      <c r="Q1" s="47" t="s">
        <v>49</v>
      </c>
      <c r="R1" s="47" t="s">
        <v>50</v>
      </c>
      <c r="S1" s="45" t="s">
        <v>9</v>
      </c>
      <c r="T1" s="45" t="s">
        <v>10</v>
      </c>
      <c r="U1" s="45" t="s">
        <v>11</v>
      </c>
      <c r="V1" s="45" t="s">
        <v>12</v>
      </c>
      <c r="W1" s="48">
        <f>8/12</f>
        <v>0.66666666666666663</v>
      </c>
    </row>
    <row r="2" spans="1:24" ht="30.75">
      <c r="A2" s="33">
        <v>1</v>
      </c>
      <c r="B2" s="7" t="s">
        <v>13</v>
      </c>
      <c r="C2" s="37" t="s">
        <v>34</v>
      </c>
      <c r="D2" s="8" t="s">
        <v>14</v>
      </c>
      <c r="E2" s="27">
        <v>0.2</v>
      </c>
      <c r="F2" s="60">
        <v>986</v>
      </c>
      <c r="G2" s="41"/>
      <c r="H2" s="41"/>
      <c r="I2" s="41"/>
      <c r="J2" s="41"/>
      <c r="K2" s="41"/>
      <c r="L2" s="41">
        <v>3897</v>
      </c>
      <c r="M2" s="41">
        <v>5101</v>
      </c>
      <c r="N2" s="41"/>
      <c r="O2" s="41"/>
      <c r="P2" s="41"/>
      <c r="Q2" s="41"/>
      <c r="R2" s="41"/>
      <c r="S2" s="21">
        <f>SUM(Table1[[#This Row],[Sep-25]:[Jun-26]])</f>
        <v>8998</v>
      </c>
      <c r="T2" s="19">
        <f t="shared" ref="T2:T11" si="0">IFERROR(S2/F2,0)</f>
        <v>9.125760649087221</v>
      </c>
      <c r="U2" s="14">
        <f>F2-S2</f>
        <v>-8012</v>
      </c>
      <c r="V2" s="15"/>
      <c r="W2" s="1">
        <v>1</v>
      </c>
    </row>
    <row r="3" spans="1:24">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60">
      <c r="A4" s="33">
        <v>3</v>
      </c>
      <c r="B4" s="7" t="s">
        <v>13</v>
      </c>
      <c r="C4" s="11" t="s">
        <v>16</v>
      </c>
      <c r="D4" s="11" t="s">
        <v>67</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70</v>
      </c>
      <c r="E5" s="21">
        <v>2</v>
      </c>
      <c r="F5" s="18">
        <v>0</v>
      </c>
      <c r="G5" s="42"/>
      <c r="H5" s="42"/>
      <c r="I5" s="42"/>
      <c r="J5" s="42"/>
      <c r="K5" s="42"/>
      <c r="L5" s="42">
        <v>1</v>
      </c>
      <c r="M5" s="42"/>
      <c r="N5" s="42"/>
      <c r="O5" s="42"/>
      <c r="P5" s="42"/>
      <c r="Q5" s="42"/>
      <c r="R5" s="42"/>
      <c r="S5" s="21">
        <f>SUM(Table1[[#This Row],[Beginning Number (Nov 2025)]:[Aug-26]])</f>
        <v>1</v>
      </c>
      <c r="T5" s="22">
        <f t="shared" si="0"/>
        <v>0</v>
      </c>
      <c r="U5" s="23">
        <f t="shared" si="1"/>
        <v>-1</v>
      </c>
      <c r="V5" s="18"/>
    </row>
    <row r="6" spans="1:24" ht="75">
      <c r="A6" s="36">
        <v>5</v>
      </c>
      <c r="B6" s="12" t="s">
        <v>17</v>
      </c>
      <c r="C6" s="11" t="s">
        <v>19</v>
      </c>
      <c r="D6" s="11" t="s">
        <v>35</v>
      </c>
      <c r="E6" s="21">
        <v>30</v>
      </c>
      <c r="F6" s="18">
        <v>9</v>
      </c>
      <c r="G6" s="42">
        <f>2+2+9</f>
        <v>13</v>
      </c>
      <c r="H6" s="42">
        <f>2+7+9</f>
        <v>18</v>
      </c>
      <c r="I6" s="42">
        <f>1+6+2</f>
        <v>9</v>
      </c>
      <c r="J6" s="42">
        <f>2+4+1</f>
        <v>7</v>
      </c>
      <c r="K6" s="42">
        <f>2+1+4</f>
        <v>7</v>
      </c>
      <c r="L6" s="51">
        <f>2+3+2</f>
        <v>7</v>
      </c>
      <c r="M6" s="42"/>
      <c r="N6" s="42"/>
      <c r="O6" s="42"/>
      <c r="P6" s="42"/>
      <c r="Q6" s="42"/>
      <c r="R6" s="42"/>
      <c r="S6" s="21">
        <f>SUM(Table1[[#This Row],[Sep-25]:[Jun-26]])</f>
        <v>61</v>
      </c>
      <c r="T6" s="19">
        <f t="shared" si="0"/>
        <v>6.7777777777777777</v>
      </c>
      <c r="U6" s="21">
        <f t="shared" si="1"/>
        <v>-52</v>
      </c>
      <c r="V6" s="18"/>
      <c r="X6" t="s">
        <v>20</v>
      </c>
    </row>
    <row r="7" spans="1:24" ht="56.1" customHeight="1">
      <c r="A7" s="35">
        <v>6</v>
      </c>
      <c r="B7" s="12" t="s">
        <v>17</v>
      </c>
      <c r="C7" s="11" t="s">
        <v>21</v>
      </c>
      <c r="D7" s="11" t="s">
        <v>22</v>
      </c>
      <c r="E7" s="21">
        <v>10</v>
      </c>
      <c r="F7" s="18">
        <v>1</v>
      </c>
      <c r="G7" s="42"/>
      <c r="H7" s="42"/>
      <c r="I7" s="42">
        <v>1</v>
      </c>
      <c r="J7" s="42">
        <v>1</v>
      </c>
      <c r="K7" s="42">
        <v>1</v>
      </c>
      <c r="L7" s="51">
        <v>1</v>
      </c>
      <c r="M7" s="42"/>
      <c r="N7" s="42"/>
      <c r="O7" s="42"/>
      <c r="P7" s="42"/>
      <c r="Q7" s="42"/>
      <c r="R7" s="42"/>
      <c r="S7" s="21">
        <f>SUM(G7:R7)</f>
        <v>4</v>
      </c>
      <c r="T7" s="20">
        <f t="shared" si="0"/>
        <v>4</v>
      </c>
      <c r="U7" s="21">
        <f t="shared" si="1"/>
        <v>-3</v>
      </c>
      <c r="V7" s="18"/>
      <c r="X7" t="s">
        <v>23</v>
      </c>
    </row>
    <row r="8" spans="1:24" ht="56.1" customHeight="1">
      <c r="A8" s="36">
        <v>7</v>
      </c>
      <c r="B8" s="12" t="s">
        <v>24</v>
      </c>
      <c r="C8" s="13" t="s">
        <v>25</v>
      </c>
      <c r="D8" s="13" t="s">
        <v>71</v>
      </c>
      <c r="E8" s="21">
        <v>4</v>
      </c>
      <c r="F8" s="18">
        <v>0</v>
      </c>
      <c r="G8" s="42"/>
      <c r="H8" s="42"/>
      <c r="I8" s="42"/>
      <c r="J8" s="42"/>
      <c r="K8" s="42"/>
      <c r="L8" s="42">
        <v>1</v>
      </c>
      <c r="M8" s="42"/>
      <c r="N8" s="42"/>
      <c r="O8" s="42"/>
      <c r="P8" s="42"/>
      <c r="Q8" s="42"/>
      <c r="R8" s="42"/>
      <c r="S8" s="21">
        <f>SUM(G8:R8)</f>
        <v>1</v>
      </c>
      <c r="T8" s="24">
        <f t="shared" si="0"/>
        <v>0</v>
      </c>
      <c r="U8" s="21">
        <f>F8-S8</f>
        <v>-1</v>
      </c>
      <c r="V8" s="18"/>
      <c r="X8" t="s">
        <v>26</v>
      </c>
    </row>
    <row r="9" spans="1:24" ht="30">
      <c r="A9" s="35">
        <v>8</v>
      </c>
      <c r="B9" s="12" t="s">
        <v>24</v>
      </c>
      <c r="C9" s="13" t="s">
        <v>27</v>
      </c>
      <c r="D9" s="28" t="s">
        <v>28</v>
      </c>
      <c r="E9" s="32">
        <v>1</v>
      </c>
      <c r="F9" s="97">
        <v>0.8</v>
      </c>
      <c r="G9" s="44">
        <v>0.8</v>
      </c>
      <c r="H9" s="44">
        <v>0.8</v>
      </c>
      <c r="I9" s="44">
        <v>0.8</v>
      </c>
      <c r="J9" s="44">
        <v>0.8</v>
      </c>
      <c r="K9" s="44">
        <v>0.8</v>
      </c>
      <c r="L9" s="44">
        <v>0.8</v>
      </c>
      <c r="M9" s="44">
        <v>1</v>
      </c>
      <c r="N9" s="42"/>
      <c r="O9" s="42"/>
      <c r="P9" s="42"/>
      <c r="Q9" s="42"/>
      <c r="R9" s="42"/>
      <c r="S9" s="21">
        <f>SUM(G9:R9)</f>
        <v>5.8</v>
      </c>
      <c r="T9" s="22">
        <f t="shared" si="0"/>
        <v>7.2499999999999991</v>
      </c>
      <c r="U9" s="23">
        <f t="shared" ref="U9:U10" si="2">F9-S9</f>
        <v>-5</v>
      </c>
      <c r="V9" s="18"/>
    </row>
    <row r="10" spans="1:24" ht="30">
      <c r="A10" s="36">
        <v>9</v>
      </c>
      <c r="B10" s="12" t="s">
        <v>24</v>
      </c>
      <c r="C10" s="13" t="s">
        <v>29</v>
      </c>
      <c r="D10" s="13" t="s">
        <v>30</v>
      </c>
      <c r="E10" s="21">
        <v>3</v>
      </c>
      <c r="F10" s="18">
        <v>0</v>
      </c>
      <c r="G10" s="42"/>
      <c r="H10" s="42"/>
      <c r="I10" s="42"/>
      <c r="J10" s="42">
        <v>1</v>
      </c>
      <c r="K10" s="42"/>
      <c r="L10" s="42"/>
      <c r="M10" s="42"/>
      <c r="N10" s="42">
        <v>1</v>
      </c>
      <c r="O10" s="42"/>
      <c r="P10" s="42"/>
      <c r="Q10" s="42"/>
      <c r="R10" s="42"/>
      <c r="S10" s="21">
        <f>SUM(G10:R10)</f>
        <v>2</v>
      </c>
      <c r="T10" s="25">
        <f t="shared" si="0"/>
        <v>0</v>
      </c>
      <c r="U10" s="21">
        <f t="shared" si="2"/>
        <v>-2</v>
      </c>
      <c r="V10" s="18"/>
    </row>
    <row r="11" spans="1:24" ht="54" customHeight="1">
      <c r="A11" s="35">
        <v>10</v>
      </c>
      <c r="B11" s="12" t="s">
        <v>24</v>
      </c>
      <c r="C11" s="31" t="s">
        <v>31</v>
      </c>
      <c r="D11" s="13" t="s">
        <v>74</v>
      </c>
      <c r="E11" s="18"/>
      <c r="F11" s="18"/>
      <c r="G11" s="42"/>
      <c r="H11" s="42"/>
      <c r="I11" s="42"/>
      <c r="J11" s="42"/>
      <c r="K11" s="42"/>
      <c r="L11" s="42"/>
      <c r="M11" s="42"/>
      <c r="N11" s="42"/>
      <c r="O11" s="42"/>
      <c r="P11" s="42"/>
      <c r="Q11" s="42"/>
      <c r="R11" s="42"/>
      <c r="S11" s="18"/>
      <c r="T11" s="29">
        <f t="shared" si="0"/>
        <v>0</v>
      </c>
      <c r="U11" s="30">
        <f>F11-S11</f>
        <v>0</v>
      </c>
      <c r="V11" s="18"/>
    </row>
    <row r="13" spans="1:24">
      <c r="T13" s="4"/>
    </row>
    <row r="14" spans="1:24">
      <c r="T14" s="4"/>
    </row>
    <row r="15" spans="1:24">
      <c r="C15" t="s">
        <v>32</v>
      </c>
      <c r="T15" s="5"/>
    </row>
    <row r="16" spans="1:24">
      <c r="C16" t="s">
        <v>33</v>
      </c>
      <c r="T16" s="6"/>
    </row>
    <row r="17" spans="6:20">
      <c r="F17" s="3"/>
      <c r="T17" s="5"/>
    </row>
    <row r="18" spans="6:20">
      <c r="T18" s="6"/>
    </row>
    <row r="19" spans="6:20">
      <c r="T19" s="5"/>
    </row>
    <row r="20" spans="6:20">
      <c r="T20" s="6"/>
    </row>
    <row r="21" spans="6:20">
      <c r="T21" s="5"/>
    </row>
    <row r="22" spans="6:20">
      <c r="T22" s="6"/>
    </row>
    <row r="23" spans="6:20">
      <c r="T23" s="2"/>
    </row>
    <row r="24" spans="6:20">
      <c r="T24" s="4"/>
    </row>
    <row r="25" spans="6:20">
      <c r="T25" s="4"/>
    </row>
    <row r="26" spans="6:20">
      <c r="T26" s="4"/>
    </row>
    <row r="27" spans="6:20">
      <c r="T27" s="4"/>
    </row>
    <row r="28" spans="6:20">
      <c r="T28" s="4"/>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topLeftCell="A73" zoomScaleNormal="100" workbookViewId="0">
      <selection activeCell="T19" sqref="T19"/>
    </sheetView>
  </sheetViews>
  <sheetFormatPr baseColWidth="10" defaultColWidth="9" defaultRowHeight="15.75"/>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209</v>
      </c>
    </row>
    <row r="70" spans="1:1">
      <c r="A70">
        <v>5943</v>
      </c>
    </row>
    <row r="72" spans="1:1">
      <c r="A72" t="s">
        <v>210</v>
      </c>
    </row>
    <row r="73" spans="1:1">
      <c r="A73">
        <v>5258</v>
      </c>
    </row>
    <row r="75" spans="1:1">
      <c r="A75" t="s">
        <v>211</v>
      </c>
    </row>
    <row r="76" spans="1:1">
      <c r="A76">
        <v>5101</v>
      </c>
    </row>
    <row r="80" spans="1:1">
      <c r="A80" t="s">
        <v>212</v>
      </c>
    </row>
    <row r="81" spans="1:1">
      <c r="A81">
        <v>4884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baseColWidth="10" defaultColWidth="9" defaultRowHeight="15.75"/>
  <cols>
    <col min="1" max="1" width="17.125" bestFit="1" customWidth="1"/>
    <col min="2" max="2" width="26.5" bestFit="1" customWidth="1"/>
    <col min="3" max="3" width="25.625" bestFit="1" customWidth="1"/>
    <col min="4" max="4" width="31" bestFit="1" customWidth="1"/>
  </cols>
  <sheetData>
    <row r="1" spans="1:18">
      <c r="A1" s="57">
        <v>46062</v>
      </c>
      <c r="B1" t="s">
        <v>63</v>
      </c>
    </row>
    <row r="3" spans="1:18">
      <c r="D3" t="s">
        <v>66</v>
      </c>
    </row>
    <row r="11" spans="1:18">
      <c r="A11">
        <v>6004</v>
      </c>
      <c r="B11">
        <v>4759</v>
      </c>
      <c r="C11" s="59">
        <f>+B11/A11</f>
        <v>0.79263824117255166</v>
      </c>
    </row>
    <row r="12" spans="1:18">
      <c r="C12" s="58"/>
    </row>
    <row r="14" spans="1:18" s="88" customFormat="1">
      <c r="A14" s="88" t="s">
        <v>64</v>
      </c>
    </row>
    <row r="15" spans="1:18" ht="110.25">
      <c r="D15" t="s">
        <v>181</v>
      </c>
      <c r="E15" s="85" t="s">
        <v>185</v>
      </c>
      <c r="F15" s="85" t="s">
        <v>186</v>
      </c>
      <c r="G15" s="85" t="s">
        <v>187</v>
      </c>
      <c r="H15" s="85" t="s">
        <v>191</v>
      </c>
      <c r="I15" s="85" t="s">
        <v>188</v>
      </c>
      <c r="J15" s="85" t="s">
        <v>189</v>
      </c>
      <c r="K15" s="85" t="s">
        <v>190</v>
      </c>
      <c r="L15" s="85" t="s">
        <v>192</v>
      </c>
      <c r="M15" s="85" t="s">
        <v>193</v>
      </c>
      <c r="N15" s="85" t="s">
        <v>194</v>
      </c>
      <c r="O15" s="85" t="s">
        <v>195</v>
      </c>
      <c r="P15" s="85" t="s">
        <v>196</v>
      </c>
      <c r="Q15" s="85" t="s">
        <v>197</v>
      </c>
      <c r="R15" s="85" t="s">
        <v>198</v>
      </c>
    </row>
    <row r="16" spans="1:18">
      <c r="D16" t="s">
        <v>182</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183</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184</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208</v>
      </c>
    </row>
    <row r="25" spans="1:18">
      <c r="A25">
        <v>5611</v>
      </c>
      <c r="B25">
        <v>3941</v>
      </c>
      <c r="C25" s="59">
        <f>+B25/A25</f>
        <v>0.70237034396720732</v>
      </c>
    </row>
    <row r="28" spans="1:18" s="88" customFormat="1">
      <c r="A28" s="88">
        <v>46085</v>
      </c>
      <c r="B28" s="88" t="s">
        <v>63</v>
      </c>
    </row>
    <row r="52" spans="1:4">
      <c r="A52" t="s">
        <v>181</v>
      </c>
      <c r="B52" t="s">
        <v>182</v>
      </c>
      <c r="C52" t="s">
        <v>183</v>
      </c>
      <c r="D52" t="s">
        <v>184</v>
      </c>
    </row>
    <row r="53" spans="1:4" ht="47.25">
      <c r="A53" s="85" t="s">
        <v>185</v>
      </c>
      <c r="B53" s="86">
        <v>6004</v>
      </c>
      <c r="C53" s="86">
        <v>4990</v>
      </c>
      <c r="D53" s="87">
        <v>0.83109999999999995</v>
      </c>
    </row>
    <row r="54" spans="1:4" ht="63">
      <c r="A54" s="85" t="s">
        <v>186</v>
      </c>
      <c r="B54" s="86">
        <v>6004</v>
      </c>
      <c r="C54" s="86">
        <v>5004</v>
      </c>
      <c r="D54" s="87">
        <v>0.83340000000000003</v>
      </c>
    </row>
    <row r="55" spans="1:4" ht="63">
      <c r="A55" s="85" t="s">
        <v>187</v>
      </c>
      <c r="B55" s="86">
        <v>6004</v>
      </c>
      <c r="C55" s="86">
        <v>5148</v>
      </c>
      <c r="D55" s="87">
        <v>0.85740000000000005</v>
      </c>
    </row>
    <row r="56" spans="1:4" ht="63">
      <c r="A56" s="85" t="s">
        <v>188</v>
      </c>
      <c r="B56" s="86">
        <v>6004</v>
      </c>
      <c r="C56" s="86">
        <v>5214</v>
      </c>
      <c r="D56" s="87">
        <v>0.86839999999999995</v>
      </c>
    </row>
    <row r="57" spans="1:4" ht="63">
      <c r="A57" s="85" t="s">
        <v>189</v>
      </c>
      <c r="B57" s="86">
        <v>6004</v>
      </c>
      <c r="C57" s="86">
        <v>5224</v>
      </c>
      <c r="D57" s="87">
        <v>0.87009999999999998</v>
      </c>
    </row>
    <row r="58" spans="1:4" ht="63">
      <c r="A58" s="85" t="s">
        <v>190</v>
      </c>
      <c r="B58" s="86">
        <v>6004</v>
      </c>
      <c r="C58" s="86">
        <v>5234</v>
      </c>
      <c r="D58" s="87">
        <v>0.87180000000000002</v>
      </c>
    </row>
    <row r="59" spans="1:4" ht="47.25">
      <c r="A59" s="85" t="s">
        <v>191</v>
      </c>
      <c r="B59" s="86">
        <v>6004</v>
      </c>
      <c r="C59" s="86">
        <v>5247</v>
      </c>
      <c r="D59" s="87">
        <v>0.87390000000000001</v>
      </c>
    </row>
    <row r="60" spans="1:4" ht="47.25">
      <c r="A60" s="85" t="s">
        <v>192</v>
      </c>
      <c r="B60" s="86">
        <v>6004</v>
      </c>
      <c r="C60" s="86">
        <v>5280</v>
      </c>
      <c r="D60" s="87">
        <v>0.87939999999999996</v>
      </c>
    </row>
    <row r="61" spans="1:4" ht="47.25">
      <c r="A61" s="85" t="s">
        <v>193</v>
      </c>
      <c r="B61" s="86">
        <v>6004</v>
      </c>
      <c r="C61" s="86">
        <v>5327</v>
      </c>
      <c r="D61" s="87">
        <v>0.88719999999999999</v>
      </c>
    </row>
    <row r="62" spans="1:4" ht="47.25">
      <c r="A62" s="85" t="s">
        <v>194</v>
      </c>
      <c r="B62" s="86">
        <v>6004</v>
      </c>
      <c r="C62" s="86">
        <v>5357</v>
      </c>
      <c r="D62" s="87">
        <v>0.89219999999999999</v>
      </c>
    </row>
    <row r="63" spans="1:4" ht="47.25">
      <c r="A63" s="85" t="s">
        <v>195</v>
      </c>
      <c r="B63" s="86">
        <v>6004</v>
      </c>
      <c r="C63" s="86">
        <v>5364</v>
      </c>
      <c r="D63" s="87">
        <v>0.89339999999999997</v>
      </c>
    </row>
    <row r="64" spans="1:4" ht="47.25">
      <c r="A64" s="85" t="s">
        <v>196</v>
      </c>
      <c r="B64" s="86">
        <v>6004</v>
      </c>
      <c r="C64" s="86">
        <v>5411</v>
      </c>
      <c r="D64" s="87">
        <v>0.9012</v>
      </c>
    </row>
    <row r="65" spans="1:4" ht="47.25">
      <c r="A65" s="85" t="s">
        <v>197</v>
      </c>
      <c r="B65" s="86">
        <v>6004</v>
      </c>
      <c r="C65" s="86">
        <v>5443</v>
      </c>
      <c r="D65" s="87">
        <v>0.90659999999999996</v>
      </c>
    </row>
    <row r="66" spans="1:4" ht="47.25">
      <c r="A66" s="85" t="s">
        <v>198</v>
      </c>
      <c r="B66" s="86">
        <v>6004</v>
      </c>
      <c r="C66" s="86">
        <v>5482</v>
      </c>
      <c r="D66" s="87">
        <v>0.91310000000000002</v>
      </c>
    </row>
    <row r="68" spans="1:4">
      <c r="A68" s="91" t="s">
        <v>199</v>
      </c>
    </row>
    <row r="69" spans="1:4">
      <c r="A69" s="92"/>
    </row>
    <row r="70" spans="1:4">
      <c r="A70" s="93" t="s">
        <v>200</v>
      </c>
    </row>
    <row r="71" spans="1:4">
      <c r="A71" s="93" t="s">
        <v>201</v>
      </c>
    </row>
    <row r="72" spans="1:4">
      <c r="A72" s="93" t="s">
        <v>202</v>
      </c>
    </row>
    <row r="73" spans="1:4">
      <c r="A73" s="90"/>
    </row>
    <row r="74" spans="1:4">
      <c r="A74" s="94" t="s">
        <v>203</v>
      </c>
    </row>
    <row r="75" spans="1:4">
      <c r="A75" s="90"/>
    </row>
    <row r="76" spans="1:4">
      <c r="A76" s="95" t="s">
        <v>204</v>
      </c>
    </row>
    <row r="77" spans="1:4">
      <c r="A77" s="90"/>
    </row>
    <row r="78" spans="1:4">
      <c r="A78" s="91" t="s">
        <v>205</v>
      </c>
    </row>
    <row r="79" spans="1:4">
      <c r="A79" s="90"/>
    </row>
    <row r="80" spans="1:4">
      <c r="A80" s="91" t="s">
        <v>206</v>
      </c>
    </row>
    <row r="81" spans="1:1">
      <c r="A81" s="91" t="s">
        <v>207</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baseColWidth="10" defaultColWidth="9" defaultRowHeight="15.75"/>
  <cols>
    <col min="1" max="1" width="26.5" bestFit="1" customWidth="1"/>
    <col min="2" max="2" width="41.375" customWidth="1"/>
  </cols>
  <sheetData>
    <row r="1" spans="1:2">
      <c r="A1" s="39" t="s">
        <v>37</v>
      </c>
      <c r="B1" s="40">
        <v>46295</v>
      </c>
    </row>
    <row r="2" spans="1:2">
      <c r="A2" s="39" t="s">
        <v>38</v>
      </c>
      <c r="B2" s="40">
        <v>46302</v>
      </c>
    </row>
    <row r="3" spans="1:2">
      <c r="A3" s="39" t="s">
        <v>39</v>
      </c>
      <c r="B3" s="40">
        <v>46366</v>
      </c>
    </row>
    <row r="4" spans="1:2" ht="31.5">
      <c r="A4" s="39" t="s">
        <v>40</v>
      </c>
      <c r="B4" s="40">
        <v>46050</v>
      </c>
    </row>
    <row r="5" spans="1:2" ht="31.5">
      <c r="A5" s="39" t="s">
        <v>41</v>
      </c>
      <c r="B5" s="40">
        <v>46079</v>
      </c>
    </row>
    <row r="7" spans="1:2">
      <c r="A7" s="39" t="s">
        <v>68</v>
      </c>
      <c r="B7" t="s">
        <v>69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baseColWidth="10" defaultColWidth="9" defaultRowHeight="15.75"/>
  <cols>
    <col min="1" max="1" width="14.625" bestFit="1" customWidth="1"/>
    <col min="2" max="2" width="18.375" bestFit="1" customWidth="1"/>
    <col min="3" max="3" width="56.5" customWidth="1"/>
    <col min="4" max="4" width="41.875" customWidth="1"/>
    <col min="6" max="6" width="22.375" customWidth="1"/>
  </cols>
  <sheetData>
    <row r="2" spans="8:8">
      <c r="H2" s="50" t="s">
        <v>51</v>
      </c>
    </row>
    <row r="3" spans="8:8">
      <c r="H3" s="50" t="s">
        <v>52</v>
      </c>
    </row>
    <row r="23" spans="1:6" ht="16.5" thickBot="1">
      <c r="A23" t="s">
        <v>75</v>
      </c>
    </row>
    <row r="24" spans="1:6" ht="16.5" thickBot="1">
      <c r="A24" s="61" t="s">
        <v>76</v>
      </c>
      <c r="B24" s="62" t="s">
        <v>77</v>
      </c>
      <c r="C24" s="62" t="s">
        <v>79</v>
      </c>
      <c r="D24" s="62" t="s">
        <v>80</v>
      </c>
      <c r="E24" s="62" t="s">
        <v>81</v>
      </c>
      <c r="F24" s="62" t="s">
        <v>78</v>
      </c>
    </row>
    <row r="25" spans="1:6" ht="16.5" thickBot="1">
      <c r="A25" s="63" t="s">
        <v>82</v>
      </c>
      <c r="B25" s="64">
        <v>45911</v>
      </c>
      <c r="C25" s="65" t="s">
        <v>83</v>
      </c>
      <c r="D25" s="65" t="s">
        <v>84</v>
      </c>
      <c r="E25" s="65">
        <v>25</v>
      </c>
      <c r="F25" s="65">
        <v>1</v>
      </c>
    </row>
    <row r="26" spans="1:6" ht="16.5" thickBot="1">
      <c r="A26" s="63" t="s">
        <v>82</v>
      </c>
      <c r="B26" s="64">
        <v>45918</v>
      </c>
      <c r="C26" s="65" t="s">
        <v>85</v>
      </c>
      <c r="D26" s="65" t="s">
        <v>84</v>
      </c>
      <c r="E26" s="65">
        <v>90</v>
      </c>
      <c r="F26" s="65">
        <v>1</v>
      </c>
    </row>
    <row r="27" spans="1:6" ht="16.5" thickBot="1">
      <c r="A27" s="63" t="s">
        <v>86</v>
      </c>
      <c r="B27" s="64">
        <v>45951</v>
      </c>
      <c r="C27" s="65" t="s">
        <v>87</v>
      </c>
      <c r="D27" s="65" t="s">
        <v>86</v>
      </c>
      <c r="E27" s="65">
        <v>19</v>
      </c>
      <c r="F27" s="65">
        <v>1</v>
      </c>
    </row>
    <row r="28" spans="1:6" ht="16.5" thickBot="1">
      <c r="A28" s="63" t="s">
        <v>88</v>
      </c>
      <c r="B28" s="64">
        <v>45952</v>
      </c>
      <c r="C28" s="65" t="s">
        <v>89</v>
      </c>
      <c r="D28" s="65" t="s">
        <v>84</v>
      </c>
      <c r="E28" s="65">
        <v>20</v>
      </c>
      <c r="F28" s="65">
        <v>1</v>
      </c>
    </row>
    <row r="29" spans="1:6" ht="16.5" thickBot="1">
      <c r="A29" s="63" t="s">
        <v>82</v>
      </c>
      <c r="B29" s="64">
        <v>45953</v>
      </c>
      <c r="C29" s="65" t="s">
        <v>90</v>
      </c>
      <c r="D29" s="65" t="s">
        <v>84</v>
      </c>
      <c r="E29" s="65">
        <v>60</v>
      </c>
      <c r="F29" s="65">
        <v>1</v>
      </c>
    </row>
    <row r="30" spans="1:6" ht="16.5" thickBot="1">
      <c r="A30" s="63" t="s">
        <v>82</v>
      </c>
      <c r="B30" s="64">
        <v>45953</v>
      </c>
      <c r="C30" s="65" t="s">
        <v>91</v>
      </c>
      <c r="D30" s="65" t="s">
        <v>84</v>
      </c>
      <c r="E30" s="65">
        <v>3</v>
      </c>
      <c r="F30" s="65">
        <v>1</v>
      </c>
    </row>
    <row r="31" spans="1:6" ht="16.5" thickBot="1">
      <c r="A31" s="63" t="s">
        <v>92</v>
      </c>
      <c r="B31" s="64">
        <v>45957</v>
      </c>
      <c r="C31" s="65" t="s">
        <v>93</v>
      </c>
      <c r="D31" s="65" t="s">
        <v>84</v>
      </c>
      <c r="E31" s="65">
        <v>5</v>
      </c>
      <c r="F31" s="65">
        <v>1</v>
      </c>
    </row>
    <row r="32" spans="1:6" ht="16.5" thickBot="1">
      <c r="A32" s="63" t="s">
        <v>86</v>
      </c>
      <c r="B32" s="64">
        <v>45957</v>
      </c>
      <c r="C32" s="65" t="s">
        <v>87</v>
      </c>
      <c r="D32" s="65" t="s">
        <v>86</v>
      </c>
      <c r="E32" s="65">
        <v>20</v>
      </c>
      <c r="F32" s="65">
        <v>1</v>
      </c>
    </row>
    <row r="33" spans="1:6" ht="16.5" thickBot="1">
      <c r="A33" s="63" t="s">
        <v>82</v>
      </c>
      <c r="B33" s="64">
        <v>45960</v>
      </c>
      <c r="C33" s="65" t="s">
        <v>94</v>
      </c>
      <c r="D33" s="65" t="s">
        <v>84</v>
      </c>
      <c r="E33" s="65">
        <v>80</v>
      </c>
      <c r="F33" s="65">
        <v>1</v>
      </c>
    </row>
    <row r="34" spans="1:6" ht="16.5" thickBot="1">
      <c r="A34" s="63" t="s">
        <v>92</v>
      </c>
      <c r="B34" s="64">
        <v>45968</v>
      </c>
      <c r="C34" s="65" t="s">
        <v>93</v>
      </c>
      <c r="D34" s="65" t="s">
        <v>84</v>
      </c>
      <c r="E34" s="65">
        <v>3</v>
      </c>
      <c r="F34" s="65">
        <v>1</v>
      </c>
    </row>
    <row r="35" spans="1:6" ht="16.5" thickBot="1">
      <c r="A35" s="63" t="s">
        <v>95</v>
      </c>
      <c r="B35" s="64">
        <v>45974</v>
      </c>
      <c r="C35" s="65" t="s">
        <v>96</v>
      </c>
      <c r="D35" s="65" t="s">
        <v>84</v>
      </c>
      <c r="E35" s="65">
        <v>6</v>
      </c>
      <c r="F35" s="65">
        <v>1</v>
      </c>
    </row>
    <row r="36" spans="1:6" ht="16.5" thickBot="1">
      <c r="A36" s="63" t="s">
        <v>82</v>
      </c>
      <c r="B36" s="64">
        <v>45974</v>
      </c>
      <c r="C36" s="65" t="s">
        <v>97</v>
      </c>
      <c r="D36" s="65" t="s">
        <v>84</v>
      </c>
      <c r="E36" s="65">
        <v>35</v>
      </c>
      <c r="F36" s="65">
        <v>1</v>
      </c>
    </row>
    <row r="37" spans="1:6" ht="16.5" thickBot="1">
      <c r="A37" s="63" t="s">
        <v>82</v>
      </c>
      <c r="B37" s="64">
        <v>45974</v>
      </c>
      <c r="C37" s="65" t="s">
        <v>98</v>
      </c>
      <c r="D37" s="65" t="s">
        <v>84</v>
      </c>
      <c r="E37" s="65">
        <v>3</v>
      </c>
      <c r="F37" s="65">
        <v>1</v>
      </c>
    </row>
    <row r="38" spans="1:6" ht="16.5" thickBot="1">
      <c r="A38" s="63" t="s">
        <v>95</v>
      </c>
      <c r="B38" s="64">
        <v>45976</v>
      </c>
      <c r="C38" s="65" t="s">
        <v>99</v>
      </c>
      <c r="D38" s="65" t="s">
        <v>84</v>
      </c>
      <c r="E38" s="65">
        <v>15</v>
      </c>
      <c r="F38" s="65">
        <v>1</v>
      </c>
    </row>
    <row r="39" spans="1:6" ht="16.5" thickBot="1">
      <c r="A39" s="63" t="s">
        <v>95</v>
      </c>
      <c r="B39" s="64">
        <v>45986</v>
      </c>
      <c r="C39" s="65" t="s">
        <v>100</v>
      </c>
      <c r="D39" s="65" t="s">
        <v>101</v>
      </c>
      <c r="E39" s="65">
        <v>6</v>
      </c>
      <c r="F39" s="65">
        <v>1</v>
      </c>
    </row>
    <row r="40" spans="1:6" ht="16.5" thickBot="1">
      <c r="A40" s="63" t="s">
        <v>82</v>
      </c>
      <c r="B40" s="64">
        <v>46002</v>
      </c>
      <c r="C40" s="65" t="s">
        <v>102</v>
      </c>
      <c r="D40" s="65" t="s">
        <v>84</v>
      </c>
      <c r="E40" s="65">
        <v>80</v>
      </c>
      <c r="F40" s="65">
        <v>1</v>
      </c>
    </row>
    <row r="41" spans="1:6" ht="16.5" thickBot="1">
      <c r="A41" s="63" t="s">
        <v>103</v>
      </c>
      <c r="B41" s="64">
        <v>46002</v>
      </c>
      <c r="C41" s="65" t="s">
        <v>105</v>
      </c>
      <c r="D41" s="65" t="s">
        <v>84</v>
      </c>
      <c r="E41" s="65">
        <v>22</v>
      </c>
      <c r="F41" s="65" t="s">
        <v>104</v>
      </c>
    </row>
    <row r="42" spans="1:6" ht="16.5" thickBot="1">
      <c r="A42" s="63" t="s">
        <v>106</v>
      </c>
      <c r="B42" s="64">
        <v>46003</v>
      </c>
      <c r="C42" s="65" t="s">
        <v>105</v>
      </c>
      <c r="D42" s="65" t="s">
        <v>84</v>
      </c>
      <c r="E42" s="65">
        <v>9</v>
      </c>
      <c r="F42" s="65">
        <v>2</v>
      </c>
    </row>
    <row r="43" spans="1:6" ht="16.5" thickBot="1">
      <c r="A43" s="63" t="s">
        <v>107</v>
      </c>
      <c r="B43" s="64">
        <v>46009</v>
      </c>
      <c r="C43" s="65" t="s">
        <v>108</v>
      </c>
      <c r="D43" s="65" t="s">
        <v>84</v>
      </c>
      <c r="E43" s="65">
        <v>7</v>
      </c>
      <c r="F43" s="65">
        <v>2</v>
      </c>
    </row>
    <row r="44" spans="1:6" ht="16.5" thickBot="1">
      <c r="A44" s="63" t="s">
        <v>82</v>
      </c>
      <c r="B44" s="64">
        <v>46037</v>
      </c>
      <c r="C44" s="65" t="s">
        <v>109</v>
      </c>
      <c r="D44" s="65" t="s">
        <v>84</v>
      </c>
      <c r="E44" s="65">
        <v>50</v>
      </c>
      <c r="F44" s="65">
        <v>2</v>
      </c>
    </row>
    <row r="45" spans="1:6" ht="16.5" thickBot="1">
      <c r="A45" s="63" t="s">
        <v>95</v>
      </c>
      <c r="B45" s="64">
        <v>46059</v>
      </c>
      <c r="C45" s="65" t="s">
        <v>110</v>
      </c>
      <c r="D45" s="65" t="s">
        <v>84</v>
      </c>
      <c r="E45" s="65">
        <v>10</v>
      </c>
      <c r="F45" s="65">
        <v>2</v>
      </c>
    </row>
    <row r="46" spans="1:6" ht="16.5" thickBot="1">
      <c r="A46" s="63" t="s">
        <v>86</v>
      </c>
      <c r="B46" s="64">
        <v>46077</v>
      </c>
      <c r="C46" s="65" t="s">
        <v>87</v>
      </c>
      <c r="D46" s="65" t="s">
        <v>86</v>
      </c>
      <c r="E46" s="66"/>
      <c r="F46" s="65">
        <v>2</v>
      </c>
    </row>
    <row r="47" spans="1:6" ht="16.5" thickBot="1">
      <c r="A47" s="63" t="s">
        <v>88</v>
      </c>
      <c r="B47" s="64">
        <v>46079</v>
      </c>
      <c r="C47" s="65" t="s">
        <v>111</v>
      </c>
      <c r="D47" s="65" t="s">
        <v>112</v>
      </c>
      <c r="E47" s="65">
        <v>20</v>
      </c>
      <c r="F47" s="65">
        <v>2</v>
      </c>
    </row>
    <row r="50" spans="1:6">
      <c r="A50" s="67" t="s">
        <v>113</v>
      </c>
    </row>
    <row r="51" spans="1:6" s="72" customFormat="1" ht="13.5">
      <c r="A51" s="68" t="s">
        <v>114</v>
      </c>
      <c r="B51" s="69" t="s">
        <v>115</v>
      </c>
      <c r="C51" s="70" t="s">
        <v>116</v>
      </c>
      <c r="D51" s="69" t="s">
        <v>117</v>
      </c>
      <c r="E51" s="69" t="s">
        <v>118</v>
      </c>
      <c r="F51" s="71" t="s">
        <v>119</v>
      </c>
    </row>
    <row r="52" spans="1:6" s="72" customFormat="1" ht="67.5">
      <c r="A52" s="73" t="s">
        <v>120</v>
      </c>
      <c r="B52" s="74" t="s">
        <v>121</v>
      </c>
      <c r="C52" s="75" t="s">
        <v>122</v>
      </c>
      <c r="D52" s="76">
        <v>45911</v>
      </c>
      <c r="E52" s="77" t="s">
        <v>123</v>
      </c>
      <c r="F52" s="78" t="s">
        <v>124</v>
      </c>
    </row>
    <row r="53" spans="1:6" s="72" customFormat="1" ht="67.5">
      <c r="A53" s="79" t="s">
        <v>120</v>
      </c>
      <c r="B53" s="80" t="s">
        <v>121</v>
      </c>
      <c r="C53" s="81" t="s">
        <v>125</v>
      </c>
      <c r="D53" s="82">
        <v>45902</v>
      </c>
      <c r="E53" s="83" t="s">
        <v>126</v>
      </c>
      <c r="F53" s="84" t="s">
        <v>127</v>
      </c>
    </row>
    <row r="54" spans="1:6" s="72" customFormat="1" ht="135">
      <c r="A54" s="73" t="s">
        <v>120</v>
      </c>
      <c r="B54" s="74" t="s">
        <v>121</v>
      </c>
      <c r="C54" s="75" t="s">
        <v>128</v>
      </c>
      <c r="D54" s="76">
        <v>45911</v>
      </c>
      <c r="E54" s="77" t="s">
        <v>126</v>
      </c>
      <c r="F54" s="78" t="s">
        <v>129</v>
      </c>
    </row>
    <row r="55" spans="1:6" s="72" customFormat="1" ht="121.5">
      <c r="A55" s="79" t="s">
        <v>120</v>
      </c>
      <c r="B55" s="80" t="s">
        <v>121</v>
      </c>
      <c r="C55" s="81" t="s">
        <v>130</v>
      </c>
      <c r="D55" s="82">
        <v>45911</v>
      </c>
      <c r="E55" s="83" t="s">
        <v>123</v>
      </c>
      <c r="F55" s="84" t="s">
        <v>131</v>
      </c>
    </row>
    <row r="56" spans="1:6" s="72" customFormat="1" ht="108">
      <c r="A56" s="73" t="s">
        <v>120</v>
      </c>
      <c r="B56" s="74" t="s">
        <v>121</v>
      </c>
      <c r="C56" s="75" t="s">
        <v>132</v>
      </c>
      <c r="D56" s="76">
        <v>45912</v>
      </c>
      <c r="E56" s="77" t="s">
        <v>123</v>
      </c>
      <c r="F56" s="78" t="s">
        <v>133</v>
      </c>
    </row>
    <row r="57" spans="1:6" s="72" customFormat="1" ht="67.5">
      <c r="A57" s="79" t="s">
        <v>120</v>
      </c>
      <c r="B57" s="80" t="s">
        <v>121</v>
      </c>
      <c r="C57" s="81" t="s">
        <v>134</v>
      </c>
      <c r="D57" s="82">
        <v>45908</v>
      </c>
      <c r="E57" s="83" t="s">
        <v>135</v>
      </c>
      <c r="F57" s="84" t="s">
        <v>136</v>
      </c>
    </row>
    <row r="58" spans="1:6" s="72" customFormat="1" ht="135">
      <c r="A58" s="73" t="s">
        <v>120</v>
      </c>
      <c r="B58" s="74" t="s">
        <v>121</v>
      </c>
      <c r="C58" s="75" t="s">
        <v>137</v>
      </c>
      <c r="D58" s="76">
        <v>45910</v>
      </c>
      <c r="E58" s="77" t="s">
        <v>126</v>
      </c>
      <c r="F58" s="78" t="s">
        <v>138</v>
      </c>
    </row>
    <row r="59" spans="1:6" s="72" customFormat="1" ht="162">
      <c r="A59" s="79" t="s">
        <v>120</v>
      </c>
      <c r="B59" s="80" t="s">
        <v>121</v>
      </c>
      <c r="C59" s="81" t="s">
        <v>139</v>
      </c>
      <c r="D59" s="82">
        <v>45910</v>
      </c>
      <c r="E59" s="83" t="s">
        <v>140</v>
      </c>
      <c r="F59" s="84" t="s">
        <v>141</v>
      </c>
    </row>
    <row r="60" spans="1:6" s="72" customFormat="1" ht="94.5">
      <c r="A60" s="73" t="s">
        <v>120</v>
      </c>
      <c r="B60" s="74" t="s">
        <v>121</v>
      </c>
      <c r="C60" s="75" t="s">
        <v>142</v>
      </c>
      <c r="D60" s="76">
        <v>45919</v>
      </c>
      <c r="E60" s="77" t="s">
        <v>123</v>
      </c>
      <c r="F60" s="78" t="s">
        <v>143</v>
      </c>
    </row>
    <row r="61" spans="1:6" s="72" customFormat="1" ht="189">
      <c r="A61" s="79" t="s">
        <v>120</v>
      </c>
      <c r="B61" s="80" t="s">
        <v>121</v>
      </c>
      <c r="C61" s="81" t="s">
        <v>144</v>
      </c>
      <c r="D61" s="82">
        <v>45936</v>
      </c>
      <c r="E61" s="83" t="s">
        <v>126</v>
      </c>
      <c r="F61" s="84" t="s">
        <v>145</v>
      </c>
    </row>
    <row r="62" spans="1:6" s="72" customFormat="1" ht="162">
      <c r="A62" s="73" t="s">
        <v>120</v>
      </c>
      <c r="B62" s="74" t="s">
        <v>121</v>
      </c>
      <c r="C62" s="75" t="s">
        <v>146</v>
      </c>
      <c r="D62" s="76">
        <v>45942</v>
      </c>
      <c r="E62" s="77" t="s">
        <v>123</v>
      </c>
      <c r="F62" s="78" t="s">
        <v>147</v>
      </c>
    </row>
    <row r="63" spans="1:6" s="72" customFormat="1" ht="229.5">
      <c r="A63" s="79" t="s">
        <v>120</v>
      </c>
      <c r="B63" s="80" t="s">
        <v>121</v>
      </c>
      <c r="C63" s="81" t="s">
        <v>148</v>
      </c>
      <c r="D63" s="82">
        <v>45943</v>
      </c>
      <c r="E63" s="83" t="s">
        <v>123</v>
      </c>
      <c r="F63" s="84" t="s">
        <v>149</v>
      </c>
    </row>
    <row r="64" spans="1:6" s="72" customFormat="1" ht="270">
      <c r="A64" s="73" t="s">
        <v>120</v>
      </c>
      <c r="B64" s="74" t="s">
        <v>121</v>
      </c>
      <c r="C64" s="75" t="s">
        <v>150</v>
      </c>
      <c r="D64" s="76">
        <v>45944</v>
      </c>
      <c r="E64" s="77" t="s">
        <v>123</v>
      </c>
      <c r="F64" s="78" t="s">
        <v>151</v>
      </c>
    </row>
    <row r="65" spans="1:6" s="72" customFormat="1" ht="409.5">
      <c r="A65" s="79" t="s">
        <v>120</v>
      </c>
      <c r="B65" s="80" t="s">
        <v>121</v>
      </c>
      <c r="C65" s="81" t="s">
        <v>152</v>
      </c>
      <c r="D65" s="82">
        <v>45945</v>
      </c>
      <c r="E65" s="83" t="s">
        <v>123</v>
      </c>
      <c r="F65" s="84" t="s">
        <v>153</v>
      </c>
    </row>
    <row r="66" spans="1:6" s="72" customFormat="1" ht="351">
      <c r="A66" s="73" t="s">
        <v>120</v>
      </c>
      <c r="B66" s="74" t="s">
        <v>121</v>
      </c>
      <c r="C66" s="75" t="s">
        <v>154</v>
      </c>
      <c r="D66" s="76">
        <v>45945</v>
      </c>
      <c r="E66" s="77" t="s">
        <v>123</v>
      </c>
      <c r="F66" s="78" t="s">
        <v>155</v>
      </c>
    </row>
    <row r="67" spans="1:6" s="72" customFormat="1" ht="270">
      <c r="A67" s="79" t="s">
        <v>120</v>
      </c>
      <c r="B67" s="80" t="s">
        <v>121</v>
      </c>
      <c r="C67" s="81" t="s">
        <v>156</v>
      </c>
      <c r="D67" s="82">
        <v>45946</v>
      </c>
      <c r="E67" s="83" t="s">
        <v>123</v>
      </c>
      <c r="F67" s="84" t="s">
        <v>157</v>
      </c>
    </row>
    <row r="68" spans="1:6" s="72" customFormat="1" ht="108">
      <c r="A68" s="73" t="s">
        <v>120</v>
      </c>
      <c r="B68" s="74" t="s">
        <v>121</v>
      </c>
      <c r="C68" s="75" t="s">
        <v>158</v>
      </c>
      <c r="D68" s="76">
        <v>45957</v>
      </c>
      <c r="E68" s="77" t="s">
        <v>123</v>
      </c>
      <c r="F68" s="78" t="s">
        <v>159</v>
      </c>
    </row>
    <row r="69" spans="1:6" s="72" customFormat="1" ht="67.5">
      <c r="A69" s="79" t="s">
        <v>120</v>
      </c>
      <c r="B69" s="80" t="s">
        <v>121</v>
      </c>
      <c r="C69" s="81" t="s">
        <v>160</v>
      </c>
      <c r="D69" s="82">
        <v>45951</v>
      </c>
      <c r="E69" s="83" t="s">
        <v>126</v>
      </c>
      <c r="F69" s="84" t="s">
        <v>161</v>
      </c>
    </row>
    <row r="70" spans="1:6" s="72" customFormat="1" ht="54">
      <c r="A70" s="73" t="s">
        <v>120</v>
      </c>
      <c r="B70" s="74" t="s">
        <v>121</v>
      </c>
      <c r="C70" s="75" t="s">
        <v>162</v>
      </c>
      <c r="D70" s="76">
        <v>45986</v>
      </c>
      <c r="E70" s="77" t="s">
        <v>123</v>
      </c>
      <c r="F70" s="78" t="s">
        <v>163</v>
      </c>
    </row>
    <row r="71" spans="1:6" s="72" customFormat="1" ht="54">
      <c r="A71" s="79" t="s">
        <v>120</v>
      </c>
      <c r="B71" s="80" t="s">
        <v>121</v>
      </c>
      <c r="C71" s="81" t="s">
        <v>164</v>
      </c>
      <c r="D71" s="82">
        <v>45986</v>
      </c>
      <c r="E71" s="83" t="s">
        <v>123</v>
      </c>
      <c r="F71" s="84" t="s">
        <v>165</v>
      </c>
    </row>
    <row r="72" spans="1:6" s="72" customFormat="1" ht="67.5">
      <c r="A72" s="73" t="s">
        <v>120</v>
      </c>
      <c r="B72" s="74" t="s">
        <v>121</v>
      </c>
      <c r="C72" s="75" t="s">
        <v>166</v>
      </c>
      <c r="D72" s="76">
        <v>46007</v>
      </c>
      <c r="E72" s="77" t="s">
        <v>126</v>
      </c>
      <c r="F72" s="78" t="s">
        <v>167</v>
      </c>
    </row>
    <row r="73" spans="1:6" s="72" customFormat="1" ht="54">
      <c r="A73" s="79" t="s">
        <v>120</v>
      </c>
      <c r="B73" s="80" t="s">
        <v>121</v>
      </c>
      <c r="C73" s="81" t="s">
        <v>168</v>
      </c>
      <c r="D73" s="82">
        <v>46035</v>
      </c>
      <c r="E73" s="83" t="s">
        <v>140</v>
      </c>
      <c r="F73" s="84" t="s">
        <v>169</v>
      </c>
    </row>
    <row r="74" spans="1:6" s="72" customFormat="1" ht="27">
      <c r="A74" s="73" t="s">
        <v>120</v>
      </c>
      <c r="B74" s="74" t="s">
        <v>121</v>
      </c>
      <c r="C74" s="75" t="s">
        <v>170</v>
      </c>
      <c r="D74" s="76">
        <v>46043</v>
      </c>
      <c r="E74" s="77" t="s">
        <v>135</v>
      </c>
      <c r="F74" s="78" t="s">
        <v>171</v>
      </c>
    </row>
    <row r="75" spans="1:6" s="72" customFormat="1" ht="54">
      <c r="A75" s="79" t="s">
        <v>120</v>
      </c>
      <c r="B75" s="80" t="s">
        <v>121</v>
      </c>
      <c r="C75" s="81" t="s">
        <v>172</v>
      </c>
      <c r="D75" s="82">
        <v>46041</v>
      </c>
      <c r="E75" s="83" t="s">
        <v>126</v>
      </c>
      <c r="F75" s="84" t="s">
        <v>173</v>
      </c>
    </row>
    <row r="76" spans="1:6" s="72" customFormat="1" ht="67.5">
      <c r="A76" s="73" t="s">
        <v>120</v>
      </c>
      <c r="B76" s="74" t="s">
        <v>121</v>
      </c>
      <c r="C76" s="75" t="s">
        <v>174</v>
      </c>
      <c r="D76" s="76">
        <v>46041</v>
      </c>
      <c r="E76" s="77" t="s">
        <v>123</v>
      </c>
      <c r="F76" s="78" t="s">
        <v>175</v>
      </c>
    </row>
    <row r="77" spans="1:6" s="72" customFormat="1" ht="162">
      <c r="A77" s="79" t="s">
        <v>120</v>
      </c>
      <c r="B77" s="80" t="s">
        <v>121</v>
      </c>
      <c r="C77" s="81" t="s">
        <v>176</v>
      </c>
      <c r="D77" s="82">
        <v>46056</v>
      </c>
      <c r="E77" s="83" t="s">
        <v>126</v>
      </c>
      <c r="F77" s="84" t="s">
        <v>177</v>
      </c>
    </row>
    <row r="78" spans="1:6" s="72" customFormat="1" ht="94.5">
      <c r="A78" s="73" t="s">
        <v>120</v>
      </c>
      <c r="B78" s="74" t="s">
        <v>121</v>
      </c>
      <c r="C78" s="75" t="s">
        <v>178</v>
      </c>
      <c r="D78" s="76">
        <v>46064</v>
      </c>
      <c r="E78" s="77" t="s">
        <v>123</v>
      </c>
      <c r="F78" s="78" t="s">
        <v>179</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baseColWidth="10" defaultColWidth="9" defaultRowHeight="15.75"/>
  <sheetData>
    <row r="2" spans="1:1" ht="18.75">
      <c r="A2" s="53" t="s">
        <v>53</v>
      </c>
    </row>
    <row r="3" spans="1:1" ht="18">
      <c r="A3" s="52" t="s">
        <v>54</v>
      </c>
    </row>
    <row r="4" spans="1:1" ht="18">
      <c r="A4" s="52" t="s">
        <v>55</v>
      </c>
    </row>
    <row r="5" spans="1:1" ht="18">
      <c r="A5" s="52" t="s">
        <v>56</v>
      </c>
    </row>
    <row r="6" spans="1:1" ht="18">
      <c r="A6" s="52" t="s">
        <v>57</v>
      </c>
    </row>
    <row r="8" spans="1:1">
      <c r="A8" s="56" t="s">
        <v>58</v>
      </c>
    </row>
    <row r="9" spans="1:1">
      <c r="A9" s="54" t="s">
        <v>59</v>
      </c>
    </row>
    <row r="10" spans="1:1">
      <c r="A10" s="54" t="s">
        <v>60</v>
      </c>
    </row>
    <row r="11" spans="1:1">
      <c r="A11" s="55" t="s">
        <v>61</v>
      </c>
    </row>
    <row r="12" spans="1:1">
      <c r="A12" s="54" t="s">
        <v>62</v>
      </c>
    </row>
    <row r="14" spans="1:1">
      <c r="A14" s="54" t="s">
        <v>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baseColWidth="10" defaultColWidth="9" defaultRowHeight="15.75"/>
  <sheetData>
    <row r="1" spans="1:1">
      <c r="A1" t="s">
        <v>180</v>
      </c>
    </row>
    <row r="2" spans="1:1">
      <c r="A2" t="s">
        <v>72</v>
      </c>
    </row>
    <row r="3" spans="1:1">
      <c r="A3" t="s">
        <v>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57AD8670-20BC-4534-A7A5-87984349E00F}">
  <ds:schemaRefs>
    <ds:schemaRef ds:uri="http://schemas.microsoft.com/sharepoint/v3/contenttype/forms"/>
  </ds:schemaRefs>
</ds:datastoreItem>
</file>

<file path=customXml/itemProps3.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objetives</vt:lpstr>
      <vt:lpstr>owners</vt:lpstr>
      <vt:lpstr>sources</vt:lpstr>
      <vt:lpstr>units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2026-03-04T20:16:01Z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