
<file path=[Content_Types].xml><?xml version="1.0" encoding="utf-8"?>
<Types xmlns="http://schemas.openxmlformats.org/package/2006/content-type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xl/tables/table8.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mauro.turner\Proyectos\Dashboards\Global-IT---OKR-KPI-Dashboard\Datasets\"/>
    </mc:Choice>
  </mc:AlternateContent>
  <xr:revisionPtr revIDLastSave="0" documentId="13_ncr:1_{DF3B22E1-DA16-4099-B99A-3CF8BBA0C15F}" xr6:coauthVersionLast="47" xr6:coauthVersionMax="47" xr10:uidLastSave="{00000000-0000-0000-0000-000000000000}"/>
  <bookViews>
    <workbookView xWindow="-110" yWindow="-110" windowWidth="19420" windowHeight="11500" tabRatio="810" firstSheet="1" activeTab="7" xr2:uid="{8E213388-CB59-1444-9D14-59F96BC33DF7}"/>
  </bookViews>
  <sheets>
    <sheet name="objetives" sheetId="11" r:id="rId1"/>
    <sheet name="owners" sheetId="14" r:id="rId2"/>
    <sheet name="sources" sheetId="15" r:id="rId3"/>
    <sheet name="kpis" sheetId="13" r:id="rId4"/>
    <sheet name="kpi_owners" sheetId="17" r:id="rId5"/>
    <sheet name="kpi_sources" sheetId="18" r:id="rId6"/>
    <sheet name="Results" sheetId="19" r:id="rId7"/>
    <sheet name="GLOBAL IT OKRs " sheetId="1" r:id="rId8"/>
    <sheet name="1- AI Skills Workday" sheetId="5" r:id="rId9"/>
    <sheet name="2- AI TQ Courses" sheetId="6" r:id="rId10"/>
    <sheet name="3- AI-related Learning Events" sheetId="7" r:id="rId11"/>
    <sheet name="5-Engagement events" sheetId="8" r:id="rId12"/>
    <sheet name="6-Monthly Campaings (VE)" sheetId="9" r:id="rId13"/>
    <sheet name="7-Career Worth" sheetId="10"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1" i="1" l="1"/>
  <c r="T11" i="1"/>
  <c r="S2" i="1"/>
  <c r="U2" i="1" s="1"/>
  <c r="J33" i="1"/>
  <c r="S10" i="1"/>
  <c r="T10" i="1" s="1"/>
  <c r="S9" i="1"/>
  <c r="T9" i="1" s="1"/>
  <c r="S8" i="1"/>
  <c r="T8" i="1" s="1"/>
  <c r="S7" i="1"/>
  <c r="T7" i="1" s="1"/>
  <c r="S6" i="1"/>
  <c r="U6" i="1" s="1"/>
  <c r="S5" i="1"/>
  <c r="T5" i="1" s="1"/>
  <c r="L6" i="1"/>
  <c r="K6" i="1"/>
  <c r="J6" i="1"/>
  <c r="I6" i="1"/>
  <c r="H6" i="1"/>
  <c r="G6" i="1"/>
  <c r="K4" i="1"/>
  <c r="T3" i="1"/>
  <c r="C18" i="5"/>
  <c r="C17" i="5"/>
  <c r="C25" i="6"/>
  <c r="C11" i="6"/>
  <c r="S4" i="1"/>
  <c r="T4" i="1" s="1"/>
  <c r="W1" i="1"/>
  <c r="U3" i="1"/>
  <c r="U11" i="1" l="1"/>
  <c r="U10" i="1"/>
  <c r="U9" i="1"/>
  <c r="U8" i="1"/>
  <c r="U7" i="1"/>
  <c r="U5" i="1"/>
  <c r="T6" i="1"/>
  <c r="T2" i="1"/>
  <c r="U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tc={DB759141-B278-42B0-A911-47F9208B482B}</author>
    <author>tc={01E69275-C16E-4D70-A498-1B10AE23770E}</author>
  </authors>
  <commentList>
    <comment ref="M2" authorId="0" shapeId="0" xr:uid="{DB759141-B278-42B0-A911-47F9208B482B}">
      <text>
        <t>[Threaded comment]
Your version of Excel allows you to read this threaded comment; however, any edits to it will get removed if the file is opened in a newer version of Excel. Learn more: https://go.microsoft.com/fwlink/?linkid=870924
Comment:
    Big change due to change in filters</t>
      </text>
    </comment>
    <comment ref="L3" authorId="1" shapeId="0" xr:uid="{01E69275-C16E-4D70-A498-1B10AE23770E}">
      <text>
        <t>[Threaded comment]
Your version of Excel allows you to read this threaded comment; however, any edits to it will get removed if the file is opened in a newer version of Excel. Learn more: https://go.microsoft.com/fwlink/?linkid=870924
Comment:
    Q2 (as-of 3/4): 87.27%
Not Q2 snapshot yet</t>
      </text>
    </comment>
  </commentList>
</comments>
</file>

<file path=xl/sharedStrings.xml><?xml version="1.0" encoding="utf-8"?>
<sst xmlns="http://schemas.openxmlformats.org/spreadsheetml/2006/main" count="543" uniqueCount="250">
  <si>
    <t>ID</t>
  </si>
  <si>
    <t xml:space="preserve">OBJECTIVE </t>
  </si>
  <si>
    <t xml:space="preserve">GOAL </t>
  </si>
  <si>
    <t>How to get data</t>
  </si>
  <si>
    <t>Measure/Target</t>
  </si>
  <si>
    <t>Beginning Number (Nov 2025)</t>
  </si>
  <si>
    <t>Jan-26</t>
  </si>
  <si>
    <t>Feb-26</t>
  </si>
  <si>
    <t>Mar-26</t>
  </si>
  <si>
    <t>Actual/Current</t>
  </si>
  <si>
    <t>% Completed</t>
  </si>
  <si>
    <t>Left to do</t>
  </si>
  <si>
    <t>Notes</t>
  </si>
  <si>
    <t>Enhance AI Skills and Capabilities</t>
  </si>
  <si>
    <t xml:space="preserve">Skills dashboard (Priyanka's team to send data export) - connect with Priyanka's team - Hiral </t>
  </si>
  <si>
    <t>Flavia &amp; team have access</t>
  </si>
  <si>
    <t>Host 24+ AI-related Learning Events including hackathons</t>
  </si>
  <si>
    <t>Foster a Culture of Engagement &amp; Belonging</t>
  </si>
  <si>
    <t>Establish baseline for engagement survey and run every 6 months.</t>
  </si>
  <si>
    <t>Host 30+ engagement events, in office where possible, to create connections for Global IT Reinventors to foster relationships</t>
  </si>
  <si>
    <t>Under 40%: RED</t>
  </si>
  <si>
    <t>Execute monthly campaigns aligning with the broader Accenture ERGs and Corporate Citizenship including leadership engagement on Viva Engage (e.g., Mental Health Awareness)</t>
  </si>
  <si>
    <t>Part of Marlen's plan (Amber to raise Corporate Citizenship with her)</t>
  </si>
  <si>
    <t>40-67%: YELOW</t>
  </si>
  <si>
    <t>Drive Personal Growth and Energize Careers </t>
  </si>
  <si>
    <t>Conduct quarterly well-being or career growth workshops (e.g., avoiding burnout, personal brand, storytelling, LinkedIn, external forums)</t>
  </si>
  <si>
    <t>67% and up: GREEN</t>
  </si>
  <si>
    <t>Deliver a seamless and engagening NJX for 100% of new Global IT team members to support their integration and growth</t>
  </si>
  <si>
    <t>Flavia confirmation (including J&amp;CM and GE in NJX)</t>
  </si>
  <si>
    <t>Run quarterly Global IT recognition campaign to increase awareness and regular use of the Accenture Recognition tool</t>
  </si>
  <si>
    <t xml:space="preserve">Get information from Marlen </t>
  </si>
  <si>
    <t>Provide Team Leads with foundation leadership training, including discussing progress with team members</t>
  </si>
  <si>
    <t>*add somewhere  another spreadsheet to keep track of actual events.</t>
  </si>
  <si>
    <t>*how often does Sarah want this data?</t>
  </si>
  <si>
    <t>Increase the number of Global IT employees with AI-related Skills (in Workday) by 20%</t>
  </si>
  <si>
    <r>
      <t>Plans from location lead and confirm it happened</t>
    </r>
    <r>
      <rPr>
        <sz val="12"/>
        <color rgb="FFFF0000"/>
        <rFont val="Graphik Regular"/>
      </rPr>
      <t xml:space="preserve"> (in a couple of weeks to check who contacts location leads)</t>
    </r>
    <r>
      <rPr>
        <sz val="12"/>
        <color rgb="FF000000"/>
        <rFont val="Graphik Regular"/>
      </rPr>
      <t>, + what the central engagement team has done/Fun Fridays, etc. + checking in with Melody (Tony stuff) and Jenni Petrillo (city connectors in the US - events that are happening there - reach out to Marlen &amp; Nichole</t>
    </r>
  </si>
  <si>
    <t>Achieve 70% Global IT completion for AI TQ courses</t>
  </si>
  <si>
    <t>Copilots Agents</t>
  </si>
  <si>
    <t>Learn IT</t>
  </si>
  <si>
    <t>Workbench for AICG</t>
  </si>
  <si>
    <t>Skills Matter more than ever: Reinvent and stay future ready</t>
  </si>
  <si>
    <t>Developing Agent Instructions in Amethyst Studio</t>
  </si>
  <si>
    <t>Dec-25</t>
  </si>
  <si>
    <t>Nov-25</t>
  </si>
  <si>
    <t>Oct-25</t>
  </si>
  <si>
    <t>Apr-26</t>
  </si>
  <si>
    <t>May-26</t>
  </si>
  <si>
    <t>Jun-26</t>
  </si>
  <si>
    <t>Jul-26</t>
  </si>
  <si>
    <t>Aug-26</t>
  </si>
  <si>
    <t>Session 1: September 26, 12:30 a.m. US Central time (11:00 a.m. India, 1:30 p.m. PHL)*</t>
  </si>
  <si>
    <t>Session 2: September 26, 9:00 a.m. US Central time (11:00 a.m. Argentina, 3:00 p.m. UK)*</t>
  </si>
  <si>
    <t xml:space="preserve">POSTS </t>
  </si>
  <si>
    <r>
      <t>•</t>
    </r>
    <r>
      <rPr>
        <b/>
        <sz val="14"/>
        <color theme="1"/>
        <rFont val="Graphik"/>
        <family val="2"/>
      </rPr>
      <t xml:space="preserve">11/13: </t>
    </r>
    <r>
      <rPr>
        <sz val="14"/>
        <color theme="1"/>
        <rFont val="Graphik"/>
        <family val="2"/>
      </rPr>
      <t xml:space="preserve">International World Kindness Day </t>
    </r>
  </si>
  <si>
    <r>
      <t>•</t>
    </r>
    <r>
      <rPr>
        <b/>
        <sz val="14"/>
        <color theme="1"/>
        <rFont val="Graphik"/>
        <family val="2"/>
      </rPr>
      <t xml:space="preserve">11/19: </t>
    </r>
    <r>
      <rPr>
        <sz val="14"/>
        <color theme="1"/>
        <rFont val="Graphik"/>
        <family val="2"/>
      </rPr>
      <t>International Men’s Day</t>
    </r>
  </si>
  <si>
    <r>
      <t>•</t>
    </r>
    <r>
      <rPr>
        <b/>
        <sz val="14"/>
        <color theme="1"/>
        <rFont val="Graphik"/>
        <family val="2"/>
      </rPr>
      <t xml:space="preserve">12/3: </t>
    </r>
    <r>
      <rPr>
        <sz val="14"/>
        <color theme="1"/>
        <rFont val="Graphik"/>
        <family val="2"/>
      </rPr>
      <t xml:space="preserve">Day for People with Disabilities </t>
    </r>
  </si>
  <si>
    <r>
      <t>•</t>
    </r>
    <r>
      <rPr>
        <b/>
        <sz val="14"/>
        <color theme="1"/>
        <rFont val="Graphik"/>
        <family val="2"/>
      </rPr>
      <t>12/15:</t>
    </r>
    <r>
      <rPr>
        <sz val="14"/>
        <color theme="1"/>
        <rFont val="Graphik"/>
        <family val="2"/>
      </rPr>
      <t xml:space="preserve"> Global IT Holiday Video </t>
    </r>
  </si>
  <si>
    <t xml:space="preserve">LEADERSHIP POSTS </t>
  </si>
  <si>
    <r>
      <t>•</t>
    </r>
    <r>
      <rPr>
        <b/>
        <sz val="12"/>
        <color theme="1"/>
        <rFont val="Graphik"/>
        <family val="2"/>
      </rPr>
      <t xml:space="preserve">1/6: </t>
    </r>
    <r>
      <rPr>
        <sz val="12"/>
        <color theme="1"/>
        <rFont val="Graphik"/>
        <family val="2"/>
      </rPr>
      <t xml:space="preserve">New Year </t>
    </r>
  </si>
  <si>
    <r>
      <t>•</t>
    </r>
    <r>
      <rPr>
        <b/>
        <sz val="12"/>
        <color theme="1"/>
        <rFont val="Graphik"/>
        <family val="2"/>
      </rPr>
      <t xml:space="preserve">1/27: </t>
    </r>
    <r>
      <rPr>
        <sz val="12"/>
        <color theme="1"/>
        <rFont val="Graphik"/>
        <family val="2"/>
      </rPr>
      <t>Int’l Holocaust Remembrance Day</t>
    </r>
  </si>
  <si>
    <r>
      <t>•</t>
    </r>
    <r>
      <rPr>
        <b/>
        <sz val="12"/>
        <color theme="1"/>
        <rFont val="Graphik"/>
        <family val="2"/>
      </rPr>
      <t xml:space="preserve">2/6: </t>
    </r>
    <r>
      <rPr>
        <sz val="12"/>
        <color theme="1"/>
        <rFont val="Graphik"/>
        <family val="2"/>
      </rPr>
      <t xml:space="preserve">World Interfaith Harmony Week </t>
    </r>
  </si>
  <si>
    <r>
      <t>•</t>
    </r>
    <r>
      <rPr>
        <b/>
        <sz val="12"/>
        <color theme="1"/>
        <rFont val="Graphik"/>
        <family val="2"/>
      </rPr>
      <t xml:space="preserve">2/13: </t>
    </r>
    <r>
      <rPr>
        <sz val="12"/>
        <color theme="1"/>
        <rFont val="Graphik"/>
        <family val="2"/>
      </rPr>
      <t>Saint Valentines</t>
    </r>
  </si>
  <si>
    <t>Filtrado por Org Unit 2: Global IT</t>
  </si>
  <si>
    <t>2026 Q1 SNAPSHOT</t>
  </si>
  <si>
    <t>POST BLACKHISTORY MONTH (2/9)</t>
  </si>
  <si>
    <t>Check other TQ on AI</t>
  </si>
  <si>
    <r>
      <t xml:space="preserve">Skills Studio (Ines) + </t>
    </r>
    <r>
      <rPr>
        <sz val="12"/>
        <color rgb="FFFF0000"/>
        <rFont val="Graphik Regular"/>
      </rPr>
      <t>Marlen's Tracking (Marlen)</t>
    </r>
    <r>
      <rPr>
        <sz val="12"/>
        <color rgb="FF000000"/>
        <rFont val="Graphik Regular"/>
      </rPr>
      <t xml:space="preserve"> + Location Leads (Marlen) (data team to prompt they need it, change team to confirm that events took place). Amber to reachout to Location Leads. Skills Programs as additional events as part of the program</t>
    </r>
  </si>
  <si>
    <t>Skills program</t>
  </si>
  <si>
    <t>Event added to January 26</t>
  </si>
  <si>
    <t>Change leads to confirm that it happened, nothing else needed. Owner: Amber &amp; Marlen</t>
  </si>
  <si>
    <t>In progress (Feb with ISA team, working on branding/name) just need change team to confirm once it happens. Owner: Marlen &amp; Ines (career growthskills studio )</t>
  </si>
  <si>
    <t>Marlen on Febrary (the first one)</t>
  </si>
  <si>
    <t>}</t>
  </si>
  <si>
    <t>In progress (Feb with ISA team, working on branding/name) just need change team to confirm once it happens. Owner: Nichole</t>
  </si>
  <si>
    <t>DREW GEDEMER</t>
  </si>
  <si>
    <t>Metro Location</t>
  </si>
  <si>
    <t>Date of Event</t>
  </si>
  <si>
    <t>Quarter</t>
  </si>
  <si>
    <t>Type of Event</t>
  </si>
  <si>
    <t>In-Person or Virtual</t>
  </si>
  <si>
    <t>Number of Attendees</t>
  </si>
  <si>
    <t>Chicago</t>
  </si>
  <si>
    <t>Global IT Ask Me Anything Lunch with Tony and Ads</t>
  </si>
  <si>
    <t>In-Person</t>
  </si>
  <si>
    <t>Chicago Global IT Tech Talk Food</t>
  </si>
  <si>
    <t>Virtual</t>
  </si>
  <si>
    <t>Virtual Tony AMA</t>
  </si>
  <si>
    <t>Minneapolis</t>
  </si>
  <si>
    <t>Team Dinner</t>
  </si>
  <si>
    <t>Chicago Global IT - Happy Hour October - 22nd Floor</t>
  </si>
  <si>
    <t>Chicago Global IT - Happy Hour October - 22nd Floor Raffle</t>
  </si>
  <si>
    <t>Detroit</t>
  </si>
  <si>
    <t>Detroit Office Lunch / Learning</t>
  </si>
  <si>
    <t>Chicago Global IT - 3rd Thursday Lunch on 25th floor - fund raise for Covenant House and Leukemia init</t>
  </si>
  <si>
    <t>Denver</t>
  </si>
  <si>
    <t>In Office Lunch and Networking</t>
  </si>
  <si>
    <t>Global IT Happy Hour November</t>
  </si>
  <si>
    <t>Global IT Happy Hour November - Raffle</t>
  </si>
  <si>
    <t>Family Event</t>
  </si>
  <si>
    <t>Denver Volunteer Event - Food Bank</t>
  </si>
  <si>
    <t xml:space="preserve">In-Person </t>
  </si>
  <si>
    <t>Global IT Lunch - Christmas</t>
  </si>
  <si>
    <t>Houston</t>
  </si>
  <si>
    <t>1 &amp; 2</t>
  </si>
  <si>
    <t>Holiday Dinner</t>
  </si>
  <si>
    <t xml:space="preserve">Toronto </t>
  </si>
  <si>
    <t>Atlanta</t>
  </si>
  <si>
    <t>Holiday Networking/Happy Hour</t>
  </si>
  <si>
    <t>January Tech Talk</t>
  </si>
  <si>
    <t>Happy Hour (F1 Racing Bar)</t>
  </si>
  <si>
    <t>Dinner</t>
  </si>
  <si>
    <t>In person</t>
  </si>
  <si>
    <t>MELODY PETET</t>
  </si>
  <si>
    <t>Created By</t>
  </si>
  <si>
    <t>GMC Member(s)</t>
  </si>
  <si>
    <t>Title</t>
  </si>
  <si>
    <t>Date of GMC engagement activity</t>
  </si>
  <si>
    <t>Engagement Behavior Activity Type</t>
  </si>
  <si>
    <t>Audience description</t>
  </si>
  <si>
    <t>Petet, Melody D.</t>
  </si>
  <si>
    <t>Leraris, Anthony M.;#3185</t>
  </si>
  <si>
    <t>AMA Lunch to share FY26 Vision and Objectives</t>
  </si>
  <si>
    <t>In-person event participation</t>
  </si>
  <si>
    <t>AD/MD deployed to Global IT and out of the Chicago Office. Whenever Tony visits a location where our people are we strive for in person connection events.</t>
  </si>
  <si>
    <t>Monthly Indianapolis MD and SM Call including ERG, Corporate Citizenship, and account updates.</t>
  </si>
  <si>
    <t>Online/broadcast event participation</t>
  </si>
  <si>
    <t>MDs through SMs aligned to the Indianapolis Indiana office. Note that Tony reinstated these as the OMD to specifically increase engagement.</t>
  </si>
  <si>
    <t>FY26 Kick-off mtg w/ Global IT India Leadership</t>
  </si>
  <si>
    <t>Goal was for Tony to connect in his new role as CIO with the leaders in this geography and give them a sneak preview of our Vision and Objectives for FY26 to help inspire them as they're setting priorities and goals. It was also a way for Tony to meet any new leaders after promotions.</t>
  </si>
  <si>
    <t>Global IT Ask Me Anything Lunch - Chicago</t>
  </si>
  <si>
    <t>While in Chicago to meet with clients Tony held an Ask-me-Anything lunch with ADs and MDs aligned to that office. It was to introduce himself as CIO but also part of his Q1 listening tour. It was an enormous success, and we'll be doing one in every city Tony visits.</t>
  </si>
  <si>
    <t>FY26 Q1 Office-wide meeting as OMD and CIO</t>
  </si>
  <si>
    <t>It was a collaborative session with Avanade and AFS people included. Tony used this both as OMD to be sure a consistent gathering was held for people in the Indy office, but also as the CIO to be part of his Q1 listening tour.</t>
  </si>
  <si>
    <t>Individual messages to people who were promoted</t>
  </si>
  <si>
    <t>Email</t>
  </si>
  <si>
    <t>Tony sent messages to each of the people in Global IT who were just promoted, recognizing their career milestone and his personal pride at their success.</t>
  </si>
  <si>
    <t>Tony inspired the Global IT Management Committee</t>
  </si>
  <si>
    <t>Tony shared his excitement and enthusiasm for the role, especially as he's been in Global IT for 30 years. It was strongly reciprocated via responses from the group that we're all so happy to have him as CIO and excited for his Vision and Objectives for FY26. Our GIMC is ~30 of our leaders.</t>
  </si>
  <si>
    <t>Tony made an inspirational announcement to the VE Global IT Community</t>
  </si>
  <si>
    <t>Viva Engage Activities</t>
  </si>
  <si>
    <t>Tony shared his excitement and enthusiasm for the role, especially as he's been in Global IT for 30 years. It was strongly reciprocated via notes of celebration. He also shared how excited he is for FY26 and has shaped his Vision and Objectives putting our people first. This is ~8600 members or friends of the Global IT Organization.</t>
  </si>
  <si>
    <t>As OMD met with Local Chamber of Commerce for Networking on behalf of local ppl</t>
  </si>
  <si>
    <t>Tony met with Brian Williams of the Indianapolis Chamber of Commerce. The goal was around sharing accomplishments of local Accenture and networking on behalf of our people out of Indy.</t>
  </si>
  <si>
    <t>Argentina Location Town Hall Kickoff w/ new CIO</t>
  </si>
  <si>
    <t>Tony made one of his first internal appearances as CIO with our Argentina location. He shared a sneak peek of the Vision and Objectives just recently finalized so as an audience they were included early and with recognition for all their people and everything they do to support Global IT. This was followed by a Viva Engage post acknowledging everyone who took part and that Tony's excited for the role.</t>
  </si>
  <si>
    <t>Sunday dinner with Surendra, Neeraj B</t>
  </si>
  <si>
    <t xml:space="preserve">India Leadership for Global IT: Social informal dinner connect with Surendra and Neeraj Bhartari while our Global IT ExCo were traveling to India
melissa.c.summers; 
steve.courtney; 
matthew.lagodzinski; 
surendra.ss; 
neeraj.bhartari;
</t>
  </si>
  <si>
    <t>India Global IT Leaders Dinner</t>
  </si>
  <si>
    <t xml:space="preserve">Dinner meet with ExCo and selected India MDs focused on India strategy basis FY26 vision, focus items for week ahead etc.
melissa.c.summers; 
steve.courtney; 
matthew.lagodzinski; 
surendra.ss; 
neeraj.bhartari
sakthi.k.kathiresan; 
bharat.shetty; 
puneet.g.kumar; 
ragav.devanathan; 
neeraj.pathak; 
rupa.ganesh;
</t>
  </si>
  <si>
    <t>Dinner with Global IT – IMS hosted by Bharat</t>
  </si>
  <si>
    <t xml:space="preserve">Dinner meet with the ISA &amp; NS Leads to familiarize the larger Global IT Landscape and Strategies for FY26 and gets the teams to bond and know the Global IT Leadership and open discussion of the GIT Vision.
anthony.m.leraris; 
melissa.c.summers; 
steve.courtney; 
matthew.lagodzinski;
bharat.shetty;
surendra.ss;
dhaneesh.pv; 
tavarethu.sudharshan; 
ashahad.hasnain; 
naveen.bg; 
vinoo.n.dinakar;
</t>
  </si>
  <si>
    <t>Dinner with Global IT – select MD &amp; ADs hosted by Sakthi</t>
  </si>
  <si>
    <t xml:space="preserve">Dinner Meet with One Global IT India Leaders – This gathering brought together selected MDs and ADs for introductions to new leadership, insights into the broader Global IT landscape and FY26 strategies. The evening fostered team bonding, strengthened connections with Global IT leadership, and encouraged open dialogue around the GIT Vision.
melissa.c.summers; 
matthew.lagodzinski; 
steve.courtney; 
sakthi.k.kathiresan; 
puneet.g.kumar; 
ragav.devanathan; 
neeraj.pathak; 
rupa.ganesh; 
surya.kumar.ivg; 
amit.b.goyal; 
sreedhar.p.seetharam; 
jooju.ramakrishnan.t; 
sangeeta.rajan; 
vandana.bolar; 
shilpa.a.desai; 
rekha.rangaiah; 
femida.eranpurwala; 
r.x.balasubramaniam; 
bharat.shetty; 
dhaneesh.pv; 
sheena.sarkar; 
ashok.vira; 
suchit.malhotra; 
anurag.a.kohli; 
bhushan.jagyasi
</t>
  </si>
  <si>
    <t>Townhall with India team</t>
  </si>
  <si>
    <t xml:space="preserve">This is India Team Townhall with Tony &amp; ExCo – Conducted in person for Bangalore team and streamed live across India, this session fostered connection, collaboration, and transparent dialogue around the GIT Vision.
Tony shared his FY26 vision and strategic priorities, followed by a fireside chat hosted by Sakthi with Tony and members of the ExCo.
anthony.m.leraris; 
melissa.c.summers; 
steve.courtney;
matthew.lagodzinski; 
sakthi.k.kathiresan; 
bharat.shetty; 
puneet.g.kumar; 
ragav.devanathan; 
neeraj.pathak; 
rupa.ganesh;
India HR + Employees
</t>
  </si>
  <si>
    <t>Connect &amp; Lunch with Exe(c)lerate Program participants based in Bangalore</t>
  </si>
  <si>
    <t>Exe(c)lerate Connect &amp; Lunch with Bangalore Team – This session brought together Exe(c)lerate Program participants for meaningful engagement, followed by a lunch with Bangalore team members. Participants engaged in a Q&amp;A with Tony and the ExCo, openly exploring topics such as storytelling, communicating effectively with Gen Z, narrative development, interpreting data, etc. Leaders shared their perspectives, making the session insightful and thought-provoking. It fostered meaningful connection, active collaboration, and open exchange of ideas.</t>
  </si>
  <si>
    <t>Tony AMA in Seattle w/ Global IT ppl</t>
  </si>
  <si>
    <t>Seattle Global IT deployed, borrowed and AVA people in person lunch with Tony and Joseph Paradi. Tony makes a point to host AMA lunches when traveling to a given location, when possible and makes sense to do so.</t>
  </si>
  <si>
    <t>Virtual Ask Me Anything AMA Lunch with Tony Leraris, CIO</t>
  </si>
  <si>
    <t>Tony is hosting AMA sessions, virtual (and in person when possible), to open channels of communication with our people in Global IT.</t>
  </si>
  <si>
    <t xml:space="preserve">AAERG group(discussion topic was setting priorities - gave guidance on this) </t>
  </si>
  <si>
    <t>Members of the Indianapolis AAERG ERG. Group discussion on setting priorities - gave guidance on this.</t>
  </si>
  <si>
    <t>Indianapolis AAERG Social Networking Event</t>
  </si>
  <si>
    <t>Joined members of the AAERG at a social networking event.</t>
  </si>
  <si>
    <t>Global IT Dublin Community Connect / Grp Town Hall</t>
  </si>
  <si>
    <t xml:space="preserve">Tony attended the meeting of Dublin people working in or on behalf of Global IT for their regular meeting, similar to a town hall. </t>
  </si>
  <si>
    <t>Viva Engage Post Martin Luther King Day</t>
  </si>
  <si>
    <t>Tony showed sponsorship for the Indianapolis AAERG upcoming Martin Luther King Day activities in the office.</t>
  </si>
  <si>
    <t>Personal note for December Promotions via Recognition Platform</t>
  </si>
  <si>
    <t>All December 1 promotes working on behalf of Global IT.</t>
  </si>
  <si>
    <t>Recorded a video for use at ATC India Tech Week</t>
  </si>
  <si>
    <t>Colleagues in ATC India attending a training workshop on AI skills.</t>
  </si>
  <si>
    <t>Indianapolis AAERG - MLK Discussion Circle</t>
  </si>
  <si>
    <t>Tony is sponsor of the Indy AAERG and also the office OMD. As such he showed sponsorship and support through his participation.</t>
  </si>
  <si>
    <t>Hosted the monthly Indianapolis MD and SM Update Call</t>
  </si>
  <si>
    <t>As Indy office OMD, Tony holds monthly sharing / listening sessions with leaders, up and coming, to hear their concern, learn from them top topics, and share a flowdown of key information needed for those attending. While a leadership meeting, there's also personal connection due to the size of the audience and that this is held monthly.</t>
  </si>
  <si>
    <t>Spread the Love with Indy Pride ERG</t>
  </si>
  <si>
    <t>Tony regularly attends local office events, as the OMD and based on his own interests. The event was to bring together PRIDE and others from the Indy office for camaraderie and networking.</t>
  </si>
  <si>
    <t>Ines on March</t>
  </si>
  <si>
    <t xml:space="preserve"> Topic Name</t>
  </si>
  <si>
    <t>Total Headcount</t>
  </si>
  <si>
    <t>Number of people who passed</t>
  </si>
  <si>
    <t>% of people who passed assessment</t>
  </si>
  <si>
    <t xml:space="preserve">Agentic AI
Topic ID: tq014
</t>
  </si>
  <si>
    <t xml:space="preserve">Quantum Computing
Topic ID: tq009
</t>
  </si>
  <si>
    <t xml:space="preserve">XR and the Metaverse
Topic ID: tq008
</t>
  </si>
  <si>
    <t xml:space="preserve">Sustainability &amp; Technology
Topic ID: tq006
</t>
  </si>
  <si>
    <t xml:space="preserve">5G and Edge Computing
Topic ID: tq005
</t>
  </si>
  <si>
    <t xml:space="preserve">Enterprise Platforms
Topic ID: tq004
</t>
  </si>
  <si>
    <t xml:space="preserve">Generative AI
Topic ID: tq010
</t>
  </si>
  <si>
    <t xml:space="preserve">Automation
Topic ID: tq012
</t>
  </si>
  <si>
    <t xml:space="preserve">Blockchain
Topic ID: tq013
</t>
  </si>
  <si>
    <t xml:space="preserve">Agile &amp; DevOps
Topic ID: tq003
</t>
  </si>
  <si>
    <t xml:space="preserve">Data
Topic ID: tq007
</t>
  </si>
  <si>
    <t xml:space="preserve">Cloud
Topic ID: tq002
</t>
  </si>
  <si>
    <t xml:space="preserve">Security
Topic ID: tq011
</t>
  </si>
  <si>
    <t xml:space="preserve">AI
Topic ID: tq001
</t>
  </si>
  <si>
    <t>Para tus 3 topics IA:</t>
  </si>
  <si>
    <r>
      <t>Agentic AI (tq014):</t>
    </r>
    <r>
      <rPr>
        <sz val="7"/>
        <color theme="1"/>
        <rFont val="Segoe UI"/>
        <family val="2"/>
      </rPr>
      <t xml:space="preserve"> 4,990 / 6,004 = </t>
    </r>
    <r>
      <rPr>
        <b/>
        <sz val="7"/>
        <color theme="1"/>
        <rFont val="Segoe UI"/>
        <family val="2"/>
      </rPr>
      <t>83.11%</t>
    </r>
  </si>
  <si>
    <r>
      <t>Generative AI (tq010):</t>
    </r>
    <r>
      <rPr>
        <sz val="7"/>
        <color theme="1"/>
        <rFont val="Segoe UI"/>
        <family val="2"/>
      </rPr>
      <t xml:space="preserve"> 5,247 / 6,004 = </t>
    </r>
    <r>
      <rPr>
        <b/>
        <sz val="7"/>
        <color theme="1"/>
        <rFont val="Segoe UI"/>
        <family val="2"/>
      </rPr>
      <t>87.39%</t>
    </r>
  </si>
  <si>
    <r>
      <t>AI (tq001):</t>
    </r>
    <r>
      <rPr>
        <sz val="7"/>
        <color theme="1"/>
        <rFont val="Segoe UI"/>
        <family val="2"/>
      </rPr>
      <t xml:space="preserve"> 5,482 / 6,004 = </t>
    </r>
    <r>
      <rPr>
        <b/>
        <sz val="7"/>
        <color theme="1"/>
        <rFont val="Segoe UI"/>
        <family val="2"/>
      </rPr>
      <t>91.31%</t>
    </r>
  </si>
  <si>
    <t>Índice suite IA (promedio / o “aprobaciones vs máximo posible”):</t>
  </si>
  <si>
    <t>\frac{4990+5247+5482}{3\times 6004} = 0.8727 \Rightarrow \textbf{87.27%}</t>
  </si>
  <si>
    <r>
      <t xml:space="preserve">📌 </t>
    </r>
    <r>
      <rPr>
        <b/>
        <sz val="7"/>
        <color theme="1"/>
        <rFont val="Segoe UI"/>
        <family val="2"/>
      </rPr>
      <t>Resultado Q2 (as‑of hoy): 87.27%</t>
    </r>
  </si>
  <si>
    <r>
      <t>Y esto lo podés comparar directo contra el target del KR2 (</t>
    </r>
    <r>
      <rPr>
        <b/>
        <sz val="7"/>
        <color theme="1"/>
        <rFont val="Segoe UI"/>
        <family val="2"/>
      </rPr>
      <t>70%</t>
    </r>
    <r>
      <rPr>
        <sz val="7"/>
        <color theme="1"/>
        <rFont val="Segoe UI"/>
        <family val="2"/>
      </rPr>
      <t>) que figura en el tracker.</t>
    </r>
  </si>
  <si>
    <r>
      <t xml:space="preserve">➡️ </t>
    </r>
    <r>
      <rPr>
        <b/>
        <sz val="7"/>
        <color theme="1"/>
        <rFont val="Segoe UI"/>
        <family val="2"/>
      </rPr>
      <t>Status: On track</t>
    </r>
    <r>
      <rPr>
        <sz val="7"/>
        <color theme="1"/>
        <rFont val="Segoe UI"/>
        <family val="2"/>
      </rPr>
      <t xml:space="preserve"> (87.27% &gt; 70%). </t>
    </r>
    <r>
      <rPr>
        <sz val="7"/>
        <color rgb="FF464FEB"/>
        <rFont val="Segoe UI"/>
        <family val="2"/>
      </rPr>
      <t>[GenAI Foun..._12AUG2024 | PowerPoint]</t>
    </r>
    <r>
      <rPr>
        <sz val="7"/>
        <color theme="1"/>
        <rFont val="Segoe UI"/>
        <family val="2"/>
      </rPr>
      <t xml:space="preserve">, </t>
    </r>
    <r>
      <rPr>
        <sz val="7"/>
        <color rgb="FF464FEB"/>
        <rFont val="Segoe UI"/>
        <family val="2"/>
      </rPr>
      <t>[NJX Welco...Functions | Outlook]</t>
    </r>
  </si>
  <si>
    <t>Completion Index” (promedio ponderado por cursos)
Con tu tabla, como el headcount es el mismo en cada topic, podés construir un único % así:
AI TQ Completion Index (Q)
Index=∑(#passed de topics IA)Ntopics IA×Headcount\text{Index} = \frac{\sum(\#\text{passed de topics IA})}{N_{\text{topics IA}} \times \text{Headcount}}Index=Ntopics IA​×Headcount∑(#passed de topics IA)​
Equivalente a: promedio de los “% passed assessment” de los topics IA seleccionados (porque el denominador es igual para todos).
Esto no requiere personas únicas.
Con tus 3 de IA (tq014 Agentic, tq010 Generative, tq001 AI):
tq014 = 70.24%
tq010 = 87.51%
tq001 = 92.07%
Promedio = 83.27% (mismo número que te daba antes) — y lo rotulás como “promedio de completitud de cursos IA”, no como cobertura.
✅ Ventajas: estable, comparable por Q, simple.
⚠️ Limitación: mide “completitud de evaluaciones”, no “% de personas con skill”.
Cómo lo conectás con el OKR: en tu tracker el KR #2 tiene target “70% completion para AI TQ courses”. 
Entonces podés reportar: [Global IT...t Tracker  | Excel], [Global IT...Discussion | Teams]
Actual (Q): 83.27%
Target: 70%
Status: on track</t>
  </si>
  <si>
    <t xml:space="preserve">SIN FILTRO AI and DATA Headcount dice </t>
  </si>
  <si>
    <t>Con FILTRO AI and Data</t>
  </si>
  <si>
    <t>Con filtros de screenshot de la derecha</t>
  </si>
  <si>
    <t xml:space="preserve">Con filtros de screenshot de la izq </t>
  </si>
  <si>
    <t>Objetive_ID</t>
  </si>
  <si>
    <t xml:space="preserve">Objetive_Name </t>
  </si>
  <si>
    <t>KPI_ID</t>
  </si>
  <si>
    <t>KPI_Goal</t>
  </si>
  <si>
    <t>Target_Value</t>
  </si>
  <si>
    <t>Hiral</t>
  </si>
  <si>
    <t>Flavia</t>
  </si>
  <si>
    <t>Marlen</t>
  </si>
  <si>
    <t>Nichole</t>
  </si>
  <si>
    <t>Skills dashboard</t>
  </si>
  <si>
    <t>Change Leads</t>
  </si>
  <si>
    <t>Location Leads</t>
  </si>
  <si>
    <t>Marlen's plan</t>
  </si>
  <si>
    <t>Change Team</t>
  </si>
  <si>
    <t>Flavia's Confirmation</t>
  </si>
  <si>
    <t>Marlen's Confirmation</t>
  </si>
  <si>
    <t>Owner_ID</t>
  </si>
  <si>
    <t>Owner_Name</t>
  </si>
  <si>
    <t>Ines</t>
  </si>
  <si>
    <t>Amber</t>
  </si>
  <si>
    <t>Melody</t>
  </si>
  <si>
    <t>Jenni</t>
  </si>
  <si>
    <t>Source_ID</t>
  </si>
  <si>
    <t>Source_Name</t>
  </si>
  <si>
    <t>Skills Studio</t>
  </si>
  <si>
    <t>Marlen's tracking</t>
  </si>
  <si>
    <t>Engagement Team</t>
  </si>
  <si>
    <t>Percentage</t>
  </si>
  <si>
    <t>Count</t>
  </si>
  <si>
    <t>Result_ID</t>
  </si>
  <si>
    <t>Date</t>
  </si>
  <si>
    <t>Actual_Value</t>
  </si>
  <si>
    <t>Is_Beginning_Number</t>
  </si>
  <si>
    <t>TRUE</t>
  </si>
  <si>
    <t>FALSE</t>
  </si>
  <si>
    <t>sep-25</t>
  </si>
  <si>
    <t>Actual_Unit</t>
  </si>
  <si>
    <t>Target_Unit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</si>
</sst>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
    <numFmt numFmtId="165" formatCode="[$-1540A]m/d/yyyy;@"/>
  </numFmts>
  <fonts count="31">
    <font>
      <sz val="12"/>
      <color theme="1"/>
      <name val="Aptos Narrow"/>
      <family val="2"/>
      <scheme val="minor"/>
    </font>
    <font>
      <sz val="12"/>
      <color theme="1"/>
      <name val="Aptos Narrow"/>
      <family val="2"/>
      <scheme val="minor"/>
    </font>
    <font>
      <sz val="11"/>
      <color rgb="FF460073"/>
      <name val="Calibri"/>
      <family val="2"/>
    </font>
    <font>
      <sz val="12"/>
      <color theme="1"/>
      <name val="Graphik Regular"/>
    </font>
    <font>
      <sz val="12"/>
      <color rgb="FF000000"/>
      <name val="Graphik Regular"/>
    </font>
    <font>
      <b/>
      <sz val="14"/>
      <color theme="0"/>
      <name val="Graphik Regular"/>
    </font>
    <font>
      <sz val="11"/>
      <color theme="1"/>
      <name val="Graphik Regular"/>
    </font>
    <font>
      <sz val="12"/>
      <name val="Graphik Regular"/>
    </font>
    <font>
      <sz val="8"/>
      <name val="Aptos Narrow"/>
      <family val="2"/>
      <scheme val="minor"/>
    </font>
    <font>
      <sz val="12"/>
      <color rgb="FFFF0000"/>
      <name val="Graphik Regular"/>
    </font>
    <font>
      <sz val="11"/>
      <color theme="1"/>
      <name val="Arial"/>
      <family val="2"/>
    </font>
    <font>
      <sz val="14"/>
      <color theme="1"/>
      <name val="Arial"/>
      <family val="2"/>
    </font>
    <font>
      <b/>
      <i/>
      <sz val="14"/>
      <color theme="1"/>
      <name val="Graphik"/>
      <family val="2"/>
    </font>
    <font>
      <b/>
      <sz val="14"/>
      <color theme="1"/>
      <name val="Graphik"/>
      <family val="2"/>
    </font>
    <font>
      <sz val="14"/>
      <color theme="1"/>
      <name val="Graphik"/>
      <family val="2"/>
    </font>
    <font>
      <sz val="12"/>
      <color theme="1"/>
      <name val="Arial"/>
      <family val="2"/>
    </font>
    <font>
      <sz val="12"/>
      <color theme="1"/>
      <name val="Arial,Sans-Serif"/>
    </font>
    <font>
      <b/>
      <i/>
      <sz val="12"/>
      <color theme="1"/>
      <name val="Graphik"/>
      <family val="2"/>
    </font>
    <font>
      <b/>
      <sz val="12"/>
      <color theme="1"/>
      <name val="Graphik"/>
      <family val="2"/>
    </font>
    <font>
      <sz val="12"/>
      <color theme="1"/>
      <name val="Graphik"/>
      <family val="2"/>
    </font>
    <font>
      <b/>
      <sz val="12"/>
      <color theme="1"/>
      <name val="Aptos Narrow"/>
      <family val="2"/>
      <scheme val="minor"/>
    </font>
    <font>
      <sz val="16"/>
      <color rgb="FFFF0000"/>
      <name val="Graphik Regular"/>
    </font>
    <font>
      <sz val="10"/>
      <color theme="1"/>
      <name val="Times New Roman"/>
      <family val="1"/>
    </font>
    <font>
      <b/>
      <sz val="11"/>
      <color theme="1"/>
      <name val="Aptos"/>
      <family val="2"/>
    </font>
    <font>
      <sz val="11"/>
      <color theme="1"/>
      <name val="Aptos"/>
      <family val="2"/>
    </font>
    <font>
      <b/>
      <sz val="10"/>
      <color theme="0"/>
      <name val="Aptos Narrow"/>
      <family val="2"/>
      <scheme val="minor"/>
    </font>
    <font>
      <sz val="10"/>
      <color theme="1"/>
      <name val="Aptos Narrow"/>
      <family val="2"/>
      <scheme val="minor"/>
    </font>
    <font>
      <sz val="7"/>
      <color theme="1"/>
      <name val="Segoe UI"/>
      <family val="2"/>
    </font>
    <font>
      <b/>
      <sz val="7"/>
      <color theme="1"/>
      <name val="Segoe UI"/>
      <family val="2"/>
    </font>
    <font>
      <sz val="7"/>
      <color rgb="FFCC0000"/>
      <name val="Segoe UI"/>
      <family val="2"/>
    </font>
    <font>
      <sz val="7"/>
      <color rgb="FF464FEB"/>
      <name val="Segoe UI"/>
      <family val="2"/>
    </font>
  </fonts>
  <fills count="11">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0"/>
        <bgColor theme="4" tint="0.79998168889431442"/>
      </patternFill>
    </fill>
    <fill>
      <patternFill patternType="solid">
        <fgColor theme="0"/>
        <bgColor indexed="64"/>
      </patternFill>
    </fill>
    <fill>
      <patternFill patternType="solid">
        <fgColor theme="0"/>
        <bgColor rgb="FFF1E6FF"/>
      </patternFill>
    </fill>
    <fill>
      <patternFill patternType="solid">
        <fgColor rgb="FFF1E6FF"/>
        <bgColor rgb="FFF1E6FF"/>
      </patternFill>
    </fill>
    <fill>
      <patternFill patternType="solid">
        <fgColor theme="2" tint="-9.9978637043366805E-2"/>
        <bgColor indexed="64"/>
      </patternFill>
    </fill>
    <fill>
      <patternFill patternType="solid">
        <fgColor theme="5"/>
        <bgColor indexed="64"/>
      </patternFill>
    </fill>
  </fills>
  <borders count="13">
    <border>
      <left/>
      <right/>
      <top/>
      <bottom/>
      <diagonal/>
    </border>
    <border>
      <left/>
      <right/>
      <top style="thin">
        <color theme="4" tint="0.39997558519241921"/>
      </top>
      <bottom style="thin">
        <color theme="4" tint="0.39997558519241921"/>
      </bottom>
      <diagonal/>
    </border>
    <border>
      <left/>
      <right/>
      <top style="thin">
        <color theme="4" tint="0.39997558519241921"/>
      </top>
      <bottom/>
      <diagonal/>
    </border>
    <border>
      <left/>
      <right/>
      <top/>
      <bottom style="thin">
        <color theme="4" tint="0.39997558519241921"/>
      </bottom>
      <diagonal/>
    </border>
    <border>
      <left/>
      <right/>
      <top/>
      <bottom style="thin">
        <color theme="2"/>
      </bottom>
      <diagonal/>
    </border>
    <border>
      <left style="thin">
        <color theme="2" tint="-9.9978637043366805E-2"/>
      </left>
      <right/>
      <top/>
      <bottom/>
      <diagonal/>
    </border>
    <border>
      <left style="thin">
        <color theme="2" tint="-9.9978637043366805E-2"/>
      </left>
      <right style="thin">
        <color theme="2" tint="-9.9978637043366805E-2"/>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100">
    <xf numFmtId="0" fontId="0" fillId="0" borderId="0" xfId="0"/>
    <xf numFmtId="9" fontId="0" fillId="0" borderId="0" xfId="0" applyNumberFormat="1"/>
    <xf numFmtId="9" fontId="2" fillId="5" borderId="0" xfId="0" applyNumberFormat="1" applyFont="1" applyFill="1"/>
    <xf numFmtId="0" fontId="0" fillId="0" borderId="4" xfId="0" applyBorder="1"/>
    <xf numFmtId="0" fontId="0" fillId="6" borderId="0" xfId="0" applyFill="1"/>
    <xf numFmtId="9" fontId="2" fillId="7" borderId="0" xfId="0" applyNumberFormat="1" applyFont="1" applyFill="1"/>
    <xf numFmtId="9" fontId="2" fillId="6" borderId="0" xfId="0" applyNumberFormat="1" applyFont="1" applyFill="1"/>
    <xf numFmtId="0" fontId="3" fillId="3" borderId="2" xfId="0" applyFont="1" applyFill="1" applyBorder="1" applyAlignment="1">
      <alignment horizontal="center"/>
    </xf>
    <xf numFmtId="0" fontId="3" fillId="3" borderId="1" xfId="0" applyFont="1" applyFill="1" applyBorder="1" applyAlignment="1">
      <alignment wrapText="1"/>
    </xf>
    <xf numFmtId="0" fontId="3" fillId="0" borderId="1" xfId="0" applyFont="1" applyBorder="1" applyAlignment="1">
      <alignment horizontal="center" wrapText="1"/>
    </xf>
    <xf numFmtId="0" fontId="3" fillId="0" borderId="1" xfId="0" applyFont="1" applyBorder="1" applyAlignment="1">
      <alignment wrapText="1"/>
    </xf>
    <xf numFmtId="0" fontId="4" fillId="0" borderId="0" xfId="0" applyFont="1" applyAlignment="1">
      <alignment vertical="top" wrapText="1" readingOrder="1"/>
    </xf>
    <xf numFmtId="0" fontId="4" fillId="0" borderId="0" xfId="0" applyFont="1" applyAlignment="1">
      <alignment horizontal="center" vertical="top" readingOrder="1"/>
    </xf>
    <xf numFmtId="0" fontId="4" fillId="0" borderId="0" xfId="0" applyFont="1" applyAlignment="1">
      <alignment vertical="center" wrapText="1" readingOrder="1"/>
    </xf>
    <xf numFmtId="0" fontId="3" fillId="3"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0" xfId="0" applyFont="1" applyAlignment="1">
      <alignment horizontal="center" vertical="center"/>
    </xf>
    <xf numFmtId="9" fontId="6" fillId="3" borderId="1" xfId="0" applyNumberFormat="1" applyFont="1" applyFill="1" applyBorder="1" applyAlignment="1">
      <alignment horizontal="center" vertical="center"/>
    </xf>
    <xf numFmtId="9" fontId="6" fillId="5" borderId="6" xfId="0" applyNumberFormat="1" applyFont="1" applyFill="1" applyBorder="1" applyAlignment="1">
      <alignment horizontal="center" vertical="center"/>
    </xf>
    <xf numFmtId="0" fontId="3" fillId="0" borderId="0" xfId="0" applyFont="1" applyAlignment="1">
      <alignment horizontal="center" vertical="center" wrapText="1" readingOrder="1"/>
    </xf>
    <xf numFmtId="9" fontId="6" fillId="5" borderId="5" xfId="0" applyNumberFormat="1" applyFont="1" applyFill="1" applyBorder="1" applyAlignment="1">
      <alignment horizontal="center" vertical="center"/>
    </xf>
    <xf numFmtId="0" fontId="3" fillId="0" borderId="5" xfId="0" applyFont="1" applyBorder="1" applyAlignment="1">
      <alignment horizontal="center" vertical="center" wrapText="1" readingOrder="1"/>
    </xf>
    <xf numFmtId="9" fontId="6" fillId="3" borderId="2" xfId="0" applyNumberFormat="1" applyFont="1" applyFill="1" applyBorder="1" applyAlignment="1">
      <alignment horizontal="center" vertical="center"/>
    </xf>
    <xf numFmtId="9" fontId="6" fillId="3" borderId="3" xfId="0" applyNumberFormat="1" applyFont="1" applyFill="1" applyBorder="1" applyAlignment="1">
      <alignment horizontal="center" vertical="center"/>
    </xf>
    <xf numFmtId="9" fontId="3" fillId="0" borderId="1" xfId="0" applyNumberFormat="1" applyFont="1" applyBorder="1" applyAlignment="1">
      <alignment horizontal="center" vertical="center" wrapText="1"/>
    </xf>
    <xf numFmtId="9" fontId="3" fillId="3" borderId="1" xfId="0" applyNumberFormat="1" applyFont="1" applyFill="1" applyBorder="1" applyAlignment="1">
      <alignment horizontal="center" vertical="center" wrapText="1"/>
    </xf>
    <xf numFmtId="0" fontId="7" fillId="0" borderId="0" xfId="0" applyFont="1" applyAlignment="1">
      <alignment vertical="center" wrapText="1" readingOrder="1"/>
    </xf>
    <xf numFmtId="9" fontId="6" fillId="0" borderId="0" xfId="0" applyNumberFormat="1" applyFont="1" applyAlignment="1">
      <alignment horizontal="center" vertical="center"/>
    </xf>
    <xf numFmtId="0" fontId="6" fillId="8" borderId="0" xfId="0" applyFont="1" applyFill="1" applyAlignment="1">
      <alignment horizontal="center" vertical="center"/>
    </xf>
    <xf numFmtId="0" fontId="3" fillId="0" borderId="0" xfId="0" applyFont="1" applyAlignment="1">
      <alignment wrapText="1"/>
    </xf>
    <xf numFmtId="9" fontId="3" fillId="0" borderId="0" xfId="0" applyNumberFormat="1" applyFont="1" applyAlignment="1">
      <alignment horizontal="center" vertical="center" wrapText="1" readingOrder="1"/>
    </xf>
    <xf numFmtId="0" fontId="3" fillId="3" borderId="7" xfId="0" applyFont="1" applyFill="1" applyBorder="1" applyAlignment="1">
      <alignment horizontal="center"/>
    </xf>
    <xf numFmtId="0" fontId="3" fillId="0" borderId="7" xfId="0" applyFont="1" applyBorder="1" applyAlignment="1">
      <alignment horizontal="center" wrapText="1"/>
    </xf>
    <xf numFmtId="0" fontId="4" fillId="0" borderId="7" xfId="0" applyFont="1" applyBorder="1" applyAlignment="1">
      <alignment horizontal="center" vertical="top" readingOrder="1"/>
    </xf>
    <xf numFmtId="0" fontId="4" fillId="3" borderId="7" xfId="0" applyFont="1" applyFill="1" applyBorder="1" applyAlignment="1">
      <alignment horizontal="center" vertical="top" readingOrder="1"/>
    </xf>
    <xf numFmtId="0" fontId="4" fillId="3" borderId="1" xfId="0" applyFont="1" applyFill="1" applyBorder="1" applyAlignment="1">
      <alignment wrapText="1"/>
    </xf>
    <xf numFmtId="0" fontId="4" fillId="0" borderId="1" xfId="0" applyFont="1" applyBorder="1" applyAlignment="1">
      <alignment wrapText="1"/>
    </xf>
    <xf numFmtId="0" fontId="0" fillId="0" borderId="0" xfId="0" applyAlignment="1">
      <alignment vertical="center" wrapText="1"/>
    </xf>
    <xf numFmtId="16" fontId="0" fillId="0" borderId="0" xfId="0" applyNumberFormat="1" applyAlignment="1">
      <alignment vertical="center" wrapText="1"/>
    </xf>
    <xf numFmtId="0" fontId="3" fillId="3" borderId="1" xfId="0" applyFont="1" applyFill="1" applyBorder="1" applyAlignment="1">
      <alignment vertical="center"/>
    </xf>
    <xf numFmtId="0" fontId="3" fillId="0" borderId="0" xfId="0" applyFont="1" applyAlignment="1">
      <alignment vertical="center"/>
    </xf>
    <xf numFmtId="0" fontId="3" fillId="0" borderId="1" xfId="0" applyFont="1" applyBorder="1" applyAlignment="1">
      <alignment vertical="center"/>
    </xf>
    <xf numFmtId="9" fontId="3" fillId="0" borderId="0" xfId="0" applyNumberFormat="1" applyFont="1" applyAlignment="1">
      <alignment vertical="center"/>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17" fontId="5" fillId="2" borderId="1" xfId="0" applyNumberFormat="1" applyFont="1" applyFill="1" applyBorder="1" applyAlignment="1">
      <alignment vertical="center"/>
    </xf>
    <xf numFmtId="9" fontId="0" fillId="4" borderId="0" xfId="1" applyFont="1" applyFill="1" applyAlignment="1">
      <alignment horizontal="center" vertical="center"/>
    </xf>
    <xf numFmtId="0" fontId="0" fillId="0" borderId="0" xfId="0" applyAlignment="1">
      <alignment horizontal="center" vertical="center"/>
    </xf>
    <xf numFmtId="0" fontId="10" fillId="0" borderId="0" xfId="0" applyFont="1" applyAlignment="1">
      <alignment horizontal="left" vertical="center" indent="1"/>
    </xf>
    <xf numFmtId="0" fontId="9" fillId="0" borderId="0" xfId="0" applyFont="1" applyAlignment="1">
      <alignment vertical="center"/>
    </xf>
    <xf numFmtId="0" fontId="11" fillId="0" borderId="0" xfId="0" applyFont="1" applyAlignment="1">
      <alignment horizontal="left" vertical="center" indent="3" readingOrder="1"/>
    </xf>
    <xf numFmtId="0" fontId="12" fillId="0" borderId="0" xfId="0" applyFont="1" applyAlignment="1">
      <alignment horizontal="left" vertical="center" readingOrder="1"/>
    </xf>
    <xf numFmtId="0" fontId="15" fillId="0" borderId="0" xfId="0" applyFont="1" applyAlignment="1">
      <alignment horizontal="left" vertical="center" indent="3" readingOrder="1"/>
    </xf>
    <xf numFmtId="0" fontId="16" fillId="0" borderId="0" xfId="0" applyFont="1" applyAlignment="1">
      <alignment horizontal="left" vertical="center" indent="3" readingOrder="1"/>
    </xf>
    <xf numFmtId="0" fontId="17" fillId="0" borderId="0" xfId="0" applyFont="1" applyAlignment="1">
      <alignment horizontal="left" vertical="center" readingOrder="1"/>
    </xf>
    <xf numFmtId="14" fontId="0" fillId="0" borderId="0" xfId="0" applyNumberFormat="1"/>
    <xf numFmtId="9" fontId="0" fillId="0" borderId="0" xfId="1" applyFont="1"/>
    <xf numFmtId="9" fontId="20" fillId="0" borderId="0" xfId="1" applyFont="1"/>
    <xf numFmtId="0" fontId="21" fillId="3" borderId="1" xfId="0" applyFont="1" applyFill="1" applyBorder="1" applyAlignment="1">
      <alignment horizontal="center" vertical="center"/>
    </xf>
    <xf numFmtId="0" fontId="23" fillId="0" borderId="8" xfId="0" applyFont="1" applyBorder="1" applyAlignment="1">
      <alignment vertical="center"/>
    </xf>
    <xf numFmtId="0" fontId="23" fillId="0" borderId="9" xfId="0" applyFont="1" applyBorder="1" applyAlignment="1">
      <alignment vertical="center"/>
    </xf>
    <xf numFmtId="0" fontId="24" fillId="0" borderId="10" xfId="0" applyFont="1" applyBorder="1" applyAlignment="1">
      <alignment vertical="center"/>
    </xf>
    <xf numFmtId="14" fontId="24" fillId="0" borderId="11" xfId="0" applyNumberFormat="1" applyFont="1" applyBorder="1" applyAlignment="1">
      <alignment vertical="center"/>
    </xf>
    <xf numFmtId="0" fontId="24" fillId="0" borderId="11" xfId="0" applyFont="1" applyBorder="1" applyAlignment="1">
      <alignment vertical="center"/>
    </xf>
    <xf numFmtId="0" fontId="22" fillId="0" borderId="11" xfId="0" applyFont="1" applyBorder="1" applyAlignment="1">
      <alignment vertical="top"/>
    </xf>
    <xf numFmtId="0" fontId="24" fillId="0" borderId="0" xfId="0" applyFont="1" applyAlignment="1">
      <alignment vertical="center"/>
    </xf>
    <xf numFmtId="0" fontId="25" fillId="2" borderId="7" xfId="0" applyFont="1" applyFill="1" applyBorder="1" applyAlignment="1">
      <alignment horizontal="center" vertical="center"/>
    </xf>
    <xf numFmtId="0" fontId="25" fillId="2" borderId="1" xfId="0" applyFont="1" applyFill="1" applyBorder="1" applyAlignment="1">
      <alignment horizontal="center" vertical="center"/>
    </xf>
    <xf numFmtId="0" fontId="25" fillId="2" borderId="1" xfId="0" applyFont="1" applyFill="1" applyBorder="1" applyAlignment="1">
      <alignment horizontal="left" vertical="center"/>
    </xf>
    <xf numFmtId="0" fontId="25" fillId="2" borderId="12" xfId="0" applyFont="1" applyFill="1" applyBorder="1" applyAlignment="1">
      <alignment horizontal="left" vertical="center"/>
    </xf>
    <xf numFmtId="0" fontId="26" fillId="0" borderId="0" xfId="0" applyFont="1"/>
    <xf numFmtId="49" fontId="26" fillId="3" borderId="7" xfId="0" applyNumberFormat="1" applyFont="1" applyFill="1" applyBorder="1" applyAlignment="1">
      <alignment horizontal="center" vertical="center"/>
    </xf>
    <xf numFmtId="0" fontId="26" fillId="3" borderId="1" xfId="0" applyFont="1" applyFill="1" applyBorder="1" applyAlignment="1">
      <alignment horizontal="center" vertical="center"/>
    </xf>
    <xf numFmtId="49" fontId="26" fillId="3" borderId="1" xfId="0" applyNumberFormat="1" applyFont="1" applyFill="1" applyBorder="1" applyAlignment="1">
      <alignment horizontal="left" vertical="center"/>
    </xf>
    <xf numFmtId="14" fontId="26" fillId="3" borderId="1" xfId="0" applyNumberFormat="1" applyFont="1" applyFill="1" applyBorder="1" applyAlignment="1">
      <alignment horizontal="center" vertical="center"/>
    </xf>
    <xf numFmtId="49" fontId="26" fillId="3" borderId="1" xfId="0" applyNumberFormat="1" applyFont="1" applyFill="1" applyBorder="1" applyAlignment="1">
      <alignment horizontal="center" vertical="center" wrapText="1"/>
    </xf>
    <xf numFmtId="0" fontId="26" fillId="3" borderId="12" xfId="0" applyFont="1" applyFill="1" applyBorder="1" applyAlignment="1">
      <alignment horizontal="left" vertical="center" wrapText="1"/>
    </xf>
    <xf numFmtId="49" fontId="26" fillId="0" borderId="7" xfId="0" applyNumberFormat="1" applyFont="1" applyBorder="1" applyAlignment="1">
      <alignment horizontal="center" vertical="center"/>
    </xf>
    <xf numFmtId="0" fontId="26" fillId="0" borderId="1" xfId="0" applyFont="1" applyBorder="1" applyAlignment="1">
      <alignment horizontal="center" vertical="center"/>
    </xf>
    <xf numFmtId="49" fontId="26" fillId="0" borderId="1" xfId="0" applyNumberFormat="1" applyFont="1" applyBorder="1" applyAlignment="1">
      <alignment horizontal="left" vertical="center"/>
    </xf>
    <xf numFmtId="14" fontId="26" fillId="0" borderId="1" xfId="0" applyNumberFormat="1" applyFont="1" applyBorder="1" applyAlignment="1">
      <alignment horizontal="center" vertical="center"/>
    </xf>
    <xf numFmtId="49" fontId="26" fillId="0" borderId="1" xfId="0" applyNumberFormat="1" applyFont="1" applyBorder="1" applyAlignment="1">
      <alignment horizontal="center" vertical="center" wrapText="1"/>
    </xf>
    <xf numFmtId="0" fontId="26" fillId="0" borderId="12" xfId="0" applyFont="1" applyBorder="1" applyAlignment="1">
      <alignment horizontal="left" vertical="center" wrapText="1"/>
    </xf>
    <xf numFmtId="0" fontId="0" fillId="0" borderId="0" xfId="0" applyAlignment="1">
      <alignment wrapText="1"/>
    </xf>
    <xf numFmtId="3" fontId="0" fillId="0" borderId="0" xfId="0" applyNumberFormat="1"/>
    <xf numFmtId="10" fontId="0" fillId="0" borderId="0" xfId="0" applyNumberFormat="1"/>
    <xf numFmtId="0" fontId="0" fillId="9" borderId="0" xfId="0" applyFill="1"/>
    <xf numFmtId="10" fontId="0" fillId="10" borderId="0" xfId="0" applyNumberFormat="1" applyFill="1"/>
    <xf numFmtId="0" fontId="0" fillId="0" borderId="0" xfId="0" applyAlignment="1">
      <alignment vertical="center"/>
    </xf>
    <xf numFmtId="0" fontId="27" fillId="0" borderId="0" xfId="0" applyFont="1" applyAlignment="1">
      <alignment vertical="center"/>
    </xf>
    <xf numFmtId="0" fontId="0" fillId="0" borderId="0" xfId="0" applyAlignment="1">
      <alignment horizontal="left" vertical="center" indent="1"/>
    </xf>
    <xf numFmtId="0" fontId="28" fillId="0" borderId="0" xfId="0" applyFont="1" applyAlignment="1">
      <alignment horizontal="left" vertical="center" indent="1"/>
    </xf>
    <xf numFmtId="0" fontId="28" fillId="0" borderId="0" xfId="0" applyFont="1" applyAlignment="1">
      <alignment vertical="center"/>
    </xf>
    <xf numFmtId="0" fontId="29" fillId="0" borderId="0" xfId="0" applyFont="1" applyAlignment="1">
      <alignment vertical="center"/>
    </xf>
    <xf numFmtId="9" fontId="3" fillId="0" borderId="1" xfId="0" applyNumberFormat="1" applyFont="1" applyBorder="1" applyAlignment="1">
      <alignment horizontal="center" vertical="center"/>
    </xf>
    <xf numFmtId="9" fontId="3" fillId="0" borderId="0" xfId="0" applyNumberFormat="1" applyFont="1" applyAlignment="1">
      <alignment horizontal="center" vertical="center"/>
    </xf>
    <xf numFmtId="164" fontId="0" fillId="0" borderId="0" xfId="0" applyNumberFormat="1"/>
    <xf numFmtId="165" fontId="0" fillId="0" borderId="0" xfId="0" applyNumberFormat="1"/>
  </cellXfs>
  <cellStyles count="2">
    <cellStyle name="Normal" xfId="0" builtinId="0"/>
    <cellStyle name="Percent" xfId="1" builtinId="5"/>
  </cellStyles>
  <dxfs count="24">
    <dxf>
      <font>
        <strike val="0"/>
        <outline val="0"/>
        <shadow val="0"/>
        <u val="none"/>
        <vertAlign val="baseline"/>
        <color theme="1"/>
        <name val="Graphik Regular"/>
        <scheme val="none"/>
      </font>
      <alignment horizontal="center" vertical="center" textRotation="0" indent="0" justifyLastLine="0" shrinkToFit="0"/>
    </dxf>
    <dxf>
      <font>
        <b val="0"/>
        <i val="0"/>
        <strike val="0"/>
        <condense val="0"/>
        <extend val="0"/>
        <outline val="0"/>
        <shadow val="0"/>
        <u val="none"/>
        <vertAlign val="baseline"/>
        <sz val="11"/>
        <color theme="1"/>
        <name val="Graphik Regular"/>
        <scheme val="none"/>
      </font>
      <fill>
        <patternFill patternType="solid">
          <fgColor rgb="FFF1E6FF"/>
          <bgColor rgb="FFF1E6FF"/>
        </patternFill>
      </fill>
      <alignment horizontal="center" vertical="center" textRotation="0" indent="0" justifyLastLine="0" shrinkToFit="0"/>
    </dxf>
    <dxf>
      <font>
        <b val="0"/>
        <i val="0"/>
        <strike val="0"/>
        <condense val="0"/>
        <extend val="0"/>
        <outline val="0"/>
        <shadow val="0"/>
        <u val="none"/>
        <vertAlign val="baseline"/>
        <sz val="11"/>
        <color theme="1"/>
        <name val="Graphik Regular"/>
        <scheme val="none"/>
      </font>
      <numFmt numFmtId="13" formatCode="0%"/>
      <alignment horizontal="center" vertical="center" textRotation="0" indent="0" justifyLastLine="0" shrinkToFit="0"/>
    </dxf>
    <dxf>
      <font>
        <strike val="0"/>
        <outline val="0"/>
        <shadow val="0"/>
        <u val="none"/>
        <vertAlign val="baseline"/>
        <color theme="1"/>
        <name val="Graphik Regular"/>
        <scheme val="none"/>
      </font>
      <alignment horizontal="center" vertical="center" textRotation="0" indent="0" justifyLastLine="0" shrinkToFit="0"/>
    </dxf>
    <dxf>
      <font>
        <b val="0"/>
        <i val="0"/>
        <strike val="0"/>
        <condense val="0"/>
        <extend val="0"/>
        <outline val="0"/>
        <shadow val="0"/>
        <u val="none"/>
        <vertAlign val="baseline"/>
        <sz val="12"/>
        <color theme="1"/>
        <name val="Graphik Regular"/>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1"/>
        <name val="Graphik Regular"/>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1"/>
        <name val="Graphik Regular"/>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theme="1"/>
        <name val="Graphik Regular"/>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1"/>
        <name val="Graphik Regular"/>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1"/>
        <name val="Graphik Regular"/>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1"/>
        <name val="Graphik Regular"/>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1"/>
        <name val="Graphik Regular"/>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1"/>
        <name val="Graphik Regular"/>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1"/>
        <name val="Graphik Regular"/>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1"/>
        <name val="Graphik Regular"/>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1"/>
        <name val="Graphik Regular"/>
        <scheme val="none"/>
      </font>
      <alignment horizontal="general" vertical="center" textRotation="0" wrapText="0" indent="0" justifyLastLine="0" shrinkToFit="0" readingOrder="0"/>
    </dxf>
    <dxf>
      <font>
        <strike val="0"/>
        <outline val="0"/>
        <shadow val="0"/>
        <u val="none"/>
        <vertAlign val="baseline"/>
        <color theme="1"/>
        <name val="Graphik Regular"/>
        <scheme val="none"/>
      </font>
      <alignment horizontal="center" vertical="center" textRotation="0" indent="0" justifyLastLine="0" shrinkToFit="0"/>
    </dxf>
    <dxf>
      <font>
        <strike val="0"/>
        <outline val="0"/>
        <shadow val="0"/>
        <u val="none"/>
        <vertAlign val="baseline"/>
        <color theme="1"/>
        <name val="Graphik Regular"/>
        <scheme val="none"/>
      </font>
      <alignment horizontal="center" vertical="center" textRotation="0" indent="0" justifyLastLine="0" shrinkToFit="0"/>
    </dxf>
    <dxf>
      <alignment horizontal="general" textRotation="0" wrapText="1" indent="0" justifyLastLine="0" shrinkToFit="0"/>
    </dxf>
    <dxf>
      <font>
        <strike val="0"/>
        <outline val="0"/>
        <shadow val="0"/>
        <u val="none"/>
        <vertAlign val="baseline"/>
        <name val="Graphik Regular"/>
        <scheme val="none"/>
      </font>
      <alignment horizontal="general" textRotation="0" wrapText="1" indent="0" justifyLastLine="0" shrinkToFit="0"/>
    </dxf>
    <dxf>
      <font>
        <b val="0"/>
        <i val="0"/>
        <strike val="0"/>
        <condense val="0"/>
        <extend val="0"/>
        <outline val="0"/>
        <shadow val="0"/>
        <u val="none"/>
        <vertAlign val="baseline"/>
        <sz val="12"/>
        <color rgb="FF000000"/>
        <name val="Graphik Regular"/>
        <scheme val="none"/>
      </font>
      <alignment horizontal="center" vertical="top" textRotation="0" wrapText="0" indent="0" justifyLastLine="0" shrinkToFit="0" readingOrder="1"/>
    </dxf>
    <dxf>
      <font>
        <strike val="0"/>
        <outline val="0"/>
        <shadow val="0"/>
        <u val="none"/>
        <vertAlign val="baseline"/>
        <name val="Graphik Regular"/>
        <scheme val="none"/>
      </font>
    </dxf>
    <dxf>
      <font>
        <b/>
        <i val="0"/>
        <strike val="0"/>
        <condense val="0"/>
        <extend val="0"/>
        <outline val="0"/>
        <shadow val="0"/>
        <u val="none"/>
        <vertAlign val="baseline"/>
        <sz val="14"/>
        <color theme="0"/>
        <name val="Graphik Regular"/>
        <scheme val="none"/>
      </font>
      <fill>
        <patternFill patternType="solid">
          <fgColor rgb="FFBE82FF"/>
          <bgColor rgb="FFBE82FF"/>
        </patternFill>
      </fill>
      <alignment horizontal="center" vertical="center" textRotation="0" wrapText="0" indent="0" justifyLastLine="0" shrinkToFit="0" readingOrder="0"/>
    </dxf>
    <dxf>
      <numFmt numFmtId="165" formatCode="[$-1540A]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_rels/drawing4.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xdr:row>
      <xdr:rowOff>161925</xdr:rowOff>
    </xdr:from>
    <xdr:to>
      <xdr:col>3</xdr:col>
      <xdr:colOff>1784350</xdr:colOff>
      <xdr:row>43</xdr:row>
      <xdr:rowOff>133350</xdr:rowOff>
    </xdr:to>
    <xdr:pic>
      <xdr:nvPicPr>
        <xdr:cNvPr id="2" name="Picture 1">
          <a:extLst>
            <a:ext uri="{FF2B5EF4-FFF2-40B4-BE49-F238E27FC236}">
              <a16:creationId xmlns:a16="http://schemas.microsoft.com/office/drawing/2014/main" id="{510DB8E0-B1E4-5BDA-D9BD-8FF89F0DF163}"/>
            </a:ext>
          </a:extLst>
        </xdr:cNvPr>
        <xdr:cNvPicPr>
          <a:picLocks noChangeAspect="1"/>
        </xdr:cNvPicPr>
      </xdr:nvPicPr>
      <xdr:blipFill>
        <a:blip xmlns:r="http://schemas.openxmlformats.org/officeDocument/2006/relationships" r:embed="rId1"/>
        <a:stretch>
          <a:fillRect/>
        </a:stretch>
      </xdr:blipFill>
      <xdr:spPr>
        <a:xfrm>
          <a:off x="0" y="5324475"/>
          <a:ext cx="9934575" cy="53721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38100</xdr:colOff>
      <xdr:row>1</xdr:row>
      <xdr:rowOff>32086</xdr:rowOff>
    </xdr:from>
    <xdr:to>
      <xdr:col>8</xdr:col>
      <xdr:colOff>592432</xdr:colOff>
      <xdr:row>15</xdr:row>
      <xdr:rowOff>118419</xdr:rowOff>
    </xdr:to>
    <xdr:pic>
      <xdr:nvPicPr>
        <xdr:cNvPr id="2" name="Picture 1">
          <a:extLst>
            <a:ext uri="{FF2B5EF4-FFF2-40B4-BE49-F238E27FC236}">
              <a16:creationId xmlns:a16="http://schemas.microsoft.com/office/drawing/2014/main" id="{82CAC8E1-6D96-3FF7-4840-04293C742979}"/>
            </a:ext>
          </a:extLst>
        </xdr:cNvPr>
        <xdr:cNvPicPr>
          <a:picLocks noChangeAspect="1"/>
        </xdr:cNvPicPr>
      </xdr:nvPicPr>
      <xdr:blipFill>
        <a:blip xmlns:r="http://schemas.openxmlformats.org/officeDocument/2006/relationships" r:embed="rId1"/>
        <a:stretch>
          <a:fillRect/>
        </a:stretch>
      </xdr:blipFill>
      <xdr:spPr>
        <a:xfrm>
          <a:off x="38100" y="235286"/>
          <a:ext cx="5837532" cy="2931133"/>
        </a:xfrm>
        <a:prstGeom prst="rect">
          <a:avLst/>
        </a:prstGeom>
      </xdr:spPr>
    </xdr:pic>
    <xdr:clientData/>
  </xdr:twoCellAnchor>
  <xdr:twoCellAnchor editAs="oneCell">
    <xdr:from>
      <xdr:col>0</xdr:col>
      <xdr:colOff>0</xdr:colOff>
      <xdr:row>18</xdr:row>
      <xdr:rowOff>25400</xdr:rowOff>
    </xdr:from>
    <xdr:to>
      <xdr:col>13</xdr:col>
      <xdr:colOff>96283</xdr:colOff>
      <xdr:row>39</xdr:row>
      <xdr:rowOff>86662</xdr:rowOff>
    </xdr:to>
    <xdr:pic>
      <xdr:nvPicPr>
        <xdr:cNvPr id="3" name="Picture 2">
          <a:extLst>
            <a:ext uri="{FF2B5EF4-FFF2-40B4-BE49-F238E27FC236}">
              <a16:creationId xmlns:a16="http://schemas.microsoft.com/office/drawing/2014/main" id="{AD7A4D8C-C6E2-182C-6C94-23EAE016B6FD}"/>
            </a:ext>
          </a:extLst>
        </xdr:cNvPr>
        <xdr:cNvPicPr>
          <a:picLocks noChangeAspect="1"/>
        </xdr:cNvPicPr>
      </xdr:nvPicPr>
      <xdr:blipFill>
        <a:blip xmlns:r="http://schemas.openxmlformats.org/officeDocument/2006/relationships" r:embed="rId2"/>
        <a:stretch>
          <a:fillRect/>
        </a:stretch>
      </xdr:blipFill>
      <xdr:spPr>
        <a:xfrm>
          <a:off x="0" y="3683000"/>
          <a:ext cx="8681483" cy="4328462"/>
        </a:xfrm>
        <a:prstGeom prst="rect">
          <a:avLst/>
        </a:prstGeom>
      </xdr:spPr>
    </xdr:pic>
    <xdr:clientData/>
  </xdr:twoCellAnchor>
  <xdr:twoCellAnchor editAs="oneCell">
    <xdr:from>
      <xdr:col>0</xdr:col>
      <xdr:colOff>0</xdr:colOff>
      <xdr:row>42</xdr:row>
      <xdr:rowOff>30975</xdr:rowOff>
    </xdr:from>
    <xdr:to>
      <xdr:col>16</xdr:col>
      <xdr:colOff>44263</xdr:colOff>
      <xdr:row>67</xdr:row>
      <xdr:rowOff>97915</xdr:rowOff>
    </xdr:to>
    <xdr:pic>
      <xdr:nvPicPr>
        <xdr:cNvPr id="6" name="Picture 5">
          <a:extLst>
            <a:ext uri="{FF2B5EF4-FFF2-40B4-BE49-F238E27FC236}">
              <a16:creationId xmlns:a16="http://schemas.microsoft.com/office/drawing/2014/main" id="{E356801A-C299-4124-513E-8A93D06D2D6F}"/>
            </a:ext>
          </a:extLst>
        </xdr:cNvPr>
        <xdr:cNvPicPr>
          <a:picLocks noChangeAspect="1"/>
        </xdr:cNvPicPr>
      </xdr:nvPicPr>
      <xdr:blipFill>
        <a:blip xmlns:r="http://schemas.openxmlformats.org/officeDocument/2006/relationships" r:embed="rId3"/>
        <a:stretch>
          <a:fillRect/>
        </a:stretch>
      </xdr:blipFill>
      <xdr:spPr>
        <a:xfrm>
          <a:off x="0" y="8487316"/>
          <a:ext cx="10699873" cy="5100477"/>
        </a:xfrm>
        <a:prstGeom prst="rect">
          <a:avLst/>
        </a:prstGeom>
      </xdr:spPr>
    </xdr:pic>
    <xdr:clientData/>
  </xdr:twoCellAnchor>
  <xdr:twoCellAnchor editAs="oneCell">
    <xdr:from>
      <xdr:col>3</xdr:col>
      <xdr:colOff>602545</xdr:colOff>
      <xdr:row>67</xdr:row>
      <xdr:rowOff>177800</xdr:rowOff>
    </xdr:from>
    <xdr:to>
      <xdr:col>11</xdr:col>
      <xdr:colOff>160165</xdr:colOff>
      <xdr:row>79</xdr:row>
      <xdr:rowOff>32420</xdr:rowOff>
    </xdr:to>
    <xdr:pic>
      <xdr:nvPicPr>
        <xdr:cNvPr id="7" name="Picture 6">
          <a:extLst>
            <a:ext uri="{FF2B5EF4-FFF2-40B4-BE49-F238E27FC236}">
              <a16:creationId xmlns:a16="http://schemas.microsoft.com/office/drawing/2014/main" id="{D55F9F26-720A-ED60-9EE7-DD40CE798804}"/>
            </a:ext>
          </a:extLst>
        </xdr:cNvPr>
        <xdr:cNvPicPr>
          <a:picLocks noChangeAspect="1"/>
        </xdr:cNvPicPr>
      </xdr:nvPicPr>
      <xdr:blipFill>
        <a:blip xmlns:r="http://schemas.openxmlformats.org/officeDocument/2006/relationships" r:embed="rId4"/>
        <a:stretch>
          <a:fillRect/>
        </a:stretch>
      </xdr:blipFill>
      <xdr:spPr>
        <a:xfrm>
          <a:off x="2583745" y="13792200"/>
          <a:ext cx="4840820" cy="2293020"/>
        </a:xfrm>
        <a:prstGeom prst="rect">
          <a:avLst/>
        </a:prstGeom>
      </xdr:spPr>
    </xdr:pic>
    <xdr:clientData/>
  </xdr:twoCellAnchor>
  <xdr:twoCellAnchor editAs="oneCell">
    <xdr:from>
      <xdr:col>3</xdr:col>
      <xdr:colOff>469900</xdr:colOff>
      <xdr:row>79</xdr:row>
      <xdr:rowOff>180552</xdr:rowOff>
    </xdr:from>
    <xdr:to>
      <xdr:col>11</xdr:col>
      <xdr:colOff>299867</xdr:colOff>
      <xdr:row>90</xdr:row>
      <xdr:rowOff>99022</xdr:rowOff>
    </xdr:to>
    <xdr:pic>
      <xdr:nvPicPr>
        <xdr:cNvPr id="8" name="Picture 7">
          <a:extLst>
            <a:ext uri="{FF2B5EF4-FFF2-40B4-BE49-F238E27FC236}">
              <a16:creationId xmlns:a16="http://schemas.microsoft.com/office/drawing/2014/main" id="{ED5BF631-54D6-6727-59DF-27C2713EE651}"/>
            </a:ext>
          </a:extLst>
        </xdr:cNvPr>
        <xdr:cNvPicPr>
          <a:picLocks noChangeAspect="1"/>
        </xdr:cNvPicPr>
      </xdr:nvPicPr>
      <xdr:blipFill>
        <a:blip xmlns:r="http://schemas.openxmlformats.org/officeDocument/2006/relationships" r:embed="rId5"/>
        <a:stretch>
          <a:fillRect/>
        </a:stretch>
      </xdr:blipFill>
      <xdr:spPr>
        <a:xfrm>
          <a:off x="2451100" y="16233352"/>
          <a:ext cx="5113167" cy="215367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12701</xdr:colOff>
      <xdr:row>1</xdr:row>
      <xdr:rowOff>31750</xdr:rowOff>
    </xdr:from>
    <xdr:to>
      <xdr:col>2</xdr:col>
      <xdr:colOff>737590</xdr:colOff>
      <xdr:row>9</xdr:row>
      <xdr:rowOff>168811</xdr:rowOff>
    </xdr:to>
    <xdr:pic>
      <xdr:nvPicPr>
        <xdr:cNvPr id="2" name="Picture 1">
          <a:extLst>
            <a:ext uri="{FF2B5EF4-FFF2-40B4-BE49-F238E27FC236}">
              <a16:creationId xmlns:a16="http://schemas.microsoft.com/office/drawing/2014/main" id="{2FFE7150-14F8-5385-6F0E-8DD037237919}"/>
            </a:ext>
          </a:extLst>
        </xdr:cNvPr>
        <xdr:cNvPicPr>
          <a:picLocks noChangeAspect="1"/>
        </xdr:cNvPicPr>
      </xdr:nvPicPr>
      <xdr:blipFill>
        <a:blip xmlns:r="http://schemas.openxmlformats.org/officeDocument/2006/relationships" r:embed="rId1"/>
        <a:stretch>
          <a:fillRect/>
        </a:stretch>
      </xdr:blipFill>
      <xdr:spPr>
        <a:xfrm>
          <a:off x="12701" y="234950"/>
          <a:ext cx="4045810" cy="1762661"/>
        </a:xfrm>
        <a:prstGeom prst="rect">
          <a:avLst/>
        </a:prstGeom>
      </xdr:spPr>
    </xdr:pic>
    <xdr:clientData/>
  </xdr:twoCellAnchor>
  <xdr:twoCellAnchor editAs="oneCell">
    <xdr:from>
      <xdr:col>0</xdr:col>
      <xdr:colOff>31750</xdr:colOff>
      <xdr:row>14</xdr:row>
      <xdr:rowOff>0</xdr:rowOff>
    </xdr:from>
    <xdr:to>
      <xdr:col>2</xdr:col>
      <xdr:colOff>1405935</xdr:colOff>
      <xdr:row>17</xdr:row>
      <xdr:rowOff>130303</xdr:rowOff>
    </xdr:to>
    <xdr:pic>
      <xdr:nvPicPr>
        <xdr:cNvPr id="3" name="Picture 2">
          <a:extLst>
            <a:ext uri="{FF2B5EF4-FFF2-40B4-BE49-F238E27FC236}">
              <a16:creationId xmlns:a16="http://schemas.microsoft.com/office/drawing/2014/main" id="{3B0CFEDD-4244-4EEC-01E3-83C0E03442E9}"/>
            </a:ext>
          </a:extLst>
        </xdr:cNvPr>
        <xdr:cNvPicPr>
          <a:picLocks noChangeAspect="1"/>
        </xdr:cNvPicPr>
      </xdr:nvPicPr>
      <xdr:blipFill>
        <a:blip xmlns:r="http://schemas.openxmlformats.org/officeDocument/2006/relationships" r:embed="rId2"/>
        <a:stretch>
          <a:fillRect/>
        </a:stretch>
      </xdr:blipFill>
      <xdr:spPr>
        <a:xfrm>
          <a:off x="31750" y="2844800"/>
          <a:ext cx="4694587" cy="1978542"/>
        </a:xfrm>
        <a:prstGeom prst="rect">
          <a:avLst/>
        </a:prstGeom>
      </xdr:spPr>
    </xdr:pic>
    <xdr:clientData/>
  </xdr:twoCellAnchor>
  <xdr:twoCellAnchor editAs="oneCell">
    <xdr:from>
      <xdr:col>0</xdr:col>
      <xdr:colOff>0</xdr:colOff>
      <xdr:row>28</xdr:row>
      <xdr:rowOff>0</xdr:rowOff>
    </xdr:from>
    <xdr:to>
      <xdr:col>2</xdr:col>
      <xdr:colOff>1046332</xdr:colOff>
      <xdr:row>37</xdr:row>
      <xdr:rowOff>25400</xdr:rowOff>
    </xdr:to>
    <xdr:pic>
      <xdr:nvPicPr>
        <xdr:cNvPr id="4" name="Picture 3">
          <a:extLst>
            <a:ext uri="{FF2B5EF4-FFF2-40B4-BE49-F238E27FC236}">
              <a16:creationId xmlns:a16="http://schemas.microsoft.com/office/drawing/2014/main" id="{C478760F-BEB9-C947-EFC9-0C682C388CA3}"/>
            </a:ext>
          </a:extLst>
        </xdr:cNvPr>
        <xdr:cNvPicPr>
          <a:picLocks noChangeAspect="1"/>
        </xdr:cNvPicPr>
      </xdr:nvPicPr>
      <xdr:blipFill>
        <a:blip xmlns:r="http://schemas.openxmlformats.org/officeDocument/2006/relationships" r:embed="rId3"/>
        <a:stretch>
          <a:fillRect/>
        </a:stretch>
      </xdr:blipFill>
      <xdr:spPr>
        <a:xfrm>
          <a:off x="0" y="5689600"/>
          <a:ext cx="4367253" cy="1854200"/>
        </a:xfrm>
        <a:prstGeom prst="rect">
          <a:avLst/>
        </a:prstGeom>
      </xdr:spPr>
    </xdr:pic>
    <xdr:clientData/>
  </xdr:twoCellAnchor>
  <xdr:twoCellAnchor editAs="oneCell">
    <xdr:from>
      <xdr:col>0</xdr:col>
      <xdr:colOff>10584</xdr:colOff>
      <xdr:row>37</xdr:row>
      <xdr:rowOff>31751</xdr:rowOff>
    </xdr:from>
    <xdr:to>
      <xdr:col>3</xdr:col>
      <xdr:colOff>1616826</xdr:colOff>
      <xdr:row>50</xdr:row>
      <xdr:rowOff>31750</xdr:rowOff>
    </xdr:to>
    <xdr:pic>
      <xdr:nvPicPr>
        <xdr:cNvPr id="5" name="Picture 4">
          <a:extLst>
            <a:ext uri="{FF2B5EF4-FFF2-40B4-BE49-F238E27FC236}">
              <a16:creationId xmlns:a16="http://schemas.microsoft.com/office/drawing/2014/main" id="{2D13EAF1-BDB0-FCF6-34D0-6A0D80F00521}"/>
            </a:ext>
          </a:extLst>
        </xdr:cNvPr>
        <xdr:cNvPicPr>
          <a:picLocks noChangeAspect="1"/>
        </xdr:cNvPicPr>
      </xdr:nvPicPr>
      <xdr:blipFill>
        <a:blip xmlns:r="http://schemas.openxmlformats.org/officeDocument/2006/relationships" r:embed="rId4"/>
        <a:stretch>
          <a:fillRect/>
        </a:stretch>
      </xdr:blipFill>
      <xdr:spPr>
        <a:xfrm>
          <a:off x="10584" y="7471834"/>
          <a:ext cx="6833113" cy="261408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425450</xdr:colOff>
      <xdr:row>8</xdr:row>
      <xdr:rowOff>57150</xdr:rowOff>
    </xdr:from>
    <xdr:to>
      <xdr:col>13</xdr:col>
      <xdr:colOff>152514</xdr:colOff>
      <xdr:row>20</xdr:row>
      <xdr:rowOff>76199</xdr:rowOff>
    </xdr:to>
    <xdr:pic>
      <xdr:nvPicPr>
        <xdr:cNvPr id="3" name="Picture 2">
          <a:extLst>
            <a:ext uri="{FF2B5EF4-FFF2-40B4-BE49-F238E27FC236}">
              <a16:creationId xmlns:a16="http://schemas.microsoft.com/office/drawing/2014/main" id="{27D72C67-EA19-EC7C-7180-56061215168B}"/>
            </a:ext>
          </a:extLst>
        </xdr:cNvPr>
        <xdr:cNvPicPr>
          <a:picLocks noChangeAspect="1"/>
        </xdr:cNvPicPr>
      </xdr:nvPicPr>
      <xdr:blipFill>
        <a:blip xmlns:r="http://schemas.openxmlformats.org/officeDocument/2006/relationships" r:embed="rId1"/>
        <a:stretch>
          <a:fillRect/>
        </a:stretch>
      </xdr:blipFill>
      <xdr:spPr>
        <a:xfrm>
          <a:off x="4387850" y="1682750"/>
          <a:ext cx="4349864" cy="2457449"/>
        </a:xfrm>
        <a:prstGeom prst="rect">
          <a:avLst/>
        </a:prstGeom>
      </xdr:spPr>
    </xdr:pic>
    <xdr:clientData/>
  </xdr:twoCellAnchor>
  <xdr:twoCellAnchor editAs="oneCell">
    <xdr:from>
      <xdr:col>0</xdr:col>
      <xdr:colOff>0</xdr:colOff>
      <xdr:row>8</xdr:row>
      <xdr:rowOff>82550</xdr:rowOff>
    </xdr:from>
    <xdr:to>
      <xdr:col>2</xdr:col>
      <xdr:colOff>1880470</xdr:colOff>
      <xdr:row>20</xdr:row>
      <xdr:rowOff>88900</xdr:rowOff>
    </xdr:to>
    <xdr:pic>
      <xdr:nvPicPr>
        <xdr:cNvPr id="4" name="Picture 3">
          <a:extLst>
            <a:ext uri="{FF2B5EF4-FFF2-40B4-BE49-F238E27FC236}">
              <a16:creationId xmlns:a16="http://schemas.microsoft.com/office/drawing/2014/main" id="{97448023-7B8B-7D79-1297-667CA79785A2}"/>
            </a:ext>
          </a:extLst>
        </xdr:cNvPr>
        <xdr:cNvPicPr>
          <a:picLocks noChangeAspect="1"/>
        </xdr:cNvPicPr>
      </xdr:nvPicPr>
      <xdr:blipFill>
        <a:blip xmlns:r="http://schemas.openxmlformats.org/officeDocument/2006/relationships" r:embed="rId2"/>
        <a:stretch>
          <a:fillRect/>
        </a:stretch>
      </xdr:blipFill>
      <xdr:spPr>
        <a:xfrm>
          <a:off x="0" y="1708150"/>
          <a:ext cx="4386712" cy="2444750"/>
        </a:xfrm>
        <a:prstGeom prst="rect">
          <a:avLst/>
        </a:prstGeom>
      </xdr:spPr>
    </xdr:pic>
    <xdr:clientData/>
  </xdr:twoCellAnchor>
  <xdr:twoCellAnchor editAs="oneCell">
    <xdr:from>
      <xdr:col>0</xdr:col>
      <xdr:colOff>44450</xdr:colOff>
      <xdr:row>0</xdr:row>
      <xdr:rowOff>23751</xdr:rowOff>
    </xdr:from>
    <xdr:to>
      <xdr:col>2</xdr:col>
      <xdr:colOff>1304735</xdr:colOff>
      <xdr:row>7</xdr:row>
      <xdr:rowOff>189873</xdr:rowOff>
    </xdr:to>
    <xdr:pic>
      <xdr:nvPicPr>
        <xdr:cNvPr id="5" name="Picture 4">
          <a:extLst>
            <a:ext uri="{FF2B5EF4-FFF2-40B4-BE49-F238E27FC236}">
              <a16:creationId xmlns:a16="http://schemas.microsoft.com/office/drawing/2014/main" id="{405A9E54-4D3A-A480-E0FB-A5CC47B20888}"/>
            </a:ext>
          </a:extLst>
        </xdr:cNvPr>
        <xdr:cNvPicPr>
          <a:picLocks noChangeAspect="1"/>
        </xdr:cNvPicPr>
      </xdr:nvPicPr>
      <xdr:blipFill>
        <a:blip xmlns:r="http://schemas.openxmlformats.org/officeDocument/2006/relationships" r:embed="rId3"/>
        <a:stretch>
          <a:fillRect/>
        </a:stretch>
      </xdr:blipFill>
      <xdr:spPr>
        <a:xfrm>
          <a:off x="44450" y="23751"/>
          <a:ext cx="3765550" cy="158852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Buttigliero, Flavia" id="{8084D5F4-A789-4635-940E-8A1C7A057AF0}" userId="S::flavia.buttigliero@accenture.com::26bbd82a-dbfe-4f15-8dad-22c02400339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1230CF0-FF03-4579-9F70-787A49295ACE}" name="objetives" displayName="objetives" ref="A1:B4" totalsRowShown="0">
  <autoFilter ref="A1:B4" xr:uid="{D1230CF0-FF03-4579-9F70-787A49295ACE}"/>
  <tableColumns count="2">
    <tableColumn id="1" xr3:uid="{D7A5132E-047E-4FF6-87C0-F7AC90881ABF}" name="Objetive_ID"/>
    <tableColumn id="2" xr3:uid="{CF74A616-5AA9-471B-8CAD-47C1CDB891D1}" name="Objetive_Name "/>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5D90FDB-DBE9-43A8-8C34-172ECB4F6340}" name="owners" displayName="owners" ref="A1:B9" totalsRowShown="0">
  <autoFilter ref="A1:B9" xr:uid="{D5D90FDB-DBE9-43A8-8C34-172ECB4F6340}"/>
  <tableColumns count="2">
    <tableColumn id="1" xr3:uid="{36B4E369-3B45-4C65-B2C9-0A49A6D7795B}" name="Owner_ID"/>
    <tableColumn id="2" xr3:uid="{3C132292-808C-47AE-BF85-35FF4548CFA4}" name="Owner_Nam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2CFA575-D3B8-4B20-A4D3-F0F877A40AFB}" name="sources" displayName="sources" ref="A1:B11" totalsRowShown="0">
  <autoFilter ref="A1:B11" xr:uid="{B2CFA575-D3B8-4B20-A4D3-F0F877A40AFB}"/>
  <tableColumns count="2">
    <tableColumn id="1" xr3:uid="{11A61A2E-59A7-4CA4-B18F-695BBCA5F3C8}" name="Source_ID"/>
    <tableColumn id="2" xr3:uid="{2C0D9034-8976-4ABF-922E-80DCFA88D0EE}" name="Source_Nam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5CF7CEB-E38D-4385-9D0A-7780DBE1F2C6}" name="kpis" displayName="kpis" ref="A1:F11" totalsRowShown="0">
  <autoFilter ref="A1:F11" xr:uid="{05CF7CEB-E38D-4385-9D0A-7780DBE1F2C6}"/>
  <tableColumns count="6">
    <tableColumn id="1" xr3:uid="{68ECD000-5CB1-4C4B-BB03-A6A5B1FE144C}" name="KPI_ID"/>
    <tableColumn id="2" xr3:uid="{EE4E4C8E-E234-462A-B525-6959D9606CDE}" name="Objetive_ID"/>
    <tableColumn id="6" xr3:uid="{AC2714AF-A87A-4389-91F0-B64D137D4FCB}" name="Target_Unit"/>
    <tableColumn id="3" xr3:uid="{46D9FC96-8D58-4277-8E94-058CE19E84BF}" name="Actual_Unit"/>
    <tableColumn id="4" xr3:uid="{F5A9C9F6-F438-47DA-A6B5-34F34C02DBAD}" name="KPI_Goal"/>
    <tableColumn id="5" xr3:uid="{E5AD5A19-0EBD-4165-9D29-1E69182B7E49}" name="Target_Valu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665482D-6BB4-4BFD-8C37-E470C73D1B9E}" name="kpi_owners" displayName="kpi_owners" ref="A1:B15" totalsRowShown="0">
  <autoFilter ref="A1:B15" xr:uid="{0665482D-6BB4-4BFD-8C37-E470C73D1B9E}"/>
  <tableColumns count="2">
    <tableColumn id="1" xr3:uid="{07E6E347-C9EE-4301-BF80-1AB37801D8BB}" name="KPI_ID"/>
    <tableColumn id="2" xr3:uid="{71DF3E08-F4EE-4BD7-9E7F-A5280A609430}" name="Owner_ID"/>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FAAFB16-B748-431B-BE7F-496A57C5D8BD}" name="kpi_sources" displayName="kpi_sources" ref="A1:B15" totalsRowShown="0">
  <autoFilter ref="A1:B15" xr:uid="{CFAAFB16-B748-431B-BE7F-496A57C5D8BD}"/>
  <tableColumns count="2">
    <tableColumn id="1" xr3:uid="{AAF380FD-024C-4C70-BC2F-784084523D18}" name="KPI_ID"/>
    <tableColumn id="2" xr3:uid="{B7ACDC5A-899C-40A8-B39B-89B04C584684}" name="Source_ID"/>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5D35D80-1415-4E63-ABD5-5C8B2EFFCF70}" name="results" displayName="results" ref="A1:E121" totalsRowShown="0">
  <autoFilter ref="A1:E121" xr:uid="{F5D35D80-1415-4E63-ABD5-5C8B2EFFCF70}"/>
  <tableColumns count="5">
    <tableColumn id="1" xr3:uid="{D2F6C869-298A-4690-A078-35A0D201E072}" name="Result_ID"/>
    <tableColumn id="2" xr3:uid="{3F7B7E26-AE5E-4B25-BEF0-6F64A9729CC1}" name="KPI_ID"/>
    <tableColumn id="3" xr3:uid="{1AEA6639-430E-4250-A1EC-1DCF4FC5151B}" name="Date" dataDxfId="23"/>
    <tableColumn id="4" xr3:uid="{96F10FB5-5453-4273-8C7D-2EB9CF434694}" name="Actual_Value"/>
    <tableColumn id="5" xr3:uid="{4CD09CAB-0916-4781-8563-ED2858AE636F}" name="Is_Beginning_Number"/>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B8C96C-1591-5F48-A392-4D1EC7052CD5}" name="Table1" displayName="Table1" ref="B1:V11" totalsRowShown="0" headerRowDxfId="22" dataDxfId="21">
  <autoFilter ref="B1:V11" xr:uid="{ADB8C96C-1591-5F48-A392-4D1EC7052CD5}"/>
  <tableColumns count="21">
    <tableColumn id="1" xr3:uid="{E978C108-A1D4-384A-A65D-5CDA04CE21F8}" name="OBJECTIVE " dataDxfId="20"/>
    <tableColumn id="2" xr3:uid="{52FB3C8C-5116-474B-B994-EED1FE49CD47}" name="GOAL " dataDxfId="19"/>
    <tableColumn id="9" xr3:uid="{938EFC11-14E9-4DC4-9F2A-9A73A924EC9A}" name="How to get data" dataDxfId="18"/>
    <tableColumn id="3" xr3:uid="{CCA3F28E-50D1-B846-A48A-304C1FBEC00A}" name="Measure/Target" dataDxfId="17"/>
    <tableColumn id="4" xr3:uid="{9C63CC9A-09B2-E844-8019-0E240D77A6A6}" name="Beginning Number (Nov 2025)" dataDxfId="16"/>
    <tableColumn id="16" xr3:uid="{5CD65D6C-DF09-453D-BD80-045B5CDB42CF}" name="sep-25" dataDxfId="15"/>
    <tableColumn id="15" xr3:uid="{9E58C254-0303-4E66-AA69-5AEC95C512AB}" name="Oct-25" dataDxfId="14"/>
    <tableColumn id="14" xr3:uid="{17FA72D6-91C0-4EED-A68F-16ACCA76C12C}" name="Nov-25" dataDxfId="13"/>
    <tableColumn id="13" xr3:uid="{B088E159-7AFB-408F-8F10-9384CBE3394B}" name="Dec-25" dataDxfId="12"/>
    <tableColumn id="17" xr3:uid="{35DED57A-D3EC-42B0-BAE2-25E758571065}" name="Jan-26" dataDxfId="11"/>
    <tableColumn id="18" xr3:uid="{49CA4A79-4F20-4E93-9001-FCE8B0B05161}" name="Feb-26" dataDxfId="10"/>
    <tableColumn id="19" xr3:uid="{11FA3AA1-1AF9-4EEA-AB08-F6BC2A9FA856}" name="Mar-26" dataDxfId="9"/>
    <tableColumn id="10" xr3:uid="{C616DE4A-6DC6-8446-BF38-C05DEBBEAE05}" name="Apr-26" dataDxfId="8"/>
    <tableColumn id="12" xr3:uid="{4FE166E4-10BC-754E-97AE-CE2B9C7C4A59}" name="May-26" dataDxfId="7"/>
    <tableColumn id="11" xr3:uid="{D648C3C7-DBBE-1643-9F59-3BBAF9BE5370}" name="Jun-26" dataDxfId="6"/>
    <tableColumn id="21" xr3:uid="{B3B9BF37-EA8B-4417-BCDC-B8E1DEB50C36}" name="Jul-26" dataDxfId="5"/>
    <tableColumn id="20" xr3:uid="{E54D1739-198D-4E98-983F-506C470DEC23}" name="Aug-26" dataDxfId="4"/>
    <tableColumn id="5" xr3:uid="{DCC50E8E-6C5E-F74F-A300-85E288C1D1CD}" name="Actual/Current" dataDxfId="3"/>
    <tableColumn id="6" xr3:uid="{DFB92422-1384-034C-A32E-F78EAB900009}" name="% Completed" dataDxfId="2">
      <calculatedColumnFormula>IFERROR(S2/F2,0)</calculatedColumnFormula>
    </tableColumn>
    <tableColumn id="7" xr3:uid="{291AF90F-1804-3448-9A9C-A334F495B9CD}" name="Left to do" dataDxfId="1">
      <calculatedColumnFormula>F2-S2</calculatedColumnFormula>
    </tableColumn>
    <tableColumn id="8" xr3:uid="{77A9B761-776A-334E-9110-B7F7E9CA082B}" name="Not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M2" dT="2026-03-04T13:54:45.41" personId="{8084D5F4-A789-4635-940E-8A1C7A057AF0}" id="{DB759141-B278-42B0-A911-47F9208B482B}">
    <text>Big change due to change in filters</text>
  </threadedComment>
  <threadedComment ref="L3" dT="2026-03-04T13:27:48.03" personId="{8084D5F4-A789-4635-940E-8A1C7A057AF0}" id="{01E69275-C16E-4D70-A498-1B10AE23770E}">
    <text>Q2 (as-of 3/4): 87.27%
Not Q2 snapshot yet</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D2C94-41CC-4AE7-B170-6BA14640E37E}">
  <dimension ref="A1:B4"/>
  <sheetViews>
    <sheetView workbookViewId="0">
      <selection activeCell="B4" sqref="B4"/>
    </sheetView>
  </sheetViews>
  <sheetFormatPr defaultColWidth="10.6640625" defaultRowHeight="16"/>
  <cols>
    <col min="2" max="2" width="12" customWidth="1"/>
  </cols>
  <sheetData>
    <row r="1" spans="1:2">
      <c r="A1" t="s">
        <v>212</v>
      </c>
      <c r="B1" t="s">
        <v>213</v>
      </c>
    </row>
    <row r="2" spans="1:2">
      <c r="A2">
        <v>1</v>
      </c>
      <c r="B2" t="s">
        <v>13</v>
      </c>
    </row>
    <row r="3" spans="1:2">
      <c r="A3">
        <v>2</v>
      </c>
      <c r="B3" t="s">
        <v>17</v>
      </c>
    </row>
    <row r="4" spans="1:2">
      <c r="A4">
        <v>3</v>
      </c>
      <c r="B4" t="s">
        <v>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B3F50-B765-407E-9FD9-76CC32131808}">
  <dimension ref="A1:B9"/>
  <sheetViews>
    <sheetView workbookViewId="0">
      <selection activeCell="B9" sqref="A1:B9"/>
    </sheetView>
  </sheetViews>
  <sheetFormatPr defaultColWidth="10.6640625" defaultRowHeight="16"/>
  <cols>
    <col min="2" max="2" width="13.75" customWidth="1"/>
  </cols>
  <sheetData>
    <row r="1" spans="1:2">
      <c r="A1" t="s">
        <v>228</v>
      </c>
      <c r="B1" t="s">
        <v>229</v>
      </c>
    </row>
    <row r="2" spans="1:2">
      <c r="A2">
        <v>1</v>
      </c>
      <c r="B2" t="s">
        <v>217</v>
      </c>
    </row>
    <row r="3" spans="1:2">
      <c r="A3">
        <v>2</v>
      </c>
      <c r="B3" t="s">
        <v>218</v>
      </c>
    </row>
    <row r="4" spans="1:2">
      <c r="A4">
        <v>3</v>
      </c>
      <c r="B4" t="s">
        <v>230</v>
      </c>
    </row>
    <row r="5" spans="1:2">
      <c r="A5">
        <v>4</v>
      </c>
      <c r="B5" t="s">
        <v>219</v>
      </c>
    </row>
    <row r="6" spans="1:2">
      <c r="A6">
        <v>5</v>
      </c>
      <c r="B6" t="s">
        <v>231</v>
      </c>
    </row>
    <row r="7" spans="1:2">
      <c r="A7">
        <v>6</v>
      </c>
      <c r="B7" t="s">
        <v>232</v>
      </c>
    </row>
    <row r="8" spans="1:2">
      <c r="A8">
        <v>7</v>
      </c>
      <c r="B8" t="s">
        <v>233</v>
      </c>
    </row>
    <row r="9" spans="1:2">
      <c r="A9">
        <v>8</v>
      </c>
      <c r="B9" t="s">
        <v>220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DE7CB-204B-4F0D-95B4-22E4C775FEC9}">
  <dimension ref="A1:B11"/>
  <sheetViews>
    <sheetView workbookViewId="0">
      <selection activeCell="B11" sqref="A1:B11"/>
    </sheetView>
  </sheetViews>
  <sheetFormatPr defaultColWidth="10.6640625" defaultRowHeight="16"/>
  <cols>
    <col min="2" max="2" width="14.08203125" customWidth="1"/>
  </cols>
  <sheetData>
    <row r="1" spans="1:2">
      <c r="A1" t="s">
        <v>234</v>
      </c>
      <c r="B1" t="s">
        <v>235</v>
      </c>
    </row>
    <row r="2" spans="1:2">
      <c r="A2">
        <v>1</v>
      </c>
      <c r="B2" t="s">
        <v>221</v>
      </c>
    </row>
    <row r="3" spans="1:2">
      <c r="A3">
        <v>2</v>
      </c>
      <c r="B3" t="s">
        <v>236</v>
      </c>
    </row>
    <row r="4" spans="1:2">
      <c r="A4">
        <v>3</v>
      </c>
      <c r="B4" t="s">
        <v>237</v>
      </c>
    </row>
    <row r="5" spans="1:2">
      <c r="A5">
        <v>4</v>
      </c>
      <c r="B5" t="s">
        <v>223</v>
      </c>
    </row>
    <row r="6" spans="1:2">
      <c r="A6">
        <v>5</v>
      </c>
      <c r="B6" t="s">
        <v>225</v>
      </c>
    </row>
    <row r="7" spans="1:2">
      <c r="A7">
        <v>6</v>
      </c>
      <c r="B7" t="s">
        <v>222</v>
      </c>
    </row>
    <row r="8" spans="1:2">
      <c r="A8">
        <v>7</v>
      </c>
      <c r="B8" t="s">
        <v>238</v>
      </c>
    </row>
    <row r="9" spans="1:2">
      <c r="A9">
        <v>8</v>
      </c>
      <c r="B9" t="s">
        <v>224</v>
      </c>
    </row>
    <row r="10" spans="1:2">
      <c r="A10">
        <v>9</v>
      </c>
      <c r="B10" t="s">
        <v>226</v>
      </c>
    </row>
    <row r="11" spans="1:2">
      <c r="A11">
        <v>10</v>
      </c>
      <c r="B11" t="s">
        <v>227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6ADCC-E36E-44A5-AF6D-43063C282787}">
  <dimension ref="A1:F11"/>
  <sheetViews>
    <sheetView workbookViewId="0">
      <selection activeCell="C9" sqref="C9:D9"/>
    </sheetView>
  </sheetViews>
  <sheetFormatPr defaultColWidth="10.6640625" defaultRowHeight="16"/>
  <cols>
    <col min="2" max="3" width="12.08203125" customWidth="1"/>
    <col min="4" max="4" width="12.6640625" customWidth="1"/>
    <col min="5" max="5" width="29.5" customWidth="1"/>
    <col min="6" max="6" width="13.08203125" customWidth="1"/>
  </cols>
  <sheetData>
    <row r="1" spans="1:6">
      <c r="A1" t="s">
        <v>214</v>
      </c>
      <c r="B1" t="s">
        <v>212</v>
      </c>
      <c r="C1" t="s">
        <v>249</v>
      </c>
      <c r="D1" t="s">
        <v>248</v>
      </c>
      <c r="E1" t="s">
        <v>215</v>
      </c>
      <c r="F1" t="s">
        <v>216</v>
      </c>
    </row>
    <row r="2" spans="1:6">
      <c r="A2">
        <v>1</v>
      </c>
      <c r="B2">
        <v>1</v>
      </c>
      <c r="C2" t="s">
        <v>239</v>
      </c>
      <c r="D2" t="s">
        <v>240</v>
      </c>
      <c r="E2" t="s">
        <v>34</v>
      </c>
      <c r="F2">
        <v>0.2</v>
      </c>
    </row>
    <row r="3" spans="1:6">
      <c r="A3">
        <v>2</v>
      </c>
      <c r="B3">
        <v>1</v>
      </c>
      <c r="C3" t="s">
        <v>239</v>
      </c>
      <c r="D3" t="s">
        <v>239</v>
      </c>
      <c r="E3" t="s">
        <v>36</v>
      </c>
      <c r="F3">
        <v>0.7</v>
      </c>
    </row>
    <row r="4" spans="1:6">
      <c r="A4">
        <v>3</v>
      </c>
      <c r="B4">
        <v>1</v>
      </c>
      <c r="C4" t="s">
        <v>240</v>
      </c>
      <c r="D4" t="s">
        <v>240</v>
      </c>
      <c r="E4" t="s">
        <v>16</v>
      </c>
      <c r="F4">
        <v>24</v>
      </c>
    </row>
    <row r="5" spans="1:6">
      <c r="A5">
        <v>4</v>
      </c>
      <c r="B5">
        <v>2</v>
      </c>
      <c r="C5" t="s">
        <v>240</v>
      </c>
      <c r="D5" t="s">
        <v>240</v>
      </c>
      <c r="E5" t="s">
        <v>18</v>
      </c>
      <c r="F5">
        <v>2</v>
      </c>
    </row>
    <row r="6" spans="1:6">
      <c r="A6">
        <v>5</v>
      </c>
      <c r="B6">
        <v>2</v>
      </c>
      <c r="C6" t="s">
        <v>240</v>
      </c>
      <c r="D6" t="s">
        <v>240</v>
      </c>
      <c r="E6" t="s">
        <v>19</v>
      </c>
      <c r="F6">
        <v>30</v>
      </c>
    </row>
    <row r="7" spans="1:6">
      <c r="A7">
        <v>6</v>
      </c>
      <c r="B7">
        <v>2</v>
      </c>
      <c r="C7" t="s">
        <v>240</v>
      </c>
      <c r="D7" t="s">
        <v>240</v>
      </c>
      <c r="E7" t="s">
        <v>21</v>
      </c>
      <c r="F7">
        <v>10</v>
      </c>
    </row>
    <row r="8" spans="1:6">
      <c r="A8">
        <v>7</v>
      </c>
      <c r="B8">
        <v>3</v>
      </c>
      <c r="C8" t="s">
        <v>240</v>
      </c>
      <c r="D8" t="s">
        <v>240</v>
      </c>
      <c r="E8" t="s">
        <v>25</v>
      </c>
      <c r="F8">
        <v>4</v>
      </c>
    </row>
    <row r="9" spans="1:6">
      <c r="A9">
        <v>8</v>
      </c>
      <c r="B9">
        <v>3</v>
      </c>
      <c r="C9" t="s">
        <v>239</v>
      </c>
      <c r="D9" t="s">
        <v>239</v>
      </c>
      <c r="E9" t="s">
        <v>27</v>
      </c>
      <c r="F9">
        <v>1</v>
      </c>
    </row>
    <row r="10" spans="1:6">
      <c r="A10">
        <v>9</v>
      </c>
      <c r="B10">
        <v>3</v>
      </c>
      <c r="C10" t="s">
        <v>240</v>
      </c>
      <c r="D10" t="s">
        <v>240</v>
      </c>
      <c r="E10" t="s">
        <v>29</v>
      </c>
      <c r="F10">
        <v>3</v>
      </c>
    </row>
    <row r="11" spans="1:6">
      <c r="A11">
        <v>10</v>
      </c>
      <c r="B11">
        <v>3</v>
      </c>
      <c r="E11" t="s">
        <v>31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2BCCC-153D-40F1-88B0-57A653F9FE93}">
  <dimension ref="A1:B15"/>
  <sheetViews>
    <sheetView workbookViewId="0">
      <selection activeCell="B15" sqref="A1:B15"/>
    </sheetView>
  </sheetViews>
  <sheetFormatPr defaultColWidth="10.6640625" defaultRowHeight="16"/>
  <sheetData>
    <row r="1" spans="1:2">
      <c r="A1" t="s">
        <v>214</v>
      </c>
      <c r="B1" t="s">
        <v>228</v>
      </c>
    </row>
    <row r="2" spans="1:2">
      <c r="A2">
        <v>1</v>
      </c>
      <c r="B2">
        <v>1</v>
      </c>
    </row>
    <row r="3" spans="1:2">
      <c r="A3">
        <v>2</v>
      </c>
      <c r="B3">
        <v>2</v>
      </c>
    </row>
    <row r="4" spans="1:2">
      <c r="A4">
        <v>3</v>
      </c>
      <c r="B4">
        <v>3</v>
      </c>
    </row>
    <row r="5" spans="1:2">
      <c r="A5">
        <v>3</v>
      </c>
      <c r="B5">
        <v>4</v>
      </c>
    </row>
    <row r="6" spans="1:2">
      <c r="A6">
        <v>4</v>
      </c>
      <c r="B6">
        <v>5</v>
      </c>
    </row>
    <row r="7" spans="1:2">
      <c r="A7">
        <v>4</v>
      </c>
      <c r="B7">
        <v>4</v>
      </c>
    </row>
    <row r="8" spans="1:2">
      <c r="A8">
        <v>5</v>
      </c>
      <c r="B8">
        <v>6</v>
      </c>
    </row>
    <row r="9" spans="1:2">
      <c r="A9">
        <v>5</v>
      </c>
      <c r="B9">
        <v>7</v>
      </c>
    </row>
    <row r="10" spans="1:2">
      <c r="A10">
        <v>6</v>
      </c>
      <c r="B10">
        <v>4</v>
      </c>
    </row>
    <row r="11" spans="1:2">
      <c r="A11">
        <v>7</v>
      </c>
      <c r="B11">
        <v>3</v>
      </c>
    </row>
    <row r="12" spans="1:2">
      <c r="A12">
        <v>7</v>
      </c>
      <c r="B12">
        <v>4</v>
      </c>
    </row>
    <row r="13" spans="1:2">
      <c r="A13">
        <v>8</v>
      </c>
      <c r="B13">
        <v>2</v>
      </c>
    </row>
    <row r="14" spans="1:2">
      <c r="A14">
        <v>9</v>
      </c>
      <c r="B14">
        <v>4</v>
      </c>
    </row>
    <row r="15" spans="1:2">
      <c r="A15">
        <v>10</v>
      </c>
      <c r="B15">
        <v>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1490B-BC0C-412A-8052-05A3565BEF25}">
  <dimension ref="A1:B15"/>
  <sheetViews>
    <sheetView workbookViewId="0">
      <selection activeCell="E17" sqref="E17"/>
    </sheetView>
  </sheetViews>
  <sheetFormatPr defaultColWidth="10.6640625" defaultRowHeight="16"/>
  <sheetData>
    <row r="1" spans="1:2">
      <c r="A1" t="s">
        <v>214</v>
      </c>
      <c r="B1" t="s">
        <v>234</v>
      </c>
    </row>
    <row r="2" spans="1:2">
      <c r="A2">
        <v>1</v>
      </c>
      <c r="B2">
        <v>1</v>
      </c>
    </row>
    <row r="3" spans="1:2">
      <c r="A3">
        <v>2</v>
      </c>
      <c r="B3">
        <v>1</v>
      </c>
    </row>
    <row r="4" spans="1:2">
      <c r="A4">
        <v>3</v>
      </c>
      <c r="B4">
        <v>2</v>
      </c>
    </row>
    <row r="5" spans="1:2">
      <c r="A5">
        <v>3</v>
      </c>
      <c r="B5">
        <v>3</v>
      </c>
    </row>
    <row r="6" spans="1:2">
      <c r="A6">
        <v>3</v>
      </c>
      <c r="B6">
        <v>4</v>
      </c>
    </row>
    <row r="7" spans="1:2">
      <c r="A7">
        <v>3</v>
      </c>
      <c r="B7">
        <v>5</v>
      </c>
    </row>
    <row r="8" spans="1:2">
      <c r="A8">
        <v>4</v>
      </c>
      <c r="B8">
        <v>6</v>
      </c>
    </row>
    <row r="9" spans="1:2">
      <c r="A9">
        <v>5</v>
      </c>
      <c r="B9">
        <v>4</v>
      </c>
    </row>
    <row r="10" spans="1:2">
      <c r="A10">
        <v>5</v>
      </c>
      <c r="B10">
        <v>7</v>
      </c>
    </row>
    <row r="11" spans="1:2">
      <c r="A11">
        <v>6</v>
      </c>
      <c r="B11">
        <v>8</v>
      </c>
    </row>
    <row r="12" spans="1:2">
      <c r="A12">
        <v>7</v>
      </c>
      <c r="B12">
        <v>5</v>
      </c>
    </row>
    <row r="13" spans="1:2">
      <c r="A13">
        <v>8</v>
      </c>
      <c r="B13">
        <v>9</v>
      </c>
    </row>
    <row r="14" spans="1:2">
      <c r="A14">
        <v>9</v>
      </c>
      <c r="B14">
        <v>10</v>
      </c>
    </row>
    <row r="15" spans="1:2">
      <c r="A15">
        <v>10</v>
      </c>
      <c r="B15">
        <v>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8F946-79CD-4577-8C70-9BE607ED0BF5}">
  <dimension ref="A1:Q124"/>
  <sheetViews>
    <sheetView topLeftCell="A79" workbookViewId="0">
      <selection activeCell="A86" sqref="A86:XFD97"/>
    </sheetView>
  </sheetViews>
  <sheetFormatPr defaultColWidth="10.6640625" defaultRowHeight="16"/>
  <cols>
    <col min="4" max="4" width="13.33203125" customWidth="1"/>
    <col min="5" max="5" width="20" customWidth="1"/>
  </cols>
  <sheetData>
    <row r="1" spans="1:10">
      <c r="A1" t="s">
        <v>241</v>
      </c>
      <c r="B1" t="s">
        <v>214</v>
      </c>
      <c r="C1" t="s">
        <v>242</v>
      </c>
      <c r="D1" t="s">
        <v>243</v>
      </c>
      <c r="E1" t="s">
        <v>244</v>
      </c>
    </row>
    <row r="2" spans="1:10">
      <c r="A2">
        <v>1</v>
      </c>
      <c r="B2">
        <v>1</v>
      </c>
      <c r="C2" s="99">
        <v>45901</v>
      </c>
      <c r="D2">
        <v>0</v>
      </c>
      <c r="E2" t="s">
        <v>246</v>
      </c>
      <c r="J2" s="98"/>
    </row>
    <row r="3" spans="1:10">
      <c r="A3">
        <v>2</v>
      </c>
      <c r="B3">
        <v>1</v>
      </c>
      <c r="C3" s="99">
        <v>45931</v>
      </c>
      <c r="D3">
        <v>0</v>
      </c>
      <c r="E3" t="s">
        <v>246</v>
      </c>
      <c r="J3" s="98"/>
    </row>
    <row r="4" spans="1:10">
      <c r="A4">
        <v>3</v>
      </c>
      <c r="B4">
        <v>1</v>
      </c>
      <c r="C4" s="99">
        <v>45962</v>
      </c>
      <c r="D4">
        <v>3758</v>
      </c>
      <c r="E4" t="s">
        <v>245</v>
      </c>
      <c r="J4" s="98"/>
    </row>
    <row r="5" spans="1:10">
      <c r="A5">
        <v>4</v>
      </c>
      <c r="B5">
        <v>1</v>
      </c>
      <c r="C5" s="99">
        <v>45992</v>
      </c>
      <c r="D5">
        <v>0</v>
      </c>
      <c r="E5" t="s">
        <v>246</v>
      </c>
      <c r="J5" s="98"/>
    </row>
    <row r="6" spans="1:10">
      <c r="A6">
        <v>5</v>
      </c>
      <c r="B6">
        <v>1</v>
      </c>
      <c r="C6" s="99">
        <v>46023</v>
      </c>
      <c r="D6">
        <v>0</v>
      </c>
      <c r="E6" t="s">
        <v>246</v>
      </c>
      <c r="J6" s="98"/>
    </row>
    <row r="7" spans="1:10">
      <c r="A7">
        <v>6</v>
      </c>
      <c r="B7">
        <v>1</v>
      </c>
      <c r="C7" s="99">
        <v>46054</v>
      </c>
      <c r="D7">
        <v>3897</v>
      </c>
      <c r="E7" t="s">
        <v>246</v>
      </c>
      <c r="J7" s="98"/>
    </row>
    <row r="8" spans="1:10">
      <c r="A8">
        <v>7</v>
      </c>
      <c r="B8">
        <v>1</v>
      </c>
      <c r="C8" s="99">
        <v>46082</v>
      </c>
      <c r="D8">
        <v>5101</v>
      </c>
      <c r="E8" t="s">
        <v>246</v>
      </c>
      <c r="J8" s="98"/>
    </row>
    <row r="9" spans="1:10">
      <c r="A9">
        <v>8</v>
      </c>
      <c r="B9">
        <v>1</v>
      </c>
      <c r="C9" s="99">
        <v>46113</v>
      </c>
      <c r="D9">
        <v>0</v>
      </c>
      <c r="E9" t="s">
        <v>246</v>
      </c>
      <c r="J9" s="98"/>
    </row>
    <row r="10" spans="1:10">
      <c r="A10">
        <v>9</v>
      </c>
      <c r="B10">
        <v>1</v>
      </c>
      <c r="C10" s="99">
        <v>46143</v>
      </c>
      <c r="D10">
        <v>0</v>
      </c>
      <c r="E10" t="s">
        <v>246</v>
      </c>
      <c r="J10" s="98"/>
    </row>
    <row r="11" spans="1:10">
      <c r="A11">
        <v>10</v>
      </c>
      <c r="B11">
        <v>1</v>
      </c>
      <c r="C11" s="99">
        <v>46174</v>
      </c>
      <c r="D11">
        <v>0</v>
      </c>
      <c r="E11" t="s">
        <v>246</v>
      </c>
      <c r="J11" s="98"/>
    </row>
    <row r="12" spans="1:10">
      <c r="A12">
        <v>11</v>
      </c>
      <c r="B12">
        <v>1</v>
      </c>
      <c r="C12" s="99">
        <v>46204</v>
      </c>
      <c r="D12">
        <v>0</v>
      </c>
      <c r="E12" t="s">
        <v>246</v>
      </c>
      <c r="J12" s="98"/>
    </row>
    <row r="13" spans="1:10">
      <c r="A13">
        <v>12</v>
      </c>
      <c r="B13">
        <v>1</v>
      </c>
      <c r="C13" s="99">
        <v>46235</v>
      </c>
      <c r="D13">
        <v>0</v>
      </c>
      <c r="E13" t="s">
        <v>246</v>
      </c>
      <c r="J13" s="98"/>
    </row>
    <row r="14" spans="1:10">
      <c r="A14">
        <v>13</v>
      </c>
      <c r="B14">
        <v>2</v>
      </c>
      <c r="C14" s="99">
        <v>45901</v>
      </c>
      <c r="D14">
        <v>0</v>
      </c>
      <c r="E14" t="s">
        <v>246</v>
      </c>
      <c r="J14" s="98"/>
    </row>
    <row r="15" spans="1:10">
      <c r="A15">
        <v>14</v>
      </c>
      <c r="B15">
        <v>2</v>
      </c>
      <c r="C15" s="99">
        <v>45931</v>
      </c>
      <c r="D15">
        <v>0</v>
      </c>
      <c r="E15" t="s">
        <v>246</v>
      </c>
      <c r="J15" s="98"/>
    </row>
    <row r="16" spans="1:10">
      <c r="A16">
        <v>15</v>
      </c>
      <c r="B16">
        <v>2</v>
      </c>
      <c r="C16" s="99">
        <v>45962</v>
      </c>
      <c r="D16">
        <v>0.8327</v>
      </c>
      <c r="E16" t="s">
        <v>245</v>
      </c>
      <c r="J16" s="98"/>
    </row>
    <row r="17" spans="1:15">
      <c r="A17">
        <v>16</v>
      </c>
      <c r="B17">
        <v>2</v>
      </c>
      <c r="C17" s="99">
        <v>45992</v>
      </c>
      <c r="D17">
        <v>0</v>
      </c>
      <c r="E17" t="s">
        <v>246</v>
      </c>
      <c r="J17" s="98"/>
    </row>
    <row r="18" spans="1:15">
      <c r="A18">
        <v>17</v>
      </c>
      <c r="B18">
        <v>2</v>
      </c>
      <c r="C18" s="99">
        <v>46023</v>
      </c>
      <c r="D18">
        <v>0</v>
      </c>
      <c r="E18" t="s">
        <v>246</v>
      </c>
      <c r="J18" s="98"/>
    </row>
    <row r="19" spans="1:15">
      <c r="A19">
        <v>18</v>
      </c>
      <c r="B19">
        <v>2</v>
      </c>
      <c r="C19" s="99">
        <v>46054</v>
      </c>
      <c r="D19">
        <v>0.87270000000000003</v>
      </c>
      <c r="E19" t="s">
        <v>246</v>
      </c>
      <c r="J19" s="98"/>
    </row>
    <row r="20" spans="1:15">
      <c r="A20">
        <v>19</v>
      </c>
      <c r="B20">
        <v>2</v>
      </c>
      <c r="C20" s="99">
        <v>46082</v>
      </c>
      <c r="D20">
        <v>0</v>
      </c>
      <c r="E20" t="s">
        <v>246</v>
      </c>
      <c r="J20" s="98"/>
    </row>
    <row r="21" spans="1:15">
      <c r="A21">
        <v>20</v>
      </c>
      <c r="B21">
        <v>2</v>
      </c>
      <c r="C21" s="99">
        <v>46113</v>
      </c>
      <c r="D21">
        <v>0</v>
      </c>
      <c r="E21" t="s">
        <v>246</v>
      </c>
      <c r="J21" s="98"/>
    </row>
    <row r="22" spans="1:15">
      <c r="A22">
        <v>21</v>
      </c>
      <c r="B22">
        <v>2</v>
      </c>
      <c r="C22" s="99">
        <v>46143</v>
      </c>
      <c r="D22">
        <v>0</v>
      </c>
      <c r="E22" t="s">
        <v>246</v>
      </c>
      <c r="J22" s="98"/>
    </row>
    <row r="23" spans="1:15">
      <c r="A23">
        <v>22</v>
      </c>
      <c r="B23">
        <v>2</v>
      </c>
      <c r="C23" s="99">
        <v>46174</v>
      </c>
      <c r="D23">
        <v>0</v>
      </c>
      <c r="E23" t="s">
        <v>246</v>
      </c>
      <c r="J23" s="98"/>
    </row>
    <row r="24" spans="1:15">
      <c r="A24">
        <v>23</v>
      </c>
      <c r="B24">
        <v>2</v>
      </c>
      <c r="C24" s="99">
        <v>46204</v>
      </c>
      <c r="D24">
        <v>0</v>
      </c>
      <c r="E24" t="s">
        <v>246</v>
      </c>
      <c r="J24" s="98"/>
    </row>
    <row r="25" spans="1:15">
      <c r="A25">
        <v>24</v>
      </c>
      <c r="B25">
        <v>2</v>
      </c>
      <c r="C25" s="99">
        <v>46235</v>
      </c>
      <c r="D25">
        <v>0</v>
      </c>
      <c r="E25" t="s">
        <v>246</v>
      </c>
      <c r="J25" s="98"/>
    </row>
    <row r="26" spans="1:15">
      <c r="A26">
        <v>25</v>
      </c>
      <c r="B26">
        <v>3</v>
      </c>
      <c r="C26" s="99">
        <v>45901</v>
      </c>
      <c r="D26">
        <v>1</v>
      </c>
      <c r="E26" t="s">
        <v>246</v>
      </c>
      <c r="J26" s="98"/>
    </row>
    <row r="27" spans="1:15">
      <c r="A27">
        <v>26</v>
      </c>
      <c r="B27">
        <v>3</v>
      </c>
      <c r="C27" s="99">
        <v>45931</v>
      </c>
      <c r="D27">
        <v>1</v>
      </c>
      <c r="E27" t="s">
        <v>246</v>
      </c>
      <c r="J27" s="98"/>
    </row>
    <row r="28" spans="1:15">
      <c r="A28">
        <v>27</v>
      </c>
      <c r="B28">
        <v>3</v>
      </c>
      <c r="C28" s="99">
        <v>45962</v>
      </c>
      <c r="D28">
        <v>0</v>
      </c>
      <c r="E28" t="s">
        <v>245</v>
      </c>
      <c r="J28" s="98"/>
    </row>
    <row r="29" spans="1:15">
      <c r="A29">
        <v>28</v>
      </c>
      <c r="B29">
        <v>3</v>
      </c>
      <c r="C29" s="99">
        <v>45992</v>
      </c>
      <c r="D29">
        <v>1</v>
      </c>
      <c r="E29" t="s">
        <v>246</v>
      </c>
      <c r="J29" s="98"/>
    </row>
    <row r="30" spans="1:15">
      <c r="A30">
        <v>29</v>
      </c>
      <c r="B30">
        <v>3</v>
      </c>
      <c r="C30" s="99">
        <v>46023</v>
      </c>
      <c r="D30">
        <v>2</v>
      </c>
      <c r="E30" t="s">
        <v>246</v>
      </c>
      <c r="J30" s="98"/>
    </row>
    <row r="31" spans="1:15">
      <c r="A31">
        <v>30</v>
      </c>
      <c r="B31">
        <v>3</v>
      </c>
      <c r="C31" s="99">
        <v>46054</v>
      </c>
      <c r="D31">
        <v>1</v>
      </c>
      <c r="E31" t="s">
        <v>246</v>
      </c>
      <c r="J31" s="98"/>
      <c r="O31" s="57"/>
    </row>
    <row r="32" spans="1:15">
      <c r="A32">
        <v>31</v>
      </c>
      <c r="B32">
        <v>3</v>
      </c>
      <c r="C32" s="99">
        <v>46082</v>
      </c>
      <c r="D32">
        <v>0</v>
      </c>
      <c r="E32" t="s">
        <v>246</v>
      </c>
      <c r="J32" s="98"/>
      <c r="O32" s="57"/>
    </row>
    <row r="33" spans="1:15">
      <c r="A33">
        <v>32</v>
      </c>
      <c r="B33">
        <v>3</v>
      </c>
      <c r="C33" s="99">
        <v>46113</v>
      </c>
      <c r="D33">
        <v>0</v>
      </c>
      <c r="E33" t="s">
        <v>246</v>
      </c>
      <c r="J33" s="98"/>
      <c r="O33" s="57"/>
    </row>
    <row r="34" spans="1:15">
      <c r="A34">
        <v>33</v>
      </c>
      <c r="B34">
        <v>3</v>
      </c>
      <c r="C34" s="99">
        <v>46143</v>
      </c>
      <c r="D34">
        <v>0</v>
      </c>
      <c r="E34" t="s">
        <v>246</v>
      </c>
      <c r="J34" s="98"/>
      <c r="O34" s="57"/>
    </row>
    <row r="35" spans="1:15">
      <c r="A35">
        <v>34</v>
      </c>
      <c r="B35">
        <v>3</v>
      </c>
      <c r="C35" s="99">
        <v>46174</v>
      </c>
      <c r="D35">
        <v>0</v>
      </c>
      <c r="E35" t="s">
        <v>246</v>
      </c>
      <c r="J35" s="98"/>
      <c r="O35" s="57"/>
    </row>
    <row r="36" spans="1:15">
      <c r="A36">
        <v>35</v>
      </c>
      <c r="B36">
        <v>3</v>
      </c>
      <c r="C36" s="99">
        <v>46204</v>
      </c>
      <c r="D36">
        <v>0</v>
      </c>
      <c r="E36" t="s">
        <v>246</v>
      </c>
      <c r="J36" s="98"/>
      <c r="O36" s="57"/>
    </row>
    <row r="37" spans="1:15">
      <c r="A37">
        <v>36</v>
      </c>
      <c r="B37">
        <v>3</v>
      </c>
      <c r="C37" s="99">
        <v>46235</v>
      </c>
      <c r="D37">
        <v>0</v>
      </c>
      <c r="E37" t="s">
        <v>246</v>
      </c>
      <c r="J37" s="98"/>
      <c r="O37" s="57"/>
    </row>
    <row r="38" spans="1:15">
      <c r="A38">
        <v>37</v>
      </c>
      <c r="B38">
        <v>4</v>
      </c>
      <c r="C38" s="99">
        <v>45901</v>
      </c>
      <c r="D38">
        <v>0</v>
      </c>
      <c r="E38" t="s">
        <v>246</v>
      </c>
      <c r="J38" s="98"/>
      <c r="N38" s="57"/>
      <c r="O38" s="57"/>
    </row>
    <row r="39" spans="1:15">
      <c r="A39">
        <v>38</v>
      </c>
      <c r="B39">
        <v>4</v>
      </c>
      <c r="C39" s="99">
        <v>45931</v>
      </c>
      <c r="D39">
        <v>0</v>
      </c>
      <c r="E39" t="s">
        <v>246</v>
      </c>
      <c r="J39" s="98"/>
      <c r="N39" s="57"/>
      <c r="O39" s="57"/>
    </row>
    <row r="40" spans="1:15">
      <c r="A40">
        <v>39</v>
      </c>
      <c r="B40">
        <v>4</v>
      </c>
      <c r="C40" s="99">
        <v>45962</v>
      </c>
      <c r="D40">
        <v>0</v>
      </c>
      <c r="E40" t="s">
        <v>245</v>
      </c>
      <c r="J40" s="98"/>
      <c r="N40" s="57"/>
      <c r="O40" s="57"/>
    </row>
    <row r="41" spans="1:15">
      <c r="A41">
        <v>40</v>
      </c>
      <c r="B41">
        <v>4</v>
      </c>
      <c r="C41" s="99">
        <v>45992</v>
      </c>
      <c r="D41">
        <v>0</v>
      </c>
      <c r="E41" t="s">
        <v>246</v>
      </c>
      <c r="J41" s="98"/>
      <c r="N41" s="57"/>
      <c r="O41" s="57"/>
    </row>
    <row r="42" spans="1:15">
      <c r="A42">
        <v>41</v>
      </c>
      <c r="B42">
        <v>4</v>
      </c>
      <c r="C42" s="99">
        <v>46023</v>
      </c>
      <c r="D42">
        <v>0</v>
      </c>
      <c r="E42" t="s">
        <v>246</v>
      </c>
      <c r="J42" s="98"/>
      <c r="N42" s="57"/>
      <c r="O42" s="57"/>
    </row>
    <row r="43" spans="1:15">
      <c r="A43">
        <v>42</v>
      </c>
      <c r="B43">
        <v>4</v>
      </c>
      <c r="C43" s="99">
        <v>46054</v>
      </c>
      <c r="D43">
        <v>1</v>
      </c>
      <c r="E43" t="s">
        <v>246</v>
      </c>
      <c r="J43" s="98"/>
      <c r="N43" s="57"/>
      <c r="O43" s="57"/>
    </row>
    <row r="44" spans="1:15">
      <c r="A44">
        <v>43</v>
      </c>
      <c r="B44">
        <v>4</v>
      </c>
      <c r="C44" s="99">
        <v>46082</v>
      </c>
      <c r="D44">
        <v>0</v>
      </c>
      <c r="E44" t="s">
        <v>246</v>
      </c>
      <c r="J44" s="98"/>
      <c r="N44" s="57"/>
      <c r="O44" s="57"/>
    </row>
    <row r="45" spans="1:15">
      <c r="A45">
        <v>44</v>
      </c>
      <c r="B45">
        <v>4</v>
      </c>
      <c r="C45" s="99">
        <v>46113</v>
      </c>
      <c r="D45">
        <v>0</v>
      </c>
      <c r="E45" t="s">
        <v>246</v>
      </c>
      <c r="J45" s="98"/>
      <c r="N45" s="57"/>
      <c r="O45" s="57"/>
    </row>
    <row r="46" spans="1:15">
      <c r="A46">
        <v>45</v>
      </c>
      <c r="B46">
        <v>4</v>
      </c>
      <c r="C46" s="99">
        <v>46143</v>
      </c>
      <c r="D46">
        <v>0</v>
      </c>
      <c r="E46" t="s">
        <v>246</v>
      </c>
      <c r="J46" s="98"/>
      <c r="N46" s="57"/>
      <c r="O46" s="57"/>
    </row>
    <row r="47" spans="1:15">
      <c r="A47">
        <v>46</v>
      </c>
      <c r="B47">
        <v>4</v>
      </c>
      <c r="C47" s="99">
        <v>46174</v>
      </c>
      <c r="D47">
        <v>0</v>
      </c>
      <c r="E47" t="s">
        <v>246</v>
      </c>
      <c r="J47" s="98"/>
      <c r="N47" s="57"/>
      <c r="O47" s="57"/>
    </row>
    <row r="48" spans="1:15">
      <c r="A48">
        <v>47</v>
      </c>
      <c r="B48">
        <v>4</v>
      </c>
      <c r="C48" s="99">
        <v>46204</v>
      </c>
      <c r="D48">
        <v>0</v>
      </c>
      <c r="E48" t="s">
        <v>246</v>
      </c>
      <c r="J48" s="98"/>
      <c r="N48" s="57"/>
      <c r="O48" s="57"/>
    </row>
    <row r="49" spans="1:17">
      <c r="A49">
        <v>48</v>
      </c>
      <c r="B49">
        <v>4</v>
      </c>
      <c r="C49" s="99">
        <v>46235</v>
      </c>
      <c r="D49">
        <v>0</v>
      </c>
      <c r="E49" t="s">
        <v>246</v>
      </c>
      <c r="J49" s="98"/>
      <c r="L49" s="57"/>
      <c r="N49" s="57"/>
      <c r="O49" s="57"/>
    </row>
    <row r="50" spans="1:17">
      <c r="A50">
        <v>49</v>
      </c>
      <c r="B50">
        <v>5</v>
      </c>
      <c r="C50" s="99">
        <v>45901</v>
      </c>
      <c r="D50">
        <v>13</v>
      </c>
      <c r="E50" t="s">
        <v>246</v>
      </c>
      <c r="J50" s="98"/>
      <c r="L50" s="57"/>
      <c r="O50" s="57"/>
    </row>
    <row r="51" spans="1:17">
      <c r="A51">
        <v>50</v>
      </c>
      <c r="B51">
        <v>5</v>
      </c>
      <c r="C51" s="99">
        <v>45931</v>
      </c>
      <c r="D51">
        <v>18</v>
      </c>
      <c r="E51" t="s">
        <v>246</v>
      </c>
      <c r="J51" s="98"/>
      <c r="L51" s="57"/>
      <c r="O51" s="57"/>
    </row>
    <row r="52" spans="1:17">
      <c r="A52">
        <v>51</v>
      </c>
      <c r="B52">
        <v>5</v>
      </c>
      <c r="C52" s="99">
        <v>45962</v>
      </c>
      <c r="D52">
        <v>9</v>
      </c>
      <c r="E52" t="s">
        <v>245</v>
      </c>
      <c r="J52" s="98"/>
      <c r="L52" s="57"/>
      <c r="O52" s="57"/>
    </row>
    <row r="53" spans="1:17">
      <c r="A53">
        <v>52</v>
      </c>
      <c r="B53">
        <v>5</v>
      </c>
      <c r="C53" s="99">
        <v>45992</v>
      </c>
      <c r="D53">
        <v>7</v>
      </c>
      <c r="E53" t="s">
        <v>246</v>
      </c>
      <c r="J53" s="98"/>
      <c r="L53" s="57"/>
      <c r="O53" s="57"/>
    </row>
    <row r="54" spans="1:17">
      <c r="A54">
        <v>53</v>
      </c>
      <c r="B54">
        <v>5</v>
      </c>
      <c r="C54" s="99">
        <v>46023</v>
      </c>
      <c r="D54">
        <v>7</v>
      </c>
      <c r="E54" t="s">
        <v>246</v>
      </c>
      <c r="J54" s="98"/>
      <c r="L54" s="57"/>
    </row>
    <row r="55" spans="1:17">
      <c r="A55">
        <v>54</v>
      </c>
      <c r="B55">
        <v>5</v>
      </c>
      <c r="C55" s="99">
        <v>46054</v>
      </c>
      <c r="D55">
        <v>7</v>
      </c>
      <c r="E55" t="s">
        <v>246</v>
      </c>
      <c r="J55" s="98"/>
      <c r="L55" s="57"/>
    </row>
    <row r="56" spans="1:17">
      <c r="A56">
        <v>55</v>
      </c>
      <c r="B56">
        <v>5</v>
      </c>
      <c r="C56" s="99">
        <v>46082</v>
      </c>
      <c r="D56">
        <v>0</v>
      </c>
      <c r="E56" t="s">
        <v>246</v>
      </c>
      <c r="J56" s="98"/>
      <c r="L56" s="57"/>
    </row>
    <row r="57" spans="1:17">
      <c r="A57">
        <v>56</v>
      </c>
      <c r="B57">
        <v>5</v>
      </c>
      <c r="C57" s="99">
        <v>46113</v>
      </c>
      <c r="D57">
        <v>0</v>
      </c>
      <c r="E57" t="s">
        <v>246</v>
      </c>
      <c r="J57" s="98"/>
      <c r="L57" s="57"/>
    </row>
    <row r="58" spans="1:17">
      <c r="A58">
        <v>57</v>
      </c>
      <c r="B58">
        <v>5</v>
      </c>
      <c r="C58" s="99">
        <v>46143</v>
      </c>
      <c r="D58">
        <v>0</v>
      </c>
      <c r="E58" t="s">
        <v>246</v>
      </c>
      <c r="J58" s="98"/>
      <c r="L58" s="57"/>
    </row>
    <row r="59" spans="1:17">
      <c r="A59">
        <v>58</v>
      </c>
      <c r="B59">
        <v>5</v>
      </c>
      <c r="C59" s="99">
        <v>46174</v>
      </c>
      <c r="D59">
        <v>0</v>
      </c>
      <c r="E59" t="s">
        <v>246</v>
      </c>
      <c r="J59" s="98"/>
      <c r="L59" s="57"/>
    </row>
    <row r="60" spans="1:17">
      <c r="A60">
        <v>59</v>
      </c>
      <c r="B60">
        <v>5</v>
      </c>
      <c r="C60" s="99">
        <v>46204</v>
      </c>
      <c r="D60">
        <v>0</v>
      </c>
      <c r="E60" t="s">
        <v>246</v>
      </c>
      <c r="J60" s="98"/>
      <c r="L60" s="57"/>
    </row>
    <row r="61" spans="1:17">
      <c r="A61">
        <v>60</v>
      </c>
      <c r="B61">
        <v>5</v>
      </c>
      <c r="C61" s="99">
        <v>46235</v>
      </c>
      <c r="D61">
        <v>0</v>
      </c>
      <c r="E61" t="s">
        <v>246</v>
      </c>
      <c r="J61" s="98"/>
    </row>
    <row r="62" spans="1:17">
      <c r="A62">
        <v>61</v>
      </c>
      <c r="B62">
        <v>6</v>
      </c>
      <c r="C62" s="99">
        <v>45901</v>
      </c>
      <c r="D62">
        <v>0</v>
      </c>
      <c r="E62" t="s">
        <v>246</v>
      </c>
      <c r="J62" s="98"/>
    </row>
    <row r="63" spans="1:17">
      <c r="A63">
        <v>62</v>
      </c>
      <c r="B63">
        <v>6</v>
      </c>
      <c r="C63" s="99">
        <v>45931</v>
      </c>
      <c r="D63">
        <v>0</v>
      </c>
      <c r="E63" t="s">
        <v>246</v>
      </c>
      <c r="J63" s="98"/>
      <c r="Q63" s="57"/>
    </row>
    <row r="64" spans="1:17">
      <c r="A64">
        <v>63</v>
      </c>
      <c r="B64">
        <v>6</v>
      </c>
      <c r="C64" s="99">
        <v>45962</v>
      </c>
      <c r="D64">
        <v>1</v>
      </c>
      <c r="E64" t="s">
        <v>245</v>
      </c>
      <c r="J64" s="98"/>
      <c r="Q64" s="57"/>
    </row>
    <row r="65" spans="1:17">
      <c r="A65">
        <v>64</v>
      </c>
      <c r="B65">
        <v>6</v>
      </c>
      <c r="C65" s="99">
        <v>45992</v>
      </c>
      <c r="D65">
        <v>1</v>
      </c>
      <c r="E65" t="s">
        <v>246</v>
      </c>
      <c r="J65" s="98"/>
      <c r="Q65" s="57"/>
    </row>
    <row r="66" spans="1:17">
      <c r="A66">
        <v>65</v>
      </c>
      <c r="B66">
        <v>6</v>
      </c>
      <c r="C66" s="99">
        <v>46023</v>
      </c>
      <c r="D66">
        <v>1</v>
      </c>
      <c r="E66" t="s">
        <v>246</v>
      </c>
      <c r="J66" s="98"/>
      <c r="Q66" s="57"/>
    </row>
    <row r="67" spans="1:17">
      <c r="A67">
        <v>66</v>
      </c>
      <c r="B67">
        <v>6</v>
      </c>
      <c r="C67" s="99">
        <v>46054</v>
      </c>
      <c r="D67">
        <v>1</v>
      </c>
      <c r="E67" t="s">
        <v>246</v>
      </c>
      <c r="J67" s="98"/>
      <c r="Q67" s="57"/>
    </row>
    <row r="68" spans="1:17">
      <c r="A68">
        <v>67</v>
      </c>
      <c r="B68">
        <v>6</v>
      </c>
      <c r="C68" s="99">
        <v>46082</v>
      </c>
      <c r="D68">
        <v>0</v>
      </c>
      <c r="E68" t="s">
        <v>246</v>
      </c>
      <c r="J68" s="98"/>
      <c r="Q68" s="57"/>
    </row>
    <row r="69" spans="1:17">
      <c r="A69">
        <v>68</v>
      </c>
      <c r="B69">
        <v>6</v>
      </c>
      <c r="C69" s="99">
        <v>46113</v>
      </c>
      <c r="D69">
        <v>0</v>
      </c>
      <c r="E69" t="s">
        <v>246</v>
      </c>
      <c r="J69" s="98"/>
      <c r="Q69" s="57"/>
    </row>
    <row r="70" spans="1:17">
      <c r="A70">
        <v>69</v>
      </c>
      <c r="B70">
        <v>6</v>
      </c>
      <c r="C70" s="99">
        <v>46143</v>
      </c>
      <c r="D70">
        <v>0</v>
      </c>
      <c r="E70" t="s">
        <v>246</v>
      </c>
      <c r="J70" s="98"/>
      <c r="Q70" s="57"/>
    </row>
    <row r="71" spans="1:17">
      <c r="A71">
        <v>70</v>
      </c>
      <c r="B71">
        <v>6</v>
      </c>
      <c r="C71" s="99">
        <v>46174</v>
      </c>
      <c r="D71">
        <v>0</v>
      </c>
      <c r="E71" t="s">
        <v>246</v>
      </c>
      <c r="J71" s="98"/>
      <c r="Q71" s="57"/>
    </row>
    <row r="72" spans="1:17">
      <c r="A72">
        <v>71</v>
      </c>
      <c r="B72">
        <v>6</v>
      </c>
      <c r="C72" s="99">
        <v>46204</v>
      </c>
      <c r="D72">
        <v>0</v>
      </c>
      <c r="E72" t="s">
        <v>246</v>
      </c>
      <c r="J72" s="98"/>
      <c r="Q72" s="57"/>
    </row>
    <row r="73" spans="1:17">
      <c r="A73">
        <v>72</v>
      </c>
      <c r="B73">
        <v>6</v>
      </c>
      <c r="C73" s="99">
        <v>46235</v>
      </c>
      <c r="D73">
        <v>0</v>
      </c>
      <c r="E73" t="s">
        <v>246</v>
      </c>
      <c r="J73" s="98"/>
      <c r="Q73" s="57"/>
    </row>
    <row r="74" spans="1:17">
      <c r="A74">
        <v>73</v>
      </c>
      <c r="B74">
        <v>7</v>
      </c>
      <c r="C74" s="99">
        <v>45901</v>
      </c>
      <c r="D74">
        <v>0</v>
      </c>
      <c r="E74" t="s">
        <v>246</v>
      </c>
      <c r="J74" s="98"/>
      <c r="Q74" s="57"/>
    </row>
    <row r="75" spans="1:17">
      <c r="A75">
        <v>74</v>
      </c>
      <c r="B75">
        <v>7</v>
      </c>
      <c r="C75" s="99">
        <v>45931</v>
      </c>
      <c r="D75">
        <v>0</v>
      </c>
      <c r="E75" t="s">
        <v>246</v>
      </c>
      <c r="J75" s="98"/>
    </row>
    <row r="76" spans="1:17">
      <c r="A76">
        <v>75</v>
      </c>
      <c r="B76">
        <v>7</v>
      </c>
      <c r="C76" s="99">
        <v>45962</v>
      </c>
      <c r="D76">
        <v>0</v>
      </c>
      <c r="E76" t="s">
        <v>245</v>
      </c>
      <c r="J76" s="98"/>
    </row>
    <row r="77" spans="1:17">
      <c r="A77">
        <v>76</v>
      </c>
      <c r="B77">
        <v>7</v>
      </c>
      <c r="C77" s="99">
        <v>45992</v>
      </c>
      <c r="D77">
        <v>0</v>
      </c>
      <c r="E77" t="s">
        <v>246</v>
      </c>
      <c r="J77" s="98"/>
    </row>
    <row r="78" spans="1:17">
      <c r="A78">
        <v>77</v>
      </c>
      <c r="B78">
        <v>7</v>
      </c>
      <c r="C78" s="99">
        <v>46023</v>
      </c>
      <c r="D78">
        <v>0</v>
      </c>
      <c r="E78" t="s">
        <v>246</v>
      </c>
      <c r="J78" s="98"/>
    </row>
    <row r="79" spans="1:17">
      <c r="A79">
        <v>78</v>
      </c>
      <c r="B79">
        <v>7</v>
      </c>
      <c r="C79" s="99">
        <v>46054</v>
      </c>
      <c r="D79">
        <v>1</v>
      </c>
      <c r="E79" t="s">
        <v>246</v>
      </c>
      <c r="J79" s="98"/>
    </row>
    <row r="80" spans="1:17">
      <c r="A80">
        <v>79</v>
      </c>
      <c r="B80">
        <v>7</v>
      </c>
      <c r="C80" s="99">
        <v>46082</v>
      </c>
      <c r="D80">
        <v>0</v>
      </c>
      <c r="E80" t="s">
        <v>246</v>
      </c>
      <c r="J80" s="98"/>
    </row>
    <row r="81" spans="1:15">
      <c r="A81">
        <v>80</v>
      </c>
      <c r="B81">
        <v>7</v>
      </c>
      <c r="C81" s="99">
        <v>46113</v>
      </c>
      <c r="D81">
        <v>0</v>
      </c>
      <c r="E81" t="s">
        <v>246</v>
      </c>
      <c r="J81" s="98"/>
      <c r="K81" s="57"/>
    </row>
    <row r="82" spans="1:15">
      <c r="A82">
        <v>81</v>
      </c>
      <c r="B82">
        <v>7</v>
      </c>
      <c r="C82" s="99">
        <v>46143</v>
      </c>
      <c r="D82">
        <v>0</v>
      </c>
      <c r="E82" t="s">
        <v>246</v>
      </c>
      <c r="J82" s="98"/>
      <c r="K82" s="57"/>
    </row>
    <row r="83" spans="1:15">
      <c r="A83">
        <v>82</v>
      </c>
      <c r="B83">
        <v>7</v>
      </c>
      <c r="C83" s="99">
        <v>46174</v>
      </c>
      <c r="D83">
        <v>0</v>
      </c>
      <c r="E83" t="s">
        <v>246</v>
      </c>
      <c r="J83" s="98"/>
      <c r="K83" s="57"/>
    </row>
    <row r="84" spans="1:15">
      <c r="A84">
        <v>83</v>
      </c>
      <c r="B84">
        <v>7</v>
      </c>
      <c r="C84" s="99">
        <v>46204</v>
      </c>
      <c r="D84">
        <v>0</v>
      </c>
      <c r="E84" t="s">
        <v>246</v>
      </c>
      <c r="J84" s="98"/>
      <c r="K84" s="57"/>
    </row>
    <row r="85" spans="1:15">
      <c r="A85">
        <v>84</v>
      </c>
      <c r="B85">
        <v>7</v>
      </c>
      <c r="C85" s="99">
        <v>46235</v>
      </c>
      <c r="D85">
        <v>0</v>
      </c>
      <c r="E85" t="s">
        <v>246</v>
      </c>
      <c r="J85" s="98"/>
      <c r="K85" s="57"/>
    </row>
    <row r="86" spans="1:15">
      <c r="A86">
        <v>85</v>
      </c>
      <c r="B86">
        <v>8</v>
      </c>
      <c r="C86" s="99">
        <v>45901</v>
      </c>
      <c r="D86">
        <v>0.8</v>
      </c>
      <c r="E86" t="s">
        <v>246</v>
      </c>
      <c r="J86" s="98"/>
      <c r="K86" s="57"/>
    </row>
    <row r="87" spans="1:15">
      <c r="A87">
        <v>86</v>
      </c>
      <c r="B87">
        <v>8</v>
      </c>
      <c r="C87" s="99">
        <v>45931</v>
      </c>
      <c r="D87">
        <v>0.8</v>
      </c>
      <c r="E87" t="s">
        <v>246</v>
      </c>
      <c r="J87" s="98"/>
      <c r="K87" s="57"/>
    </row>
    <row r="88" spans="1:15">
      <c r="A88">
        <v>87</v>
      </c>
      <c r="B88">
        <v>8</v>
      </c>
      <c r="C88" s="99">
        <v>45962</v>
      </c>
      <c r="D88">
        <v>0.8</v>
      </c>
      <c r="E88" t="s">
        <v>245</v>
      </c>
      <c r="J88" s="98"/>
      <c r="K88" s="57"/>
    </row>
    <row r="89" spans="1:15">
      <c r="A89">
        <v>88</v>
      </c>
      <c r="B89">
        <v>8</v>
      </c>
      <c r="C89" s="99">
        <v>45992</v>
      </c>
      <c r="D89">
        <v>0.8</v>
      </c>
      <c r="E89" t="s">
        <v>246</v>
      </c>
      <c r="J89" s="98"/>
      <c r="K89" s="57"/>
    </row>
    <row r="90" spans="1:15">
      <c r="A90">
        <v>89</v>
      </c>
      <c r="B90">
        <v>8</v>
      </c>
      <c r="C90" s="99">
        <v>46023</v>
      </c>
      <c r="D90">
        <v>0.8</v>
      </c>
      <c r="E90" t="s">
        <v>246</v>
      </c>
      <c r="J90" s="98"/>
      <c r="K90" s="57"/>
    </row>
    <row r="91" spans="1:15">
      <c r="A91">
        <v>90</v>
      </c>
      <c r="B91">
        <v>8</v>
      </c>
      <c r="C91" s="99">
        <v>46054</v>
      </c>
      <c r="D91">
        <v>0.8</v>
      </c>
      <c r="E91" t="s">
        <v>246</v>
      </c>
      <c r="J91" s="98"/>
      <c r="K91" s="57"/>
      <c r="N91" s="57"/>
      <c r="O91" s="1"/>
    </row>
    <row r="92" spans="1:15">
      <c r="A92">
        <v>91</v>
      </c>
      <c r="B92">
        <v>8</v>
      </c>
      <c r="C92" s="99">
        <v>46082</v>
      </c>
      <c r="D92">
        <v>1</v>
      </c>
      <c r="E92" t="s">
        <v>246</v>
      </c>
      <c r="J92" s="98"/>
      <c r="K92" s="57"/>
      <c r="N92" s="57"/>
      <c r="O92" s="1"/>
    </row>
    <row r="93" spans="1:15">
      <c r="A93">
        <v>92</v>
      </c>
      <c r="B93">
        <v>8</v>
      </c>
      <c r="C93" s="99">
        <v>46113</v>
      </c>
      <c r="D93">
        <v>0</v>
      </c>
      <c r="E93" t="s">
        <v>246</v>
      </c>
      <c r="J93" s="98"/>
      <c r="N93" s="57"/>
      <c r="O93" s="1"/>
    </row>
    <row r="94" spans="1:15">
      <c r="A94">
        <v>93</v>
      </c>
      <c r="B94">
        <v>8</v>
      </c>
      <c r="C94" s="99">
        <v>46143</v>
      </c>
      <c r="D94">
        <v>0</v>
      </c>
      <c r="E94" t="s">
        <v>246</v>
      </c>
      <c r="J94" s="98"/>
      <c r="N94" s="57"/>
      <c r="O94" s="1"/>
    </row>
    <row r="95" spans="1:15">
      <c r="A95">
        <v>94</v>
      </c>
      <c r="B95">
        <v>8</v>
      </c>
      <c r="C95" s="99">
        <v>46174</v>
      </c>
      <c r="D95">
        <v>0</v>
      </c>
      <c r="E95" t="s">
        <v>246</v>
      </c>
      <c r="J95" s="98"/>
      <c r="N95" s="57"/>
      <c r="O95" s="1"/>
    </row>
    <row r="96" spans="1:15">
      <c r="A96">
        <v>95</v>
      </c>
      <c r="B96">
        <v>8</v>
      </c>
      <c r="C96" s="99">
        <v>46204</v>
      </c>
      <c r="D96">
        <v>0</v>
      </c>
      <c r="E96" t="s">
        <v>246</v>
      </c>
      <c r="J96" s="98"/>
      <c r="N96" s="57"/>
      <c r="O96" s="1"/>
    </row>
    <row r="97" spans="1:15">
      <c r="A97">
        <v>96</v>
      </c>
      <c r="B97">
        <v>8</v>
      </c>
      <c r="C97" s="99">
        <v>46235</v>
      </c>
      <c r="D97">
        <v>0</v>
      </c>
      <c r="E97" t="s">
        <v>246</v>
      </c>
      <c r="J97" s="98"/>
      <c r="N97" s="57"/>
      <c r="O97" s="1"/>
    </row>
    <row r="98" spans="1:15">
      <c r="A98">
        <v>97</v>
      </c>
      <c r="B98">
        <v>9</v>
      </c>
      <c r="C98" s="99">
        <v>45901</v>
      </c>
      <c r="D98">
        <v>0</v>
      </c>
      <c r="E98" t="s">
        <v>246</v>
      </c>
      <c r="J98" s="98"/>
      <c r="N98" s="57"/>
      <c r="O98" s="1"/>
    </row>
    <row r="99" spans="1:15">
      <c r="A99">
        <v>98</v>
      </c>
      <c r="B99">
        <v>9</v>
      </c>
      <c r="C99" s="99">
        <v>45931</v>
      </c>
      <c r="D99">
        <v>0</v>
      </c>
      <c r="E99" t="s">
        <v>246</v>
      </c>
      <c r="J99" s="98"/>
      <c r="N99" s="57"/>
    </row>
    <row r="100" spans="1:15">
      <c r="A100">
        <v>99</v>
      </c>
      <c r="B100">
        <v>9</v>
      </c>
      <c r="C100" s="99">
        <v>45962</v>
      </c>
      <c r="D100">
        <v>0</v>
      </c>
      <c r="E100" t="s">
        <v>245</v>
      </c>
      <c r="J100" s="98"/>
      <c r="N100" s="57"/>
    </row>
    <row r="101" spans="1:15">
      <c r="A101">
        <v>100</v>
      </c>
      <c r="B101">
        <v>9</v>
      </c>
      <c r="C101" s="99">
        <v>45992</v>
      </c>
      <c r="D101">
        <v>1</v>
      </c>
      <c r="E101" t="s">
        <v>246</v>
      </c>
      <c r="J101" s="98"/>
      <c r="N101" s="57"/>
    </row>
    <row r="102" spans="1:15">
      <c r="A102">
        <v>101</v>
      </c>
      <c r="B102">
        <v>9</v>
      </c>
      <c r="C102" s="99">
        <v>46023</v>
      </c>
      <c r="D102">
        <v>0</v>
      </c>
      <c r="E102" t="s">
        <v>246</v>
      </c>
      <c r="J102" s="98"/>
      <c r="N102" s="57"/>
    </row>
    <row r="103" spans="1:15">
      <c r="A103">
        <v>102</v>
      </c>
      <c r="B103">
        <v>9</v>
      </c>
      <c r="C103" s="99">
        <v>46054</v>
      </c>
      <c r="D103">
        <v>0</v>
      </c>
      <c r="E103" t="s">
        <v>246</v>
      </c>
      <c r="J103" s="98"/>
    </row>
    <row r="104" spans="1:15">
      <c r="A104">
        <v>103</v>
      </c>
      <c r="B104">
        <v>9</v>
      </c>
      <c r="C104" s="99">
        <v>46082</v>
      </c>
      <c r="D104">
        <v>0</v>
      </c>
      <c r="E104" t="s">
        <v>246</v>
      </c>
      <c r="J104" s="98"/>
    </row>
    <row r="105" spans="1:15">
      <c r="A105">
        <v>104</v>
      </c>
      <c r="B105">
        <v>9</v>
      </c>
      <c r="C105" s="99">
        <v>46113</v>
      </c>
      <c r="D105">
        <v>0</v>
      </c>
      <c r="E105" t="s">
        <v>246</v>
      </c>
      <c r="J105" s="98"/>
    </row>
    <row r="106" spans="1:15">
      <c r="A106">
        <v>105</v>
      </c>
      <c r="B106">
        <v>9</v>
      </c>
      <c r="C106" s="99">
        <v>46143</v>
      </c>
      <c r="D106">
        <v>0</v>
      </c>
      <c r="E106" t="s">
        <v>246</v>
      </c>
      <c r="J106" s="98"/>
    </row>
    <row r="107" spans="1:15">
      <c r="A107">
        <v>106</v>
      </c>
      <c r="B107">
        <v>9</v>
      </c>
      <c r="C107" s="99">
        <v>46174</v>
      </c>
      <c r="D107">
        <v>0</v>
      </c>
      <c r="E107" t="s">
        <v>246</v>
      </c>
      <c r="J107" s="98"/>
    </row>
    <row r="108" spans="1:15">
      <c r="A108">
        <v>107</v>
      </c>
      <c r="B108">
        <v>9</v>
      </c>
      <c r="C108" s="99">
        <v>46204</v>
      </c>
      <c r="D108">
        <v>0</v>
      </c>
      <c r="E108" t="s">
        <v>246</v>
      </c>
      <c r="J108" s="98"/>
    </row>
    <row r="109" spans="1:15">
      <c r="A109">
        <v>108</v>
      </c>
      <c r="B109">
        <v>9</v>
      </c>
      <c r="C109" s="99">
        <v>46235</v>
      </c>
      <c r="D109">
        <v>0</v>
      </c>
      <c r="E109" t="s">
        <v>246</v>
      </c>
      <c r="J109" s="98"/>
    </row>
    <row r="110" spans="1:15">
      <c r="A110">
        <v>109</v>
      </c>
      <c r="B110">
        <v>10</v>
      </c>
      <c r="C110" s="99">
        <v>45901</v>
      </c>
      <c r="D110">
        <v>0</v>
      </c>
      <c r="E110" t="s">
        <v>246</v>
      </c>
      <c r="J110" s="98"/>
    </row>
    <row r="111" spans="1:15">
      <c r="A111">
        <v>110</v>
      </c>
      <c r="B111">
        <v>10</v>
      </c>
      <c r="C111" s="99">
        <v>45931</v>
      </c>
      <c r="D111">
        <v>0</v>
      </c>
      <c r="E111" t="s">
        <v>246</v>
      </c>
      <c r="J111" s="98"/>
    </row>
    <row r="112" spans="1:15">
      <c r="A112">
        <v>111</v>
      </c>
      <c r="B112">
        <v>10</v>
      </c>
      <c r="C112" s="99">
        <v>45962</v>
      </c>
      <c r="D112">
        <v>0</v>
      </c>
      <c r="E112" t="s">
        <v>245</v>
      </c>
      <c r="J112" s="98"/>
    </row>
    <row r="113" spans="1:11">
      <c r="A113">
        <v>112</v>
      </c>
      <c r="B113">
        <v>10</v>
      </c>
      <c r="C113" s="99">
        <v>45992</v>
      </c>
      <c r="D113">
        <v>0</v>
      </c>
      <c r="E113" t="s">
        <v>246</v>
      </c>
      <c r="J113" s="98"/>
      <c r="K113" s="57"/>
    </row>
    <row r="114" spans="1:11">
      <c r="A114">
        <v>113</v>
      </c>
      <c r="B114">
        <v>10</v>
      </c>
      <c r="C114" s="99">
        <v>46023</v>
      </c>
      <c r="D114">
        <v>0</v>
      </c>
      <c r="E114" t="s">
        <v>246</v>
      </c>
      <c r="J114" s="98"/>
      <c r="K114" s="57"/>
    </row>
    <row r="115" spans="1:11">
      <c r="A115">
        <v>114</v>
      </c>
      <c r="B115">
        <v>10</v>
      </c>
      <c r="C115" s="99">
        <v>46054</v>
      </c>
      <c r="D115">
        <v>0</v>
      </c>
      <c r="E115" t="s">
        <v>246</v>
      </c>
      <c r="J115" s="98"/>
      <c r="K115" s="57"/>
    </row>
    <row r="116" spans="1:11">
      <c r="A116">
        <v>115</v>
      </c>
      <c r="B116">
        <v>10</v>
      </c>
      <c r="C116" s="99">
        <v>46082</v>
      </c>
      <c r="D116">
        <v>0</v>
      </c>
      <c r="E116" t="s">
        <v>246</v>
      </c>
      <c r="J116" s="98"/>
      <c r="K116" s="57"/>
    </row>
    <row r="117" spans="1:11">
      <c r="A117">
        <v>116</v>
      </c>
      <c r="B117">
        <v>10</v>
      </c>
      <c r="C117" s="99">
        <v>46113</v>
      </c>
      <c r="D117">
        <v>0</v>
      </c>
      <c r="E117" t="s">
        <v>246</v>
      </c>
      <c r="J117" s="98"/>
      <c r="K117" s="57"/>
    </row>
    <row r="118" spans="1:11">
      <c r="A118">
        <v>117</v>
      </c>
      <c r="B118">
        <v>10</v>
      </c>
      <c r="C118" s="99">
        <v>46143</v>
      </c>
      <c r="D118">
        <v>0</v>
      </c>
      <c r="E118" t="s">
        <v>246</v>
      </c>
      <c r="J118" s="98"/>
      <c r="K118" s="57"/>
    </row>
    <row r="119" spans="1:11">
      <c r="A119">
        <v>118</v>
      </c>
      <c r="B119">
        <v>10</v>
      </c>
      <c r="C119" s="99">
        <v>46174</v>
      </c>
      <c r="D119">
        <v>0</v>
      </c>
      <c r="E119" t="s">
        <v>246</v>
      </c>
      <c r="J119" s="98"/>
      <c r="K119" s="57"/>
    </row>
    <row r="120" spans="1:11">
      <c r="A120">
        <v>119</v>
      </c>
      <c r="B120">
        <v>10</v>
      </c>
      <c r="C120" s="99">
        <v>46204</v>
      </c>
      <c r="D120">
        <v>0</v>
      </c>
      <c r="E120" t="s">
        <v>246</v>
      </c>
      <c r="J120" s="98"/>
      <c r="K120" s="57"/>
    </row>
    <row r="121" spans="1:11">
      <c r="A121">
        <v>120</v>
      </c>
      <c r="B121">
        <v>10</v>
      </c>
      <c r="C121" s="99">
        <v>46235</v>
      </c>
      <c r="D121">
        <v>0</v>
      </c>
      <c r="E121" t="s">
        <v>246</v>
      </c>
      <c r="J121" s="98"/>
      <c r="K121" s="57"/>
    </row>
    <row r="122" spans="1:11">
      <c r="K122" s="57"/>
    </row>
    <row r="123" spans="1:11">
      <c r="K123" s="57"/>
    </row>
    <row r="124" spans="1:11">
      <c r="K124" s="57"/>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43C22-3382-D94C-AF1F-BAB48F8FB89E}">
  <dimension ref="A1:X33"/>
  <sheetViews>
    <sheetView tabSelected="1" topLeftCell="D1" zoomScale="40" zoomScaleNormal="40" workbookViewId="0">
      <selection activeCell="P22" sqref="P22"/>
    </sheetView>
  </sheetViews>
  <sheetFormatPr defaultColWidth="11" defaultRowHeight="15.75" customHeight="1"/>
  <cols>
    <col min="1" max="1" width="3.75" bestFit="1" customWidth="1"/>
    <col min="2" max="2" width="46.33203125" customWidth="1"/>
    <col min="3" max="3" width="60.33203125" customWidth="1"/>
    <col min="4" max="4" width="61" customWidth="1"/>
    <col min="5" max="5" width="33.83203125" customWidth="1"/>
    <col min="6" max="6" width="20.83203125" customWidth="1"/>
    <col min="7" max="18" width="13.83203125" customWidth="1"/>
    <col min="19" max="19" width="31.58203125" customWidth="1"/>
    <col min="20" max="20" width="18" customWidth="1"/>
    <col min="21" max="21" width="15.08203125" customWidth="1"/>
    <col min="22" max="22" width="63.08203125" customWidth="1"/>
  </cols>
  <sheetData>
    <row r="1" spans="1:24" s="49" customFormat="1" ht="52.5">
      <c r="A1" s="45" t="s">
        <v>0</v>
      </c>
      <c r="B1" s="45" t="s">
        <v>1</v>
      </c>
      <c r="C1" s="45" t="s">
        <v>2</v>
      </c>
      <c r="D1" s="45" t="s">
        <v>3</v>
      </c>
      <c r="E1" s="45" t="s">
        <v>4</v>
      </c>
      <c r="F1" s="46" t="s">
        <v>5</v>
      </c>
      <c r="G1" s="47" t="s">
        <v>247</v>
      </c>
      <c r="H1" s="47" t="s">
        <v>44</v>
      </c>
      <c r="I1" s="47" t="s">
        <v>43</v>
      </c>
      <c r="J1" s="47" t="s">
        <v>42</v>
      </c>
      <c r="K1" s="47" t="s">
        <v>6</v>
      </c>
      <c r="L1" s="47" t="s">
        <v>7</v>
      </c>
      <c r="M1" s="47" t="s">
        <v>8</v>
      </c>
      <c r="N1" s="47" t="s">
        <v>45</v>
      </c>
      <c r="O1" s="47" t="s">
        <v>46</v>
      </c>
      <c r="P1" s="47" t="s">
        <v>47</v>
      </c>
      <c r="Q1" s="47" t="s">
        <v>48</v>
      </c>
      <c r="R1" s="47" t="s">
        <v>49</v>
      </c>
      <c r="S1" s="45" t="s">
        <v>9</v>
      </c>
      <c r="T1" s="45" t="s">
        <v>10</v>
      </c>
      <c r="U1" s="45" t="s">
        <v>11</v>
      </c>
      <c r="V1" s="45" t="s">
        <v>12</v>
      </c>
      <c r="W1" s="48">
        <f>8/12</f>
        <v>0.66666666666666663</v>
      </c>
    </row>
    <row r="2" spans="1:24" ht="31">
      <c r="A2" s="33">
        <v>1</v>
      </c>
      <c r="B2" s="7" t="s">
        <v>13</v>
      </c>
      <c r="C2" s="37" t="s">
        <v>34</v>
      </c>
      <c r="D2" s="8" t="s">
        <v>14</v>
      </c>
      <c r="E2" s="27">
        <v>0.2</v>
      </c>
      <c r="F2" s="60">
        <v>3758</v>
      </c>
      <c r="G2" s="41"/>
      <c r="H2" s="41"/>
      <c r="I2" s="41">
        <v>3758</v>
      </c>
      <c r="J2" s="41"/>
      <c r="K2" s="41"/>
      <c r="L2" s="41">
        <v>3897</v>
      </c>
      <c r="M2" s="41">
        <v>5101</v>
      </c>
      <c r="N2" s="41"/>
      <c r="O2" s="41"/>
      <c r="P2" s="41"/>
      <c r="Q2" s="41"/>
      <c r="R2" s="41"/>
      <c r="S2" s="21">
        <f>SUM(Table1[[#This Row],[sep-25]:[Jun-26]])</f>
        <v>12756</v>
      </c>
      <c r="T2" s="19">
        <f t="shared" ref="T2:T11" si="0">IFERROR(S2/F2,0)</f>
        <v>3.3943587014369347</v>
      </c>
      <c r="U2" s="14">
        <f>F2-S2</f>
        <v>-8998</v>
      </c>
      <c r="V2" s="15"/>
      <c r="W2" s="1">
        <v>1</v>
      </c>
    </row>
    <row r="3" spans="1:24" ht="16">
      <c r="A3" s="34">
        <v>2</v>
      </c>
      <c r="B3" s="9" t="s">
        <v>13</v>
      </c>
      <c r="C3" s="38" t="s">
        <v>36</v>
      </c>
      <c r="D3" s="10" t="s">
        <v>15</v>
      </c>
      <c r="E3" s="26">
        <v>0.7</v>
      </c>
      <c r="F3" s="96">
        <v>0.83</v>
      </c>
      <c r="G3" s="42"/>
      <c r="H3" s="42"/>
      <c r="I3" s="44">
        <v>0.8327</v>
      </c>
      <c r="J3" s="42"/>
      <c r="K3" s="42"/>
      <c r="L3" s="44">
        <v>0.87270000000000003</v>
      </c>
      <c r="M3" s="42"/>
      <c r="N3" s="43"/>
      <c r="O3" s="43"/>
      <c r="P3" s="43"/>
      <c r="Q3" s="43"/>
      <c r="R3" s="43"/>
      <c r="S3" s="16"/>
      <c r="T3" s="20">
        <f t="shared" si="0"/>
        <v>0</v>
      </c>
      <c r="U3" s="16">
        <f t="shared" ref="U3:U7" si="1">F3-S3</f>
        <v>0.83</v>
      </c>
      <c r="V3" s="17"/>
    </row>
    <row r="4" spans="1:24" ht="75">
      <c r="A4" s="33">
        <v>3</v>
      </c>
      <c r="B4" s="7" t="s">
        <v>13</v>
      </c>
      <c r="C4" s="11" t="s">
        <v>16</v>
      </c>
      <c r="D4" s="11" t="s">
        <v>66</v>
      </c>
      <c r="E4" s="21">
        <v>24</v>
      </c>
      <c r="F4" s="18">
        <v>0</v>
      </c>
      <c r="G4" s="43">
        <v>1</v>
      </c>
      <c r="H4" s="43">
        <v>1</v>
      </c>
      <c r="I4" s="43">
        <v>0</v>
      </c>
      <c r="J4" s="43">
        <v>1</v>
      </c>
      <c r="K4" s="42">
        <f>1+1</f>
        <v>2</v>
      </c>
      <c r="L4" s="42">
        <v>1</v>
      </c>
      <c r="M4" s="42"/>
      <c r="N4" s="42"/>
      <c r="O4" s="42"/>
      <c r="P4" s="42"/>
      <c r="Q4" s="42"/>
      <c r="R4" s="42"/>
      <c r="S4" s="21">
        <f>SUM(Table1[[#This Row],[sep-25]:[Jun-26]])</f>
        <v>6</v>
      </c>
      <c r="T4" s="19">
        <f t="shared" si="0"/>
        <v>0</v>
      </c>
      <c r="U4" s="21">
        <f t="shared" si="1"/>
        <v>-6</v>
      </c>
      <c r="V4" s="18"/>
    </row>
    <row r="5" spans="1:24" ht="30">
      <c r="A5" s="35">
        <v>4</v>
      </c>
      <c r="B5" s="12" t="s">
        <v>17</v>
      </c>
      <c r="C5" s="11" t="s">
        <v>18</v>
      </c>
      <c r="D5" s="11" t="s">
        <v>69</v>
      </c>
      <c r="E5" s="21">
        <v>2</v>
      </c>
      <c r="F5" s="18">
        <v>0</v>
      </c>
      <c r="G5" s="42">
        <v>0</v>
      </c>
      <c r="H5" s="42">
        <v>0</v>
      </c>
      <c r="I5" s="42">
        <v>0</v>
      </c>
      <c r="J5" s="42">
        <v>0</v>
      </c>
      <c r="K5" s="42">
        <v>0</v>
      </c>
      <c r="L5" s="42">
        <v>1</v>
      </c>
      <c r="M5" s="42">
        <v>0</v>
      </c>
      <c r="N5" s="42">
        <v>0</v>
      </c>
      <c r="O5" s="42">
        <v>0</v>
      </c>
      <c r="P5" s="42">
        <v>0</v>
      </c>
      <c r="Q5" s="42">
        <v>0</v>
      </c>
      <c r="R5" s="42">
        <v>0</v>
      </c>
      <c r="S5" s="21">
        <f>SUM(Table1[[#This Row],[Beginning Number (Nov 2025)]:[Aug-26]])</f>
        <v>1</v>
      </c>
      <c r="T5" s="22">
        <f t="shared" si="0"/>
        <v>0</v>
      </c>
      <c r="U5" s="23">
        <f t="shared" si="1"/>
        <v>-1</v>
      </c>
      <c r="V5" s="18"/>
    </row>
    <row r="6" spans="1:24" ht="90">
      <c r="A6" s="36">
        <v>5</v>
      </c>
      <c r="B6" s="12" t="s">
        <v>17</v>
      </c>
      <c r="C6" s="11" t="s">
        <v>19</v>
      </c>
      <c r="D6" s="11" t="s">
        <v>35</v>
      </c>
      <c r="E6" s="21">
        <v>30</v>
      </c>
      <c r="F6" s="18">
        <v>9</v>
      </c>
      <c r="G6" s="42">
        <f>2+2+9</f>
        <v>13</v>
      </c>
      <c r="H6" s="42">
        <f>2+7+9</f>
        <v>18</v>
      </c>
      <c r="I6" s="42">
        <f>1+6+2</f>
        <v>9</v>
      </c>
      <c r="J6" s="42">
        <f>2+4+1</f>
        <v>7</v>
      </c>
      <c r="K6" s="42">
        <f>2+1+4</f>
        <v>7</v>
      </c>
      <c r="L6" s="51">
        <f>2+3+2</f>
        <v>7</v>
      </c>
      <c r="M6" s="42">
        <v>0</v>
      </c>
      <c r="N6" s="42">
        <v>0</v>
      </c>
      <c r="O6" s="42">
        <v>0</v>
      </c>
      <c r="P6" s="42">
        <v>0</v>
      </c>
      <c r="Q6" s="42">
        <v>0</v>
      </c>
      <c r="R6" s="42">
        <v>0</v>
      </c>
      <c r="S6" s="21">
        <f>SUM(Table1[[#This Row],[sep-25]:[Jun-26]])</f>
        <v>61</v>
      </c>
      <c r="T6" s="19">
        <f t="shared" si="0"/>
        <v>6.7777777777777777</v>
      </c>
      <c r="U6" s="21">
        <f t="shared" si="1"/>
        <v>-52</v>
      </c>
      <c r="V6" s="18"/>
      <c r="X6" t="s">
        <v>20</v>
      </c>
    </row>
    <row r="7" spans="1:24" ht="56.15" customHeight="1">
      <c r="A7" s="35">
        <v>6</v>
      </c>
      <c r="B7" s="12" t="s">
        <v>17</v>
      </c>
      <c r="C7" s="11" t="s">
        <v>21</v>
      </c>
      <c r="D7" s="11" t="s">
        <v>22</v>
      </c>
      <c r="E7" s="21">
        <v>10</v>
      </c>
      <c r="F7" s="18">
        <v>1</v>
      </c>
      <c r="G7" s="42">
        <v>0</v>
      </c>
      <c r="H7" s="42">
        <v>0</v>
      </c>
      <c r="I7" s="42">
        <v>1</v>
      </c>
      <c r="J7" s="42">
        <v>1</v>
      </c>
      <c r="K7" s="42">
        <v>1</v>
      </c>
      <c r="L7" s="51">
        <v>1</v>
      </c>
      <c r="M7" s="42">
        <v>0</v>
      </c>
      <c r="N7" s="42">
        <v>0</v>
      </c>
      <c r="O7" s="42">
        <v>0</v>
      </c>
      <c r="P7" s="42">
        <v>0</v>
      </c>
      <c r="Q7" s="42">
        <v>0</v>
      </c>
      <c r="R7" s="42">
        <v>0</v>
      </c>
      <c r="S7" s="21">
        <f>SUM(G7:R7)</f>
        <v>4</v>
      </c>
      <c r="T7" s="20">
        <f t="shared" si="0"/>
        <v>4</v>
      </c>
      <c r="U7" s="21">
        <f t="shared" si="1"/>
        <v>-3</v>
      </c>
      <c r="V7" s="18"/>
      <c r="X7" t="s">
        <v>23</v>
      </c>
    </row>
    <row r="8" spans="1:24" ht="56.15" customHeight="1">
      <c r="A8" s="36">
        <v>7</v>
      </c>
      <c r="B8" s="12" t="s">
        <v>24</v>
      </c>
      <c r="C8" s="13" t="s">
        <v>25</v>
      </c>
      <c r="D8" s="13" t="s">
        <v>70</v>
      </c>
      <c r="E8" s="21">
        <v>4</v>
      </c>
      <c r="F8" s="18">
        <v>0</v>
      </c>
      <c r="G8" s="42">
        <v>0</v>
      </c>
      <c r="H8" s="42">
        <v>0</v>
      </c>
      <c r="I8" s="42">
        <v>0</v>
      </c>
      <c r="J8" s="42">
        <v>0</v>
      </c>
      <c r="K8" s="42">
        <v>0</v>
      </c>
      <c r="L8" s="42">
        <v>1</v>
      </c>
      <c r="M8" s="42">
        <v>0</v>
      </c>
      <c r="N8" s="42">
        <v>0</v>
      </c>
      <c r="O8" s="42">
        <v>0</v>
      </c>
      <c r="P8" s="42">
        <v>0</v>
      </c>
      <c r="Q8" s="42">
        <v>0</v>
      </c>
      <c r="R8" s="42">
        <v>0</v>
      </c>
      <c r="S8" s="21">
        <f>SUM(G8:R8)</f>
        <v>1</v>
      </c>
      <c r="T8" s="24">
        <f t="shared" si="0"/>
        <v>0</v>
      </c>
      <c r="U8" s="21">
        <f>F8-S8</f>
        <v>-1</v>
      </c>
      <c r="V8" s="18"/>
      <c r="X8" t="s">
        <v>26</v>
      </c>
    </row>
    <row r="9" spans="1:24" ht="45">
      <c r="A9" s="35">
        <v>8</v>
      </c>
      <c r="B9" s="12" t="s">
        <v>24</v>
      </c>
      <c r="C9" s="13" t="s">
        <v>27</v>
      </c>
      <c r="D9" s="28" t="s">
        <v>28</v>
      </c>
      <c r="E9" s="32">
        <v>1</v>
      </c>
      <c r="F9" s="97">
        <v>0.8</v>
      </c>
      <c r="G9" s="44">
        <v>0.8</v>
      </c>
      <c r="H9" s="44">
        <v>0.8</v>
      </c>
      <c r="I9" s="44">
        <v>0.8</v>
      </c>
      <c r="J9" s="44">
        <v>0.8</v>
      </c>
      <c r="K9" s="44">
        <v>0.8</v>
      </c>
      <c r="L9" s="44">
        <v>0.8</v>
      </c>
      <c r="M9" s="44">
        <v>1</v>
      </c>
      <c r="N9" s="44">
        <v>0</v>
      </c>
      <c r="O9" s="42">
        <v>0</v>
      </c>
      <c r="P9" s="42">
        <v>0</v>
      </c>
      <c r="Q9" s="42">
        <v>0</v>
      </c>
      <c r="R9" s="42">
        <v>0</v>
      </c>
      <c r="S9" s="21">
        <f>SUM(G9:R9)</f>
        <v>5.8</v>
      </c>
      <c r="T9" s="22">
        <f t="shared" si="0"/>
        <v>7.2499999999999991</v>
      </c>
      <c r="U9" s="23">
        <f t="shared" ref="U9:U10" si="2">F9-S9</f>
        <v>-5</v>
      </c>
      <c r="V9" s="18"/>
    </row>
    <row r="10" spans="1:24" ht="45">
      <c r="A10" s="36">
        <v>9</v>
      </c>
      <c r="B10" s="12" t="s">
        <v>24</v>
      </c>
      <c r="C10" s="13" t="s">
        <v>29</v>
      </c>
      <c r="D10" s="13" t="s">
        <v>30</v>
      </c>
      <c r="E10" s="21">
        <v>3</v>
      </c>
      <c r="F10" s="18">
        <v>0</v>
      </c>
      <c r="G10" s="42">
        <v>0</v>
      </c>
      <c r="H10" s="42">
        <v>0</v>
      </c>
      <c r="I10" s="42">
        <v>0</v>
      </c>
      <c r="J10" s="42">
        <v>1</v>
      </c>
      <c r="K10" s="42">
        <v>0</v>
      </c>
      <c r="L10" s="42">
        <v>0</v>
      </c>
      <c r="M10" s="42">
        <v>0</v>
      </c>
      <c r="N10" s="42">
        <v>1</v>
      </c>
      <c r="O10" s="42">
        <v>0</v>
      </c>
      <c r="P10" s="42">
        <v>0</v>
      </c>
      <c r="Q10" s="42">
        <v>0</v>
      </c>
      <c r="R10" s="42">
        <v>0</v>
      </c>
      <c r="S10" s="21">
        <f>SUM(G10:R10)</f>
        <v>2</v>
      </c>
      <c r="T10" s="25">
        <f t="shared" si="0"/>
        <v>0</v>
      </c>
      <c r="U10" s="21">
        <f t="shared" si="2"/>
        <v>-2</v>
      </c>
      <c r="V10" s="18"/>
    </row>
    <row r="11" spans="1:24" ht="54" customHeight="1">
      <c r="A11" s="35">
        <v>10</v>
      </c>
      <c r="B11" s="12" t="s">
        <v>24</v>
      </c>
      <c r="C11" s="31" t="s">
        <v>31</v>
      </c>
      <c r="D11" s="13" t="s">
        <v>73</v>
      </c>
      <c r="E11" s="18"/>
      <c r="F11" s="18">
        <v>0</v>
      </c>
      <c r="G11" s="42">
        <v>0</v>
      </c>
      <c r="H11" s="42">
        <v>0</v>
      </c>
      <c r="I11" s="42">
        <v>0</v>
      </c>
      <c r="J11" s="42">
        <v>0</v>
      </c>
      <c r="K11" s="42">
        <v>0</v>
      </c>
      <c r="L11" s="42">
        <v>0</v>
      </c>
      <c r="M11" s="42">
        <v>0</v>
      </c>
      <c r="N11" s="42">
        <v>0</v>
      </c>
      <c r="O11" s="42">
        <v>0</v>
      </c>
      <c r="P11" s="42">
        <v>0</v>
      </c>
      <c r="Q11" s="42">
        <v>0</v>
      </c>
      <c r="R11" s="42">
        <v>0</v>
      </c>
      <c r="S11" s="21">
        <f>SUM(G11:R11)</f>
        <v>0</v>
      </c>
      <c r="T11" s="29">
        <f t="shared" si="0"/>
        <v>0</v>
      </c>
      <c r="U11" s="30">
        <f>F11-S11</f>
        <v>0</v>
      </c>
      <c r="V11" s="18"/>
    </row>
    <row r="13" spans="1:24" ht="16">
      <c r="T13" s="4"/>
    </row>
    <row r="14" spans="1:24" ht="16">
      <c r="T14" s="4"/>
    </row>
    <row r="15" spans="1:24" ht="16">
      <c r="C15" t="s">
        <v>32</v>
      </c>
      <c r="T15" s="5"/>
    </row>
    <row r="16" spans="1:24" ht="16">
      <c r="C16" t="s">
        <v>33</v>
      </c>
      <c r="T16" s="6"/>
    </row>
    <row r="17" spans="6:20" ht="16">
      <c r="F17" s="3"/>
      <c r="T17" s="5"/>
    </row>
    <row r="18" spans="6:20" ht="16">
      <c r="T18" s="6"/>
    </row>
    <row r="19" spans="6:20" ht="16">
      <c r="T19" s="5"/>
    </row>
    <row r="20" spans="6:20" ht="16">
      <c r="T20" s="6"/>
    </row>
    <row r="21" spans="6:20" ht="16">
      <c r="T21" s="5"/>
    </row>
    <row r="22" spans="6:20" ht="16">
      <c r="T22" s="6"/>
    </row>
    <row r="23" spans="6:20" ht="16">
      <c r="T23" s="2"/>
    </row>
    <row r="24" spans="6:20" ht="16">
      <c r="T24" s="4"/>
    </row>
    <row r="25" spans="6:20" ht="16">
      <c r="T25" s="4"/>
    </row>
    <row r="26" spans="6:20" ht="16">
      <c r="T26" s="4"/>
    </row>
    <row r="27" spans="6:20" ht="16">
      <c r="T27" s="4"/>
    </row>
    <row r="28" spans="6:20" ht="16">
      <c r="T28" s="4"/>
    </row>
    <row r="33" spans="10:10" ht="15.75" customHeight="1">
      <c r="J33">
        <f>SUM(G2:L2)</f>
        <v>7655</v>
      </c>
    </row>
  </sheetData>
  <phoneticPr fontId="8" type="noConversion"/>
  <conditionalFormatting sqref="T2">
    <cfRule type="colorScale" priority="16">
      <colorScale>
        <cfvo type="percent" val="&quot;less than 40&quot;"/>
        <cfvo type="percent" val="&quot;40-67&quot;"/>
        <cfvo type="percent" val="&quot;67 and up&quot;"/>
        <color rgb="FFFF0000"/>
        <color rgb="FFFFEB84"/>
        <color rgb="FF00B050"/>
      </colorScale>
    </cfRule>
    <cfRule type="iconSet" priority="17">
      <iconSet>
        <cfvo type="percent" val="0"/>
        <cfvo type="num" val="0.4"/>
        <cfvo type="num" val="$W$1"/>
      </iconSet>
    </cfRule>
  </conditionalFormatting>
  <conditionalFormatting sqref="T2:T11">
    <cfRule type="iconSet" priority="1">
      <iconSet>
        <cfvo type="percent" val="0"/>
        <cfvo type="num" val="0.4"/>
        <cfvo type="num" val="$W$1" gte="0"/>
      </iconSet>
    </cfRule>
  </conditionalFormatting>
  <conditionalFormatting sqref="T3">
    <cfRule type="colorScale" priority="2">
      <colorScale>
        <cfvo type="percent" val="&quot;less than 40&quot;"/>
        <cfvo type="percent" val="&quot;40-67&quot;"/>
        <cfvo type="percent" val="&quot;67 and up&quot;"/>
        <color rgb="FFFF0000"/>
        <color rgb="FFFFEB84"/>
        <color rgb="FF00B050"/>
      </colorScale>
    </cfRule>
    <cfRule type="iconSet" priority="3">
      <iconSet>
        <cfvo type="percent" val="0"/>
        <cfvo type="num" val="0.4"/>
        <cfvo type="num" val="$W$1"/>
      </iconSet>
    </cfRule>
  </conditionalFormatting>
  <conditionalFormatting sqref="T4">
    <cfRule type="colorScale" priority="14">
      <colorScale>
        <cfvo type="percent" val="&quot;less than 40&quot;"/>
        <cfvo type="percent" val="&quot;40-67&quot;"/>
        <cfvo type="percent" val="&quot;67 and up&quot;"/>
        <color rgb="FFFF0000"/>
        <color rgb="FFFFEB84"/>
        <color rgb="FF00B050"/>
      </colorScale>
    </cfRule>
    <cfRule type="iconSet" priority="15">
      <iconSet>
        <cfvo type="percent" val="0"/>
        <cfvo type="num" val="0.4"/>
        <cfvo type="num" val="$W$1"/>
      </iconSet>
    </cfRule>
  </conditionalFormatting>
  <conditionalFormatting sqref="T5">
    <cfRule type="colorScale" priority="4">
      <colorScale>
        <cfvo type="percent" val="&quot;less than 40&quot;"/>
        <cfvo type="percent" val="&quot;40-67&quot;"/>
        <cfvo type="percent" val="&quot;67 and up&quot;"/>
        <color rgb="FFFF0000"/>
        <color rgb="FFFFEB84"/>
        <color rgb="FF00B050"/>
      </colorScale>
    </cfRule>
    <cfRule type="iconSet" priority="5">
      <iconSet>
        <cfvo type="percent" val="0"/>
        <cfvo type="num" val="0.4"/>
        <cfvo type="num" val="$W$1"/>
      </iconSet>
    </cfRule>
  </conditionalFormatting>
  <conditionalFormatting sqref="T6">
    <cfRule type="colorScale" priority="12">
      <colorScale>
        <cfvo type="percent" val="&quot;less than 40&quot;"/>
        <cfvo type="percent" val="&quot;40-67&quot;"/>
        <cfvo type="percent" val="&quot;67 and up&quot;"/>
        <color rgb="FFFF0000"/>
        <color rgb="FFFFEB84"/>
        <color rgb="FF00B050"/>
      </colorScale>
    </cfRule>
    <cfRule type="iconSet" priority="13">
      <iconSet>
        <cfvo type="percent" val="0"/>
        <cfvo type="num" val="0.4"/>
        <cfvo type="num" val="$W$1"/>
      </iconSet>
    </cfRule>
  </conditionalFormatting>
  <conditionalFormatting sqref="T7">
    <cfRule type="colorScale" priority="6">
      <colorScale>
        <cfvo type="percent" val="&quot;less than 40&quot;"/>
        <cfvo type="percent" val="&quot;40-67&quot;"/>
        <cfvo type="percent" val="&quot;67 and up&quot;"/>
        <color rgb="FFFF0000"/>
        <color rgb="FFFFEB84"/>
        <color rgb="FF00B050"/>
      </colorScale>
    </cfRule>
    <cfRule type="iconSet" priority="7">
      <iconSet>
        <cfvo type="percent" val="0"/>
        <cfvo type="num" val="0.4"/>
        <cfvo type="num" val="$W$1"/>
      </iconSet>
    </cfRule>
  </conditionalFormatting>
  <conditionalFormatting sqref="T8">
    <cfRule type="colorScale" priority="10">
      <colorScale>
        <cfvo type="percent" val="&quot;less than 40&quot;"/>
        <cfvo type="percent" val="&quot;40-67&quot;"/>
        <cfvo type="percent" val="&quot;67 and up&quot;"/>
        <color rgb="FFFF0000"/>
        <color rgb="FFFFEB84"/>
        <color rgb="FF00B050"/>
      </colorScale>
    </cfRule>
    <cfRule type="iconSet" priority="11">
      <iconSet>
        <cfvo type="percent" val="0"/>
        <cfvo type="num" val="0.4"/>
        <cfvo type="num" val="$W$1"/>
      </iconSet>
    </cfRule>
  </conditionalFormatting>
  <conditionalFormatting sqref="T9:T10">
    <cfRule type="colorScale" priority="8">
      <colorScale>
        <cfvo type="percent" val="&quot;less than 40&quot;"/>
        <cfvo type="percent" val="&quot;40-67&quot;"/>
        <cfvo type="percent" val="&quot;67 and up&quot;"/>
        <color rgb="FFFF0000"/>
        <color rgb="FFFFEB84"/>
        <color rgb="FF00B050"/>
      </colorScale>
    </cfRule>
    <cfRule type="iconSet" priority="9">
      <iconSet>
        <cfvo type="percent" val="0"/>
        <cfvo type="num" val="0.4"/>
        <cfvo type="num" val="$W$1"/>
      </iconSet>
    </cfRule>
  </conditionalFormatting>
  <conditionalFormatting sqref="T15:T23">
    <cfRule type="colorScale" priority="18">
      <colorScale>
        <cfvo type="percent" val="&quot;less than 40&quot;"/>
        <cfvo type="percent" val="&quot;40-67&quot;"/>
        <cfvo type="percent" val="&quot;67 and up&quot;"/>
        <color rgb="FFFF0000"/>
        <color rgb="FFFFEB84"/>
        <color rgb="FF00B050"/>
      </colorScale>
    </cfRule>
    <cfRule type="iconSet" priority="19">
      <iconSet>
        <cfvo type="percent" val="0"/>
        <cfvo type="num" val="0.4"/>
        <cfvo type="num" val="$W$1"/>
      </iconSet>
    </cfRule>
  </conditionalFormatting>
  <pageMargins left="0.7" right="0.7" top="0.75" bottom="0.75" header="0.3" footer="0.3"/>
  <drawing r:id="rId1"/>
  <legacy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1C2DE-958E-4EF5-BD32-D7572A596892}">
  <dimension ref="A1:C81"/>
  <sheetViews>
    <sheetView zoomScaleNormal="100" workbookViewId="0">
      <selection activeCell="T19" sqref="T19"/>
    </sheetView>
  </sheetViews>
  <sheetFormatPr defaultColWidth="9" defaultRowHeight="16"/>
  <sheetData>
    <row r="1" spans="1:1">
      <c r="A1" s="57">
        <v>46062</v>
      </c>
    </row>
    <row r="17" spans="1:3">
      <c r="A17">
        <v>5911</v>
      </c>
      <c r="B17">
        <v>3758</v>
      </c>
      <c r="C17" s="58">
        <f>+B17/A17</f>
        <v>0.63576383014718318</v>
      </c>
    </row>
    <row r="18" spans="1:3">
      <c r="B18">
        <v>986</v>
      </c>
      <c r="C18" s="58">
        <f>+B18/A17</f>
        <v>0.16680764676027746</v>
      </c>
    </row>
    <row r="42" spans="1:1">
      <c r="A42" s="57">
        <v>46085</v>
      </c>
    </row>
    <row r="69" spans="1:1">
      <c r="A69" t="s">
        <v>208</v>
      </c>
    </row>
    <row r="70" spans="1:1">
      <c r="A70">
        <v>5943</v>
      </c>
    </row>
    <row r="72" spans="1:1">
      <c r="A72" t="s">
        <v>209</v>
      </c>
    </row>
    <row r="73" spans="1:1">
      <c r="A73">
        <v>5258</v>
      </c>
    </row>
    <row r="75" spans="1:1">
      <c r="A75" t="s">
        <v>210</v>
      </c>
    </row>
    <row r="76" spans="1:1">
      <c r="A76">
        <v>5101</v>
      </c>
    </row>
    <row r="80" spans="1:1">
      <c r="A80" t="s">
        <v>211</v>
      </c>
    </row>
    <row r="81" spans="1:1">
      <c r="A81">
        <v>4884</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511CF-ECA4-4801-B421-12A212CAD755}">
  <dimension ref="A1:R81"/>
  <sheetViews>
    <sheetView topLeftCell="A27" zoomScale="98" zoomScaleNormal="98" workbookViewId="0">
      <selection activeCell="T19" sqref="T19"/>
    </sheetView>
  </sheetViews>
  <sheetFormatPr defaultColWidth="9" defaultRowHeight="16"/>
  <cols>
    <col min="1" max="1" width="17.08203125" bestFit="1" customWidth="1"/>
    <col min="2" max="2" width="26.5" bestFit="1" customWidth="1"/>
    <col min="3" max="3" width="25.58203125" bestFit="1" customWidth="1"/>
    <col min="4" max="4" width="31" bestFit="1" customWidth="1"/>
  </cols>
  <sheetData>
    <row r="1" spans="1:18">
      <c r="A1" s="57">
        <v>46062</v>
      </c>
      <c r="B1" t="s">
        <v>62</v>
      </c>
    </row>
    <row r="3" spans="1:18">
      <c r="D3" t="s">
        <v>65</v>
      </c>
    </row>
    <row r="11" spans="1:18">
      <c r="A11">
        <v>6004</v>
      </c>
      <c r="B11">
        <v>4759</v>
      </c>
      <c r="C11" s="59">
        <f>+B11/A11</f>
        <v>0.79263824117255166</v>
      </c>
    </row>
    <row r="12" spans="1:18">
      <c r="C12" s="58"/>
    </row>
    <row r="14" spans="1:18" s="88" customFormat="1">
      <c r="A14" s="88" t="s">
        <v>63</v>
      </c>
    </row>
    <row r="15" spans="1:18" ht="112">
      <c r="D15" t="s">
        <v>180</v>
      </c>
      <c r="E15" s="85" t="s">
        <v>184</v>
      </c>
      <c r="F15" s="85" t="s">
        <v>185</v>
      </c>
      <c r="G15" s="85" t="s">
        <v>186</v>
      </c>
      <c r="H15" s="85" t="s">
        <v>190</v>
      </c>
      <c r="I15" s="85" t="s">
        <v>187</v>
      </c>
      <c r="J15" s="85" t="s">
        <v>188</v>
      </c>
      <c r="K15" s="85" t="s">
        <v>189</v>
      </c>
      <c r="L15" s="85" t="s">
        <v>191</v>
      </c>
      <c r="M15" s="85" t="s">
        <v>192</v>
      </c>
      <c r="N15" s="85" t="s">
        <v>193</v>
      </c>
      <c r="O15" s="85" t="s">
        <v>194</v>
      </c>
      <c r="P15" s="85" t="s">
        <v>195</v>
      </c>
      <c r="Q15" s="85" t="s">
        <v>196</v>
      </c>
      <c r="R15" s="85" t="s">
        <v>197</v>
      </c>
    </row>
    <row r="16" spans="1:18">
      <c r="D16" t="s">
        <v>181</v>
      </c>
      <c r="E16" s="86">
        <v>5611</v>
      </c>
      <c r="F16" s="86">
        <v>5611</v>
      </c>
      <c r="G16" s="86">
        <v>5611</v>
      </c>
      <c r="H16" s="86">
        <v>5611</v>
      </c>
      <c r="I16" s="86">
        <v>5611</v>
      </c>
      <c r="J16" s="86">
        <v>5611</v>
      </c>
      <c r="K16" s="86">
        <v>5611</v>
      </c>
      <c r="L16" s="86">
        <v>5611</v>
      </c>
      <c r="M16" s="86">
        <v>5611</v>
      </c>
      <c r="N16" s="86">
        <v>5611</v>
      </c>
      <c r="O16" s="86">
        <v>5611</v>
      </c>
      <c r="P16" s="86">
        <v>5611</v>
      </c>
      <c r="Q16" s="86">
        <v>5611</v>
      </c>
      <c r="R16" s="86">
        <v>5611</v>
      </c>
    </row>
    <row r="17" spans="1:18">
      <c r="D17" t="s">
        <v>182</v>
      </c>
      <c r="E17" s="86">
        <v>3941</v>
      </c>
      <c r="F17" s="86">
        <v>4705</v>
      </c>
      <c r="G17" s="86">
        <v>4864</v>
      </c>
      <c r="H17" s="86">
        <v>4910</v>
      </c>
      <c r="I17" s="86">
        <v>4916</v>
      </c>
      <c r="J17" s="86">
        <v>4917</v>
      </c>
      <c r="K17" s="86">
        <v>4923</v>
      </c>
      <c r="L17" s="86">
        <v>4981</v>
      </c>
      <c r="M17" s="86">
        <v>5020</v>
      </c>
      <c r="N17" s="86">
        <v>5054</v>
      </c>
      <c r="O17" s="86">
        <v>5060</v>
      </c>
      <c r="P17" s="86">
        <v>5096</v>
      </c>
      <c r="Q17" s="86">
        <v>5125</v>
      </c>
      <c r="R17" s="86">
        <v>5166</v>
      </c>
    </row>
    <row r="18" spans="1:18">
      <c r="D18" t="s">
        <v>183</v>
      </c>
      <c r="E18" s="89">
        <v>0.70240000000000002</v>
      </c>
      <c r="F18" s="87">
        <v>0.83850000000000002</v>
      </c>
      <c r="G18" s="87">
        <v>0.8669</v>
      </c>
      <c r="H18" s="89">
        <v>0.87509999999999999</v>
      </c>
      <c r="I18" s="87">
        <v>0.87609999999999999</v>
      </c>
      <c r="J18" s="87">
        <v>0.87629999999999997</v>
      </c>
      <c r="K18" s="87">
        <v>0.87739999999999996</v>
      </c>
      <c r="L18" s="87">
        <v>0.88770000000000004</v>
      </c>
      <c r="M18" s="87">
        <v>0.89470000000000005</v>
      </c>
      <c r="N18" s="87">
        <v>0.90069999999999995</v>
      </c>
      <c r="O18" s="87">
        <v>0.90180000000000005</v>
      </c>
      <c r="P18" s="87">
        <v>0.90820000000000001</v>
      </c>
      <c r="Q18" s="87">
        <v>0.91339999999999999</v>
      </c>
      <c r="R18" s="89">
        <v>0.92069999999999996</v>
      </c>
    </row>
    <row r="21" spans="1:18">
      <c r="D21" t="s">
        <v>207</v>
      </c>
    </row>
    <row r="25" spans="1:18">
      <c r="A25">
        <v>5611</v>
      </c>
      <c r="B25">
        <v>3941</v>
      </c>
      <c r="C25" s="59">
        <f>+B25/A25</f>
        <v>0.70237034396720732</v>
      </c>
    </row>
    <row r="28" spans="1:18" s="88" customFormat="1">
      <c r="A28" s="88">
        <v>46085</v>
      </c>
      <c r="B28" s="88" t="s">
        <v>62</v>
      </c>
    </row>
    <row r="52" spans="1:4">
      <c r="A52" t="s">
        <v>180</v>
      </c>
      <c r="B52" t="s">
        <v>181</v>
      </c>
      <c r="C52" t="s">
        <v>182</v>
      </c>
      <c r="D52" t="s">
        <v>183</v>
      </c>
    </row>
    <row r="53" spans="1:4" ht="48">
      <c r="A53" s="85" t="s">
        <v>184</v>
      </c>
      <c r="B53" s="86">
        <v>6004</v>
      </c>
      <c r="C53" s="86">
        <v>4990</v>
      </c>
      <c r="D53" s="87">
        <v>0.83109999999999995</v>
      </c>
    </row>
    <row r="54" spans="1:4" ht="64">
      <c r="A54" s="85" t="s">
        <v>185</v>
      </c>
      <c r="B54" s="86">
        <v>6004</v>
      </c>
      <c r="C54" s="86">
        <v>5004</v>
      </c>
      <c r="D54" s="87">
        <v>0.83340000000000003</v>
      </c>
    </row>
    <row r="55" spans="1:4" ht="64">
      <c r="A55" s="85" t="s">
        <v>186</v>
      </c>
      <c r="B55" s="86">
        <v>6004</v>
      </c>
      <c r="C55" s="86">
        <v>5148</v>
      </c>
      <c r="D55" s="87">
        <v>0.85740000000000005</v>
      </c>
    </row>
    <row r="56" spans="1:4" ht="64">
      <c r="A56" s="85" t="s">
        <v>187</v>
      </c>
      <c r="B56" s="86">
        <v>6004</v>
      </c>
      <c r="C56" s="86">
        <v>5214</v>
      </c>
      <c r="D56" s="87">
        <v>0.86839999999999995</v>
      </c>
    </row>
    <row r="57" spans="1:4" ht="64">
      <c r="A57" s="85" t="s">
        <v>188</v>
      </c>
      <c r="B57" s="86">
        <v>6004</v>
      </c>
      <c r="C57" s="86">
        <v>5224</v>
      </c>
      <c r="D57" s="87">
        <v>0.87009999999999998</v>
      </c>
    </row>
    <row r="58" spans="1:4" ht="64">
      <c r="A58" s="85" t="s">
        <v>189</v>
      </c>
      <c r="B58" s="86">
        <v>6004</v>
      </c>
      <c r="C58" s="86">
        <v>5234</v>
      </c>
      <c r="D58" s="87">
        <v>0.87180000000000002</v>
      </c>
    </row>
    <row r="59" spans="1:4" ht="48">
      <c r="A59" s="85" t="s">
        <v>190</v>
      </c>
      <c r="B59" s="86">
        <v>6004</v>
      </c>
      <c r="C59" s="86">
        <v>5247</v>
      </c>
      <c r="D59" s="87">
        <v>0.87390000000000001</v>
      </c>
    </row>
    <row r="60" spans="1:4" ht="48">
      <c r="A60" s="85" t="s">
        <v>191</v>
      </c>
      <c r="B60" s="86">
        <v>6004</v>
      </c>
      <c r="C60" s="86">
        <v>5280</v>
      </c>
      <c r="D60" s="87">
        <v>0.87939999999999996</v>
      </c>
    </row>
    <row r="61" spans="1:4" ht="48">
      <c r="A61" s="85" t="s">
        <v>192</v>
      </c>
      <c r="B61" s="86">
        <v>6004</v>
      </c>
      <c r="C61" s="86">
        <v>5327</v>
      </c>
      <c r="D61" s="87">
        <v>0.88719999999999999</v>
      </c>
    </row>
    <row r="62" spans="1:4" ht="48">
      <c r="A62" s="85" t="s">
        <v>193</v>
      </c>
      <c r="B62" s="86">
        <v>6004</v>
      </c>
      <c r="C62" s="86">
        <v>5357</v>
      </c>
      <c r="D62" s="87">
        <v>0.89219999999999999</v>
      </c>
    </row>
    <row r="63" spans="1:4" ht="48">
      <c r="A63" s="85" t="s">
        <v>194</v>
      </c>
      <c r="B63" s="86">
        <v>6004</v>
      </c>
      <c r="C63" s="86">
        <v>5364</v>
      </c>
      <c r="D63" s="87">
        <v>0.89339999999999997</v>
      </c>
    </row>
    <row r="64" spans="1:4" ht="48">
      <c r="A64" s="85" t="s">
        <v>195</v>
      </c>
      <c r="B64" s="86">
        <v>6004</v>
      </c>
      <c r="C64" s="86">
        <v>5411</v>
      </c>
      <c r="D64" s="87">
        <v>0.9012</v>
      </c>
    </row>
    <row r="65" spans="1:4" ht="48">
      <c r="A65" s="85" t="s">
        <v>196</v>
      </c>
      <c r="B65" s="86">
        <v>6004</v>
      </c>
      <c r="C65" s="86">
        <v>5443</v>
      </c>
      <c r="D65" s="87">
        <v>0.90659999999999996</v>
      </c>
    </row>
    <row r="66" spans="1:4" ht="48">
      <c r="A66" s="85" t="s">
        <v>197</v>
      </c>
      <c r="B66" s="86">
        <v>6004</v>
      </c>
      <c r="C66" s="86">
        <v>5482</v>
      </c>
      <c r="D66" s="87">
        <v>0.91310000000000002</v>
      </c>
    </row>
    <row r="68" spans="1:4">
      <c r="A68" s="91" t="s">
        <v>198</v>
      </c>
    </row>
    <row r="69" spans="1:4">
      <c r="A69" s="92"/>
    </row>
    <row r="70" spans="1:4">
      <c r="A70" s="93" t="s">
        <v>199</v>
      </c>
    </row>
    <row r="71" spans="1:4">
      <c r="A71" s="93" t="s">
        <v>200</v>
      </c>
    </row>
    <row r="72" spans="1:4">
      <c r="A72" s="93" t="s">
        <v>201</v>
      </c>
    </row>
    <row r="73" spans="1:4">
      <c r="A73" s="90"/>
    </row>
    <row r="74" spans="1:4">
      <c r="A74" s="94" t="s">
        <v>202</v>
      </c>
    </row>
    <row r="75" spans="1:4">
      <c r="A75" s="90"/>
    </row>
    <row r="76" spans="1:4">
      <c r="A76" s="95" t="s">
        <v>203</v>
      </c>
    </row>
    <row r="77" spans="1:4">
      <c r="A77" s="90"/>
    </row>
    <row r="78" spans="1:4">
      <c r="A78" s="91" t="s">
        <v>204</v>
      </c>
    </row>
    <row r="79" spans="1:4">
      <c r="A79" s="90"/>
    </row>
    <row r="80" spans="1:4">
      <c r="A80" s="91" t="s">
        <v>205</v>
      </c>
    </row>
    <row r="81" spans="1:1">
      <c r="A81" s="91" t="s">
        <v>206</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D0912-E0CB-460C-ABF0-F667933348DC}">
  <dimension ref="A1:B7"/>
  <sheetViews>
    <sheetView workbookViewId="0">
      <selection activeCell="T19" sqref="T19"/>
    </sheetView>
  </sheetViews>
  <sheetFormatPr defaultColWidth="9" defaultRowHeight="16"/>
  <cols>
    <col min="1" max="1" width="26.5" bestFit="1" customWidth="1"/>
    <col min="2" max="2" width="41.33203125" customWidth="1"/>
  </cols>
  <sheetData>
    <row r="1" spans="1:2">
      <c r="A1" s="39" t="s">
        <v>37</v>
      </c>
      <c r="B1" s="40">
        <v>46295</v>
      </c>
    </row>
    <row r="2" spans="1:2">
      <c r="A2" s="39" t="s">
        <v>38</v>
      </c>
      <c r="B2" s="40">
        <v>46302</v>
      </c>
    </row>
    <row r="3" spans="1:2">
      <c r="A3" s="39" t="s">
        <v>39</v>
      </c>
      <c r="B3" s="40">
        <v>46366</v>
      </c>
    </row>
    <row r="4" spans="1:2" ht="32">
      <c r="A4" s="39" t="s">
        <v>40</v>
      </c>
      <c r="B4" s="40">
        <v>46050</v>
      </c>
    </row>
    <row r="5" spans="1:2" ht="32">
      <c r="A5" s="39" t="s">
        <v>41</v>
      </c>
      <c r="B5" s="40">
        <v>46079</v>
      </c>
    </row>
    <row r="7" spans="1:2">
      <c r="A7" s="39" t="s">
        <v>67</v>
      </c>
      <c r="B7" t="s">
        <v>68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49D2-6EDF-4BD1-9DAB-FC593DCBD3BD}">
  <dimension ref="A2:H78"/>
  <sheetViews>
    <sheetView topLeftCell="A70" zoomScale="80" zoomScaleNormal="80" workbookViewId="0">
      <selection activeCell="T19" sqref="T19"/>
    </sheetView>
  </sheetViews>
  <sheetFormatPr defaultColWidth="9" defaultRowHeight="16"/>
  <cols>
    <col min="1" max="1" width="14.58203125" bestFit="1" customWidth="1"/>
    <col min="2" max="2" width="18.33203125" bestFit="1" customWidth="1"/>
    <col min="3" max="3" width="56.5" customWidth="1"/>
    <col min="4" max="4" width="41.83203125" customWidth="1"/>
    <col min="6" max="6" width="22.33203125" customWidth="1"/>
  </cols>
  <sheetData>
    <row r="2" spans="8:8">
      <c r="H2" s="50" t="s">
        <v>50</v>
      </c>
    </row>
    <row r="3" spans="8:8">
      <c r="H3" s="50" t="s">
        <v>51</v>
      </c>
    </row>
    <row r="23" spans="1:6" ht="16.5" thickBot="1">
      <c r="A23" t="s">
        <v>74</v>
      </c>
    </row>
    <row r="24" spans="1:6" ht="16.5" thickBot="1">
      <c r="A24" s="61" t="s">
        <v>75</v>
      </c>
      <c r="B24" s="62" t="s">
        <v>76</v>
      </c>
      <c r="C24" s="62" t="s">
        <v>78</v>
      </c>
      <c r="D24" s="62" t="s">
        <v>79</v>
      </c>
      <c r="E24" s="62" t="s">
        <v>80</v>
      </c>
      <c r="F24" s="62" t="s">
        <v>77</v>
      </c>
    </row>
    <row r="25" spans="1:6" ht="16.5" thickBot="1">
      <c r="A25" s="63" t="s">
        <v>81</v>
      </c>
      <c r="B25" s="64">
        <v>45911</v>
      </c>
      <c r="C25" s="65" t="s">
        <v>82</v>
      </c>
      <c r="D25" s="65" t="s">
        <v>83</v>
      </c>
      <c r="E25" s="65">
        <v>25</v>
      </c>
      <c r="F25" s="65">
        <v>1</v>
      </c>
    </row>
    <row r="26" spans="1:6" ht="16.5" thickBot="1">
      <c r="A26" s="63" t="s">
        <v>81</v>
      </c>
      <c r="B26" s="64">
        <v>45918</v>
      </c>
      <c r="C26" s="65" t="s">
        <v>84</v>
      </c>
      <c r="D26" s="65" t="s">
        <v>83</v>
      </c>
      <c r="E26" s="65">
        <v>90</v>
      </c>
      <c r="F26" s="65">
        <v>1</v>
      </c>
    </row>
    <row r="27" spans="1:6" ht="16.5" thickBot="1">
      <c r="A27" s="63" t="s">
        <v>85</v>
      </c>
      <c r="B27" s="64">
        <v>45951</v>
      </c>
      <c r="C27" s="65" t="s">
        <v>86</v>
      </c>
      <c r="D27" s="65" t="s">
        <v>85</v>
      </c>
      <c r="E27" s="65">
        <v>19</v>
      </c>
      <c r="F27" s="65">
        <v>1</v>
      </c>
    </row>
    <row r="28" spans="1:6" ht="16.5" thickBot="1">
      <c r="A28" s="63" t="s">
        <v>87</v>
      </c>
      <c r="B28" s="64">
        <v>45952</v>
      </c>
      <c r="C28" s="65" t="s">
        <v>88</v>
      </c>
      <c r="D28" s="65" t="s">
        <v>83</v>
      </c>
      <c r="E28" s="65">
        <v>20</v>
      </c>
      <c r="F28" s="65">
        <v>1</v>
      </c>
    </row>
    <row r="29" spans="1:6" ht="16.5" thickBot="1">
      <c r="A29" s="63" t="s">
        <v>81</v>
      </c>
      <c r="B29" s="64">
        <v>45953</v>
      </c>
      <c r="C29" s="65" t="s">
        <v>89</v>
      </c>
      <c r="D29" s="65" t="s">
        <v>83</v>
      </c>
      <c r="E29" s="65">
        <v>60</v>
      </c>
      <c r="F29" s="65">
        <v>1</v>
      </c>
    </row>
    <row r="30" spans="1:6" ht="16.5" thickBot="1">
      <c r="A30" s="63" t="s">
        <v>81</v>
      </c>
      <c r="B30" s="64">
        <v>45953</v>
      </c>
      <c r="C30" s="65" t="s">
        <v>90</v>
      </c>
      <c r="D30" s="65" t="s">
        <v>83</v>
      </c>
      <c r="E30" s="65">
        <v>3</v>
      </c>
      <c r="F30" s="65">
        <v>1</v>
      </c>
    </row>
    <row r="31" spans="1:6" ht="16.5" thickBot="1">
      <c r="A31" s="63" t="s">
        <v>91</v>
      </c>
      <c r="B31" s="64">
        <v>45957</v>
      </c>
      <c r="C31" s="65" t="s">
        <v>92</v>
      </c>
      <c r="D31" s="65" t="s">
        <v>83</v>
      </c>
      <c r="E31" s="65">
        <v>5</v>
      </c>
      <c r="F31" s="65">
        <v>1</v>
      </c>
    </row>
    <row r="32" spans="1:6" ht="16.5" thickBot="1">
      <c r="A32" s="63" t="s">
        <v>85</v>
      </c>
      <c r="B32" s="64">
        <v>45957</v>
      </c>
      <c r="C32" s="65" t="s">
        <v>86</v>
      </c>
      <c r="D32" s="65" t="s">
        <v>85</v>
      </c>
      <c r="E32" s="65">
        <v>20</v>
      </c>
      <c r="F32" s="65">
        <v>1</v>
      </c>
    </row>
    <row r="33" spans="1:6" ht="16.5" thickBot="1">
      <c r="A33" s="63" t="s">
        <v>81</v>
      </c>
      <c r="B33" s="64">
        <v>45960</v>
      </c>
      <c r="C33" s="65" t="s">
        <v>93</v>
      </c>
      <c r="D33" s="65" t="s">
        <v>83</v>
      </c>
      <c r="E33" s="65">
        <v>80</v>
      </c>
      <c r="F33" s="65">
        <v>1</v>
      </c>
    </row>
    <row r="34" spans="1:6" ht="16.5" thickBot="1">
      <c r="A34" s="63" t="s">
        <v>91</v>
      </c>
      <c r="B34" s="64">
        <v>45968</v>
      </c>
      <c r="C34" s="65" t="s">
        <v>92</v>
      </c>
      <c r="D34" s="65" t="s">
        <v>83</v>
      </c>
      <c r="E34" s="65">
        <v>3</v>
      </c>
      <c r="F34" s="65">
        <v>1</v>
      </c>
    </row>
    <row r="35" spans="1:6" ht="16.5" thickBot="1">
      <c r="A35" s="63" t="s">
        <v>94</v>
      </c>
      <c r="B35" s="64">
        <v>45974</v>
      </c>
      <c r="C35" s="65" t="s">
        <v>95</v>
      </c>
      <c r="D35" s="65" t="s">
        <v>83</v>
      </c>
      <c r="E35" s="65">
        <v>6</v>
      </c>
      <c r="F35" s="65">
        <v>1</v>
      </c>
    </row>
    <row r="36" spans="1:6" ht="16.5" thickBot="1">
      <c r="A36" s="63" t="s">
        <v>81</v>
      </c>
      <c r="B36" s="64">
        <v>45974</v>
      </c>
      <c r="C36" s="65" t="s">
        <v>96</v>
      </c>
      <c r="D36" s="65" t="s">
        <v>83</v>
      </c>
      <c r="E36" s="65">
        <v>35</v>
      </c>
      <c r="F36" s="65">
        <v>1</v>
      </c>
    </row>
    <row r="37" spans="1:6" ht="16.5" thickBot="1">
      <c r="A37" s="63" t="s">
        <v>81</v>
      </c>
      <c r="B37" s="64">
        <v>45974</v>
      </c>
      <c r="C37" s="65" t="s">
        <v>97</v>
      </c>
      <c r="D37" s="65" t="s">
        <v>83</v>
      </c>
      <c r="E37" s="65">
        <v>3</v>
      </c>
      <c r="F37" s="65">
        <v>1</v>
      </c>
    </row>
    <row r="38" spans="1:6" ht="16.5" thickBot="1">
      <c r="A38" s="63" t="s">
        <v>94</v>
      </c>
      <c r="B38" s="64">
        <v>45976</v>
      </c>
      <c r="C38" s="65" t="s">
        <v>98</v>
      </c>
      <c r="D38" s="65" t="s">
        <v>83</v>
      </c>
      <c r="E38" s="65">
        <v>15</v>
      </c>
      <c r="F38" s="65">
        <v>1</v>
      </c>
    </row>
    <row r="39" spans="1:6" ht="16.5" thickBot="1">
      <c r="A39" s="63" t="s">
        <v>94</v>
      </c>
      <c r="B39" s="64">
        <v>45986</v>
      </c>
      <c r="C39" s="65" t="s">
        <v>99</v>
      </c>
      <c r="D39" s="65" t="s">
        <v>100</v>
      </c>
      <c r="E39" s="65">
        <v>6</v>
      </c>
      <c r="F39" s="65">
        <v>1</v>
      </c>
    </row>
    <row r="40" spans="1:6" ht="16.5" thickBot="1">
      <c r="A40" s="63" t="s">
        <v>81</v>
      </c>
      <c r="B40" s="64">
        <v>46002</v>
      </c>
      <c r="C40" s="65" t="s">
        <v>101</v>
      </c>
      <c r="D40" s="65" t="s">
        <v>83</v>
      </c>
      <c r="E40" s="65">
        <v>80</v>
      </c>
      <c r="F40" s="65">
        <v>1</v>
      </c>
    </row>
    <row r="41" spans="1:6" ht="16.5" thickBot="1">
      <c r="A41" s="63" t="s">
        <v>102</v>
      </c>
      <c r="B41" s="64">
        <v>46002</v>
      </c>
      <c r="C41" s="65" t="s">
        <v>104</v>
      </c>
      <c r="D41" s="65" t="s">
        <v>83</v>
      </c>
      <c r="E41" s="65">
        <v>22</v>
      </c>
      <c r="F41" s="65" t="s">
        <v>103</v>
      </c>
    </row>
    <row r="42" spans="1:6" ht="16.5" thickBot="1">
      <c r="A42" s="63" t="s">
        <v>105</v>
      </c>
      <c r="B42" s="64">
        <v>46003</v>
      </c>
      <c r="C42" s="65" t="s">
        <v>104</v>
      </c>
      <c r="D42" s="65" t="s">
        <v>83</v>
      </c>
      <c r="E42" s="65">
        <v>9</v>
      </c>
      <c r="F42" s="65">
        <v>2</v>
      </c>
    </row>
    <row r="43" spans="1:6" ht="16.5" thickBot="1">
      <c r="A43" s="63" t="s">
        <v>106</v>
      </c>
      <c r="B43" s="64">
        <v>46009</v>
      </c>
      <c r="C43" s="65" t="s">
        <v>107</v>
      </c>
      <c r="D43" s="65" t="s">
        <v>83</v>
      </c>
      <c r="E43" s="65">
        <v>7</v>
      </c>
      <c r="F43" s="65">
        <v>2</v>
      </c>
    </row>
    <row r="44" spans="1:6" ht="16.5" thickBot="1">
      <c r="A44" s="63" t="s">
        <v>81</v>
      </c>
      <c r="B44" s="64">
        <v>46037</v>
      </c>
      <c r="C44" s="65" t="s">
        <v>108</v>
      </c>
      <c r="D44" s="65" t="s">
        <v>83</v>
      </c>
      <c r="E44" s="65">
        <v>50</v>
      </c>
      <c r="F44" s="65">
        <v>2</v>
      </c>
    </row>
    <row r="45" spans="1:6" ht="16.5" thickBot="1">
      <c r="A45" s="63" t="s">
        <v>94</v>
      </c>
      <c r="B45" s="64">
        <v>46059</v>
      </c>
      <c r="C45" s="65" t="s">
        <v>109</v>
      </c>
      <c r="D45" s="65" t="s">
        <v>83</v>
      </c>
      <c r="E45" s="65">
        <v>10</v>
      </c>
      <c r="F45" s="65">
        <v>2</v>
      </c>
    </row>
    <row r="46" spans="1:6" ht="16.5" thickBot="1">
      <c r="A46" s="63" t="s">
        <v>85</v>
      </c>
      <c r="B46" s="64">
        <v>46077</v>
      </c>
      <c r="C46" s="65" t="s">
        <v>86</v>
      </c>
      <c r="D46" s="65" t="s">
        <v>85</v>
      </c>
      <c r="E46" s="66"/>
      <c r="F46" s="65">
        <v>2</v>
      </c>
    </row>
    <row r="47" spans="1:6" ht="16.5" thickBot="1">
      <c r="A47" s="63" t="s">
        <v>87</v>
      </c>
      <c r="B47" s="64">
        <v>46079</v>
      </c>
      <c r="C47" s="65" t="s">
        <v>110</v>
      </c>
      <c r="D47" s="65" t="s">
        <v>111</v>
      </c>
      <c r="E47" s="65">
        <v>20</v>
      </c>
      <c r="F47" s="65">
        <v>2</v>
      </c>
    </row>
    <row r="50" spans="1:6">
      <c r="A50" s="67" t="s">
        <v>112</v>
      </c>
    </row>
    <row r="51" spans="1:6" s="72" customFormat="1" ht="13">
      <c r="A51" s="68" t="s">
        <v>113</v>
      </c>
      <c r="B51" s="69" t="s">
        <v>114</v>
      </c>
      <c r="C51" s="70" t="s">
        <v>115</v>
      </c>
      <c r="D51" s="69" t="s">
        <v>116</v>
      </c>
      <c r="E51" s="69" t="s">
        <v>117</v>
      </c>
      <c r="F51" s="71" t="s">
        <v>118</v>
      </c>
    </row>
    <row r="52" spans="1:6" s="72" customFormat="1" ht="65">
      <c r="A52" s="73" t="s">
        <v>119</v>
      </c>
      <c r="B52" s="74" t="s">
        <v>120</v>
      </c>
      <c r="C52" s="75" t="s">
        <v>121</v>
      </c>
      <c r="D52" s="76">
        <v>45911</v>
      </c>
      <c r="E52" s="77" t="s">
        <v>122</v>
      </c>
      <c r="F52" s="78" t="s">
        <v>123</v>
      </c>
    </row>
    <row r="53" spans="1:6" s="72" customFormat="1" ht="65">
      <c r="A53" s="79" t="s">
        <v>119</v>
      </c>
      <c r="B53" s="80" t="s">
        <v>120</v>
      </c>
      <c r="C53" s="81" t="s">
        <v>124</v>
      </c>
      <c r="D53" s="82">
        <v>45902</v>
      </c>
      <c r="E53" s="83" t="s">
        <v>125</v>
      </c>
      <c r="F53" s="84" t="s">
        <v>126</v>
      </c>
    </row>
    <row r="54" spans="1:6" s="72" customFormat="1" ht="130">
      <c r="A54" s="73" t="s">
        <v>119</v>
      </c>
      <c r="B54" s="74" t="s">
        <v>120</v>
      </c>
      <c r="C54" s="75" t="s">
        <v>127</v>
      </c>
      <c r="D54" s="76">
        <v>45911</v>
      </c>
      <c r="E54" s="77" t="s">
        <v>125</v>
      </c>
      <c r="F54" s="78" t="s">
        <v>128</v>
      </c>
    </row>
    <row r="55" spans="1:6" s="72" customFormat="1" ht="117">
      <c r="A55" s="79" t="s">
        <v>119</v>
      </c>
      <c r="B55" s="80" t="s">
        <v>120</v>
      </c>
      <c r="C55" s="81" t="s">
        <v>129</v>
      </c>
      <c r="D55" s="82">
        <v>45911</v>
      </c>
      <c r="E55" s="83" t="s">
        <v>122</v>
      </c>
      <c r="F55" s="84" t="s">
        <v>130</v>
      </c>
    </row>
    <row r="56" spans="1:6" s="72" customFormat="1" ht="104">
      <c r="A56" s="73" t="s">
        <v>119</v>
      </c>
      <c r="B56" s="74" t="s">
        <v>120</v>
      </c>
      <c r="C56" s="75" t="s">
        <v>131</v>
      </c>
      <c r="D56" s="76">
        <v>45912</v>
      </c>
      <c r="E56" s="77" t="s">
        <v>122</v>
      </c>
      <c r="F56" s="78" t="s">
        <v>132</v>
      </c>
    </row>
    <row r="57" spans="1:6" s="72" customFormat="1" ht="65">
      <c r="A57" s="79" t="s">
        <v>119</v>
      </c>
      <c r="B57" s="80" t="s">
        <v>120</v>
      </c>
      <c r="C57" s="81" t="s">
        <v>133</v>
      </c>
      <c r="D57" s="82">
        <v>45908</v>
      </c>
      <c r="E57" s="83" t="s">
        <v>134</v>
      </c>
      <c r="F57" s="84" t="s">
        <v>135</v>
      </c>
    </row>
    <row r="58" spans="1:6" s="72" customFormat="1" ht="130">
      <c r="A58" s="73" t="s">
        <v>119</v>
      </c>
      <c r="B58" s="74" t="s">
        <v>120</v>
      </c>
      <c r="C58" s="75" t="s">
        <v>136</v>
      </c>
      <c r="D58" s="76">
        <v>45910</v>
      </c>
      <c r="E58" s="77" t="s">
        <v>125</v>
      </c>
      <c r="F58" s="78" t="s">
        <v>137</v>
      </c>
    </row>
    <row r="59" spans="1:6" s="72" customFormat="1" ht="156">
      <c r="A59" s="79" t="s">
        <v>119</v>
      </c>
      <c r="B59" s="80" t="s">
        <v>120</v>
      </c>
      <c r="C59" s="81" t="s">
        <v>138</v>
      </c>
      <c r="D59" s="82">
        <v>45910</v>
      </c>
      <c r="E59" s="83" t="s">
        <v>139</v>
      </c>
      <c r="F59" s="84" t="s">
        <v>140</v>
      </c>
    </row>
    <row r="60" spans="1:6" s="72" customFormat="1" ht="91">
      <c r="A60" s="73" t="s">
        <v>119</v>
      </c>
      <c r="B60" s="74" t="s">
        <v>120</v>
      </c>
      <c r="C60" s="75" t="s">
        <v>141</v>
      </c>
      <c r="D60" s="76">
        <v>45919</v>
      </c>
      <c r="E60" s="77" t="s">
        <v>122</v>
      </c>
      <c r="F60" s="78" t="s">
        <v>142</v>
      </c>
    </row>
    <row r="61" spans="1:6" s="72" customFormat="1" ht="182">
      <c r="A61" s="79" t="s">
        <v>119</v>
      </c>
      <c r="B61" s="80" t="s">
        <v>120</v>
      </c>
      <c r="C61" s="81" t="s">
        <v>143</v>
      </c>
      <c r="D61" s="82">
        <v>45936</v>
      </c>
      <c r="E61" s="83" t="s">
        <v>125</v>
      </c>
      <c r="F61" s="84" t="s">
        <v>144</v>
      </c>
    </row>
    <row r="62" spans="1:6" s="72" customFormat="1" ht="156">
      <c r="A62" s="73" t="s">
        <v>119</v>
      </c>
      <c r="B62" s="74" t="s">
        <v>120</v>
      </c>
      <c r="C62" s="75" t="s">
        <v>145</v>
      </c>
      <c r="D62" s="76">
        <v>45942</v>
      </c>
      <c r="E62" s="77" t="s">
        <v>122</v>
      </c>
      <c r="F62" s="78" t="s">
        <v>146</v>
      </c>
    </row>
    <row r="63" spans="1:6" s="72" customFormat="1" ht="221">
      <c r="A63" s="79" t="s">
        <v>119</v>
      </c>
      <c r="B63" s="80" t="s">
        <v>120</v>
      </c>
      <c r="C63" s="81" t="s">
        <v>147</v>
      </c>
      <c r="D63" s="82">
        <v>45943</v>
      </c>
      <c r="E63" s="83" t="s">
        <v>122</v>
      </c>
      <c r="F63" s="84" t="s">
        <v>148</v>
      </c>
    </row>
    <row r="64" spans="1:6" s="72" customFormat="1" ht="260">
      <c r="A64" s="73" t="s">
        <v>119</v>
      </c>
      <c r="B64" s="74" t="s">
        <v>120</v>
      </c>
      <c r="C64" s="75" t="s">
        <v>149</v>
      </c>
      <c r="D64" s="76">
        <v>45944</v>
      </c>
      <c r="E64" s="77" t="s">
        <v>122</v>
      </c>
      <c r="F64" s="78" t="s">
        <v>150</v>
      </c>
    </row>
    <row r="65" spans="1:6" s="72" customFormat="1" ht="409.5">
      <c r="A65" s="79" t="s">
        <v>119</v>
      </c>
      <c r="B65" s="80" t="s">
        <v>120</v>
      </c>
      <c r="C65" s="81" t="s">
        <v>151</v>
      </c>
      <c r="D65" s="82">
        <v>45945</v>
      </c>
      <c r="E65" s="83" t="s">
        <v>122</v>
      </c>
      <c r="F65" s="84" t="s">
        <v>152</v>
      </c>
    </row>
    <row r="66" spans="1:6" s="72" customFormat="1" ht="338">
      <c r="A66" s="73" t="s">
        <v>119</v>
      </c>
      <c r="B66" s="74" t="s">
        <v>120</v>
      </c>
      <c r="C66" s="75" t="s">
        <v>153</v>
      </c>
      <c r="D66" s="76">
        <v>45945</v>
      </c>
      <c r="E66" s="77" t="s">
        <v>122</v>
      </c>
      <c r="F66" s="78" t="s">
        <v>154</v>
      </c>
    </row>
    <row r="67" spans="1:6" s="72" customFormat="1" ht="273">
      <c r="A67" s="79" t="s">
        <v>119</v>
      </c>
      <c r="B67" s="80" t="s">
        <v>120</v>
      </c>
      <c r="C67" s="81" t="s">
        <v>155</v>
      </c>
      <c r="D67" s="82">
        <v>45946</v>
      </c>
      <c r="E67" s="83" t="s">
        <v>122</v>
      </c>
      <c r="F67" s="84" t="s">
        <v>156</v>
      </c>
    </row>
    <row r="68" spans="1:6" s="72" customFormat="1" ht="104">
      <c r="A68" s="73" t="s">
        <v>119</v>
      </c>
      <c r="B68" s="74" t="s">
        <v>120</v>
      </c>
      <c r="C68" s="75" t="s">
        <v>157</v>
      </c>
      <c r="D68" s="76">
        <v>45957</v>
      </c>
      <c r="E68" s="77" t="s">
        <v>122</v>
      </c>
      <c r="F68" s="78" t="s">
        <v>158</v>
      </c>
    </row>
    <row r="69" spans="1:6" s="72" customFormat="1" ht="65">
      <c r="A69" s="79" t="s">
        <v>119</v>
      </c>
      <c r="B69" s="80" t="s">
        <v>120</v>
      </c>
      <c r="C69" s="81" t="s">
        <v>159</v>
      </c>
      <c r="D69" s="82">
        <v>45951</v>
      </c>
      <c r="E69" s="83" t="s">
        <v>125</v>
      </c>
      <c r="F69" s="84" t="s">
        <v>160</v>
      </c>
    </row>
    <row r="70" spans="1:6" s="72" customFormat="1" ht="52">
      <c r="A70" s="73" t="s">
        <v>119</v>
      </c>
      <c r="B70" s="74" t="s">
        <v>120</v>
      </c>
      <c r="C70" s="75" t="s">
        <v>161</v>
      </c>
      <c r="D70" s="76">
        <v>45986</v>
      </c>
      <c r="E70" s="77" t="s">
        <v>122</v>
      </c>
      <c r="F70" s="78" t="s">
        <v>162</v>
      </c>
    </row>
    <row r="71" spans="1:6" s="72" customFormat="1" ht="52">
      <c r="A71" s="79" t="s">
        <v>119</v>
      </c>
      <c r="B71" s="80" t="s">
        <v>120</v>
      </c>
      <c r="C71" s="81" t="s">
        <v>163</v>
      </c>
      <c r="D71" s="82">
        <v>45986</v>
      </c>
      <c r="E71" s="83" t="s">
        <v>122</v>
      </c>
      <c r="F71" s="84" t="s">
        <v>164</v>
      </c>
    </row>
    <row r="72" spans="1:6" s="72" customFormat="1" ht="65">
      <c r="A72" s="73" t="s">
        <v>119</v>
      </c>
      <c r="B72" s="74" t="s">
        <v>120</v>
      </c>
      <c r="C72" s="75" t="s">
        <v>165</v>
      </c>
      <c r="D72" s="76">
        <v>46007</v>
      </c>
      <c r="E72" s="77" t="s">
        <v>125</v>
      </c>
      <c r="F72" s="78" t="s">
        <v>166</v>
      </c>
    </row>
    <row r="73" spans="1:6" s="72" customFormat="1" ht="52">
      <c r="A73" s="79" t="s">
        <v>119</v>
      </c>
      <c r="B73" s="80" t="s">
        <v>120</v>
      </c>
      <c r="C73" s="81" t="s">
        <v>167</v>
      </c>
      <c r="D73" s="82">
        <v>46035</v>
      </c>
      <c r="E73" s="83" t="s">
        <v>139</v>
      </c>
      <c r="F73" s="84" t="s">
        <v>168</v>
      </c>
    </row>
    <row r="74" spans="1:6" s="72" customFormat="1" ht="26">
      <c r="A74" s="73" t="s">
        <v>119</v>
      </c>
      <c r="B74" s="74" t="s">
        <v>120</v>
      </c>
      <c r="C74" s="75" t="s">
        <v>169</v>
      </c>
      <c r="D74" s="76">
        <v>46043</v>
      </c>
      <c r="E74" s="77" t="s">
        <v>134</v>
      </c>
      <c r="F74" s="78" t="s">
        <v>170</v>
      </c>
    </row>
    <row r="75" spans="1:6" s="72" customFormat="1" ht="52">
      <c r="A75" s="79" t="s">
        <v>119</v>
      </c>
      <c r="B75" s="80" t="s">
        <v>120</v>
      </c>
      <c r="C75" s="81" t="s">
        <v>171</v>
      </c>
      <c r="D75" s="82">
        <v>46041</v>
      </c>
      <c r="E75" s="83" t="s">
        <v>125</v>
      </c>
      <c r="F75" s="84" t="s">
        <v>172</v>
      </c>
    </row>
    <row r="76" spans="1:6" s="72" customFormat="1" ht="65">
      <c r="A76" s="73" t="s">
        <v>119</v>
      </c>
      <c r="B76" s="74" t="s">
        <v>120</v>
      </c>
      <c r="C76" s="75" t="s">
        <v>173</v>
      </c>
      <c r="D76" s="76">
        <v>46041</v>
      </c>
      <c r="E76" s="77" t="s">
        <v>122</v>
      </c>
      <c r="F76" s="78" t="s">
        <v>174</v>
      </c>
    </row>
    <row r="77" spans="1:6" s="72" customFormat="1" ht="156">
      <c r="A77" s="79" t="s">
        <v>119</v>
      </c>
      <c r="B77" s="80" t="s">
        <v>120</v>
      </c>
      <c r="C77" s="81" t="s">
        <v>175</v>
      </c>
      <c r="D77" s="82">
        <v>46056</v>
      </c>
      <c r="E77" s="83" t="s">
        <v>125</v>
      </c>
      <c r="F77" s="84" t="s">
        <v>176</v>
      </c>
    </row>
    <row r="78" spans="1:6" s="72" customFormat="1" ht="91">
      <c r="A78" s="73" t="s">
        <v>119</v>
      </c>
      <c r="B78" s="74" t="s">
        <v>120</v>
      </c>
      <c r="C78" s="75" t="s">
        <v>177</v>
      </c>
      <c r="D78" s="76">
        <v>46064</v>
      </c>
      <c r="E78" s="77" t="s">
        <v>122</v>
      </c>
      <c r="F78" s="78" t="s">
        <v>178</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61564-BD00-449F-B779-9A392A403D13}">
  <dimension ref="A2:A14"/>
  <sheetViews>
    <sheetView topLeftCell="A3" workbookViewId="0">
      <selection activeCell="T19" sqref="T19"/>
    </sheetView>
  </sheetViews>
  <sheetFormatPr defaultColWidth="9" defaultRowHeight="16"/>
  <sheetData>
    <row r="2" spans="1:1" ht="21.5">
      <c r="A2" s="53" t="s">
        <v>52</v>
      </c>
    </row>
    <row r="3" spans="1:1" ht="21.5">
      <c r="A3" s="52" t="s">
        <v>53</v>
      </c>
    </row>
    <row r="4" spans="1:1" ht="21.5">
      <c r="A4" s="52" t="s">
        <v>54</v>
      </c>
    </row>
    <row r="5" spans="1:1" ht="21.5">
      <c r="A5" s="52" t="s">
        <v>55</v>
      </c>
    </row>
    <row r="6" spans="1:1" ht="21.5">
      <c r="A6" s="52" t="s">
        <v>56</v>
      </c>
    </row>
    <row r="8" spans="1:1" ht="18.5">
      <c r="A8" s="56" t="s">
        <v>57</v>
      </c>
    </row>
    <row r="9" spans="1:1" ht="18.5">
      <c r="A9" s="54" t="s">
        <v>58</v>
      </c>
    </row>
    <row r="10" spans="1:1" ht="18.5">
      <c r="A10" s="54" t="s">
        <v>59</v>
      </c>
    </row>
    <row r="11" spans="1:1" ht="18.5">
      <c r="A11" s="55" t="s">
        <v>60</v>
      </c>
    </row>
    <row r="12" spans="1:1" ht="18.5">
      <c r="A12" s="54" t="s">
        <v>61</v>
      </c>
    </row>
    <row r="14" spans="1:1">
      <c r="A14" s="54" t="s">
        <v>64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C4F58-E1C8-4D89-93FA-19463BA41BD4}">
  <dimension ref="A1:A3"/>
  <sheetViews>
    <sheetView workbookViewId="0">
      <selection activeCell="T19" sqref="T19"/>
    </sheetView>
  </sheetViews>
  <sheetFormatPr defaultColWidth="9" defaultRowHeight="16"/>
  <sheetData>
    <row r="1" spans="1:1">
      <c r="A1" t="s">
        <v>179</v>
      </c>
    </row>
    <row r="2" spans="1:1">
      <c r="A2" t="s">
        <v>71</v>
      </c>
    </row>
    <row r="3" spans="1:1">
      <c r="A3" t="s">
        <v>72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bc4fa38-d888-4f67-9acc-d35155363a39">
      <Terms xmlns="http://schemas.microsoft.com/office/infopath/2007/PartnerControls"/>
    </lcf76f155ced4ddcb4097134ff3c332f>
    <TaxCatchAll xmlns="fff59cbe-7145-45c6-b0b8-a33a9ec94a7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7C3E934A0AA0B40A01BB34EE44DBE4E" ma:contentTypeVersion="11" ma:contentTypeDescription="Create a new document." ma:contentTypeScope="" ma:versionID="99f90e1838b691a269ec0be7c9d3b1c4">
  <xsd:schema xmlns:xsd="http://www.w3.org/2001/XMLSchema" xmlns:xs="http://www.w3.org/2001/XMLSchema" xmlns:p="http://schemas.microsoft.com/office/2006/metadata/properties" xmlns:ns2="7bc4fa38-d888-4f67-9acc-d35155363a39" xmlns:ns3="fff59cbe-7145-45c6-b0b8-a33a9ec94a75" targetNamespace="http://schemas.microsoft.com/office/2006/metadata/properties" ma:root="true" ma:fieldsID="55b527a863acd720578db25cd4da17b2" ns2:_="" ns3:_="">
    <xsd:import namespace="7bc4fa38-d888-4f67-9acc-d35155363a39"/>
    <xsd:import namespace="fff59cbe-7145-45c6-b0b8-a33a9ec94a7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c4fa38-d888-4f67-9acc-d35155363a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ff59cbe-7145-45c6-b0b8-a33a9ec94a7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2411a51-8908-472a-8c85-853c796c6437}" ma:internalName="TaxCatchAll" ma:showField="CatchAllData" ma:web="fff59cbe-7145-45c6-b0b8-a33a9ec94a7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9F09B98-3A3F-4A19-9439-839483AD047D}">
  <ds:schemaRefs>
    <ds:schemaRef ds:uri="http://purl.org/dc/dcmitype/"/>
    <ds:schemaRef ds:uri="http://schemas.microsoft.com/office/2006/documentManagement/types"/>
    <ds:schemaRef ds:uri="7bc4fa38-d888-4f67-9acc-d35155363a39"/>
    <ds:schemaRef ds:uri="http://www.w3.org/XML/1998/namespace"/>
    <ds:schemaRef ds:uri="http://schemas.microsoft.com/office/2006/metadata/properties"/>
    <ds:schemaRef ds:uri="http://schemas.microsoft.com/office/infopath/2007/PartnerControls"/>
    <ds:schemaRef ds:uri="http://purl.org/dc/elements/1.1/"/>
    <ds:schemaRef ds:uri="http://schemas.openxmlformats.org/package/2006/metadata/core-properties"/>
    <ds:schemaRef ds:uri="fff59cbe-7145-45c6-b0b8-a33a9ec94a75"/>
    <ds:schemaRef ds:uri="http://purl.org/dc/terms/"/>
  </ds:schemaRefs>
</ds:datastoreItem>
</file>

<file path=customXml/itemProps2.xml><?xml version="1.0" encoding="utf-8"?>
<ds:datastoreItem xmlns:ds="http://schemas.openxmlformats.org/officeDocument/2006/customXml" ds:itemID="{339BB920-340D-4757-A55F-4B7C981C83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c4fa38-d888-4f67-9acc-d35155363a39"/>
    <ds:schemaRef ds:uri="fff59cbe-7145-45c6-b0b8-a33a9ec94a7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7AD8670-20BC-4534-A7A5-87984349E00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objetives</vt:lpstr>
      <vt:lpstr>owners</vt:lpstr>
      <vt:lpstr>sources</vt:lpstr>
      <vt:lpstr>kpis</vt:lpstr>
      <vt:lpstr>kpi_owners</vt:lpstr>
      <vt:lpstr>kpi_sources</vt:lpstr>
      <vt:lpstr>Results</vt:lpstr>
      <vt:lpstr>GLOBAL IT OKRs </vt:lpstr>
      <vt:lpstr>1- AI Skills Workday</vt:lpstr>
      <vt:lpstr>2- AI TQ Courses</vt:lpstr>
      <vt:lpstr>3- AI-related Learning Events</vt:lpstr>
      <vt:lpstr>5-Engagement events</vt:lpstr>
      <vt:lpstr>6-Monthly Campaings (VE)</vt:lpstr>
      <vt:lpstr>7-Career Worth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Chao, Nichole</dc:creator>
  <cp:keywords/>
  <dc:description/>
  <cp:lastModifiedBy>Turner, Mauro</cp:lastModifiedBy>
  <cp:revision/>
  <dcterms:created xsi:type="dcterms:W3CDTF">2025-11-04T20:23:19Z</dcterms:created>
  <dcterms:modified xsi:type="dcterms:W3CDTF">2026-03-13T20:32:03Z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0x01010067C3E934A0AA0B40A01BB34EE44DBE4E</vt:lpwstr>
  </property>
  <property fmtid="{D5CDD505-2E9C-101B-9397-08002B2CF9AE}" pid="3" name="MediaServiceImageTags">
    <vt:lpwstr/>
  </property>
</Properties>
</file>