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695" yWindow="-225" windowWidth="25530" windowHeight="127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9" i="1"/>
  <c r="E5"/>
  <c r="D13"/>
  <c r="A25"/>
  <c r="A31"/>
  <c r="A30"/>
  <c r="A29"/>
  <c r="A28"/>
  <c r="A27"/>
  <c r="A26"/>
  <c r="A24"/>
  <c r="A23"/>
  <c r="A22"/>
  <c r="B23"/>
  <c r="B24"/>
  <c r="B25"/>
  <c r="C25" s="1"/>
  <c r="D25" s="1"/>
  <c r="B26"/>
  <c r="C26" s="1"/>
  <c r="D26" s="1"/>
  <c r="B27"/>
  <c r="C27" s="1"/>
  <c r="D27" s="1"/>
  <c r="B28"/>
  <c r="B29"/>
  <c r="C29" s="1"/>
  <c r="D29" s="1"/>
  <c r="B30"/>
  <c r="C30" s="1"/>
  <c r="D30" s="1"/>
  <c r="B31"/>
  <c r="B22"/>
  <c r="F8"/>
  <c r="E3"/>
  <c r="C23"/>
  <c r="D23" s="1"/>
  <c r="C24"/>
  <c r="D24" s="1"/>
  <c r="C28"/>
  <c r="D28" s="1"/>
  <c r="C31"/>
  <c r="D31" s="1"/>
  <c r="J8"/>
  <c r="J10"/>
  <c r="D18"/>
  <c r="F5" s="1"/>
  <c r="D19"/>
  <c r="G5" s="1"/>
  <c r="D17"/>
  <c r="D15"/>
  <c r="D14"/>
  <c r="F3" s="1"/>
  <c r="C10" l="1"/>
  <c r="C22"/>
  <c r="F9" s="1"/>
  <c r="C2"/>
  <c r="I24"/>
  <c r="K24" s="1"/>
  <c r="G4"/>
  <c r="I31"/>
  <c r="K31" s="1"/>
  <c r="I29"/>
  <c r="K29" s="1"/>
  <c r="I27"/>
  <c r="K27" s="1"/>
  <c r="I25"/>
  <c r="K25" s="1"/>
  <c r="I23"/>
  <c r="K23" s="1"/>
  <c r="G3"/>
  <c r="E4"/>
  <c r="I22"/>
  <c r="K22" s="1"/>
  <c r="I30"/>
  <c r="K30" s="1"/>
  <c r="I28"/>
  <c r="K28" s="1"/>
  <c r="I26"/>
  <c r="K26" s="1"/>
  <c r="F4"/>
  <c r="D22"/>
  <c r="F10" s="1"/>
  <c r="C4"/>
  <c r="C9"/>
  <c r="C5"/>
  <c r="C6"/>
  <c r="C11"/>
  <c r="C7"/>
  <c r="C3"/>
  <c r="C8"/>
  <c r="L4" l="1"/>
  <c r="M4" s="1"/>
  <c r="I3" s="1"/>
  <c r="K33"/>
  <c r="J3" l="1"/>
  <c r="J14" s="1"/>
  <c r="J4"/>
  <c r="I4"/>
  <c r="I14" s="1"/>
  <c r="J5"/>
  <c r="K3"/>
  <c r="I5"/>
  <c r="K5"/>
  <c r="K4"/>
  <c r="J13"/>
  <c r="K14" l="1"/>
  <c r="K15"/>
  <c r="I15"/>
  <c r="K13"/>
  <c r="I13"/>
  <c r="J15"/>
  <c r="H23"/>
  <c r="J23" s="1"/>
  <c r="H31" l="1"/>
  <c r="J31" s="1"/>
  <c r="H30"/>
  <c r="J30" s="1"/>
  <c r="H22"/>
  <c r="J22" s="1"/>
  <c r="H28"/>
  <c r="J28" s="1"/>
  <c r="H27"/>
  <c r="J27" s="1"/>
  <c r="H26"/>
  <c r="J26" s="1"/>
  <c r="H24"/>
  <c r="J24" s="1"/>
  <c r="H29"/>
  <c r="J29" s="1"/>
  <c r="H25"/>
  <c r="J25" s="1"/>
  <c r="J33" l="1"/>
</calcChain>
</file>

<file path=xl/sharedStrings.xml><?xml version="1.0" encoding="utf-8"?>
<sst xmlns="http://schemas.openxmlformats.org/spreadsheetml/2006/main" count="19" uniqueCount="19">
  <si>
    <t>COUNT</t>
  </si>
  <si>
    <t>SUM X</t>
  </si>
  <si>
    <t>SUM Y</t>
  </si>
  <si>
    <t>X2</t>
  </si>
  <si>
    <t>X3</t>
  </si>
  <si>
    <t>X4</t>
  </si>
  <si>
    <t>DET</t>
  </si>
  <si>
    <t>1/DET</t>
  </si>
  <si>
    <t>a</t>
  </si>
  <si>
    <t>b</t>
  </si>
  <si>
    <t>c</t>
  </si>
  <si>
    <t>Matrix times Inverse</t>
  </si>
  <si>
    <t>Age</t>
  </si>
  <si>
    <t>Performance</t>
  </si>
  <si>
    <t>Predicted Performance</t>
  </si>
  <si>
    <t>MATRIX 3x3 (A)</t>
  </si>
  <si>
    <t>INVERSE MATRIX 3x3 (A)</t>
  </si>
  <si>
    <t>MATRIX 1x3 (B)</t>
  </si>
  <si>
    <t>MATRIX 1x3 (C)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</si>
</sst>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Border="1"/>
    <xf numFmtId="0" fontId="2" fillId="0" borderId="0" xfId="0" applyFont="1" applyBorder="1" applyAlignment="1">
      <alignment horizontal="left" indent="2"/>
    </xf>
    <xf numFmtId="1" fontId="1" fillId="0" borderId="1" xfId="0" applyNumberFormat="1" applyFont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2" fontId="1" fillId="2" borderId="1" xfId="0" applyNumberFormat="1" applyFont="1" applyFill="1" applyBorder="1" applyAlignment="1">
      <alignment wrapText="1"/>
    </xf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plotArea>
      <c:layout/>
      <c:scatterChart>
        <c:scatterStyle val="smoothMarker"/>
        <c:ser>
          <c:idx val="0"/>
          <c:order val="0"/>
          <c:tx>
            <c:v>PlottedPoints</c:v>
          </c:tx>
          <c:spPr>
            <a:ln>
              <a:noFill/>
            </a:ln>
          </c:spPr>
          <c:xVal>
            <c:numRef>
              <c:f>Sheet1!$A$22:$A$31</c:f>
              <c:numCache>
                <c:formatCode>General</c:formatCode>
                <c:ptCount val="10"/>
                <c:pt idx="0">
                  <c:v>14.6</c:v>
                </c:pt>
                <c:pt idx="1">
                  <c:v>15</c:v>
                </c:pt>
                <c:pt idx="2">
                  <c:v>15.2</c:v>
                </c:pt>
                <c:pt idx="3">
                  <c:v>15.8</c:v>
                </c:pt>
                <c:pt idx="4">
                  <c:v>16.2</c:v>
                </c:pt>
                <c:pt idx="5">
                  <c:v>16.5</c:v>
                </c:pt>
                <c:pt idx="6">
                  <c:v>17.100000000000001</c:v>
                </c:pt>
                <c:pt idx="7">
                  <c:v>17.399999999999999</c:v>
                </c:pt>
                <c:pt idx="8">
                  <c:v>17.600000000000001</c:v>
                </c:pt>
                <c:pt idx="9">
                  <c:v>17.899999999999999</c:v>
                </c:pt>
              </c:numCache>
            </c:numRef>
          </c:xVal>
          <c:yVal>
            <c:numRef>
              <c:f>Sheet1!$B$22:$B$31</c:f>
              <c:numCache>
                <c:formatCode>General</c:formatCode>
                <c:ptCount val="10"/>
                <c:pt idx="0">
                  <c:v>1.7</c:v>
                </c:pt>
                <c:pt idx="1">
                  <c:v>1.5</c:v>
                </c:pt>
                <c:pt idx="2">
                  <c:v>1.83</c:v>
                </c:pt>
                <c:pt idx="3">
                  <c:v>2</c:v>
                </c:pt>
                <c:pt idx="4">
                  <c:v>1.9</c:v>
                </c:pt>
                <c:pt idx="5">
                  <c:v>1.93</c:v>
                </c:pt>
                <c:pt idx="6">
                  <c:v>2.0499999999999998</c:v>
                </c:pt>
                <c:pt idx="7">
                  <c:v>2.12</c:v>
                </c:pt>
                <c:pt idx="8">
                  <c:v>2.0699999999999998</c:v>
                </c:pt>
                <c:pt idx="9">
                  <c:v>2.02</c:v>
                </c:pt>
              </c:numCache>
            </c:numRef>
          </c:yVal>
          <c:smooth val="1"/>
        </c:ser>
        <c:ser>
          <c:idx val="1"/>
          <c:order val="1"/>
          <c:tx>
            <c:v>OurVersion</c:v>
          </c:tx>
          <c:xVal>
            <c:numRef>
              <c:f>Sheet1!$A$2:$A$11</c:f>
              <c:numCache>
                <c:formatCode>General</c:formatCode>
                <c:ptCount val="10"/>
                <c:pt idx="0">
                  <c:v>14.6</c:v>
                </c:pt>
                <c:pt idx="1">
                  <c:v>15</c:v>
                </c:pt>
                <c:pt idx="2">
                  <c:v>15.2</c:v>
                </c:pt>
                <c:pt idx="3">
                  <c:v>15.8</c:v>
                </c:pt>
                <c:pt idx="4">
                  <c:v>16.2</c:v>
                </c:pt>
                <c:pt idx="5">
                  <c:v>16.5</c:v>
                </c:pt>
                <c:pt idx="6">
                  <c:v>17.100000000000001</c:v>
                </c:pt>
                <c:pt idx="7">
                  <c:v>17.399999999999999</c:v>
                </c:pt>
                <c:pt idx="8">
                  <c:v>17.600000000000001</c:v>
                </c:pt>
                <c:pt idx="9">
                  <c:v>17.899999999999999</c:v>
                </c:pt>
              </c:numCache>
            </c:numRef>
          </c:xVal>
          <c:yVal>
            <c:numRef>
              <c:f>Sheet1!$C$2:$C$11</c:f>
              <c:numCache>
                <c:formatCode>0.00</c:formatCode>
                <c:ptCount val="10"/>
                <c:pt idx="0">
                  <c:v>1.6081303655549615</c:v>
                </c:pt>
                <c:pt idx="1">
                  <c:v>1.7136095118601364</c:v>
                </c:pt>
                <c:pt idx="2">
                  <c:v>1.7611546204492168</c:v>
                </c:pt>
                <c:pt idx="3">
                  <c:v>1.8830120879624275</c:v>
                </c:pt>
                <c:pt idx="4">
                  <c:v>1.9469355177595453</c:v>
                </c:pt>
                <c:pt idx="5">
                  <c:v>1.9857877771212493</c:v>
                </c:pt>
                <c:pt idx="6">
                  <c:v>2.0401172053088708</c:v>
                </c:pt>
                <c:pt idx="7">
                  <c:v>2.05559437413479</c:v>
                </c:pt>
                <c:pt idx="8">
                  <c:v>2.0615837662158132</c:v>
                </c:pt>
                <c:pt idx="9">
                  <c:v>2.064074773632969</c:v>
                </c:pt>
              </c:numCache>
            </c:numRef>
          </c:yVal>
          <c:smooth val="1"/>
        </c:ser>
        <c:axId val="36331904"/>
        <c:axId val="36333440"/>
      </c:scatterChart>
      <c:valAx>
        <c:axId val="36331904"/>
        <c:scaling>
          <c:orientation val="minMax"/>
        </c:scaling>
        <c:axPos val="b"/>
        <c:numFmt formatCode="General" sourceLinked="1"/>
        <c:tickLblPos val="nextTo"/>
        <c:crossAx val="36333440"/>
        <c:crosses val="autoZero"/>
        <c:crossBetween val="midCat"/>
      </c:valAx>
      <c:valAx>
        <c:axId val="36333440"/>
        <c:scaling>
          <c:orientation val="minMax"/>
        </c:scaling>
        <c:axPos val="l"/>
        <c:majorGridlines/>
        <c:numFmt formatCode="General" sourceLinked="1"/>
        <c:tickLblPos val="nextTo"/>
        <c:crossAx val="36331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523874</xdr:colOff>
      <xdr:row>0</xdr:row>
      <xdr:rowOff>104774</xdr:rowOff>
    </xdr:from>
    <xdr:to>
      <xdr:col>27</xdr:col>
      <xdr:colOff>361949</xdr:colOff>
      <xdr:row>30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9"/>
  <sheetViews>
    <sheetView tabSelected="1" zoomScaleNormal="100" workbookViewId="0">
      <selection sqref="A1:XFD1048576"/>
    </sheetView>
  </sheetViews>
  <sheetFormatPr defaultRowHeight="15"/>
  <cols>
    <col min="1" max="1" width="5.42578125" style="1" customWidth="1"/>
    <col min="2" max="2" width="13.140625" style="1" customWidth="1"/>
    <col min="3" max="3" width="13" style="2" customWidth="1"/>
    <col min="4" max="8" width="9.140625" style="1"/>
    <col min="9" max="9" width="10.85546875" style="1" bestFit="1" customWidth="1"/>
    <col min="10" max="10" width="12.7109375" style="1" bestFit="1" customWidth="1"/>
    <col min="11" max="16384" width="9.140625" style="1"/>
  </cols>
  <sheetData>
    <row r="1" spans="1:13" s="1" customFormat="1" ht="30">
      <c r="A1" s="9" t="s">
        <v>12</v>
      </c>
      <c r="B1" s="10" t="s">
        <v>13</v>
      </c>
      <c r="C1" s="11" t="s">
        <v>14</v>
      </c>
    </row>
    <row r="2" spans="1:13" s="1" customFormat="1">
      <c r="A2" s="1">
        <v>14.6</v>
      </c>
      <c r="B2" s="2">
        <v>1.7</v>
      </c>
      <c r="C2" s="2">
        <f>($J$8 * A2^2) + ($J$9 * A2^1) + $J$10</f>
        <v>1.6081303655549615</v>
      </c>
      <c r="E2" s="8" t="s">
        <v>15</v>
      </c>
      <c r="F2" s="8"/>
      <c r="G2" s="8"/>
      <c r="I2" s="8" t="s">
        <v>16</v>
      </c>
      <c r="J2" s="8"/>
      <c r="K2" s="8"/>
    </row>
    <row r="3" spans="1:13" s="1" customFormat="1">
      <c r="A3" s="1">
        <v>15</v>
      </c>
      <c r="B3" s="2">
        <v>1.5</v>
      </c>
      <c r="C3" s="2">
        <f>($J$8 * A3^2) + ($J$9 * A3^1) + $J$10</f>
        <v>1.7136095118601364</v>
      </c>
      <c r="E3" s="6">
        <f>COUNT(A2:A11)</f>
        <v>10</v>
      </c>
      <c r="F3" s="6">
        <f>D14</f>
        <v>163.30000000000001</v>
      </c>
      <c r="G3" s="6">
        <f>D17</f>
        <v>2678.87</v>
      </c>
      <c r="I3" s="6">
        <f>M4*(G5*F4-F5*G4)</f>
        <v>-0.19370879008384567</v>
      </c>
      <c r="J3" s="6">
        <f>M4*-(G5*F3-F5*G3)</f>
        <v>-7.5125867410596889E-2</v>
      </c>
      <c r="K3" s="6">
        <f>M4*(F5*E4-F4*E5)</f>
        <v>5.6759536853184106E-3</v>
      </c>
      <c r="L3" s="1" t="s">
        <v>6</v>
      </c>
      <c r="M3" s="1" t="s">
        <v>7</v>
      </c>
    </row>
    <row r="4" spans="1:13" s="1" customFormat="1">
      <c r="A4" s="1">
        <v>15.2</v>
      </c>
      <c r="B4" s="2">
        <v>1.83</v>
      </c>
      <c r="C4" s="2">
        <f>($J$8 * A4^2) + ($J$9 * A4^1) + $J$10</f>
        <v>1.7611546204492168</v>
      </c>
      <c r="E4" s="6">
        <f>D14</f>
        <v>163.30000000000001</v>
      </c>
      <c r="F4" s="6">
        <f>D17</f>
        <v>2678.87</v>
      </c>
      <c r="G4" s="6">
        <f>D18</f>
        <v>41030.123</v>
      </c>
      <c r="I4" s="6">
        <f>M4*-(G5*F3-G3*F5)</f>
        <v>-7.5125867410596889E-2</v>
      </c>
      <c r="J4" s="6">
        <f>M4*(G5*E3-G3*E5)</f>
        <v>9.9115831704742075E-3</v>
      </c>
      <c r="K4" s="6">
        <f>M4*-(F5*E3-F3*E5)</f>
        <v>-3.2375697873822515E-4</v>
      </c>
      <c r="L4" s="1">
        <f>$E$3*(G5*F4-G4*F5)-$E$4*(G5*F3-F5*G3)+$E$5*(G4*F3-F4*G3)</f>
        <v>-83884650.474079609</v>
      </c>
      <c r="M4" s="1">
        <f>1/L4</f>
        <v>-1.1921132106391746E-8</v>
      </c>
    </row>
    <row r="5" spans="1:13" s="1" customFormat="1">
      <c r="A5" s="1">
        <v>15.8</v>
      </c>
      <c r="B5" s="2">
        <v>2</v>
      </c>
      <c r="C5" s="2">
        <f>($J$8 * A5^2) + ($J$9 * A5^1) + $J$10</f>
        <v>1.8830120879624275</v>
      </c>
      <c r="E5" s="6">
        <f>D17</f>
        <v>2678.87</v>
      </c>
      <c r="F5" s="6">
        <f>D18</f>
        <v>41030.123</v>
      </c>
      <c r="G5" s="6">
        <f>D19</f>
        <v>634491.47870000009</v>
      </c>
      <c r="I5" s="6">
        <f>M4*(G4*F3-G3*F4)</f>
        <v>5.6759536853184106E-3</v>
      </c>
      <c r="J5" s="6">
        <f>M4*-(G4*E3-G3*E4)</f>
        <v>-3.2375697873822515E-4</v>
      </c>
      <c r="K5" s="6">
        <f>M4*(F4*E3-F3*E4)</f>
        <v>-1.4521131018795074E-6</v>
      </c>
    </row>
    <row r="6" spans="1:13" s="1" customFormat="1">
      <c r="A6" s="1">
        <v>16.2</v>
      </c>
      <c r="B6" s="2">
        <v>1.9</v>
      </c>
      <c r="C6" s="2">
        <f>($J$8 * A6^2) + ($J$9 * A6^1) + $J$10</f>
        <v>1.9469355177595453</v>
      </c>
    </row>
    <row r="7" spans="1:13" s="1" customFormat="1">
      <c r="A7" s="1">
        <v>16.5</v>
      </c>
      <c r="B7" s="2">
        <v>1.93</v>
      </c>
      <c r="C7" s="2">
        <f>($J$8 * A7^2) + ($J$9 * A7^1) + $J$10</f>
        <v>1.9857877771212493</v>
      </c>
      <c r="E7" s="7" t="s">
        <v>17</v>
      </c>
      <c r="F7" s="7"/>
      <c r="G7" s="7"/>
      <c r="I7" s="8" t="s">
        <v>18</v>
      </c>
      <c r="J7" s="8"/>
    </row>
    <row r="8" spans="1:13" s="1" customFormat="1">
      <c r="A8" s="1">
        <v>17.100000000000001</v>
      </c>
      <c r="B8" s="2">
        <v>2.0499999999999998</v>
      </c>
      <c r="C8" s="2">
        <f>($J$8 * A8^2) + ($J$9 * A8^1) + $J$10</f>
        <v>2.0401172053088708</v>
      </c>
      <c r="F8" s="6">
        <f>SUM(B2:B11)</f>
        <v>19.12</v>
      </c>
      <c r="I8" s="6" t="s">
        <v>8</v>
      </c>
      <c r="J8" s="6">
        <f>INDEX(LINEST($B$2:$B$11,$A$2:$A$11^{1,2}),1,1)</f>
        <v>-4.3287204695890813E-2</v>
      </c>
    </row>
    <row r="9" spans="1:13" s="1" customFormat="1">
      <c r="A9" s="1">
        <v>17.399999999999999</v>
      </c>
      <c r="B9" s="2">
        <v>2.12</v>
      </c>
      <c r="C9" s="2">
        <f>($J$8 * A9^2) + ($J$9 * A9^1) + $J$10</f>
        <v>2.05559437413479</v>
      </c>
      <c r="F9" s="12">
        <f>SUM(C22:C31)</f>
        <v>313.89400000000001</v>
      </c>
      <c r="I9" s="6" t="s">
        <v>9</v>
      </c>
      <c r="J9" s="6">
        <f>INDEX(LINEST($B$2:$B$11,$A$2:$A$11^{1,2}),1,2)</f>
        <v>1.5449991247613011</v>
      </c>
    </row>
    <row r="10" spans="1:13" s="1" customFormat="1">
      <c r="A10" s="1">
        <v>17.600000000000001</v>
      </c>
      <c r="B10" s="2">
        <v>2.0699999999999998</v>
      </c>
      <c r="C10" s="2">
        <f>($J$8 * A10^2) + ($J$9 * A10^1) + $J$10</f>
        <v>2.0615837662158132</v>
      </c>
      <c r="F10" s="6">
        <f>SUM(D22:D31)</f>
        <v>5175.7568000000001</v>
      </c>
      <c r="H10" s="3"/>
      <c r="I10" s="6" t="s">
        <v>10</v>
      </c>
      <c r="J10" s="6">
        <f>INDEX(LINEST($B$2:$B$11,$A$2:$A$11^{1,2}),1,3)</f>
        <v>-11.721756302983946</v>
      </c>
    </row>
    <row r="11" spans="1:13" s="1" customFormat="1">
      <c r="A11" s="1">
        <v>17.899999999999999</v>
      </c>
      <c r="B11" s="2">
        <v>2.02</v>
      </c>
      <c r="C11" s="2">
        <f>($J$8 * A11^2) + ($J$9 * A11^1) + $J$10</f>
        <v>2.064074773632969</v>
      </c>
      <c r="G11" s="3"/>
      <c r="H11" s="3"/>
      <c r="I11" s="3"/>
      <c r="J11" s="4"/>
      <c r="K11" s="3"/>
    </row>
    <row r="12" spans="1:13" s="1" customFormat="1">
      <c r="C12" s="2"/>
      <c r="G12" s="3"/>
      <c r="H12" s="3"/>
      <c r="I12" s="4" t="s">
        <v>11</v>
      </c>
      <c r="J12" s="3"/>
    </row>
    <row r="13" spans="1:13" s="1" customFormat="1">
      <c r="A13" s="1">
        <v>2</v>
      </c>
      <c r="C13" s="2" t="s">
        <v>0</v>
      </c>
      <c r="D13" s="1">
        <f>COUNT(A2:A11)</f>
        <v>10</v>
      </c>
      <c r="I13" s="5">
        <f>$E3*I$3+$F3*I$4+$G3*I$5</f>
        <v>1.0000000000000018</v>
      </c>
      <c r="J13" s="5">
        <f>$E3*J$3+$F3*J$4+$G3*J$5</f>
        <v>0</v>
      </c>
      <c r="K13" s="5">
        <f>$E3*K$3+$F3*K$4+$G3*K$5</f>
        <v>-1.8648277366750676E-17</v>
      </c>
    </row>
    <row r="14" spans="1:13" s="1" customFormat="1">
      <c r="A14" s="1">
        <v>3</v>
      </c>
      <c r="C14" s="2" t="s">
        <v>1</v>
      </c>
      <c r="D14" s="1">
        <f>SUM(A2:A11)</f>
        <v>163.30000000000001</v>
      </c>
      <c r="I14" s="5">
        <f>$E4*I$3+$F4*I$4+$G4*I$5</f>
        <v>0</v>
      </c>
      <c r="J14" s="5">
        <f>$E4*J$3+$F4*J$4+$G4*J$5</f>
        <v>1.0000000000000036</v>
      </c>
      <c r="K14" s="5">
        <f>$E4*K$3+$F4*K$4+$G4*K$5</f>
        <v>-3.7470027081099033E-16</v>
      </c>
    </row>
    <row r="15" spans="1:13" s="1" customFormat="1">
      <c r="A15" s="1">
        <v>4</v>
      </c>
      <c r="C15" s="2" t="s">
        <v>2</v>
      </c>
      <c r="D15" s="1">
        <f>SUM(B2:B11)</f>
        <v>19.12</v>
      </c>
      <c r="I15" s="5">
        <f>$E5*I$3+$F5*I$4+$G5*I$5</f>
        <v>0</v>
      </c>
      <c r="J15" s="5">
        <f>$E5*J$3+$F5*J$4+$G5*J$5</f>
        <v>0</v>
      </c>
      <c r="K15" s="5">
        <f>$E5*K$3+$F5*K$4+$G5*K$5</f>
        <v>0.99999999999999556</v>
      </c>
    </row>
    <row r="16" spans="1:13" s="1" customFormat="1">
      <c r="C16" s="2"/>
    </row>
    <row r="17" spans="1:11" s="1" customFormat="1">
      <c r="C17" s="2" t="s">
        <v>3</v>
      </c>
      <c r="D17" s="1">
        <f>A2^A13+A3^A13+A4^A13+A5^A13+A6^A13+A7^A13+A8^A13+A9^A13+A10^A13+A11^A13</f>
        <v>2678.87</v>
      </c>
    </row>
    <row r="18" spans="1:11" s="1" customFormat="1">
      <c r="C18" s="2" t="s">
        <v>4</v>
      </c>
      <c r="D18" s="1">
        <f>A3^A14+A4^A14+A5^A14+A6^A14+A7^A14+A8^A14+A9^A14+A10^A14+A11^A14+A12^A14</f>
        <v>41030.123</v>
      </c>
    </row>
    <row r="19" spans="1:11" s="1" customFormat="1">
      <c r="C19" s="2" t="s">
        <v>5</v>
      </c>
      <c r="D19" s="1">
        <f t="shared" ref="D19" si="0">A4^A15+A5^A15+A6^A15+A7^A15+A8^A15+A9^A15+A10^A15+A11^A15+A12^A15+A13^A15</f>
        <v>634491.47870000009</v>
      </c>
    </row>
    <row r="20" spans="1:11" s="1" customFormat="1">
      <c r="C20" s="2"/>
    </row>
    <row r="21" spans="1:11" s="1" customFormat="1">
      <c r="C21" s="2"/>
    </row>
    <row r="22" spans="1:11" s="1" customFormat="1">
      <c r="A22" s="1">
        <f>A2</f>
        <v>14.6</v>
      </c>
      <c r="B22" s="1">
        <f>B2</f>
        <v>1.7</v>
      </c>
      <c r="C22" s="2">
        <f>A22*B22</f>
        <v>24.82</v>
      </c>
      <c r="D22" s="1">
        <f>A22*C22</f>
        <v>362.37200000000001</v>
      </c>
      <c r="F22" s="1">
        <v>1</v>
      </c>
      <c r="G22" s="1">
        <v>1873</v>
      </c>
      <c r="H22" s="1" t="e">
        <f>#REF!*F22*F22+#REF!*F22+#REF!</f>
        <v>#REF!</v>
      </c>
      <c r="I22" s="1">
        <f>$J$8*F22*F22+$J$9*F22+$J$10</f>
        <v>-10.220044382918536</v>
      </c>
      <c r="J22" s="1" t="e">
        <f>(H22-G22)^2</f>
        <v>#REF!</v>
      </c>
      <c r="K22" s="1">
        <f>(I22-G22)^2</f>
        <v>3546517.7355656018</v>
      </c>
    </row>
    <row r="23" spans="1:11" s="1" customFormat="1">
      <c r="A23" s="1">
        <f>A3</f>
        <v>15</v>
      </c>
      <c r="B23" s="1">
        <f t="shared" ref="B23:B31" si="1">B3</f>
        <v>1.5</v>
      </c>
      <c r="C23" s="2">
        <f t="shared" ref="C23:C31" si="2">A23*B23</f>
        <v>22.5</v>
      </c>
      <c r="D23" s="1">
        <f t="shared" ref="D23:D31" si="3">A23*C23</f>
        <v>337.5</v>
      </c>
      <c r="F23" s="1">
        <v>2</v>
      </c>
      <c r="G23" s="1">
        <v>1546</v>
      </c>
      <c r="H23" s="1" t="e">
        <f>#REF!*F23*F23+#REF!*F23+#REF!</f>
        <v>#REF!</v>
      </c>
      <c r="I23" s="1">
        <f>$J$8*F23*F23+$J$9*F23+$J$10</f>
        <v>-8.8049068722449064</v>
      </c>
      <c r="J23" s="1" t="e">
        <f t="shared" ref="J23:J31" si="4">(H23-G23)^2</f>
        <v>#REF!</v>
      </c>
      <c r="K23" s="1">
        <f t="shared" ref="K23:K31" si="5">(I23-G23)^2</f>
        <v>2417418.2984340098</v>
      </c>
    </row>
    <row r="24" spans="1:11" s="1" customFormat="1">
      <c r="A24" s="1">
        <f>A4</f>
        <v>15.2</v>
      </c>
      <c r="B24" s="1">
        <f t="shared" si="1"/>
        <v>1.83</v>
      </c>
      <c r="C24" s="2">
        <f t="shared" si="2"/>
        <v>27.815999999999999</v>
      </c>
      <c r="D24" s="1">
        <f t="shared" si="3"/>
        <v>422.80319999999995</v>
      </c>
      <c r="F24" s="1">
        <v>3</v>
      </c>
      <c r="G24" s="1">
        <v>1359</v>
      </c>
      <c r="H24" s="1" t="e">
        <f>#REF!*F24*F24+#REF!*F24+#REF!</f>
        <v>#REF!</v>
      </c>
      <c r="I24" s="1">
        <f>$J$8*F24*F24+$J$9*F24+$J$10</f>
        <v>-7.4763437709630605</v>
      </c>
      <c r="J24" s="1" t="e">
        <f t="shared" si="4"/>
        <v>#REF!</v>
      </c>
      <c r="K24" s="1">
        <f t="shared" si="5"/>
        <v>1867257.5980856591</v>
      </c>
    </row>
    <row r="25" spans="1:11" s="1" customFormat="1">
      <c r="A25" s="1">
        <f>A5</f>
        <v>15.8</v>
      </c>
      <c r="B25" s="1">
        <f t="shared" si="1"/>
        <v>2</v>
      </c>
      <c r="C25" s="2">
        <f t="shared" si="2"/>
        <v>31.6</v>
      </c>
      <c r="D25" s="1">
        <f t="shared" si="3"/>
        <v>499.28000000000003</v>
      </c>
      <c r="F25" s="1">
        <v>4</v>
      </c>
      <c r="G25" s="1">
        <v>1200</v>
      </c>
      <c r="H25" s="1" t="e">
        <f>#REF!*F25*F25+#REF!*F25+#REF!</f>
        <v>#REF!</v>
      </c>
      <c r="I25" s="1">
        <f>$J$8*F25*F25+$J$9*F25+$J$10</f>
        <v>-6.2343550790729951</v>
      </c>
      <c r="J25" s="1" t="e">
        <f t="shared" si="4"/>
        <v>#REF!</v>
      </c>
      <c r="K25" s="1">
        <f t="shared" si="5"/>
        <v>1455001.319373027</v>
      </c>
    </row>
    <row r="26" spans="1:11" s="1" customFormat="1">
      <c r="A26" s="1">
        <f>A6</f>
        <v>16.2</v>
      </c>
      <c r="B26" s="1">
        <f t="shared" si="1"/>
        <v>1.9</v>
      </c>
      <c r="C26" s="2">
        <f t="shared" si="2"/>
        <v>30.779999999999998</v>
      </c>
      <c r="D26" s="1">
        <f t="shared" si="3"/>
        <v>498.63599999999997</v>
      </c>
      <c r="F26" s="1">
        <v>5</v>
      </c>
      <c r="G26" s="1">
        <v>547</v>
      </c>
      <c r="H26" s="1" t="e">
        <f>#REF!*F26*F26+#REF!*F26+#REF!</f>
        <v>#REF!</v>
      </c>
      <c r="I26" s="1">
        <f>$J$8*F26*F26+$J$9*F26+$J$10</f>
        <v>-5.0789407965747113</v>
      </c>
      <c r="J26" s="1" t="e">
        <f t="shared" si="4"/>
        <v>#REF!</v>
      </c>
      <c r="K26" s="1">
        <f t="shared" si="5"/>
        <v>304791.15687106783</v>
      </c>
    </row>
    <row r="27" spans="1:11" s="1" customFormat="1">
      <c r="A27" s="1">
        <f>A7</f>
        <v>16.5</v>
      </c>
      <c r="B27" s="1">
        <f t="shared" si="1"/>
        <v>1.93</v>
      </c>
      <c r="C27" s="2">
        <f t="shared" si="2"/>
        <v>31.844999999999999</v>
      </c>
      <c r="D27" s="1">
        <f t="shared" si="3"/>
        <v>525.4425</v>
      </c>
      <c r="F27" s="1">
        <v>6</v>
      </c>
      <c r="G27" s="1">
        <v>468</v>
      </c>
      <c r="H27" s="1" t="e">
        <f>#REF!*F27*F27+#REF!*F27+#REF!</f>
        <v>#REF!</v>
      </c>
      <c r="I27" s="1">
        <f>$J$8*F27*F27+$J$9*F27+$J$10</f>
        <v>-4.0101009234682081</v>
      </c>
      <c r="J27" s="1" t="e">
        <f t="shared" si="4"/>
        <v>#REF!</v>
      </c>
      <c r="K27" s="1">
        <f t="shared" si="5"/>
        <v>222793.53537378262</v>
      </c>
    </row>
    <row r="28" spans="1:11" s="1" customFormat="1">
      <c r="A28" s="1">
        <f>A8</f>
        <v>17.100000000000001</v>
      </c>
      <c r="B28" s="1">
        <f t="shared" si="1"/>
        <v>2.0499999999999998</v>
      </c>
      <c r="C28" s="2">
        <f t="shared" si="2"/>
        <v>35.055</v>
      </c>
      <c r="D28" s="1">
        <f t="shared" si="3"/>
        <v>599.44050000000004</v>
      </c>
      <c r="F28" s="1">
        <v>7</v>
      </c>
      <c r="G28" s="1">
        <v>512</v>
      </c>
      <c r="H28" s="1" t="e">
        <f>#REF!*F28*F28+#REF!*F28+#REF!</f>
        <v>#REF!</v>
      </c>
      <c r="I28" s="1">
        <f>$J$8*F28*F28+$J$9*F28+$J$10</f>
        <v>-3.0278354597534882</v>
      </c>
      <c r="J28" s="1" t="e">
        <f t="shared" si="4"/>
        <v>#REF!</v>
      </c>
      <c r="K28" s="1">
        <f t="shared" si="5"/>
        <v>265253.67129835894</v>
      </c>
    </row>
    <row r="29" spans="1:11" s="1" customFormat="1">
      <c r="A29" s="1">
        <f>A9</f>
        <v>17.399999999999999</v>
      </c>
      <c r="B29" s="1">
        <f t="shared" si="1"/>
        <v>2.12</v>
      </c>
      <c r="C29" s="2">
        <f t="shared" si="2"/>
        <v>36.887999999999998</v>
      </c>
      <c r="D29" s="1">
        <f t="shared" si="3"/>
        <v>641.85119999999995</v>
      </c>
      <c r="F29" s="1">
        <v>8</v>
      </c>
      <c r="G29" s="1">
        <v>983</v>
      </c>
      <c r="H29" s="1" t="e">
        <f>#REF!*F29*F29+#REF!*F29+#REF!</f>
        <v>#REF!</v>
      </c>
      <c r="I29" s="1">
        <f>$J$8*F29*F29+$J$9*F29+$J$10</f>
        <v>-2.1321444054305498</v>
      </c>
      <c r="J29" s="1" t="e">
        <f t="shared" si="4"/>
        <v>#REF!</v>
      </c>
      <c r="K29" s="1">
        <f t="shared" si="5"/>
        <v>970485.34194084199</v>
      </c>
    </row>
    <row r="30" spans="1:11" s="1" customFormat="1">
      <c r="A30" s="1">
        <f>A10</f>
        <v>17.600000000000001</v>
      </c>
      <c r="B30" s="1">
        <f t="shared" si="1"/>
        <v>2.0699999999999998</v>
      </c>
      <c r="C30" s="2">
        <f t="shared" si="2"/>
        <v>36.432000000000002</v>
      </c>
      <c r="D30" s="1">
        <f t="shared" si="3"/>
        <v>641.20320000000004</v>
      </c>
      <c r="F30" s="1">
        <v>9</v>
      </c>
      <c r="G30" s="1">
        <v>1569</v>
      </c>
      <c r="H30" s="1" t="e">
        <f>#REF!*F30*F30+#REF!*F30+#REF!</f>
        <v>#REF!</v>
      </c>
      <c r="I30" s="1">
        <f>$J$8*F30*F30+$J$9*F30+$J$10</f>
        <v>-1.323027760499393</v>
      </c>
      <c r="J30" s="1" t="e">
        <f t="shared" si="4"/>
        <v>#REF!</v>
      </c>
      <c r="K30" s="1">
        <f t="shared" si="5"/>
        <v>2465914.411514902</v>
      </c>
    </row>
    <row r="31" spans="1:11" s="1" customFormat="1">
      <c r="A31" s="1">
        <f>A11</f>
        <v>17.899999999999999</v>
      </c>
      <c r="B31" s="1">
        <f t="shared" si="1"/>
        <v>2.02</v>
      </c>
      <c r="C31" s="2">
        <f t="shared" si="2"/>
        <v>36.157999999999994</v>
      </c>
      <c r="D31" s="1">
        <f t="shared" si="3"/>
        <v>647.22819999999979</v>
      </c>
      <c r="F31" s="1">
        <v>10</v>
      </c>
      <c r="G31" s="1">
        <v>1804</v>
      </c>
      <c r="H31" s="1" t="e">
        <f>#REF!*F31*F31+#REF!*F31+#REF!</f>
        <v>#REF!</v>
      </c>
      <c r="I31" s="1">
        <f>$J$8*F31*F31+$J$9*F31+$J$10</f>
        <v>-0.60048552496001761</v>
      </c>
      <c r="J31" s="1" t="e">
        <f t="shared" si="4"/>
        <v>#REF!</v>
      </c>
      <c r="K31" s="1">
        <f t="shared" si="5"/>
        <v>3256582.9123569215</v>
      </c>
    </row>
    <row r="32" spans="1:11" s="1" customFormat="1">
      <c r="C32" s="2"/>
    </row>
    <row r="33" spans="3:11" s="1" customFormat="1">
      <c r="C33" s="2"/>
      <c r="J33" s="1" t="e">
        <f>SUM(J22:J31)</f>
        <v>#REF!</v>
      </c>
      <c r="K33" s="1">
        <f>SUM(K22:K31)</f>
        <v>16772015.980814174</v>
      </c>
    </row>
    <row r="34" spans="3:11" s="1" customFormat="1">
      <c r="C34" s="2"/>
    </row>
    <row r="35" spans="3:11" s="1" customFormat="1">
      <c r="C35" s="2"/>
    </row>
    <row r="36" spans="3:11" s="1" customFormat="1">
      <c r="C36" s="2"/>
    </row>
    <row r="37" spans="3:11" s="1" customFormat="1">
      <c r="C37" s="2"/>
    </row>
    <row r="38" spans="3:11" s="1" customFormat="1">
      <c r="C38" s="2"/>
    </row>
    <row r="39" spans="3:11" s="1" customFormat="1">
      <c r="C39" s="2"/>
    </row>
  </sheetData>
  <mergeCells count="4">
    <mergeCell ref="I2:K2"/>
    <mergeCell ref="E2:G2"/>
    <mergeCell ref="E7:G7"/>
    <mergeCell ref="I7:J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MikelWhitehead</cp:lastModifiedBy>
  <dcterms:created xsi:type="dcterms:W3CDTF">2012-07-09T22:43:05Z</dcterms:created>
  <dcterms:modified xsi:type="dcterms:W3CDTF">2012-10-17T01:17:08Z</dcterms:modified>
</cp:coreProperties>
</file>