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0" windowWidth="3765" windowHeight="11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2" i="1"/>
  <c r="J22"/>
  <c r="J33" s="1"/>
  <c r="K33"/>
  <c r="K23"/>
  <c r="K24"/>
  <c r="K25"/>
  <c r="K26"/>
  <c r="K27"/>
  <c r="K28"/>
  <c r="K29"/>
  <c r="K30"/>
  <c r="K31"/>
  <c r="K22"/>
  <c r="J23"/>
  <c r="J24"/>
  <c r="J25"/>
  <c r="J26"/>
  <c r="J27"/>
  <c r="J28"/>
  <c r="J29"/>
  <c r="J30"/>
  <c r="J31"/>
  <c r="I23"/>
  <c r="I24"/>
  <c r="I25"/>
  <c r="I26"/>
  <c r="I27"/>
  <c r="I28"/>
  <c r="I29"/>
  <c r="I30"/>
  <c r="I31"/>
  <c r="I22"/>
  <c r="H23"/>
  <c r="H24"/>
  <c r="H25"/>
  <c r="H26"/>
  <c r="H27"/>
  <c r="H28"/>
  <c r="H29"/>
  <c r="H30"/>
  <c r="H31"/>
  <c r="E8"/>
  <c r="D23"/>
  <c r="D24"/>
  <c r="D25"/>
  <c r="D26"/>
  <c r="D27"/>
  <c r="D28"/>
  <c r="D29"/>
  <c r="D30"/>
  <c r="D31"/>
  <c r="C23"/>
  <c r="C24"/>
  <c r="C25"/>
  <c r="C26"/>
  <c r="C27"/>
  <c r="C28"/>
  <c r="C29"/>
  <c r="C30"/>
  <c r="C31"/>
  <c r="C22"/>
  <c r="E9" s="1"/>
  <c r="I21"/>
  <c r="I19"/>
  <c r="J19"/>
  <c r="I20"/>
  <c r="J20"/>
  <c r="J21"/>
  <c r="H20"/>
  <c r="H21"/>
  <c r="H19"/>
  <c r="H6"/>
  <c r="I15"/>
  <c r="I14"/>
  <c r="I16"/>
  <c r="D18"/>
  <c r="D19"/>
  <c r="D17"/>
  <c r="G15" s="1"/>
  <c r="D15"/>
  <c r="D14"/>
  <c r="D13"/>
  <c r="C2" l="1"/>
  <c r="I10"/>
  <c r="D22"/>
  <c r="E10" s="1"/>
  <c r="K10" s="1"/>
  <c r="I11"/>
  <c r="G14"/>
  <c r="C4"/>
  <c r="C9"/>
  <c r="C5"/>
  <c r="C10"/>
  <c r="C6"/>
  <c r="C11"/>
  <c r="C7"/>
  <c r="C3"/>
  <c r="C8"/>
  <c r="H3"/>
  <c r="I3" s="1"/>
  <c r="I8" s="1"/>
  <c r="I12" l="1"/>
  <c r="J7"/>
  <c r="J8"/>
  <c r="H7"/>
  <c r="H8"/>
  <c r="I6"/>
  <c r="J6"/>
  <c r="I7"/>
  <c r="K12" l="1"/>
  <c r="K11"/>
</calcChain>
</file>

<file path=xl/sharedStrings.xml><?xml version="1.0" encoding="utf-8"?>
<sst xmlns="http://schemas.openxmlformats.org/spreadsheetml/2006/main" count="21" uniqueCount="18">
  <si>
    <t>COUNT</t>
  </si>
  <si>
    <t>SUM X</t>
  </si>
  <si>
    <t>SUM Y</t>
  </si>
  <si>
    <t>X2</t>
  </si>
  <si>
    <t>X3</t>
  </si>
  <si>
    <t>X4</t>
  </si>
  <si>
    <t>DET</t>
  </si>
  <si>
    <t>MATRIX 3x3</t>
  </si>
  <si>
    <t>1/DET</t>
  </si>
  <si>
    <t>INVERSE MATRIX 3x3</t>
  </si>
  <si>
    <t>MATRIX 1x3</t>
  </si>
  <si>
    <t>a</t>
  </si>
  <si>
    <t>b</t>
  </si>
  <si>
    <t>c</t>
  </si>
  <si>
    <t>X</t>
  </si>
  <si>
    <t>Actual Y</t>
  </si>
  <si>
    <t>Predicted Y</t>
  </si>
  <si>
    <t>Matrix times Inverse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</si>
</sst>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8B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0" xfId="0" applyNumberFormat="1"/>
    <xf numFmtId="0" fontId="1" fillId="0" borderId="0" xfId="0" applyFont="1" applyBorder="1" applyAlignment="1">
      <alignment horizontal="left" indent="2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PlottedPoints</c:v>
          </c:tx>
          <c:spPr>
            <a:ln>
              <a:noFill/>
            </a:ln>
          </c:spPr>
          <c:xVal>
            <c:numRef>
              <c:f>Sheet1!$F$22:$F$31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Sheet1!$G$22:$G$31</c:f>
              <c:numCache>
                <c:formatCode>General</c:formatCode>
                <c:ptCount val="10"/>
                <c:pt idx="0">
                  <c:v>1873</c:v>
                </c:pt>
                <c:pt idx="1">
                  <c:v>1546</c:v>
                </c:pt>
                <c:pt idx="2">
                  <c:v>1359</c:v>
                </c:pt>
                <c:pt idx="3">
                  <c:v>1200</c:v>
                </c:pt>
                <c:pt idx="4">
                  <c:v>547</c:v>
                </c:pt>
                <c:pt idx="5">
                  <c:v>468</c:v>
                </c:pt>
                <c:pt idx="6">
                  <c:v>512</c:v>
                </c:pt>
                <c:pt idx="7">
                  <c:v>983</c:v>
                </c:pt>
                <c:pt idx="8">
                  <c:v>1569</c:v>
                </c:pt>
                <c:pt idx="9">
                  <c:v>1804</c:v>
                </c:pt>
              </c:numCache>
            </c:numRef>
          </c:yVal>
          <c:smooth val="1"/>
        </c:ser>
        <c:ser>
          <c:idx val="1"/>
          <c:order val="1"/>
          <c:tx>
            <c:v>OurVersion</c:v>
          </c:tx>
          <c:xVal>
            <c:numRef>
              <c:f>Sheet1!$F$22:$F$31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Sheet1!$H$22:$H$31</c:f>
              <c:numCache>
                <c:formatCode>General</c:formatCode>
                <c:ptCount val="10"/>
                <c:pt idx="0">
                  <c:v>2036.8746873033595</c:v>
                </c:pt>
                <c:pt idx="1">
                  <c:v>1522.5524966053263</c:v>
                </c:pt>
                <c:pt idx="2">
                  <c:v>1130.2032368104426</c:v>
                </c:pt>
                <c:pt idx="3">
                  <c:v>859.82690791870846</c:v>
                </c:pt>
                <c:pt idx="4">
                  <c:v>711.42350993012383</c:v>
                </c:pt>
                <c:pt idx="5">
                  <c:v>684.99304284468872</c:v>
                </c:pt>
                <c:pt idx="6">
                  <c:v>780.53550666240335</c:v>
                </c:pt>
                <c:pt idx="7">
                  <c:v>998.05090138326705</c:v>
                </c:pt>
                <c:pt idx="8">
                  <c:v>1337.5392270072807</c:v>
                </c:pt>
                <c:pt idx="9">
                  <c:v>1799.0004835344434</c:v>
                </c:pt>
              </c:numCache>
            </c:numRef>
          </c:yVal>
          <c:smooth val="1"/>
        </c:ser>
        <c:ser>
          <c:idx val="2"/>
          <c:order val="2"/>
          <c:tx>
            <c:v>ExcelsVersion</c:v>
          </c:tx>
          <c:xVal>
            <c:numRef>
              <c:f>Sheet1!$F$22:$F$31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Sheet1!$I$22:$I$31</c:f>
              <c:numCache>
                <c:formatCode>General</c:formatCode>
                <c:ptCount val="10"/>
                <c:pt idx="0">
                  <c:v>2069.9090909090905</c:v>
                </c:pt>
                <c:pt idx="1">
                  <c:v>1535.042424242424</c:v>
                </c:pt>
                <c:pt idx="2">
                  <c:v>1127.0999999999997</c:v>
                </c:pt>
                <c:pt idx="3">
                  <c:v>846.08181818181811</c:v>
                </c:pt>
                <c:pt idx="4">
                  <c:v>691.98787878787903</c:v>
                </c:pt>
                <c:pt idx="5">
                  <c:v>664.81818181818153</c:v>
                </c:pt>
                <c:pt idx="6">
                  <c:v>764.57272727272675</c:v>
                </c:pt>
                <c:pt idx="7">
                  <c:v>991.25151515151492</c:v>
                </c:pt>
                <c:pt idx="8">
                  <c:v>1344.854545454546</c:v>
                </c:pt>
                <c:pt idx="9">
                  <c:v>1825.3818181818183</c:v>
                </c:pt>
              </c:numCache>
            </c:numRef>
          </c:yVal>
          <c:smooth val="1"/>
        </c:ser>
        <c:axId val="49562368"/>
        <c:axId val="48998272"/>
      </c:scatterChart>
      <c:valAx>
        <c:axId val="49562368"/>
        <c:scaling>
          <c:orientation val="minMax"/>
        </c:scaling>
        <c:axPos val="b"/>
        <c:numFmt formatCode="General" sourceLinked="1"/>
        <c:tickLblPos val="nextTo"/>
        <c:crossAx val="48998272"/>
        <c:crosses val="autoZero"/>
        <c:crossBetween val="midCat"/>
      </c:valAx>
      <c:valAx>
        <c:axId val="48998272"/>
        <c:scaling>
          <c:orientation val="minMax"/>
        </c:scaling>
        <c:axPos val="l"/>
        <c:majorGridlines/>
        <c:numFmt formatCode="General" sourceLinked="1"/>
        <c:tickLblPos val="nextTo"/>
        <c:crossAx val="4956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523874</xdr:colOff>
      <xdr:row>0</xdr:row>
      <xdr:rowOff>104774</xdr:rowOff>
    </xdr:from>
    <xdr:to>
      <xdr:col>27</xdr:col>
      <xdr:colOff>361949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G1" workbookViewId="0">
      <selection activeCell="M25" sqref="M25"/>
    </sheetView>
  </sheetViews>
  <sheetFormatPr defaultRowHeight="15"/>
  <cols>
    <col min="3" max="3" width="10.5703125" style="11" customWidth="1"/>
    <col min="9" max="9" width="10.7109375" bestFit="1" customWidth="1"/>
  </cols>
  <sheetData>
    <row r="1" spans="1:12">
      <c r="A1" s="9" t="s">
        <v>14</v>
      </c>
      <c r="B1" s="9" t="s">
        <v>15</v>
      </c>
      <c r="C1" s="10" t="s">
        <v>16</v>
      </c>
    </row>
    <row r="2" spans="1:12">
      <c r="A2">
        <v>1</v>
      </c>
      <c r="B2">
        <v>1873</v>
      </c>
      <c r="C2" s="11">
        <f>($I$14 * A2^2) + ($I$15 * A2^1) + $I$16</f>
        <v>2069.9090909090905</v>
      </c>
      <c r="E2" t="s">
        <v>7</v>
      </c>
      <c r="H2" t="s">
        <v>6</v>
      </c>
      <c r="I2" t="s">
        <v>8</v>
      </c>
    </row>
    <row r="3" spans="1:12">
      <c r="A3">
        <v>2</v>
      </c>
      <c r="B3">
        <v>1546</v>
      </c>
      <c r="C3" s="11">
        <f t="shared" ref="C3:C11" si="0">($I$14 * A3^2) + ($I$15 * A3^1) + $I$16</f>
        <v>1535.042424242424</v>
      </c>
      <c r="D3" s="1">
        <v>10</v>
      </c>
      <c r="E3" s="1">
        <v>55</v>
      </c>
      <c r="F3" s="1">
        <v>385</v>
      </c>
      <c r="H3">
        <f>$D$3*(F5*E4-F4*E5)-$D$4*(F5*E3-E5*F3)+$D$5*(F4*E3-E4*F3)</f>
        <v>452915</v>
      </c>
      <c r="I3">
        <f>1/H3</f>
        <v>2.2079198083525604E-6</v>
      </c>
      <c r="L3" s="2"/>
    </row>
    <row r="4" spans="1:12">
      <c r="A4">
        <v>3</v>
      </c>
      <c r="B4">
        <v>1359</v>
      </c>
      <c r="C4" s="11">
        <f t="shared" si="0"/>
        <v>1127.0999999999997</v>
      </c>
      <c r="D4" s="1">
        <v>55</v>
      </c>
      <c r="E4" s="1">
        <v>385</v>
      </c>
      <c r="F4" s="1">
        <v>3024</v>
      </c>
    </row>
    <row r="5" spans="1:12">
      <c r="A5">
        <v>4</v>
      </c>
      <c r="B5">
        <v>1200</v>
      </c>
      <c r="C5" s="11">
        <f t="shared" si="0"/>
        <v>846.08181818181811</v>
      </c>
      <c r="D5" s="1">
        <v>385</v>
      </c>
      <c r="E5" s="1">
        <v>3024</v>
      </c>
      <c r="F5" s="1">
        <v>25332</v>
      </c>
      <c r="I5" t="s">
        <v>9</v>
      </c>
    </row>
    <row r="6" spans="1:12">
      <c r="A6">
        <v>5</v>
      </c>
      <c r="B6">
        <v>547</v>
      </c>
      <c r="C6" s="11">
        <f t="shared" si="0"/>
        <v>691.98787878787903</v>
      </c>
      <c r="H6" s="1">
        <f>I3*(F5*E4-E5*F4)</f>
        <v>1.3429539759115947</v>
      </c>
      <c r="I6" s="1">
        <f>I3*-(F5*E3-E5*F3)</f>
        <v>-0.50565779450890336</v>
      </c>
      <c r="J6" s="1">
        <f>I3*(E5*D4-E4*D5)</f>
        <v>3.995230893213958E-2</v>
      </c>
    </row>
    <row r="7" spans="1:12">
      <c r="A7">
        <v>6</v>
      </c>
      <c r="B7">
        <v>468</v>
      </c>
      <c r="C7" s="11">
        <f t="shared" si="0"/>
        <v>664.81818181818153</v>
      </c>
      <c r="E7" t="s">
        <v>10</v>
      </c>
      <c r="H7" s="1">
        <f>I3*-(F5*E3-F3*E5)</f>
        <v>-0.50565779450890336</v>
      </c>
      <c r="I7" s="1">
        <f>I3*(F5*D3-F3*D5)</f>
        <v>0.23204133225881235</v>
      </c>
      <c r="J7" s="1">
        <f>I3*-(E5*D3-E3*D5)</f>
        <v>-2.001479306271596E-2</v>
      </c>
    </row>
    <row r="8" spans="1:12">
      <c r="A8">
        <v>7</v>
      </c>
      <c r="B8">
        <v>512</v>
      </c>
      <c r="C8" s="11">
        <f t="shared" si="0"/>
        <v>764.57272727272675</v>
      </c>
      <c r="E8" s="1">
        <f>SUM(B22:B31)</f>
        <v>11861</v>
      </c>
      <c r="F8">
        <v>10</v>
      </c>
      <c r="H8" s="1">
        <f>I3*(F4*E3-F3*E4)</f>
        <v>3.995230893213958E-2</v>
      </c>
      <c r="I8" s="1">
        <f>I3*-(F4*D3-F3*D4)</f>
        <v>-2.001479306271596E-2</v>
      </c>
      <c r="J8" s="1">
        <f>I3*(E4*D3-E3*D4)</f>
        <v>1.8215338418908623E-3</v>
      </c>
    </row>
    <row r="9" spans="1:12">
      <c r="A9">
        <v>8</v>
      </c>
      <c r="B9">
        <v>983</v>
      </c>
      <c r="C9" s="11">
        <f t="shared" si="0"/>
        <v>991.25151515151492</v>
      </c>
      <c r="E9" s="13">
        <f>SUM(C22:C31)</f>
        <v>62994</v>
      </c>
      <c r="F9">
        <v>30</v>
      </c>
    </row>
    <row r="10" spans="1:12">
      <c r="A10">
        <v>9</v>
      </c>
      <c r="B10">
        <v>1569</v>
      </c>
      <c r="C10" s="11">
        <f t="shared" si="0"/>
        <v>1344.8545454545451</v>
      </c>
      <c r="E10" s="1">
        <f>SUM(D22:D31)</f>
        <v>465500</v>
      </c>
      <c r="F10">
        <v>100</v>
      </c>
      <c r="H10" s="4" t="s">
        <v>13</v>
      </c>
      <c r="I10" s="1">
        <f>E8*H6+E9*H7+E10*H8</f>
        <v>2673.1698089045422</v>
      </c>
      <c r="K10">
        <f>E8*H6+E9*I6+E10*J6</f>
        <v>2673.1698089045422</v>
      </c>
    </row>
    <row r="11" spans="1:12">
      <c r="A11">
        <v>10</v>
      </c>
      <c r="B11">
        <v>1804</v>
      </c>
      <c r="C11" s="11">
        <f t="shared" si="0"/>
        <v>1825.3818181818183</v>
      </c>
      <c r="H11" s="5" t="s">
        <v>12</v>
      </c>
      <c r="I11" s="1">
        <f>I6*E8+I7*E9+I8*E10</f>
        <v>-697.28158705275746</v>
      </c>
      <c r="K11">
        <f>E8*H7+E9*I7+E10*J7</f>
        <v>-697.28158705275746</v>
      </c>
    </row>
    <row r="12" spans="1:12">
      <c r="H12" s="6" t="s">
        <v>11</v>
      </c>
      <c r="I12" s="1">
        <f>J6*E8+J7*E9+J8*E10</f>
        <v>60.986465451574759</v>
      </c>
      <c r="K12">
        <f>H8*E8+I8*E9+J8*E10</f>
        <v>60.986465451574759</v>
      </c>
    </row>
    <row r="13" spans="1:12">
      <c r="A13">
        <v>2</v>
      </c>
      <c r="C13" s="11" t="s">
        <v>0</v>
      </c>
      <c r="D13">
        <f>COUNT(A2:A11)</f>
        <v>10</v>
      </c>
    </row>
    <row r="14" spans="1:12">
      <c r="A14">
        <v>3</v>
      </c>
      <c r="C14" s="11" t="s">
        <v>1</v>
      </c>
      <c r="D14">
        <f>SUM(A2:A11)</f>
        <v>55</v>
      </c>
      <c r="G14">
        <f>D14*D15</f>
        <v>652355</v>
      </c>
      <c r="H14" s="4" t="s">
        <v>11</v>
      </c>
      <c r="I14" s="3">
        <f>INDEX(LINEST($B$2:$B$11,$A$2:$A$11^{1,2}),1,1)</f>
        <v>63.46212121212119</v>
      </c>
    </row>
    <row r="15" spans="1:12">
      <c r="A15">
        <v>4</v>
      </c>
      <c r="C15" s="11" t="s">
        <v>2</v>
      </c>
      <c r="D15">
        <f>SUM(B2:B11)</f>
        <v>11861</v>
      </c>
      <c r="G15">
        <f>D17*D15</f>
        <v>4566485</v>
      </c>
      <c r="H15" s="5" t="s">
        <v>12</v>
      </c>
      <c r="I15" s="3">
        <f>INDEX(LINEST($B$2:$B$11,$A$2:$A$11^{1,2}),1,2)</f>
        <v>-725.25303030303007</v>
      </c>
    </row>
    <row r="16" spans="1:12">
      <c r="H16" s="6" t="s">
        <v>13</v>
      </c>
      <c r="I16" s="8">
        <f>INDEX(LINEST($B$2:$B$11,$A$2:$A$11^{1,2}),1,3)</f>
        <v>2731.6999999999994</v>
      </c>
    </row>
    <row r="17" spans="1:11">
      <c r="C17" s="11" t="s">
        <v>3</v>
      </c>
      <c r="D17">
        <f>A2^A13+A3^A13+A4^A13+A5^A13+A6^A13+A7^A13+A8^A13+A9^A13+A10^A13+A11^A13</f>
        <v>385</v>
      </c>
      <c r="H17" s="7"/>
      <c r="I17" s="12"/>
      <c r="J17" s="7"/>
    </row>
    <row r="18" spans="1:11">
      <c r="C18" s="11" t="s">
        <v>4</v>
      </c>
      <c r="D18">
        <f>A3^A14+A4^A14+A5^A14+A6^A14+A7^A14+A8^A14+A9^A14+A10^A14+A11^A14+A12^A14</f>
        <v>3024</v>
      </c>
      <c r="H18" s="7"/>
      <c r="I18" s="12" t="s">
        <v>17</v>
      </c>
      <c r="J18" s="7"/>
    </row>
    <row r="19" spans="1:11">
      <c r="C19" s="11" t="s">
        <v>5</v>
      </c>
      <c r="D19">
        <f t="shared" ref="D19" si="1">A4^A15+A5^A15+A6^A15+A7^A15+A8^A15+A9^A15+A10^A15+A11^A15+A12^A15+A13^A15</f>
        <v>25332</v>
      </c>
      <c r="H19">
        <f>$D3*H$6+$E3*H$7+$F3*H$8</f>
        <v>1</v>
      </c>
      <c r="I19">
        <f t="shared" ref="I19:J19" si="2">$D3*I$6+$E3*I$7+$F3*I$8</f>
        <v>0</v>
      </c>
      <c r="J19">
        <f t="shared" si="2"/>
        <v>0</v>
      </c>
    </row>
    <row r="20" spans="1:11">
      <c r="H20">
        <f t="shared" ref="H20:J21" si="3">$D4*H$6+$E4*H$7+$F4*H$8</f>
        <v>0</v>
      </c>
      <c r="I20">
        <f t="shared" si="3"/>
        <v>1</v>
      </c>
      <c r="J20">
        <f t="shared" si="3"/>
        <v>0</v>
      </c>
    </row>
    <row r="21" spans="1:11">
      <c r="H21">
        <f t="shared" si="3"/>
        <v>0</v>
      </c>
      <c r="I21">
        <f>$D5*I$6+$E5*I$7+$F5*I$8</f>
        <v>0</v>
      </c>
      <c r="J21">
        <f t="shared" si="3"/>
        <v>1</v>
      </c>
    </row>
    <row r="22" spans="1:11">
      <c r="A22">
        <v>1</v>
      </c>
      <c r="B22">
        <v>1873</v>
      </c>
      <c r="C22" s="11">
        <f>A22*B22</f>
        <v>1873</v>
      </c>
      <c r="D22">
        <f>A22*C22</f>
        <v>1873</v>
      </c>
      <c r="F22">
        <v>1</v>
      </c>
      <c r="G22">
        <v>1873</v>
      </c>
      <c r="H22">
        <f>$I$12*F22*F22+$I$11*F22+$I$10</f>
        <v>2036.8746873033595</v>
      </c>
      <c r="I22">
        <f>$I$14*F22*F22+$I$15*F22+$I$16</f>
        <v>2069.9090909090905</v>
      </c>
      <c r="J22">
        <f>(H22-G22)^2</f>
        <v>26854.913138773838</v>
      </c>
      <c r="K22">
        <f>(I22-G22)^2</f>
        <v>38773.190082644483</v>
      </c>
    </row>
    <row r="23" spans="1:11">
      <c r="A23">
        <v>2</v>
      </c>
      <c r="B23">
        <v>1546</v>
      </c>
      <c r="C23" s="11">
        <f t="shared" ref="C23:C31" si="4">A23*B23</f>
        <v>3092</v>
      </c>
      <c r="D23">
        <f t="shared" ref="D23:D31" si="5">A23*C23</f>
        <v>6184</v>
      </c>
      <c r="F23">
        <v>2</v>
      </c>
      <c r="G23">
        <v>1546</v>
      </c>
      <c r="H23">
        <f t="shared" ref="H23:H31" si="6">$I$12*F23*F23+$I$11*F23+$I$10</f>
        <v>1522.5524966053263</v>
      </c>
      <c r="I23">
        <f t="shared" ref="I23:I31" si="7">$I$14*F23*F23+$I$15*F23+$I$16</f>
        <v>1535.042424242424</v>
      </c>
      <c r="J23">
        <f t="shared" ref="J23:J31" si="8">(H23-G23)^2</f>
        <v>549.78541544323616</v>
      </c>
      <c r="K23">
        <f t="shared" ref="K23:K31" si="9">(I23-G23)^2</f>
        <v>120.06846648301777</v>
      </c>
    </row>
    <row r="24" spans="1:11">
      <c r="A24">
        <v>3</v>
      </c>
      <c r="B24">
        <v>1359</v>
      </c>
      <c r="C24" s="11">
        <f t="shared" si="4"/>
        <v>4077</v>
      </c>
      <c r="D24">
        <f t="shared" si="5"/>
        <v>12231</v>
      </c>
      <c r="F24">
        <v>3</v>
      </c>
      <c r="G24">
        <v>1359</v>
      </c>
      <c r="H24">
        <f t="shared" si="6"/>
        <v>1130.2032368104426</v>
      </c>
      <c r="I24">
        <f t="shared" si="7"/>
        <v>1127.0999999999997</v>
      </c>
      <c r="J24">
        <f t="shared" si="8"/>
        <v>52347.95884601841</v>
      </c>
      <c r="K24">
        <f t="shared" si="9"/>
        <v>53777.610000000146</v>
      </c>
    </row>
    <row r="25" spans="1:11">
      <c r="A25">
        <v>4</v>
      </c>
      <c r="B25">
        <v>1200</v>
      </c>
      <c r="C25" s="11">
        <f t="shared" si="4"/>
        <v>4800</v>
      </c>
      <c r="D25">
        <f t="shared" si="5"/>
        <v>19200</v>
      </c>
      <c r="F25">
        <v>4</v>
      </c>
      <c r="G25">
        <v>1200</v>
      </c>
      <c r="H25">
        <f t="shared" si="6"/>
        <v>859.82690791870846</v>
      </c>
      <c r="I25">
        <f t="shared" si="7"/>
        <v>846.08181818181811</v>
      </c>
      <c r="J25">
        <f t="shared" si="8"/>
        <v>115717.73257614685</v>
      </c>
      <c r="K25">
        <f t="shared" si="9"/>
        <v>125258.07942148765</v>
      </c>
    </row>
    <row r="26" spans="1:11">
      <c r="A26">
        <v>5</v>
      </c>
      <c r="B26">
        <v>547</v>
      </c>
      <c r="C26" s="11">
        <f t="shared" si="4"/>
        <v>2735</v>
      </c>
      <c r="D26">
        <f t="shared" si="5"/>
        <v>13675</v>
      </c>
      <c r="F26">
        <v>5</v>
      </c>
      <c r="G26">
        <v>547</v>
      </c>
      <c r="H26">
        <f t="shared" si="6"/>
        <v>711.42350993012383</v>
      </c>
      <c r="I26">
        <f t="shared" si="7"/>
        <v>691.98787878787903</v>
      </c>
      <c r="J26">
        <f t="shared" si="8"/>
        <v>27035.090617741527</v>
      </c>
      <c r="K26">
        <f t="shared" si="9"/>
        <v>21021.4849954087</v>
      </c>
    </row>
    <row r="27" spans="1:11">
      <c r="A27">
        <v>6</v>
      </c>
      <c r="B27">
        <v>468</v>
      </c>
      <c r="C27" s="11">
        <f t="shared" si="4"/>
        <v>2808</v>
      </c>
      <c r="D27">
        <f t="shared" si="5"/>
        <v>16848</v>
      </c>
      <c r="F27">
        <v>6</v>
      </c>
      <c r="G27">
        <v>468</v>
      </c>
      <c r="H27">
        <f t="shared" si="6"/>
        <v>684.99304284468872</v>
      </c>
      <c r="I27">
        <f t="shared" si="7"/>
        <v>664.81818181818153</v>
      </c>
      <c r="J27">
        <f t="shared" si="8"/>
        <v>47085.98064299691</v>
      </c>
      <c r="K27">
        <f t="shared" si="9"/>
        <v>38737.39669421476</v>
      </c>
    </row>
    <row r="28" spans="1:11">
      <c r="A28">
        <v>7</v>
      </c>
      <c r="B28">
        <v>512</v>
      </c>
      <c r="C28" s="11">
        <f t="shared" si="4"/>
        <v>3584</v>
      </c>
      <c r="D28">
        <f t="shared" si="5"/>
        <v>25088</v>
      </c>
      <c r="F28">
        <v>7</v>
      </c>
      <c r="G28">
        <v>512</v>
      </c>
      <c r="H28">
        <f t="shared" si="6"/>
        <v>780.53550666240335</v>
      </c>
      <c r="I28">
        <f t="shared" si="7"/>
        <v>764.57272727272675</v>
      </c>
      <c r="J28">
        <f t="shared" si="8"/>
        <v>72111.318338433673</v>
      </c>
      <c r="K28">
        <f t="shared" si="9"/>
        <v>63792.982561983205</v>
      </c>
    </row>
    <row r="29" spans="1:11">
      <c r="A29">
        <v>8</v>
      </c>
      <c r="B29">
        <v>983</v>
      </c>
      <c r="C29" s="11">
        <f t="shared" si="4"/>
        <v>7864</v>
      </c>
      <c r="D29">
        <f t="shared" si="5"/>
        <v>62912</v>
      </c>
      <c r="F29">
        <v>8</v>
      </c>
      <c r="G29">
        <v>983</v>
      </c>
      <c r="H29">
        <f t="shared" si="6"/>
        <v>998.05090138326705</v>
      </c>
      <c r="I29">
        <f t="shared" si="7"/>
        <v>991.25151515151492</v>
      </c>
      <c r="J29">
        <f t="shared" si="8"/>
        <v>226.52963244882989</v>
      </c>
      <c r="K29">
        <f t="shared" si="9"/>
        <v>68.087502295680338</v>
      </c>
    </row>
    <row r="30" spans="1:11">
      <c r="A30">
        <v>9</v>
      </c>
      <c r="B30">
        <v>1569</v>
      </c>
      <c r="C30" s="11">
        <f t="shared" si="4"/>
        <v>14121</v>
      </c>
      <c r="D30">
        <f t="shared" si="5"/>
        <v>127089</v>
      </c>
      <c r="F30">
        <v>9</v>
      </c>
      <c r="G30">
        <v>1569</v>
      </c>
      <c r="H30">
        <f t="shared" si="6"/>
        <v>1337.5392270072807</v>
      </c>
      <c r="I30">
        <f t="shared" si="7"/>
        <v>1344.854545454546</v>
      </c>
      <c r="J30">
        <f t="shared" si="8"/>
        <v>53574.089434387126</v>
      </c>
      <c r="K30">
        <f t="shared" si="9"/>
        <v>50241.184793388165</v>
      </c>
    </row>
    <row r="31" spans="1:11">
      <c r="A31">
        <v>10</v>
      </c>
      <c r="B31">
        <v>1804</v>
      </c>
      <c r="C31" s="11">
        <f t="shared" si="4"/>
        <v>18040</v>
      </c>
      <c r="D31">
        <f t="shared" si="5"/>
        <v>180400</v>
      </c>
      <c r="F31">
        <v>10</v>
      </c>
      <c r="G31">
        <v>1804</v>
      </c>
      <c r="H31">
        <f t="shared" si="6"/>
        <v>1799.0004835344434</v>
      </c>
      <c r="I31">
        <f t="shared" si="7"/>
        <v>1825.3818181818183</v>
      </c>
      <c r="J31">
        <f t="shared" si="8"/>
        <v>24.99516488937109</v>
      </c>
      <c r="K31">
        <f t="shared" si="9"/>
        <v>457.18214876033517</v>
      </c>
    </row>
    <row r="33" spans="10:11">
      <c r="J33">
        <f>SUM(J22:J31)</f>
        <v>395528.3938072797</v>
      </c>
      <c r="K33">
        <f>SUM(K22:K31)</f>
        <v>392247.2666666662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2012-07-09T22:43:05Z</dcterms:created>
  <dcterms:modified xsi:type="dcterms:W3CDTF">2012-07-11T03:15:41Z</dcterms:modified>
</cp:coreProperties>
</file>