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8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19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0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/>
  <xr:revisionPtr revIDLastSave="0" documentId="8_{7F076146-4142-4A39-9023-B909CA844413}" xr6:coauthVersionLast="47" xr6:coauthVersionMax="47" xr10:uidLastSave="{00000000-0000-0000-0000-000000000000}"/>
  <bookViews>
    <workbookView xWindow="0" yWindow="0" windowWidth="16384" windowHeight="8192" tabRatio="500" firstSheet="19" activeTab="19" xr2:uid="{00000000-000D-0000-FFFF-FFFF00000000}"/>
  </bookViews>
  <sheets>
    <sheet name="1Instrucciones" sheetId="1" r:id="rId1"/>
    <sheet name="2calendario" sheetId="2" r:id="rId2"/>
    <sheet name="2Ingresos" sheetId="3" r:id="rId3"/>
    <sheet name="3futbol" sheetId="4" r:id="rId4"/>
    <sheet name="3olimpiadas" sheetId="5" r:id="rId5"/>
    <sheet name="3Golf" sheetId="6" r:id="rId6"/>
    <sheet name="3grados" sheetId="7" r:id="rId7"/>
    <sheet name="3menus" sheetId="8" r:id="rId8"/>
    <sheet name="3Papeleria" sheetId="9" r:id="rId9"/>
    <sheet name="3Evaluaciones" sheetId="10" r:id="rId10"/>
    <sheet name="3moneda" sheetId="11" r:id="rId11"/>
    <sheet name="3TablasX" sheetId="12" r:id="rId12"/>
    <sheet name="3Liga" sheetId="13" r:id="rId13"/>
    <sheet name="3Consumo" sheetId="14" r:id="rId14"/>
    <sheet name="4Factura" sheetId="15" r:id="rId15"/>
    <sheet name="4Boletín" sheetId="16" r:id="rId16"/>
    <sheet name="5Elecciones" sheetId="17" r:id="rId17"/>
    <sheet name="5Mercader" sheetId="18" r:id="rId18"/>
    <sheet name="5Comisiones" sheetId="19" r:id="rId19"/>
    <sheet name="5Domestica" sheetId="20" r:id="rId20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9" i="20" l="1"/>
  <c r="G35" i="20"/>
  <c r="G24" i="20"/>
  <c r="G25" i="20"/>
  <c r="G26" i="20"/>
  <c r="G27" i="20"/>
  <c r="G28" i="20"/>
  <c r="G29" i="20"/>
  <c r="G30" i="20"/>
  <c r="G31" i="20"/>
  <c r="G32" i="20"/>
  <c r="G33" i="20"/>
  <c r="G23" i="20"/>
  <c r="D35" i="20"/>
  <c r="C35" i="20"/>
  <c r="E35" i="20"/>
  <c r="B35" i="20"/>
  <c r="E24" i="20"/>
  <c r="E25" i="20"/>
  <c r="E26" i="20"/>
  <c r="E27" i="20"/>
  <c r="E28" i="20"/>
  <c r="E29" i="20"/>
  <c r="E30" i="20"/>
  <c r="E31" i="20"/>
  <c r="E32" i="20"/>
  <c r="E33" i="20"/>
  <c r="E23" i="20"/>
  <c r="D24" i="20"/>
  <c r="D25" i="20"/>
  <c r="D26" i="20"/>
  <c r="D27" i="20"/>
  <c r="D28" i="20"/>
  <c r="D29" i="20"/>
  <c r="D30" i="20"/>
  <c r="D31" i="20"/>
  <c r="D32" i="20"/>
  <c r="D33" i="20"/>
  <c r="D23" i="20"/>
  <c r="C24" i="20"/>
  <c r="C25" i="20"/>
  <c r="C26" i="20"/>
  <c r="C27" i="20"/>
  <c r="C28" i="20"/>
  <c r="C29" i="20"/>
  <c r="C30" i="20"/>
  <c r="C31" i="20"/>
  <c r="C32" i="20"/>
  <c r="C33" i="20"/>
  <c r="C23" i="20"/>
  <c r="B27" i="20"/>
  <c r="B28" i="20"/>
  <c r="B29" i="20"/>
  <c r="B30" i="20"/>
  <c r="B31" i="20"/>
  <c r="B32" i="20"/>
  <c r="B33" i="20"/>
  <c r="B24" i="20"/>
  <c r="B25" i="20"/>
  <c r="B26" i="20"/>
  <c r="B23" i="20"/>
  <c r="C19" i="20"/>
  <c r="D19" i="20"/>
  <c r="E19" i="20"/>
  <c r="F19" i="20"/>
  <c r="G19" i="20"/>
  <c r="I19" i="20"/>
  <c r="J19" i="20"/>
  <c r="K19" i="20"/>
  <c r="L19" i="20"/>
  <c r="M19" i="20"/>
  <c r="B19" i="20"/>
  <c r="C16" i="20"/>
  <c r="D16" i="20"/>
  <c r="E16" i="20"/>
  <c r="F16" i="20"/>
  <c r="G16" i="20"/>
  <c r="H16" i="20"/>
  <c r="I16" i="20"/>
  <c r="J16" i="20"/>
  <c r="K16" i="20"/>
  <c r="L16" i="20"/>
  <c r="M16" i="20"/>
  <c r="B16" i="20"/>
  <c r="C10" i="19"/>
  <c r="D10" i="19"/>
  <c r="E10" i="19"/>
  <c r="B10" i="19"/>
  <c r="E9" i="19"/>
  <c r="E8" i="19"/>
  <c r="E7" i="19"/>
  <c r="E6" i="19"/>
  <c r="E5" i="19"/>
  <c r="E4" i="19"/>
  <c r="E3" i="19"/>
  <c r="D4" i="19"/>
  <c r="D5" i="19"/>
  <c r="D6" i="19"/>
  <c r="D7" i="19"/>
  <c r="D8" i="19"/>
  <c r="D9" i="19"/>
  <c r="D3" i="19"/>
  <c r="E13" i="18"/>
  <c r="H13" i="18"/>
  <c r="G13" i="18"/>
  <c r="F13" i="18"/>
  <c r="H9" i="18"/>
  <c r="H10" i="18"/>
  <c r="H11" i="18"/>
  <c r="H8" i="18"/>
  <c r="G11" i="18"/>
  <c r="G10" i="18"/>
  <c r="G9" i="18"/>
  <c r="G8" i="18"/>
  <c r="F11" i="18"/>
  <c r="F10" i="18"/>
  <c r="F9" i="18"/>
  <c r="F8" i="18"/>
  <c r="E10" i="18"/>
  <c r="E11" i="18"/>
  <c r="E9" i="18"/>
  <c r="B6" i="18"/>
  <c r="E8" i="18"/>
  <c r="D13" i="18"/>
  <c r="C13" i="18"/>
  <c r="C12" i="17"/>
  <c r="C11" i="17"/>
  <c r="C10" i="17"/>
  <c r="C9" i="17"/>
  <c r="C8" i="17"/>
  <c r="B13" i="17"/>
  <c r="C7" i="16"/>
  <c r="D7" i="16"/>
  <c r="E7" i="16"/>
  <c r="F7" i="16"/>
  <c r="G7" i="16"/>
  <c r="H7" i="16"/>
  <c r="I7" i="16"/>
  <c r="J7" i="16"/>
  <c r="K7" i="16"/>
  <c r="B7" i="16"/>
  <c r="C6" i="16"/>
  <c r="D6" i="16"/>
  <c r="E6" i="16"/>
  <c r="F6" i="16"/>
  <c r="G6" i="16"/>
  <c r="H6" i="16"/>
  <c r="I6" i="16"/>
  <c r="J6" i="16"/>
  <c r="K6" i="16"/>
  <c r="B6" i="16"/>
  <c r="C5" i="16"/>
  <c r="D5" i="16"/>
  <c r="E5" i="16"/>
  <c r="F5" i="16"/>
  <c r="G5" i="16"/>
  <c r="H5" i="16"/>
  <c r="I5" i="16"/>
  <c r="J5" i="16"/>
  <c r="K5" i="16"/>
  <c r="B5" i="16"/>
  <c r="E17" i="15"/>
  <c r="E16" i="15"/>
  <c r="E12" i="15"/>
  <c r="E13" i="15"/>
  <c r="E14" i="15"/>
  <c r="E11" i="15"/>
  <c r="E10" i="14"/>
  <c r="E8" i="14"/>
  <c r="E6" i="14"/>
  <c r="E4" i="14"/>
  <c r="I4" i="13"/>
  <c r="I5" i="13"/>
  <c r="I6" i="13"/>
  <c r="I7" i="13"/>
  <c r="I8" i="13"/>
  <c r="I3" i="13"/>
  <c r="H4" i="13"/>
  <c r="H5" i="13"/>
  <c r="H6" i="13"/>
  <c r="H7" i="13"/>
  <c r="H8" i="13"/>
  <c r="H3" i="13"/>
  <c r="D9" i="13"/>
  <c r="E9" i="13"/>
  <c r="F9" i="13"/>
  <c r="G9" i="13"/>
  <c r="C9" i="13"/>
  <c r="E26" i="12"/>
  <c r="E25" i="12"/>
  <c r="E24" i="12"/>
  <c r="E23" i="12"/>
  <c r="E22" i="12"/>
  <c r="E21" i="12"/>
  <c r="E20" i="12"/>
  <c r="E19" i="12"/>
  <c r="E18" i="12"/>
  <c r="E17" i="12"/>
  <c r="E4" i="12"/>
  <c r="E5" i="12"/>
  <c r="E6" i="12"/>
  <c r="E7" i="12"/>
  <c r="E8" i="12"/>
  <c r="E9" i="12"/>
  <c r="E10" i="12"/>
  <c r="E11" i="12"/>
  <c r="E12" i="12"/>
  <c r="E3" i="12"/>
  <c r="B4" i="11"/>
  <c r="B5" i="11"/>
  <c r="B6" i="11"/>
  <c r="C3" i="11"/>
  <c r="B3" i="11"/>
  <c r="E5" i="10"/>
  <c r="E6" i="10"/>
  <c r="E7" i="10"/>
  <c r="E8" i="10"/>
  <c r="E9" i="10"/>
  <c r="E10" i="10"/>
  <c r="E11" i="10"/>
  <c r="E12" i="10"/>
  <c r="E13" i="10"/>
  <c r="E4" i="10"/>
  <c r="D15" i="10"/>
  <c r="C15" i="10"/>
  <c r="B15" i="10"/>
  <c r="E10" i="9"/>
  <c r="E5" i="9"/>
  <c r="E6" i="9"/>
  <c r="E7" i="9"/>
  <c r="E8" i="9"/>
  <c r="E9" i="9"/>
  <c r="E4" i="9"/>
  <c r="F26" i="8"/>
  <c r="F17" i="8"/>
  <c r="F8" i="8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3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C17" i="6"/>
  <c r="C16" i="6"/>
  <c r="B16" i="6"/>
  <c r="E6" i="5"/>
  <c r="E5" i="5"/>
  <c r="E4" i="5"/>
  <c r="E3" i="5"/>
  <c r="E2" i="5"/>
  <c r="B16" i="4"/>
  <c r="B5" i="3"/>
  <c r="G71" i="1"/>
  <c r="G68" i="1"/>
  <c r="G65" i="1"/>
  <c r="G62" i="1"/>
  <c r="D46" i="1"/>
  <c r="D43" i="1"/>
  <c r="D40" i="1"/>
  <c r="D37" i="1"/>
  <c r="C6" i="17" l="1"/>
  <c r="C7" i="17"/>
</calcChain>
</file>

<file path=xl/sharedStrings.xml><?xml version="1.0" encoding="utf-8"?>
<sst xmlns="http://schemas.openxmlformats.org/spreadsheetml/2006/main" count="362" uniqueCount="254">
  <si>
    <t>1. Arrastrando el botón de relleno con el cursor en cruz negra se rellenan el resto de celdas</t>
  </si>
  <si>
    <t>Prueba:</t>
  </si>
  <si>
    <t>lunes</t>
  </si>
  <si>
    <t>martes</t>
  </si>
  <si>
    <t>miércoles</t>
  </si>
  <si>
    <t>jueves</t>
  </si>
  <si>
    <t>viernes</t>
  </si>
  <si>
    <t>sábado</t>
  </si>
  <si>
    <t>domingo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</si>
  <si>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</si>
  <si>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</si>
  <si>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</si>
  <si>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</si>
  <si>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</si>
  <si>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</si>
  <si>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</si>
  <si>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</si>
  <si>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</si>
  <si>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</si>
  <si>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</si>
  <si>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</si>
  <si>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2. Para poner una fórmula introducimos el signo ‘=’ las direcciones donde están los números (‘A1’, ‘C15’, …) y las operaciones (‘+’, ‘-’, ‘*’, ‘/’, …)</t>
  </si>
  <si>
    <t>suma</t>
  </si>
  <si>
    <t>resta</t>
  </si>
  <si>
    <t>multiplicación</t>
  </si>
  <si>
    <t>división</t>
  </si>
  <si>
    <t>3. Para trabajar con funciones introducimos el signo ‘=’ , el nombre de la función (‘suma’, ‘promedio’, ‘max’, ‘min’,…) y entre paréntesis la primera y la última dirección donde están los datos separadas por 2 puntos (‘A1:A10’)</t>
  </si>
  <si>
    <t>promedio</t>
  </si>
  <si>
    <t>max</t>
  </si>
  <si>
    <t>min</t>
  </si>
  <si>
    <t>Septiembre de 2024</t>
  </si>
  <si>
    <t>Lunes</t>
  </si>
  <si>
    <t>Martes</t>
  </si>
  <si>
    <t>Miércoles</t>
  </si>
  <si>
    <t>Jueves</t>
  </si>
  <si>
    <t>Viernes</t>
  </si>
  <si>
    <t>Sábado</t>
  </si>
  <si>
    <t>Domingo</t>
  </si>
  <si>
    <t>Octubre de 2024</t>
  </si>
  <si>
    <t>Almacenes Mediterrània</t>
  </si>
  <si>
    <t>Ingresos</t>
  </si>
  <si>
    <t>Gastos</t>
  </si>
  <si>
    <t>Beneficios</t>
  </si>
  <si>
    <t>Equipo: almadrava</t>
  </si>
  <si>
    <t>Jugador</t>
  </si>
  <si>
    <t>Precio</t>
  </si>
  <si>
    <t>Messi</t>
  </si>
  <si>
    <t>Iniesta</t>
  </si>
  <si>
    <t>cucurella</t>
  </si>
  <si>
    <t>cubarsi</t>
  </si>
  <si>
    <t>Cesc Fábregas</t>
  </si>
  <si>
    <t>vinicius</t>
  </si>
  <si>
    <t>Azpilicueta</t>
  </si>
  <si>
    <t>mbappe</t>
  </si>
  <si>
    <t xml:space="preserve">Lamine </t>
  </si>
  <si>
    <t>Silva</t>
  </si>
  <si>
    <t>Cristiano Ronaldo</t>
  </si>
  <si>
    <t>Valor Total</t>
  </si>
  <si>
    <t>País</t>
  </si>
  <si>
    <t>Oro</t>
  </si>
  <si>
    <t>Plata</t>
  </si>
  <si>
    <t>Bronce</t>
  </si>
  <si>
    <t>Total</t>
  </si>
  <si>
    <t>EEUU</t>
  </si>
  <si>
    <t>RUSIA</t>
  </si>
  <si>
    <t>ALEMANIA</t>
  </si>
  <si>
    <t>ESPAÑA</t>
  </si>
  <si>
    <t>FRANCIA</t>
  </si>
  <si>
    <t>Open almadrava</t>
  </si>
  <si>
    <t>Tarjeta de Alberto Chicote</t>
  </si>
  <si>
    <t>Par</t>
  </si>
  <si>
    <t>Golpes</t>
  </si>
  <si>
    <t>Hoyo 1</t>
  </si>
  <si>
    <t>Hoyo 2</t>
  </si>
  <si>
    <t>Hoyo 3</t>
  </si>
  <si>
    <t>Hoyo 4</t>
  </si>
  <si>
    <t>Hoyo 5</t>
  </si>
  <si>
    <t>Hoyo 6</t>
  </si>
  <si>
    <t>Hoyo 7</t>
  </si>
  <si>
    <t>Hoyo 8</t>
  </si>
  <si>
    <t>Hoyo 9</t>
  </si>
  <si>
    <t>Hoyo 10</t>
  </si>
  <si>
    <t>Resultado</t>
  </si>
  <si>
    <t>GRADOS</t>
  </si>
  <si>
    <t>CENTIGRADOS</t>
  </si>
  <si>
    <t>FARENHEIT</t>
  </si>
  <si>
    <t>Comedor IES Bernat de Sarrià</t>
  </si>
  <si>
    <t>Primer plato</t>
  </si>
  <si>
    <t>MENÚ</t>
  </si>
  <si>
    <t xml:space="preserve">Gazpacho </t>
  </si>
  <si>
    <t>Fabada</t>
  </si>
  <si>
    <t>Merluza</t>
  </si>
  <si>
    <t>Paella</t>
  </si>
  <si>
    <t>Naranja</t>
  </si>
  <si>
    <t>Segundo plato</t>
  </si>
  <si>
    <t>Chuletas</t>
  </si>
  <si>
    <t>Trucha</t>
  </si>
  <si>
    <t>Postre</t>
  </si>
  <si>
    <t>Flan</t>
  </si>
  <si>
    <t>Tarta</t>
  </si>
  <si>
    <t>Número</t>
  </si>
  <si>
    <t>Cuadernos</t>
  </si>
  <si>
    <t>Bolígrafos</t>
  </si>
  <si>
    <t>Gomas</t>
  </si>
  <si>
    <t>Lapiceros</t>
  </si>
  <si>
    <t>Carpetas</t>
  </si>
  <si>
    <t>Libros</t>
  </si>
  <si>
    <t>TOTAL =</t>
  </si>
  <si>
    <t>EVALUACIONES</t>
  </si>
  <si>
    <t>1ª EVAL.</t>
  </si>
  <si>
    <t>2ª EVAL.</t>
  </si>
  <si>
    <t>3ª EVAL.</t>
  </si>
  <si>
    <t>15 DIC.</t>
  </si>
  <si>
    <t>15 MARZ.</t>
  </si>
  <si>
    <t>15 JUN.</t>
  </si>
  <si>
    <t>MEDIA</t>
  </si>
  <si>
    <t>LENGUA</t>
  </si>
  <si>
    <t>MATEMÁTICAS</t>
  </si>
  <si>
    <t>FÍSICA</t>
  </si>
  <si>
    <t>GEOGRAFÍA</t>
  </si>
  <si>
    <t>INGLES</t>
  </si>
  <si>
    <t>ROBÓTICA</t>
  </si>
  <si>
    <t>E. FÍSICA</t>
  </si>
  <si>
    <t>INFORMÁTICA</t>
  </si>
  <si>
    <t>VALENCIÀ</t>
  </si>
  <si>
    <t>DIBUJO</t>
  </si>
  <si>
    <t>Euros</t>
  </si>
  <si>
    <t>Libras (GBP)</t>
  </si>
  <si>
    <t>Dólares</t>
  </si>
  <si>
    <t>Tabla de multiplicar del nº.</t>
  </si>
  <si>
    <t>X</t>
  </si>
  <si>
    <t>CLASIFICACION</t>
  </si>
  <si>
    <t>EQUIPOS</t>
  </si>
  <si>
    <t>J</t>
  </si>
  <si>
    <t>G</t>
  </si>
  <si>
    <t>E</t>
  </si>
  <si>
    <t>P</t>
  </si>
  <si>
    <t>F</t>
  </si>
  <si>
    <t>C</t>
  </si>
  <si>
    <t>PTOS</t>
  </si>
  <si>
    <t>DIF. GOLES.</t>
  </si>
  <si>
    <t>Depor</t>
  </si>
  <si>
    <t>Zaragoza</t>
  </si>
  <si>
    <t>Alavés</t>
  </si>
  <si>
    <t>R. Madrid</t>
  </si>
  <si>
    <t>Barcelona</t>
  </si>
  <si>
    <t>Valencia</t>
  </si>
  <si>
    <t>TOTALES</t>
  </si>
  <si>
    <t>Consumo Eléctrico en Kw-h</t>
  </si>
  <si>
    <t>Consumo total</t>
  </si>
  <si>
    <t>Consumo medio</t>
  </si>
  <si>
    <t>Consumo máximo</t>
  </si>
  <si>
    <t>Consumo mínimo</t>
  </si>
  <si>
    <t>INFORMÁTICA &lt;&lt; 10 &gt;&gt;</t>
  </si>
  <si>
    <t>FACTURA</t>
  </si>
  <si>
    <t>Nº Factura</t>
  </si>
  <si>
    <t>Fecha</t>
  </si>
  <si>
    <t>20 Febrero de 2018</t>
  </si>
  <si>
    <t>Cliente</t>
  </si>
  <si>
    <t>IES Bernat de Sarrià</t>
  </si>
  <si>
    <t>CIF</t>
  </si>
  <si>
    <t>Nº ARTÍCULO</t>
  </si>
  <si>
    <t>CANTIDAD</t>
  </si>
  <si>
    <t>DESCRIPCIÓN</t>
  </si>
  <si>
    <t>PRECIO UNIDAD</t>
  </si>
  <si>
    <t>TOTAL</t>
  </si>
  <si>
    <t>Juegos COMANDOS</t>
  </si>
  <si>
    <t>Ratones</t>
  </si>
  <si>
    <t>Escáner</t>
  </si>
  <si>
    <t>Impresoras Color HP 500</t>
  </si>
  <si>
    <t>NETO</t>
  </si>
  <si>
    <t>IVA</t>
  </si>
  <si>
    <t>TOTAL FACTURA</t>
  </si>
  <si>
    <t>BOLETÍN DE CALIFICACIONES</t>
  </si>
  <si>
    <t>BAC</t>
  </si>
  <si>
    <t>GRUPO</t>
  </si>
  <si>
    <t>A</t>
  </si>
  <si>
    <t>RESUMEN DE CLASE</t>
  </si>
  <si>
    <t>GEOGRAFIA</t>
  </si>
  <si>
    <t>E. FISICA</t>
  </si>
  <si>
    <t>INFORMATICA</t>
  </si>
  <si>
    <t>CONOCIMIENTO DEL MEDIO</t>
  </si>
  <si>
    <t>Promedio</t>
  </si>
  <si>
    <t>Nota más alta</t>
  </si>
  <si>
    <t>Nota más baja</t>
  </si>
  <si>
    <t>ALUMNOS</t>
  </si>
  <si>
    <t>Alvaro</t>
  </si>
  <si>
    <t>Javi</t>
  </si>
  <si>
    <t>Diego</t>
  </si>
  <si>
    <t>Luna</t>
  </si>
  <si>
    <t>Cristian</t>
  </si>
  <si>
    <t>Alberto Chicote</t>
  </si>
  <si>
    <t>Total escaños</t>
  </si>
  <si>
    <t>Partido</t>
  </si>
  <si>
    <t>Votos (miles)</t>
  </si>
  <si>
    <t>Escaños</t>
  </si>
  <si>
    <t>PP</t>
  </si>
  <si>
    <t>PSOE</t>
  </si>
  <si>
    <t>CIUDADANOS</t>
  </si>
  <si>
    <t>PODEMOS</t>
  </si>
  <si>
    <t>JUNTS PEL SI</t>
  </si>
  <si>
    <t>CC</t>
  </si>
  <si>
    <t>OTROS</t>
  </si>
  <si>
    <t>FICHA DE PRODUCTO</t>
  </si>
  <si>
    <t>Producto</t>
  </si>
  <si>
    <t>Alfombras de pelo de caballo</t>
  </si>
  <si>
    <t>Precio de compra</t>
  </si>
  <si>
    <t>Margen</t>
  </si>
  <si>
    <t xml:space="preserve">Exist. iniciales </t>
  </si>
  <si>
    <t>Precio de venta</t>
  </si>
  <si>
    <t>Unidades compradas</t>
  </si>
  <si>
    <t>Unidades vend.</t>
  </si>
  <si>
    <t>Exist. finales</t>
  </si>
  <si>
    <t>Compras pts</t>
  </si>
  <si>
    <t>Ventas pts</t>
  </si>
  <si>
    <t>Trimestre 1</t>
  </si>
  <si>
    <t>Trimestre 2</t>
  </si>
  <si>
    <t>Trimestre 3</t>
  </si>
  <si>
    <t>Trimestre 4</t>
  </si>
  <si>
    <t>CODIGO VEND.</t>
  </si>
  <si>
    <t>VENTAS A</t>
  </si>
  <si>
    <t>VENTAS B</t>
  </si>
  <si>
    <t>TOT. VENT.</t>
  </si>
  <si>
    <t>COMISION</t>
  </si>
  <si>
    <t>CONTABILIDAD  DOMESTICA</t>
  </si>
  <si>
    <t>GASTOS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</si>
  <si>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</si>
  <si>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</si>
  <si>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</si>
  <si>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</si>
  <si>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</si>
  <si>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</si>
  <si>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</si>
  <si>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</si>
  <si>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</si>
  <si>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</si>
  <si>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</si>
  <si>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</si>
  <si>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CASA</t>
  </si>
  <si>
    <t>LUZ</t>
  </si>
  <si>
    <t>AGUA</t>
  </si>
  <si>
    <t>GAS</t>
  </si>
  <si>
    <t>TELEFONO</t>
  </si>
  <si>
    <t>ROPA</t>
  </si>
  <si>
    <t>COMIDA</t>
  </si>
  <si>
    <t>COLEGIO</t>
  </si>
  <si>
    <t>TRANSPORTES</t>
  </si>
  <si>
    <t>OCIO</t>
  </si>
  <si>
    <t>INGRESOS</t>
  </si>
  <si>
    <t>AHORRO</t>
  </si>
  <si>
    <t>TRIMESTRE  1</t>
  </si>
  <si>
    <t>TRIMESTRE  2</t>
  </si>
  <si>
    <t>TRIMESTRE  3</t>
  </si>
  <si>
    <t>TRIMESTRE 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</si>
</sst>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/dd/yyyy"/>
    <numFmt numFmtId="165" formatCode="mmmmm"/>
    <numFmt numFmtId="166" formatCode="#,##0.00\ [$€-C0A];[Red]\-#,##0.00\ [$€-C0A]"/>
    <numFmt numFmtId="167" formatCode="0.00\ %"/>
    <numFmt numFmtId="168" formatCode="0\ %"/>
    <numFmt numFmtId="169" formatCode="_-[$€-2]\ * #,##0.00_-;\-[$€-2]\ * #,##0.00_-;_-[$€-2]\ * &quot;-&quot;??_-;_-@_-"/>
  </numFmts>
  <fonts count="12">
    <font>
      <sz val="10"/>
      <color rgb="FF000000"/>
      <name val="Arial"/>
      <charset val="1"/>
    </font>
    <font>
      <b/>
      <sz val="18"/>
      <color rgb="FF000000"/>
      <name val="Arial"/>
      <charset val="1"/>
    </font>
    <font>
      <b/>
      <sz val="14"/>
      <color theme="1"/>
      <name val="Arial"/>
      <charset val="1"/>
    </font>
    <font>
      <b/>
      <sz val="10"/>
      <color theme="1"/>
      <name val="Arial"/>
      <charset val="1"/>
    </font>
    <font>
      <sz val="10"/>
      <color theme="1"/>
      <name val="Arial"/>
      <charset val="1"/>
    </font>
    <font>
      <sz val="10"/>
      <color rgb="FFFF0000"/>
      <name val="Arial"/>
      <charset val="1"/>
    </font>
    <font>
      <sz val="10"/>
      <name val="Arial"/>
      <family val="2"/>
      <charset val="1"/>
    </font>
    <font>
      <b/>
      <sz val="14"/>
      <color theme="1"/>
      <name val="Arial"/>
      <family val="2"/>
      <charset val="1"/>
    </font>
    <font>
      <sz val="10"/>
      <color theme="1"/>
      <name val="Arial"/>
      <family val="2"/>
      <charset val="1"/>
    </font>
    <font>
      <sz val="10"/>
      <name val="Arial"/>
      <charset val="1"/>
    </font>
    <font>
      <sz val="10"/>
      <color theme="1"/>
      <name val="Calibri"/>
      <charset val="1"/>
    </font>
    <font>
      <sz val="10"/>
      <color theme="0"/>
      <name val="Arial"/>
      <charset val="1"/>
    </font>
  </fonts>
  <fills count="19">
    <fill>
      <patternFill patternType="none"/>
    </fill>
    <fill>
      <patternFill patternType="gray125"/>
    </fill>
    <fill>
      <patternFill patternType="solid">
        <fgColor rgb="FFDEE6EF"/>
        <bgColor rgb="FFCCFFFF"/>
      </patternFill>
    </fill>
    <fill>
      <patternFill patternType="solid">
        <fgColor rgb="FFC0C0C0"/>
        <bgColor rgb="FFCCCCFF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5" fillId="0" borderId="5" xfId="0" applyFont="1" applyBorder="1"/>
    <xf numFmtId="0" fontId="6" fillId="0" borderId="0" xfId="0" applyFont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7" fillId="0" borderId="0" xfId="0" applyFont="1"/>
    <xf numFmtId="0" fontId="8" fillId="0" borderId="0" xfId="0" applyFont="1"/>
    <xf numFmtId="0" fontId="9" fillId="0" borderId="0" xfId="0" applyFont="1"/>
    <xf numFmtId="0" fontId="4" fillId="3" borderId="0" xfId="0" applyFont="1" applyFill="1"/>
    <xf numFmtId="164" fontId="4" fillId="0" borderId="0" xfId="0" applyNumberFormat="1" applyFont="1"/>
    <xf numFmtId="165" fontId="4" fillId="0" borderId="0" xfId="0" applyNumberFormat="1" applyFont="1"/>
    <xf numFmtId="0" fontId="4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166" fontId="4" fillId="0" borderId="0" xfId="0" applyNumberFormat="1" applyFont="1"/>
    <xf numFmtId="166" fontId="4" fillId="3" borderId="13" xfId="0" applyNumberFormat="1" applyFont="1" applyFill="1" applyBorder="1"/>
    <xf numFmtId="0" fontId="3" fillId="0" borderId="14" xfId="0" applyFont="1" applyBorder="1"/>
    <xf numFmtId="0" fontId="4" fillId="0" borderId="15" xfId="0" applyFont="1" applyBorder="1"/>
    <xf numFmtId="166" fontId="4" fillId="0" borderId="15" xfId="0" applyNumberFormat="1" applyFont="1" applyBorder="1"/>
    <xf numFmtId="0" fontId="3" fillId="0" borderId="16" xfId="0" applyFont="1" applyBorder="1"/>
    <xf numFmtId="166" fontId="4" fillId="3" borderId="17" xfId="0" applyNumberFormat="1" applyFont="1" applyFill="1" applyBorder="1"/>
    <xf numFmtId="0" fontId="10" fillId="0" borderId="0" xfId="0" applyFont="1"/>
    <xf numFmtId="0" fontId="4" fillId="0" borderId="18" xfId="0" applyFont="1" applyBorder="1"/>
    <xf numFmtId="0" fontId="4" fillId="0" borderId="19" xfId="0" applyFont="1" applyBorder="1"/>
    <xf numFmtId="0" fontId="4" fillId="3" borderId="20" xfId="0" applyFont="1" applyFill="1" applyBorder="1"/>
    <xf numFmtId="167" fontId="4" fillId="0" borderId="0" xfId="0" applyNumberFormat="1" applyFont="1"/>
    <xf numFmtId="168" fontId="4" fillId="0" borderId="0" xfId="0" applyNumberFormat="1" applyFont="1"/>
    <xf numFmtId="3" fontId="4" fillId="0" borderId="0" xfId="0" applyNumberFormat="1" applyFont="1"/>
    <xf numFmtId="0" fontId="5" fillId="0" borderId="0" xfId="0" applyFont="1"/>
    <xf numFmtId="0" fontId="4" fillId="0" borderId="21" xfId="0" applyFont="1" applyBorder="1"/>
    <xf numFmtId="0" fontId="4" fillId="0" borderId="22" xfId="0" applyFont="1" applyBorder="1"/>
    <xf numFmtId="0" fontId="5" fillId="0" borderId="23" xfId="0" applyFont="1" applyBorder="1"/>
    <xf numFmtId="0" fontId="0" fillId="0" borderId="22" xfId="0" applyBorder="1"/>
    <xf numFmtId="0" fontId="4" fillId="0" borderId="24" xfId="0" applyFont="1" applyBorder="1"/>
    <xf numFmtId="0" fontId="4" fillId="0" borderId="25" xfId="0" applyFont="1" applyBorder="1"/>
    <xf numFmtId="0" fontId="3" fillId="0" borderId="26" xfId="0" applyFont="1" applyBorder="1"/>
    <xf numFmtId="0" fontId="3" fillId="0" borderId="27" xfId="0" applyFont="1" applyBorder="1"/>
    <xf numFmtId="0" fontId="3" fillId="0" borderId="28" xfId="0" applyFont="1" applyBorder="1"/>
    <xf numFmtId="0" fontId="0" fillId="0" borderId="24" xfId="0" applyBorder="1"/>
    <xf numFmtId="0" fontId="0" fillId="0" borderId="21" xfId="0" applyBorder="1"/>
    <xf numFmtId="0" fontId="5" fillId="0" borderId="25" xfId="0" applyFont="1" applyBorder="1"/>
    <xf numFmtId="0" fontId="0" fillId="4" borderId="0" xfId="0" applyFill="1"/>
    <xf numFmtId="166" fontId="4" fillId="3" borderId="0" xfId="0" applyNumberFormat="1" applyFont="1" applyFill="1"/>
    <xf numFmtId="0" fontId="0" fillId="6" borderId="0" xfId="0" applyFill="1"/>
    <xf numFmtId="0" fontId="4" fillId="5" borderId="0" xfId="0" applyFont="1" applyFill="1"/>
    <xf numFmtId="0" fontId="4" fillId="7" borderId="0" xfId="0" applyFont="1" applyFill="1"/>
    <xf numFmtId="0" fontId="4" fillId="8" borderId="0" xfId="0" applyFont="1" applyFill="1"/>
    <xf numFmtId="0" fontId="4" fillId="9" borderId="0" xfId="0" applyFont="1" applyFill="1"/>
    <xf numFmtId="0" fontId="4" fillId="10" borderId="0" xfId="0" applyFont="1" applyFill="1"/>
    <xf numFmtId="0" fontId="4" fillId="11" borderId="0" xfId="0" applyFont="1" applyFill="1"/>
    <xf numFmtId="0" fontId="4" fillId="13" borderId="0" xfId="0" applyFont="1" applyFill="1"/>
    <xf numFmtId="0" fontId="4" fillId="14" borderId="0" xfId="0" applyFont="1" applyFill="1"/>
    <xf numFmtId="0" fontId="11" fillId="12" borderId="0" xfId="0" applyFont="1" applyFill="1"/>
    <xf numFmtId="0" fontId="4" fillId="15" borderId="0" xfId="0" applyFont="1" applyFill="1"/>
    <xf numFmtId="0" fontId="4" fillId="16" borderId="0" xfId="0" applyFont="1" applyFill="1"/>
    <xf numFmtId="0" fontId="4" fillId="17" borderId="0" xfId="0" applyFont="1" applyFill="1"/>
    <xf numFmtId="0" fontId="0" fillId="17" borderId="0" xfId="0" applyFill="1"/>
    <xf numFmtId="168" fontId="4" fillId="17" borderId="0" xfId="0" applyNumberFormat="1" applyFont="1" applyFill="1"/>
    <xf numFmtId="169" fontId="4" fillId="17" borderId="0" xfId="0" applyNumberFormat="1" applyFont="1" applyFill="1"/>
    <xf numFmtId="169" fontId="4" fillId="11" borderId="0" xfId="0" applyNumberFormat="1" applyFont="1" applyFill="1"/>
    <xf numFmtId="169" fontId="4" fillId="13" borderId="0" xfId="0" applyNumberFormat="1" applyFont="1" applyFill="1"/>
    <xf numFmtId="0" fontId="4" fillId="6" borderId="0" xfId="0" applyFont="1" applyFill="1"/>
    <xf numFmtId="169" fontId="4" fillId="6" borderId="0" xfId="0" applyNumberFormat="1" applyFont="1" applyFill="1"/>
    <xf numFmtId="0" fontId="0" fillId="5" borderId="0" xfId="0" applyFill="1"/>
    <xf numFmtId="169" fontId="4" fillId="5" borderId="0" xfId="0" applyNumberFormat="1" applyFont="1" applyFill="1"/>
    <xf numFmtId="0" fontId="4" fillId="18" borderId="0" xfId="0" applyFont="1" applyFill="1"/>
    <xf numFmtId="3" fontId="4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'5Elecciones'!$B$5</c:f>
              <c:strCache>
                <c:ptCount val="1"/>
                <c:pt idx="0">
                  <c:v>Votos (miles)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950-4F83-B49A-1F44128898A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950-4F83-B49A-1F44128898A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950-4F83-B49A-1F44128898A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950-4F83-B49A-1F44128898A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950-4F83-B49A-1F44128898A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950-4F83-B49A-1F44128898A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950-4F83-B49A-1F44128898A8}"/>
              </c:ext>
            </c:extLst>
          </c:dPt>
          <c:cat>
            <c:strRef>
              <c:f>'5Elecciones'!$A$6:$A$12</c:f>
              <c:strCache>
                <c:ptCount val="7"/>
                <c:pt idx="0">
                  <c:v>PP</c:v>
                </c:pt>
                <c:pt idx="1">
                  <c:v>PSOE</c:v>
                </c:pt>
                <c:pt idx="2">
                  <c:v>CIUDADANOS</c:v>
                </c:pt>
                <c:pt idx="3">
                  <c:v>PODEMOS</c:v>
                </c:pt>
                <c:pt idx="4">
                  <c:v>JUNTS PEL SI</c:v>
                </c:pt>
                <c:pt idx="5">
                  <c:v>CC</c:v>
                </c:pt>
                <c:pt idx="6">
                  <c:v>OTROS</c:v>
                </c:pt>
              </c:strCache>
            </c:strRef>
          </c:cat>
          <c:val>
            <c:numRef>
              <c:f>'5Elecciones'!$B$6:$B$12</c:f>
              <c:numCache>
                <c:formatCode>General</c:formatCode>
                <c:ptCount val="7"/>
                <c:pt idx="0">
                  <c:v>9659</c:v>
                </c:pt>
                <c:pt idx="1">
                  <c:v>9319</c:v>
                </c:pt>
                <c:pt idx="2">
                  <c:v>2630</c:v>
                </c:pt>
                <c:pt idx="3">
                  <c:v>1145</c:v>
                </c:pt>
                <c:pt idx="4">
                  <c:v>317</c:v>
                </c:pt>
                <c:pt idx="5">
                  <c:v>220</c:v>
                </c:pt>
                <c:pt idx="6">
                  <c:v>2090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13-4F28-8E2A-6FC2FC4F44E4}"/>
            </c:ext>
          </c:extLst>
        </c:ser>
        <c:ser>
          <c:idx val="1"/>
          <c:order val="1"/>
          <c:tx>
            <c:strRef>
              <c:f>'5Elecciones'!$C$5</c:f>
              <c:strCache>
                <c:ptCount val="1"/>
                <c:pt idx="0">
                  <c:v>Escaños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950-4F83-B49A-1F44128898A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950-4F83-B49A-1F44128898A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950-4F83-B49A-1F44128898A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0950-4F83-B49A-1F44128898A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0950-4F83-B49A-1F44128898A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0950-4F83-B49A-1F44128898A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0950-4F83-B49A-1F44128898A8}"/>
              </c:ext>
            </c:extLst>
          </c:dPt>
          <c:cat>
            <c:strRef>
              <c:f>'5Elecciones'!$A$6:$A$12</c:f>
              <c:strCache>
                <c:ptCount val="7"/>
                <c:pt idx="0">
                  <c:v>PP</c:v>
                </c:pt>
                <c:pt idx="1">
                  <c:v>PSOE</c:v>
                </c:pt>
                <c:pt idx="2">
                  <c:v>CIUDADANOS</c:v>
                </c:pt>
                <c:pt idx="3">
                  <c:v>PODEMOS</c:v>
                </c:pt>
                <c:pt idx="4">
                  <c:v>JUNTS PEL SI</c:v>
                </c:pt>
                <c:pt idx="5">
                  <c:v>CC</c:v>
                </c:pt>
                <c:pt idx="6">
                  <c:v>OTROS</c:v>
                </c:pt>
              </c:strCache>
            </c:strRef>
          </c:cat>
          <c:val>
            <c:numRef>
              <c:f>'5Elecciones'!$C$6:$C$12</c:f>
              <c:numCache>
                <c:formatCode>General</c:formatCode>
                <c:ptCount val="7"/>
                <c:pt idx="0">
                  <c:v>133.20133963750985</c:v>
                </c:pt>
                <c:pt idx="1">
                  <c:v>128.5126083530339</c:v>
                </c:pt>
                <c:pt idx="2">
                  <c:v>36.268715524034668</c:v>
                </c:pt>
                <c:pt idx="3">
                  <c:v>15.789992119779354</c:v>
                </c:pt>
                <c:pt idx="4">
                  <c:v>4.3715524034672972</c:v>
                </c:pt>
                <c:pt idx="5">
                  <c:v>3.033884948778566</c:v>
                </c:pt>
                <c:pt idx="6">
                  <c:v>28.821907013396373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13-4F28-8E2A-6FC2FC4F4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comparacion de compras y ventas</a:t>
            </a:r>
          </a:p>
        </c:rich>
      </c:tx>
      <c:layout>
        <c:manualLayout>
          <c:xMode val="edge"/>
          <c:yMode val="edge"/>
          <c:x val="0.3617637795275590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2DD-43CA-A714-22BBC2B2199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2DD-43CA-A714-22BBC2B21999}"/>
              </c:ext>
            </c:extLst>
          </c:dPt>
          <c:cat>
            <c:strRef>
              <c:f>'5Mercader'!$C$7:$D$7</c:f>
              <c:strCache>
                <c:ptCount val="2"/>
                <c:pt idx="0">
                  <c:v>Unidades compradas</c:v>
                </c:pt>
                <c:pt idx="1">
                  <c:v>Unidades vend.</c:v>
                </c:pt>
              </c:strCache>
            </c:strRef>
          </c:cat>
          <c:val>
            <c:numRef>
              <c:f>'5Mercader'!$C$13:$D$13</c:f>
              <c:numCache>
                <c:formatCode>General</c:formatCode>
                <c:ptCount val="2"/>
                <c:pt idx="0">
                  <c:v>13</c:v>
                </c:pt>
                <c:pt idx="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085-47B7-A90B-97EADA21C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TOT. VENT A y 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'5Comisiones'!$D$2</c:f>
              <c:strCache>
                <c:ptCount val="1"/>
                <c:pt idx="0">
                  <c:v>TOT. VENT.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DA4-42BE-91AB-7D1123B5E5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DA4-42BE-91AB-7D1123B5E5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DA4-42BE-91AB-7D1123B5E5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DA4-42BE-91AB-7D1123B5E5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DA4-42BE-91AB-7D1123B5E57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DA4-42BE-91AB-7D1123B5E57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DA4-42BE-91AB-7D1123B5E57F}"/>
              </c:ext>
            </c:extLst>
          </c:dPt>
          <c:val>
            <c:numRef>
              <c:f>'5Comisiones'!$D$3:$D$9</c:f>
              <c:numCache>
                <c:formatCode>General</c:formatCode>
                <c:ptCount val="7"/>
                <c:pt idx="0">
                  <c:v>325456</c:v>
                </c:pt>
                <c:pt idx="1">
                  <c:v>190000</c:v>
                </c:pt>
                <c:pt idx="2">
                  <c:v>412331</c:v>
                </c:pt>
                <c:pt idx="3">
                  <c:v>433777</c:v>
                </c:pt>
                <c:pt idx="4">
                  <c:v>377209</c:v>
                </c:pt>
                <c:pt idx="5">
                  <c:v>426056</c:v>
                </c:pt>
                <c:pt idx="6">
                  <c:v>445000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67-4EC4-A973-D685C50B9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'5Comisiones'!$E$2</c:f>
              <c:strCache>
                <c:ptCount val="1"/>
                <c:pt idx="0">
                  <c:v>COMISION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'5Comisiones'!$E$3:$E$9</c:f>
              <c:numCache>
                <c:formatCode>General</c:formatCode>
                <c:ptCount val="7"/>
                <c:pt idx="0">
                  <c:v>13772.800000000001</c:v>
                </c:pt>
                <c:pt idx="1">
                  <c:v>6600</c:v>
                </c:pt>
                <c:pt idx="2">
                  <c:v>17963.010000000002</c:v>
                </c:pt>
                <c:pt idx="3">
                  <c:v>19953.07</c:v>
                </c:pt>
                <c:pt idx="4">
                  <c:v>16665.150000000001</c:v>
                </c:pt>
                <c:pt idx="5">
                  <c:v>14742.8</c:v>
                </c:pt>
                <c:pt idx="6">
                  <c:v>17350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52-41B4-9E00-A51EA4B2F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1609480"/>
        <c:axId val="221623816"/>
      </c:barChart>
      <c:catAx>
        <c:axId val="2216094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623816"/>
        <c:crosses val="autoZero"/>
        <c:auto val="1"/>
        <c:lblAlgn val="ctr"/>
        <c:lblOffset val="100"/>
        <c:noMultiLvlLbl val="0"/>
      </c:catAx>
      <c:valAx>
        <c:axId val="221623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609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'5Domestica'!$B$22</c:f>
              <c:strCache>
                <c:ptCount val="1"/>
                <c:pt idx="0">
                  <c:v>TRIMESTRE 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'5Domestica'!$A$23:$A$33</c:f>
              <c:strCache>
                <c:ptCount val="11"/>
                <c:pt idx="0">
                  <c:v>CASA</c:v>
                </c:pt>
                <c:pt idx="1">
                  <c:v>LUZ</c:v>
                </c:pt>
                <c:pt idx="2">
                  <c:v>AGUA</c:v>
                </c:pt>
                <c:pt idx="3">
                  <c:v>GAS</c:v>
                </c:pt>
                <c:pt idx="4">
                  <c:v>TELEFONO</c:v>
                </c:pt>
                <c:pt idx="5">
                  <c:v>ROPA</c:v>
                </c:pt>
                <c:pt idx="6">
                  <c:v>COMIDA</c:v>
                </c:pt>
                <c:pt idx="7">
                  <c:v>COLEGIO</c:v>
                </c:pt>
                <c:pt idx="8">
                  <c:v>TRANSPORTES</c:v>
                </c:pt>
                <c:pt idx="9">
                  <c:v>OCIO</c:v>
                </c:pt>
                <c:pt idx="10">
                  <c:v>OTROS</c:v>
                </c:pt>
              </c:strCache>
            </c:strRef>
          </c:cat>
          <c:val>
            <c:numRef>
              <c:f>'5Domestica'!$B$23:$B$33</c:f>
              <c:numCache>
                <c:formatCode>#,##0</c:formatCode>
                <c:ptCount val="11"/>
                <c:pt idx="0">
                  <c:v>90000</c:v>
                </c:pt>
                <c:pt idx="1">
                  <c:v>15280</c:v>
                </c:pt>
                <c:pt idx="2">
                  <c:v>4500</c:v>
                </c:pt>
                <c:pt idx="3">
                  <c:v>5000</c:v>
                </c:pt>
                <c:pt idx="4">
                  <c:v>9600</c:v>
                </c:pt>
                <c:pt idx="5">
                  <c:v>6000</c:v>
                </c:pt>
                <c:pt idx="6">
                  <c:v>50000</c:v>
                </c:pt>
                <c:pt idx="7">
                  <c:v>15000</c:v>
                </c:pt>
                <c:pt idx="8">
                  <c:v>3600</c:v>
                </c:pt>
                <c:pt idx="9">
                  <c:v>15000</c:v>
                </c:pt>
                <c:pt idx="10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35-4520-8722-9AF36DD1E179}"/>
            </c:ext>
          </c:extLst>
        </c:ser>
        <c:ser>
          <c:idx val="1"/>
          <c:order val="1"/>
          <c:tx>
            <c:strRef>
              <c:f>'5Domestica'!$C$22</c:f>
              <c:strCache>
                <c:ptCount val="1"/>
                <c:pt idx="0">
                  <c:v>TRIMESTRE 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'5Domestica'!$A$23:$A$33</c:f>
              <c:strCache>
                <c:ptCount val="11"/>
                <c:pt idx="0">
                  <c:v>CASA</c:v>
                </c:pt>
                <c:pt idx="1">
                  <c:v>LUZ</c:v>
                </c:pt>
                <c:pt idx="2">
                  <c:v>AGUA</c:v>
                </c:pt>
                <c:pt idx="3">
                  <c:v>GAS</c:v>
                </c:pt>
                <c:pt idx="4">
                  <c:v>TELEFONO</c:v>
                </c:pt>
                <c:pt idx="5">
                  <c:v>ROPA</c:v>
                </c:pt>
                <c:pt idx="6">
                  <c:v>COMIDA</c:v>
                </c:pt>
                <c:pt idx="7">
                  <c:v>COLEGIO</c:v>
                </c:pt>
                <c:pt idx="8">
                  <c:v>TRANSPORTES</c:v>
                </c:pt>
                <c:pt idx="9">
                  <c:v>OCIO</c:v>
                </c:pt>
                <c:pt idx="10">
                  <c:v>OTROS</c:v>
                </c:pt>
              </c:strCache>
            </c:strRef>
          </c:cat>
          <c:val>
            <c:numRef>
              <c:f>'5Domestica'!$C$23:$C$33</c:f>
              <c:numCache>
                <c:formatCode>#,##0</c:formatCode>
                <c:ptCount val="11"/>
                <c:pt idx="0">
                  <c:v>90000</c:v>
                </c:pt>
                <c:pt idx="1">
                  <c:v>12820</c:v>
                </c:pt>
                <c:pt idx="2">
                  <c:v>3300</c:v>
                </c:pt>
                <c:pt idx="3">
                  <c:v>4000</c:v>
                </c:pt>
                <c:pt idx="4">
                  <c:v>7500</c:v>
                </c:pt>
                <c:pt idx="5">
                  <c:v>6000</c:v>
                </c:pt>
                <c:pt idx="6">
                  <c:v>45000</c:v>
                </c:pt>
                <c:pt idx="7">
                  <c:v>12500</c:v>
                </c:pt>
                <c:pt idx="8">
                  <c:v>3000</c:v>
                </c:pt>
                <c:pt idx="9">
                  <c:v>15000</c:v>
                </c:pt>
                <c:pt idx="10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35-4520-8722-9AF36DD1E179}"/>
            </c:ext>
          </c:extLst>
        </c:ser>
        <c:ser>
          <c:idx val="2"/>
          <c:order val="2"/>
          <c:tx>
            <c:strRef>
              <c:f>'5Domestica'!$D$22</c:f>
              <c:strCache>
                <c:ptCount val="1"/>
                <c:pt idx="0">
                  <c:v>TRIMESTRE 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'5Domestica'!$A$23:$A$33</c:f>
              <c:strCache>
                <c:ptCount val="11"/>
                <c:pt idx="0">
                  <c:v>CASA</c:v>
                </c:pt>
                <c:pt idx="1">
                  <c:v>LUZ</c:v>
                </c:pt>
                <c:pt idx="2">
                  <c:v>AGUA</c:v>
                </c:pt>
                <c:pt idx="3">
                  <c:v>GAS</c:v>
                </c:pt>
                <c:pt idx="4">
                  <c:v>TELEFONO</c:v>
                </c:pt>
                <c:pt idx="5">
                  <c:v>ROPA</c:v>
                </c:pt>
                <c:pt idx="6">
                  <c:v>COMIDA</c:v>
                </c:pt>
                <c:pt idx="7">
                  <c:v>COLEGIO</c:v>
                </c:pt>
                <c:pt idx="8">
                  <c:v>TRANSPORTES</c:v>
                </c:pt>
                <c:pt idx="9">
                  <c:v>OCIO</c:v>
                </c:pt>
                <c:pt idx="10">
                  <c:v>OTROS</c:v>
                </c:pt>
              </c:strCache>
            </c:strRef>
          </c:cat>
          <c:val>
            <c:numRef>
              <c:f>'5Domestica'!$D$23:$D$33</c:f>
              <c:numCache>
                <c:formatCode>#,##0</c:formatCode>
                <c:ptCount val="11"/>
                <c:pt idx="0">
                  <c:v>90000</c:v>
                </c:pt>
                <c:pt idx="1">
                  <c:v>11400</c:v>
                </c:pt>
                <c:pt idx="2">
                  <c:v>4200</c:v>
                </c:pt>
                <c:pt idx="3">
                  <c:v>5600</c:v>
                </c:pt>
                <c:pt idx="4">
                  <c:v>5910</c:v>
                </c:pt>
                <c:pt idx="5">
                  <c:v>6000</c:v>
                </c:pt>
                <c:pt idx="6">
                  <c:v>41000</c:v>
                </c:pt>
                <c:pt idx="7">
                  <c:v>15000</c:v>
                </c:pt>
                <c:pt idx="8">
                  <c:v>4200</c:v>
                </c:pt>
                <c:pt idx="9">
                  <c:v>15000</c:v>
                </c:pt>
                <c:pt idx="10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335-4520-8722-9AF36DD1E179}"/>
            </c:ext>
          </c:extLst>
        </c:ser>
        <c:ser>
          <c:idx val="3"/>
          <c:order val="3"/>
          <c:tx>
            <c:strRef>
              <c:f>'5Domestica'!$E$22</c:f>
              <c:strCache>
                <c:ptCount val="1"/>
                <c:pt idx="0">
                  <c:v>TRIMESTRE 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'5Domestica'!$A$23:$A$33</c:f>
              <c:strCache>
                <c:ptCount val="11"/>
                <c:pt idx="0">
                  <c:v>CASA</c:v>
                </c:pt>
                <c:pt idx="1">
                  <c:v>LUZ</c:v>
                </c:pt>
                <c:pt idx="2">
                  <c:v>AGUA</c:v>
                </c:pt>
                <c:pt idx="3">
                  <c:v>GAS</c:v>
                </c:pt>
                <c:pt idx="4">
                  <c:v>TELEFONO</c:v>
                </c:pt>
                <c:pt idx="5">
                  <c:v>ROPA</c:v>
                </c:pt>
                <c:pt idx="6">
                  <c:v>COMIDA</c:v>
                </c:pt>
                <c:pt idx="7">
                  <c:v>COLEGIO</c:v>
                </c:pt>
                <c:pt idx="8">
                  <c:v>TRANSPORTES</c:v>
                </c:pt>
                <c:pt idx="9">
                  <c:v>OCIO</c:v>
                </c:pt>
                <c:pt idx="10">
                  <c:v>OTROS</c:v>
                </c:pt>
              </c:strCache>
            </c:strRef>
          </c:cat>
          <c:val>
            <c:numRef>
              <c:f>'5Domestica'!$E$23:$E$33</c:f>
              <c:numCache>
                <c:formatCode>#,##0</c:formatCode>
                <c:ptCount val="11"/>
                <c:pt idx="0">
                  <c:v>90000</c:v>
                </c:pt>
                <c:pt idx="1">
                  <c:v>17000</c:v>
                </c:pt>
                <c:pt idx="2">
                  <c:v>7500</c:v>
                </c:pt>
                <c:pt idx="3">
                  <c:v>7600</c:v>
                </c:pt>
                <c:pt idx="4">
                  <c:v>9000</c:v>
                </c:pt>
                <c:pt idx="5">
                  <c:v>6000</c:v>
                </c:pt>
                <c:pt idx="6">
                  <c:v>36000</c:v>
                </c:pt>
                <c:pt idx="7">
                  <c:v>21000</c:v>
                </c:pt>
                <c:pt idx="8">
                  <c:v>9000</c:v>
                </c:pt>
                <c:pt idx="9">
                  <c:v>15000</c:v>
                </c:pt>
                <c:pt idx="10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335-4520-8722-9AF36DD1E1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176775"/>
        <c:axId val="198178823"/>
      </c:barChart>
      <c:catAx>
        <c:axId val="198176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78823"/>
        <c:crosses val="autoZero"/>
        <c:auto val="1"/>
        <c:lblAlgn val="ctr"/>
        <c:lblOffset val="100"/>
        <c:noMultiLvlLbl val="0"/>
      </c:catAx>
      <c:valAx>
        <c:axId val="198178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76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comparacion de precios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'5Domestica'!$A$4</c:f>
              <c:strCache>
                <c:ptCount val="1"/>
                <c:pt idx="0">
                  <c:v>CASA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('5Domestica'!$B$3,'5Domestica'!$D$3,'5Domestica'!$F$3)</c:f>
              <c:strCache>
                <c:ptCount val="3"/>
                <c:pt idx="0">
                  <c:v>Enero</c:v>
                </c:pt>
                <c:pt idx="1">
                  <c:v>Marzo</c:v>
                </c:pt>
                <c:pt idx="2">
                  <c:v>Mayo</c:v>
                </c:pt>
              </c:strCache>
            </c:strRef>
          </c:cat>
          <c:val>
            <c:numRef>
              <c:f>('5Domestica'!$B$4,'5Domestica'!$D$4,'5Domestica'!$F$4)</c:f>
              <c:numCache>
                <c:formatCode>#,##0</c:formatCode>
                <c:ptCount val="3"/>
                <c:pt idx="0">
                  <c:v>30000</c:v>
                </c:pt>
                <c:pt idx="1">
                  <c:v>30000</c:v>
                </c:pt>
                <c:pt idx="2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5A-4CB5-972F-58B3EA6DC151}"/>
            </c:ext>
          </c:extLst>
        </c:ser>
        <c:ser>
          <c:idx val="1"/>
          <c:order val="1"/>
          <c:tx>
            <c:strRef>
              <c:f>'5Domestica'!$A$8</c:f>
              <c:strCache>
                <c:ptCount val="1"/>
                <c:pt idx="0">
                  <c:v>TELEFONO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('5Domestica'!$B$3,'5Domestica'!$D$3,'5Domestica'!$F$3)</c:f>
              <c:strCache>
                <c:ptCount val="3"/>
                <c:pt idx="0">
                  <c:v>Enero</c:v>
                </c:pt>
                <c:pt idx="1">
                  <c:v>Marzo</c:v>
                </c:pt>
                <c:pt idx="2">
                  <c:v>Mayo</c:v>
                </c:pt>
              </c:strCache>
            </c:strRef>
          </c:cat>
          <c:val>
            <c:numRef>
              <c:f>('5Domestica'!$B$8,'5Domestica'!$D$8,'5Domestica'!$F$8)</c:f>
              <c:numCache>
                <c:formatCode>General</c:formatCode>
                <c:ptCount val="3"/>
                <c:pt idx="0">
                  <c:v>3200</c:v>
                </c:pt>
                <c:pt idx="1">
                  <c:v>3200</c:v>
                </c:pt>
                <c:pt idx="2">
                  <c:v>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5A-4CB5-972F-58B3EA6DC151}"/>
            </c:ext>
          </c:extLst>
        </c:ser>
        <c:ser>
          <c:idx val="2"/>
          <c:order val="2"/>
          <c:tx>
            <c:strRef>
              <c:f>'5Domestica'!$A$13</c:f>
              <c:strCache>
                <c:ptCount val="1"/>
                <c:pt idx="0">
                  <c:v>OCIO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('5Domestica'!$B$3,'5Domestica'!$D$3,'5Domestica'!$F$3)</c:f>
              <c:strCache>
                <c:ptCount val="3"/>
                <c:pt idx="0">
                  <c:v>Enero</c:v>
                </c:pt>
                <c:pt idx="1">
                  <c:v>Marzo</c:v>
                </c:pt>
                <c:pt idx="2">
                  <c:v>Mayo</c:v>
                </c:pt>
              </c:strCache>
            </c:strRef>
          </c:cat>
          <c:val>
            <c:numRef>
              <c:f>('5Domestica'!$B$13,'5Domestica'!$D$13,'5Domestica'!$F$13)</c:f>
              <c:numCache>
                <c:formatCode>General</c:formatCode>
                <c:ptCount val="3"/>
                <c:pt idx="0">
                  <c:v>5000</c:v>
                </c:pt>
                <c:pt idx="1">
                  <c:v>5000</c:v>
                </c:pt>
                <c:pt idx="2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5A-4CB5-972F-58B3EA6DC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163271"/>
        <c:axId val="201233415"/>
      </c:barChart>
      <c:catAx>
        <c:axId val="201163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33415"/>
        <c:crosses val="autoZero"/>
        <c:auto val="1"/>
        <c:lblAlgn val="ctr"/>
        <c:lblOffset val="100"/>
        <c:noMultiLvlLbl val="0"/>
      </c:catAx>
      <c:valAx>
        <c:axId val="201233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63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wmf"/><Relationship Id="rId2" Type="http://schemas.openxmlformats.org/officeDocument/2006/relationships/image" Target="../media/image2.png"/><Relationship Id="rId1" Type="http://schemas.openxmlformats.org/officeDocument/2006/relationships/image" Target="../media/image1.wmf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22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23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image" Target="../media/image24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5</xdr:col>
      <xdr:colOff>490320</xdr:colOff>
      <xdr:row>11</xdr:row>
      <xdr:rowOff>133560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12880" y="767880"/>
          <a:ext cx="3741480" cy="127116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6</xdr:col>
      <xdr:colOff>188280</xdr:colOff>
      <xdr:row>6</xdr:row>
      <xdr:rowOff>47880</xdr:rowOff>
    </xdr:from>
    <xdr:to>
      <xdr:col>8</xdr:col>
      <xdr:colOff>722880</xdr:colOff>
      <xdr:row>8</xdr:row>
      <xdr:rowOff>56520</xdr:rowOff>
    </xdr:to>
    <xdr:sp macro="" textlink="">
      <xdr:nvSpPr>
        <xdr:cNvPr id="3" name="Forma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065200" y="1140840"/>
          <a:ext cx="2160000" cy="333720"/>
        </a:xfrm>
        <a:prstGeom prst="rightArrow">
          <a:avLst>
            <a:gd name="adj1" fmla="val 50000"/>
            <a:gd name="adj2" fmla="val 161518"/>
          </a:avLst>
        </a:prstGeom>
        <a:solidFill>
          <a:srgbClr val="000000"/>
        </a:solidFill>
        <a:ln w="0"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704520</xdr:colOff>
      <xdr:row>5</xdr:row>
      <xdr:rowOff>143280</xdr:rowOff>
    </xdr:from>
    <xdr:to>
      <xdr:col>18</xdr:col>
      <xdr:colOff>227520</xdr:colOff>
      <xdr:row>9</xdr:row>
      <xdr:rowOff>75240</xdr:rowOff>
    </xdr:to>
    <xdr:pic>
      <xdr:nvPicPr>
        <xdr:cNvPr id="4" name="Imagen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8019720" y="1073520"/>
          <a:ext cx="6838200" cy="582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39600</xdr:colOff>
      <xdr:row>25</xdr:row>
      <xdr:rowOff>83520</xdr:rowOff>
    </xdr:from>
    <xdr:to>
      <xdr:col>4</xdr:col>
      <xdr:colOff>712800</xdr:colOff>
      <xdr:row>31</xdr:row>
      <xdr:rowOff>16920</xdr:rowOff>
    </xdr:to>
    <xdr:pic>
      <xdr:nvPicPr>
        <xdr:cNvPr id="5" name="Imagen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852480" y="4500000"/>
          <a:ext cx="3111480" cy="90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177840</xdr:colOff>
      <xdr:row>27</xdr:row>
      <xdr:rowOff>154440</xdr:rowOff>
    </xdr:from>
    <xdr:to>
      <xdr:col>8</xdr:col>
      <xdr:colOff>712440</xdr:colOff>
      <xdr:row>30</xdr:row>
      <xdr:rowOff>360</xdr:rowOff>
    </xdr:to>
    <xdr:sp macro="" textlink="">
      <xdr:nvSpPr>
        <xdr:cNvPr id="6" name="Forma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054760" y="4896000"/>
          <a:ext cx="2160000" cy="333720"/>
        </a:xfrm>
        <a:prstGeom prst="rightArrow">
          <a:avLst>
            <a:gd name="adj1" fmla="val 50000"/>
            <a:gd name="adj2" fmla="val 161518"/>
          </a:avLst>
        </a:prstGeom>
        <a:solidFill>
          <a:srgbClr val="000000"/>
        </a:solidFill>
        <a:ln w="0"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0</xdr:colOff>
      <xdr:row>25</xdr:row>
      <xdr:rowOff>28800</xdr:rowOff>
    </xdr:from>
    <xdr:to>
      <xdr:col>13</xdr:col>
      <xdr:colOff>603720</xdr:colOff>
      <xdr:row>30</xdr:row>
      <xdr:rowOff>124560</xdr:rowOff>
    </xdr:to>
    <xdr:pic>
      <xdr:nvPicPr>
        <xdr:cNvPr id="7" name="Imagen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8128080" y="4445280"/>
          <a:ext cx="3042000" cy="90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6</xdr:col>
      <xdr:colOff>405360</xdr:colOff>
      <xdr:row>55</xdr:row>
      <xdr:rowOff>114840</xdr:rowOff>
    </xdr:to>
    <xdr:pic>
      <xdr:nvPicPr>
        <xdr:cNvPr id="8" name="Imagen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812880" y="8877960"/>
          <a:ext cx="4469400" cy="765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52</xdr:row>
      <xdr:rowOff>149040</xdr:rowOff>
    </xdr:from>
    <xdr:to>
      <xdr:col>9</xdr:col>
      <xdr:colOff>534240</xdr:colOff>
      <xdr:row>54</xdr:row>
      <xdr:rowOff>157320</xdr:rowOff>
    </xdr:to>
    <xdr:sp macro="" textlink="">
      <xdr:nvSpPr>
        <xdr:cNvPr id="9" name="Forma 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689440" y="9189360"/>
          <a:ext cx="2160000" cy="333720"/>
        </a:xfrm>
        <a:prstGeom prst="rightArrow">
          <a:avLst>
            <a:gd name="adj1" fmla="val 50000"/>
            <a:gd name="adj2" fmla="val 161518"/>
          </a:avLst>
        </a:prstGeom>
        <a:solidFill>
          <a:srgbClr val="000000"/>
        </a:solidFill>
        <a:ln w="0"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763560</xdr:colOff>
      <xdr:row>50</xdr:row>
      <xdr:rowOff>143280</xdr:rowOff>
    </xdr:from>
    <xdr:to>
      <xdr:col>15</xdr:col>
      <xdr:colOff>425160</xdr:colOff>
      <xdr:row>56</xdr:row>
      <xdr:rowOff>37800</xdr:rowOff>
    </xdr:to>
    <xdr:pic>
      <xdr:nvPicPr>
        <xdr:cNvPr id="10" name="Imagen 6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8078760" y="8858520"/>
          <a:ext cx="4538520" cy="870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594720</xdr:colOff>
      <xdr:row>51</xdr:row>
      <xdr:rowOff>0</xdr:rowOff>
    </xdr:from>
    <xdr:to>
      <xdr:col>21</xdr:col>
      <xdr:colOff>750240</xdr:colOff>
      <xdr:row>66</xdr:row>
      <xdr:rowOff>104400</xdr:rowOff>
    </xdr:to>
    <xdr:pic>
      <xdr:nvPicPr>
        <xdr:cNvPr id="11" name="Imagen 7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7"/>
        <a:stretch/>
      </xdr:blipFill>
      <xdr:spPr>
        <a:xfrm>
          <a:off x="13599360" y="8877960"/>
          <a:ext cx="4219560" cy="2660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342720</xdr:colOff>
      <xdr:row>1</xdr:row>
      <xdr:rowOff>152280</xdr:rowOff>
    </xdr:from>
    <xdr:to>
      <xdr:col>10</xdr:col>
      <xdr:colOff>537480</xdr:colOff>
      <xdr:row>8</xdr:row>
      <xdr:rowOff>113040</xdr:rowOff>
    </xdr:to>
    <xdr:sp macro="" textlink="">
      <xdr:nvSpPr>
        <xdr:cNvPr id="10" name="Shape 3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7159320" y="390240"/>
          <a:ext cx="808920" cy="11516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>
            <a:lnSpc>
              <a:spcPct val="100000"/>
            </a:lnSpc>
            <a:tabLst>
              <a:tab pos="0" algn="l"/>
            </a:tabLst>
          </a:pPr>
          <a:r>
            <a:rPr lang="en-US" sz="1000" b="0" strike="noStrike" spc="-1">
              <a:solidFill>
                <a:srgbClr val="000000"/>
              </a:solidFill>
              <a:latin typeface="Arial"/>
              <a:ea typeface="Arial"/>
            </a:rPr>
            <a:t>Crea el calendario de los meses de Octubre y Noviembre de 2.024</a:t>
          </a:r>
          <a:endParaRPr lang="es-419" sz="1000" b="0" strike="noStrike" spc="-1">
            <a:latin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704880</xdr:colOff>
      <xdr:row>2</xdr:row>
      <xdr:rowOff>0</xdr:rowOff>
    </xdr:from>
    <xdr:to>
      <xdr:col>6</xdr:col>
      <xdr:colOff>21960</xdr:colOff>
      <xdr:row>4</xdr:row>
      <xdr:rowOff>132480</xdr:rowOff>
    </xdr:to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255400" y="352440"/>
          <a:ext cx="2418480" cy="45648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>
            <a:lnSpc>
              <a:spcPct val="100000"/>
            </a:lnSpc>
            <a:tabLst>
              <a:tab pos="0" algn="l"/>
            </a:tabLst>
          </a:pPr>
          <a:r>
            <a:rPr lang="en-US" sz="1000" b="0" strike="noStrike" spc="-1">
              <a:solidFill>
                <a:srgbClr val="000000"/>
              </a:solidFill>
              <a:latin typeface="Arial"/>
              <a:ea typeface="Arial"/>
            </a:rPr>
            <a:t>* Variar Ingresos y Gastos</a:t>
          </a:r>
          <a:endParaRPr lang="es-419" sz="1000" b="0" strike="noStrike" spc="-1">
            <a:latin typeface="Times New Roman"/>
          </a:endParaRPr>
        </a:p>
      </xdr:txBody>
    </xdr:sp>
    <xdr:clientData/>
  </xdr:twoCellAnchor>
  <xdr:twoCellAnchor editAs="oneCell">
    <xdr:from>
      <xdr:col>6</xdr:col>
      <xdr:colOff>561960</xdr:colOff>
      <xdr:row>0</xdr:row>
      <xdr:rowOff>104760</xdr:rowOff>
    </xdr:from>
    <xdr:to>
      <xdr:col>13</xdr:col>
      <xdr:colOff>149040</xdr:colOff>
      <xdr:row>7</xdr:row>
      <xdr:rowOff>104040</xdr:rowOff>
    </xdr:to>
    <xdr:pic>
      <xdr:nvPicPr>
        <xdr:cNvPr id="12" name="image10.png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213880" y="104760"/>
          <a:ext cx="3885480" cy="1161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676440</xdr:colOff>
      <xdr:row>3</xdr:row>
      <xdr:rowOff>123840</xdr:rowOff>
    </xdr:from>
    <xdr:to>
      <xdr:col>5</xdr:col>
      <xdr:colOff>226080</xdr:colOff>
      <xdr:row>5</xdr:row>
      <xdr:rowOff>66240</xdr:rowOff>
    </xdr:to>
    <xdr:sp macro="" textlink="">
      <xdr:nvSpPr>
        <xdr:cNvPr id="13" name="Shape 5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2529360" y="638280"/>
          <a:ext cx="1875600" cy="2660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>
            <a:lnSpc>
              <a:spcPct val="100000"/>
            </a:lnSpc>
            <a:tabLst>
              <a:tab pos="0" algn="l"/>
            </a:tabLst>
          </a:pPr>
          <a:r>
            <a:rPr lang="en-US" sz="1000" b="0" strike="noStrike" spc="-1">
              <a:solidFill>
                <a:srgbClr val="000000"/>
              </a:solidFill>
              <a:latin typeface="Arial"/>
              <a:ea typeface="Arial"/>
            </a:rPr>
            <a:t>* Cambia jugadores y precios</a:t>
          </a:r>
          <a:endParaRPr lang="es-419" sz="1000" b="0" strike="noStrike" spc="-1">
            <a:latin typeface="Times New Roman"/>
          </a:endParaRPr>
        </a:p>
      </xdr:txBody>
    </xdr:sp>
    <xdr:clientData/>
  </xdr:twoCellAnchor>
  <xdr:twoCellAnchor editAs="oneCell">
    <xdr:from>
      <xdr:col>5</xdr:col>
      <xdr:colOff>695160</xdr:colOff>
      <xdr:row>1</xdr:row>
      <xdr:rowOff>0</xdr:rowOff>
    </xdr:from>
    <xdr:to>
      <xdr:col>8</xdr:col>
      <xdr:colOff>224640</xdr:colOff>
      <xdr:row>18</xdr:row>
      <xdr:rowOff>142200</xdr:rowOff>
    </xdr:to>
    <xdr:pic>
      <xdr:nvPicPr>
        <xdr:cNvPr id="14" name="image11.png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74040" y="162000"/>
          <a:ext cx="1532880" cy="29520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38160</xdr:colOff>
      <xdr:row>1</xdr:row>
      <xdr:rowOff>57240</xdr:rowOff>
    </xdr:from>
    <xdr:to>
      <xdr:col>8</xdr:col>
      <xdr:colOff>409320</xdr:colOff>
      <xdr:row>5</xdr:row>
      <xdr:rowOff>47160</xdr:rowOff>
    </xdr:to>
    <xdr:sp macro="" textlink="">
      <xdr:nvSpPr>
        <xdr:cNvPr id="15" name="Shape 6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4690080" y="219240"/>
          <a:ext cx="1599480" cy="63756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>
            <a:lnSpc>
              <a:spcPct val="100000"/>
            </a:lnSpc>
            <a:tabLst>
              <a:tab pos="0" algn="l"/>
            </a:tabLst>
          </a:pPr>
          <a:r>
            <a:rPr lang="en-US" sz="1000" b="0" strike="noStrike" spc="-1">
              <a:solidFill>
                <a:srgbClr val="000000"/>
              </a:solidFill>
              <a:latin typeface="Arial"/>
              <a:ea typeface="Arial"/>
            </a:rPr>
            <a:t>* Calcula el total de medallas obtenidas por cada pais en las olimpiadas.</a:t>
          </a:r>
          <a:endParaRPr lang="es-419" sz="1000" b="0" strike="noStrike" spc="-1">
            <a:latin typeface="Times New Roman"/>
          </a:endParaRPr>
        </a:p>
      </xdr:txBody>
    </xdr:sp>
    <xdr:clientData/>
  </xdr:twoCellAnchor>
  <xdr:twoCellAnchor editAs="oneCell">
    <xdr:from>
      <xdr:col>6</xdr:col>
      <xdr:colOff>609480</xdr:colOff>
      <xdr:row>5</xdr:row>
      <xdr:rowOff>38160</xdr:rowOff>
    </xdr:from>
    <xdr:to>
      <xdr:col>11</xdr:col>
      <xdr:colOff>576720</xdr:colOff>
      <xdr:row>12</xdr:row>
      <xdr:rowOff>161280</xdr:rowOff>
    </xdr:to>
    <xdr:pic>
      <xdr:nvPicPr>
        <xdr:cNvPr id="16" name="image8.png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261400" y="847800"/>
          <a:ext cx="3037680" cy="12567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304920</xdr:colOff>
      <xdr:row>1</xdr:row>
      <xdr:rowOff>0</xdr:rowOff>
    </xdr:from>
    <xdr:to>
      <xdr:col>7</xdr:col>
      <xdr:colOff>577635</xdr:colOff>
      <xdr:row>19</xdr:row>
      <xdr:rowOff>123120</xdr:rowOff>
    </xdr:to>
    <xdr:pic>
      <xdr:nvPicPr>
        <xdr:cNvPr id="17" name="image1.png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627720" y="162000"/>
          <a:ext cx="2447280" cy="3037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276120</xdr:colOff>
      <xdr:row>1</xdr:row>
      <xdr:rowOff>57240</xdr:rowOff>
    </xdr:from>
    <xdr:to>
      <xdr:col>7</xdr:col>
      <xdr:colOff>720</xdr:colOff>
      <xdr:row>3</xdr:row>
      <xdr:rowOff>28080</xdr:rowOff>
    </xdr:to>
    <xdr:sp macro="" textlink="">
      <xdr:nvSpPr>
        <xdr:cNvPr id="18" name="Shape 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/>
      </xdr:nvSpPr>
      <xdr:spPr>
        <a:xfrm>
          <a:off x="4636080" y="219240"/>
          <a:ext cx="1113840" cy="29448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>
            <a:lnSpc>
              <a:spcPct val="100000"/>
            </a:lnSpc>
            <a:tabLst>
              <a:tab pos="0" algn="l"/>
            </a:tabLst>
          </a:pPr>
          <a:r>
            <a:rPr lang="en-US" sz="1000" b="0" strike="noStrike" spc="-1">
              <a:solidFill>
                <a:srgbClr val="000000"/>
              </a:solidFill>
              <a:latin typeface="Arial"/>
              <a:ea typeface="Arial"/>
            </a:rPr>
            <a:t>ºF=9/5 X ºC +32</a:t>
          </a:r>
          <a:endParaRPr lang="es-419" sz="1000" b="0" strike="noStrike" spc="-1">
            <a:latin typeface="Times New Roman"/>
          </a:endParaRPr>
        </a:p>
      </xdr:txBody>
    </xdr:sp>
    <xdr:clientData/>
  </xdr:twoCellAnchor>
  <xdr:twoCellAnchor editAs="oneCell">
    <xdr:from>
      <xdr:col>4</xdr:col>
      <xdr:colOff>514440</xdr:colOff>
      <xdr:row>4</xdr:row>
      <xdr:rowOff>19080</xdr:rowOff>
    </xdr:from>
    <xdr:to>
      <xdr:col>9</xdr:col>
      <xdr:colOff>311760</xdr:colOff>
      <xdr:row>23</xdr:row>
      <xdr:rowOff>142200</xdr:rowOff>
    </xdr:to>
    <xdr:pic>
      <xdr:nvPicPr>
        <xdr:cNvPr id="19" name="image15.png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098960" y="666720"/>
          <a:ext cx="3190320" cy="3199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352440</xdr:colOff>
      <xdr:row>1</xdr:row>
      <xdr:rowOff>76320</xdr:rowOff>
    </xdr:from>
    <xdr:to>
      <xdr:col>10</xdr:col>
      <xdr:colOff>48240</xdr:colOff>
      <xdr:row>5</xdr:row>
      <xdr:rowOff>142560</xdr:rowOff>
    </xdr:to>
    <xdr:sp macro="" textlink="">
      <xdr:nvSpPr>
        <xdr:cNvPr id="20" name="Shape 8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5004360" y="238320"/>
          <a:ext cx="2152080" cy="74232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>
            <a:lnSpc>
              <a:spcPct val="100000"/>
            </a:lnSpc>
            <a:tabLst>
              <a:tab pos="0" algn="l"/>
            </a:tabLst>
          </a:pPr>
          <a:r>
            <a:rPr lang="en-US" sz="1000" b="0" strike="noStrike" spc="-1">
              <a:solidFill>
                <a:srgbClr val="000000"/>
              </a:solidFill>
              <a:latin typeface="Arial"/>
              <a:ea typeface="Arial"/>
            </a:rPr>
            <a:t>* Elabora 2 menús más diferentes</a:t>
          </a:r>
          <a:endParaRPr lang="es-419" sz="10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US" sz="1000" b="0" strike="noStrike" spc="-1">
              <a:solidFill>
                <a:srgbClr val="000000"/>
              </a:solidFill>
              <a:latin typeface="Arial"/>
              <a:ea typeface="Arial"/>
            </a:rPr>
            <a:t>Copiando y pegando.</a:t>
          </a:r>
          <a:endParaRPr lang="es-419" sz="10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endParaRPr lang="es-419" sz="10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US" sz="1000" b="0" strike="noStrike" spc="-1">
              <a:solidFill>
                <a:srgbClr val="000000"/>
              </a:solidFill>
              <a:latin typeface="Arial"/>
              <a:ea typeface="Arial"/>
            </a:rPr>
            <a:t>Fíjate en el modelo.</a:t>
          </a:r>
          <a:endParaRPr lang="es-419" sz="1000" b="0" strike="noStrike" spc="-1">
            <a:latin typeface="Times New Roman"/>
          </a:endParaRPr>
        </a:p>
      </xdr:txBody>
    </xdr:sp>
    <xdr:clientData/>
  </xdr:twoCellAnchor>
  <xdr:twoCellAnchor editAs="oneCell">
    <xdr:from>
      <xdr:col>6</xdr:col>
      <xdr:colOff>352440</xdr:colOff>
      <xdr:row>7</xdr:row>
      <xdr:rowOff>0</xdr:rowOff>
    </xdr:from>
    <xdr:to>
      <xdr:col>8</xdr:col>
      <xdr:colOff>428400</xdr:colOff>
      <xdr:row>31</xdr:row>
      <xdr:rowOff>8490</xdr:rowOff>
    </xdr:to>
    <xdr:pic>
      <xdr:nvPicPr>
        <xdr:cNvPr id="21" name="image3.png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004360" y="1190520"/>
          <a:ext cx="1304280" cy="3894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9</xdr:col>
      <xdr:colOff>576555</xdr:colOff>
      <xdr:row>11</xdr:row>
      <xdr:rowOff>27720</xdr:rowOff>
    </xdr:to>
    <xdr:pic>
      <xdr:nvPicPr>
        <xdr:cNvPr id="22" name="image4.png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651920" y="333360"/>
          <a:ext cx="2428200" cy="16185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495360</xdr:colOff>
      <xdr:row>1</xdr:row>
      <xdr:rowOff>0</xdr:rowOff>
    </xdr:from>
    <xdr:to>
      <xdr:col>11</xdr:col>
      <xdr:colOff>39960</xdr:colOff>
      <xdr:row>18</xdr:row>
      <xdr:rowOff>37440</xdr:rowOff>
    </xdr:to>
    <xdr:pic>
      <xdr:nvPicPr>
        <xdr:cNvPr id="23" name="image13.png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603680" y="162000"/>
          <a:ext cx="3390120" cy="27900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466560</xdr:colOff>
      <xdr:row>1</xdr:row>
      <xdr:rowOff>19080</xdr:rowOff>
    </xdr:from>
    <xdr:to>
      <xdr:col>6</xdr:col>
      <xdr:colOff>267480</xdr:colOff>
      <xdr:row>3</xdr:row>
      <xdr:rowOff>37440</xdr:rowOff>
    </xdr:to>
    <xdr:sp macro="" textlink="">
      <xdr:nvSpPr>
        <xdr:cNvPr id="24" name="Shape 9"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SpPr/>
      </xdr:nvSpPr>
      <xdr:spPr>
        <a:xfrm>
          <a:off x="3627720" y="181080"/>
          <a:ext cx="1351440" cy="36108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>
            <a:lnSpc>
              <a:spcPct val="100000"/>
            </a:lnSpc>
            <a:tabLst>
              <a:tab pos="0" algn="l"/>
            </a:tabLst>
          </a:pPr>
          <a:r>
            <a:rPr lang="en-US" sz="1000" b="0" strike="noStrike" spc="-1">
              <a:solidFill>
                <a:srgbClr val="000000"/>
              </a:solidFill>
              <a:latin typeface="Arial"/>
              <a:ea typeface="Arial"/>
            </a:rPr>
            <a:t>* 1 EUR = 0,88 GBP</a:t>
          </a:r>
          <a:endParaRPr lang="es-419" sz="10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US" sz="1000" b="0" strike="noStrike" spc="-1">
              <a:solidFill>
                <a:srgbClr val="000000"/>
              </a:solidFill>
              <a:latin typeface="Arial"/>
              <a:ea typeface="Arial"/>
            </a:rPr>
            <a:t>* 1 EUR = 1,24 USD </a:t>
          </a:r>
          <a:endParaRPr lang="es-419" sz="1000" b="0" strike="noStrike" spc="-1">
            <a:latin typeface="Times New Roman"/>
          </a:endParaRPr>
        </a:p>
      </xdr:txBody>
    </xdr:sp>
    <xdr:clientData/>
  </xdr:twoCellAnchor>
  <xdr:twoCellAnchor editAs="oneCell">
    <xdr:from>
      <xdr:col>4</xdr:col>
      <xdr:colOff>0</xdr:colOff>
      <xdr:row>6</xdr:row>
      <xdr:rowOff>0</xdr:rowOff>
    </xdr:from>
    <xdr:to>
      <xdr:col>7</xdr:col>
      <xdr:colOff>406080</xdr:colOff>
      <xdr:row>13</xdr:row>
      <xdr:rowOff>123120</xdr:rowOff>
    </xdr:to>
    <xdr:pic>
      <xdr:nvPicPr>
        <xdr:cNvPr id="25" name="image14.png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1160" y="990720"/>
          <a:ext cx="2570760" cy="12754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485640</xdr:colOff>
      <xdr:row>2</xdr:row>
      <xdr:rowOff>28440</xdr:rowOff>
    </xdr:from>
    <xdr:to>
      <xdr:col>18</xdr:col>
      <xdr:colOff>72360</xdr:colOff>
      <xdr:row>7</xdr:row>
      <xdr:rowOff>56520</xdr:rowOff>
    </xdr:to>
    <xdr:sp macro="" textlink="">
      <xdr:nvSpPr>
        <xdr:cNvPr id="26" name="Shape 10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SpPr/>
      </xdr:nvSpPr>
      <xdr:spPr>
        <a:xfrm>
          <a:off x="8740800" y="371520"/>
          <a:ext cx="2656800" cy="83736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>
            <a:lnSpc>
              <a:spcPct val="100000"/>
            </a:lnSpc>
            <a:tabLst>
              <a:tab pos="0" algn="l"/>
            </a:tabLst>
          </a:pPr>
          <a:r>
            <a:rPr lang="en-US" sz="1000" b="0" strike="noStrike" spc="-1">
              <a:solidFill>
                <a:srgbClr val="000000"/>
              </a:solidFill>
              <a:latin typeface="Arial"/>
              <a:ea typeface="Arial"/>
            </a:rPr>
            <a:t>Haz también la tabla del 21</a:t>
          </a:r>
          <a:endParaRPr lang="es-419" sz="10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US" sz="1000" b="0" strike="noStrike" spc="-1">
              <a:solidFill>
                <a:srgbClr val="000000"/>
              </a:solidFill>
              <a:latin typeface="Arial"/>
              <a:ea typeface="Times New Roman"/>
            </a:rPr>
            <a:t>Utiliza direcciones absolutas (Ej $D$2) de tal forma que si cambias por ejemplo el número de la D2 te calcula la tabla de ese nuevo número</a:t>
          </a:r>
          <a:endParaRPr lang="es-419" sz="1000" b="0" strike="noStrike" spc="-1">
            <a:latin typeface="Times New Roman"/>
          </a:endParaRPr>
        </a:p>
      </xdr:txBody>
    </xdr:sp>
    <xdr:clientData/>
  </xdr:twoCellAnchor>
  <xdr:twoCellAnchor editAs="oneCell">
    <xdr:from>
      <xdr:col>6</xdr:col>
      <xdr:colOff>0</xdr:colOff>
      <xdr:row>1</xdr:row>
      <xdr:rowOff>0</xdr:rowOff>
    </xdr:from>
    <xdr:to>
      <xdr:col>10</xdr:col>
      <xdr:colOff>248040</xdr:colOff>
      <xdr:row>31</xdr:row>
      <xdr:rowOff>84960</xdr:rowOff>
    </xdr:to>
    <xdr:pic>
      <xdr:nvPicPr>
        <xdr:cNvPr id="27" name="image2.png"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956760" y="171360"/>
          <a:ext cx="2704320" cy="49618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9</xdr:col>
      <xdr:colOff>108720</xdr:colOff>
      <xdr:row>24</xdr:row>
      <xdr:rowOff>9000</xdr:rowOff>
    </xdr:to>
    <xdr:pic>
      <xdr:nvPicPr>
        <xdr:cNvPr id="28" name="image12.png">
          <a:extLst>
            <a:ext uri="{FF2B5EF4-FFF2-40B4-BE49-F238E27FC236}">
              <a16:creationId xmlns:a16="http://schemas.microsoft.com/office/drawing/2014/main" id="{00000000-0008-0000-0C00-00001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1943280"/>
          <a:ext cx="3571200" cy="1951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504720</xdr:colOff>
      <xdr:row>2</xdr:row>
      <xdr:rowOff>152280</xdr:rowOff>
    </xdr:from>
    <xdr:to>
      <xdr:col>8</xdr:col>
      <xdr:colOff>224640</xdr:colOff>
      <xdr:row>12</xdr:row>
      <xdr:rowOff>37080</xdr:rowOff>
    </xdr:to>
    <xdr:pic>
      <xdr:nvPicPr>
        <xdr:cNvPr id="29" name="image7.png">
          <a:extLst>
            <a:ext uri="{FF2B5EF4-FFF2-40B4-BE49-F238E27FC236}">
              <a16:creationId xmlns:a16="http://schemas.microsoft.com/office/drawing/2014/main" id="{00000000-0008-0000-0D00-00001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13480" y="476280"/>
          <a:ext cx="1723320" cy="150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15</xdr:col>
      <xdr:colOff>200520</xdr:colOff>
      <xdr:row>5</xdr:row>
      <xdr:rowOff>161280</xdr:rowOff>
    </xdr:to>
    <xdr:sp macro="" textlink="">
      <xdr:nvSpPr>
        <xdr:cNvPr id="30" name="Shape 10">
          <a:extLst>
            <a:ext uri="{FF2B5EF4-FFF2-40B4-BE49-F238E27FC236}">
              <a16:creationId xmlns:a16="http://schemas.microsoft.com/office/drawing/2014/main" id="{00000000-0008-0000-0D00-00001E000000}"/>
            </a:ext>
          </a:extLst>
        </xdr:cNvPr>
        <xdr:cNvSpPr/>
      </xdr:nvSpPr>
      <xdr:spPr>
        <a:xfrm>
          <a:off x="8054280" y="647640"/>
          <a:ext cx="2656800" cy="32328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>
            <a:lnSpc>
              <a:spcPct val="100000"/>
            </a:lnSpc>
            <a:tabLst>
              <a:tab pos="0" algn="l"/>
            </a:tabLst>
          </a:pPr>
          <a:r>
            <a:rPr lang="en-US" sz="1000" b="0" strike="noStrike" spc="-1">
              <a:solidFill>
                <a:srgbClr val="000000"/>
              </a:solidFill>
              <a:latin typeface="Arial"/>
              <a:ea typeface="Arial"/>
            </a:rPr>
            <a:t>Busca las fórmulas correspondientes en fx</a:t>
          </a:r>
          <a:endParaRPr lang="es-419" sz="1000" b="0" strike="noStrike" spc="-1">
            <a:latin typeface="Times New Roman"/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171360</xdr:colOff>
      <xdr:row>1</xdr:row>
      <xdr:rowOff>66600</xdr:rowOff>
    </xdr:from>
    <xdr:to>
      <xdr:col>7</xdr:col>
      <xdr:colOff>315000</xdr:colOff>
      <xdr:row>5</xdr:row>
      <xdr:rowOff>46800</xdr:rowOff>
    </xdr:to>
    <xdr:sp macro="" textlink="">
      <xdr:nvSpPr>
        <xdr:cNvPr id="31" name="Shape 11">
          <a:extLst>
            <a:ext uri="{FF2B5EF4-FFF2-40B4-BE49-F238E27FC236}">
              <a16:creationId xmlns:a16="http://schemas.microsoft.com/office/drawing/2014/main" id="{00000000-0008-0000-0E00-00001F000000}"/>
            </a:ext>
          </a:extLst>
        </xdr:cNvPr>
        <xdr:cNvSpPr/>
      </xdr:nvSpPr>
      <xdr:spPr>
        <a:xfrm>
          <a:off x="5064120" y="228600"/>
          <a:ext cx="1532880" cy="6278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>
            <a:lnSpc>
              <a:spcPct val="100000"/>
            </a:lnSpc>
            <a:tabLst>
              <a:tab pos="0" algn="l"/>
            </a:tabLst>
          </a:pPr>
          <a:r>
            <a:rPr lang="en-US" sz="1000" b="0" strike="noStrike" spc="-1">
              <a:solidFill>
                <a:srgbClr val="000000"/>
              </a:solidFill>
              <a:latin typeface="Arial"/>
              <a:ea typeface="Arial"/>
            </a:rPr>
            <a:t>* Calcula los totales y da formato a los datos.</a:t>
          </a:r>
          <a:endParaRPr lang="es-419" sz="10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US" sz="1000" b="0" strike="noStrike" spc="-1">
              <a:solidFill>
                <a:srgbClr val="000000"/>
              </a:solidFill>
              <a:latin typeface="Arial"/>
              <a:ea typeface="Times New Roman"/>
            </a:rPr>
            <a:t>Colorea las celdas</a:t>
          </a:r>
          <a:endParaRPr lang="es-419" sz="1000" b="0" strike="noStrike" spc="-1">
            <a:latin typeface="Times New Roman"/>
          </a:endParaRPr>
        </a:p>
      </xdr:txBody>
    </xdr:sp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318600</xdr:colOff>
      <xdr:row>18</xdr:row>
      <xdr:rowOff>94320</xdr:rowOff>
    </xdr:to>
    <xdr:pic>
      <xdr:nvPicPr>
        <xdr:cNvPr id="32" name="image6.png">
          <a:extLst>
            <a:ext uri="{FF2B5EF4-FFF2-40B4-BE49-F238E27FC236}">
              <a16:creationId xmlns:a16="http://schemas.microsoft.com/office/drawing/2014/main" id="{00000000-0008-0000-0E00-00002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667840" y="1457280"/>
          <a:ext cx="932760" cy="1627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114480</xdr:colOff>
      <xdr:row>16</xdr:row>
      <xdr:rowOff>85680</xdr:rowOff>
    </xdr:from>
    <xdr:to>
      <xdr:col>4</xdr:col>
      <xdr:colOff>156240</xdr:colOff>
      <xdr:row>18</xdr:row>
      <xdr:rowOff>85320</xdr:rowOff>
    </xdr:to>
    <xdr:sp macro="" textlink="">
      <xdr:nvSpPr>
        <xdr:cNvPr id="33" name="Shape 12">
          <a:extLst>
            <a:ext uri="{FF2B5EF4-FFF2-40B4-BE49-F238E27FC236}">
              <a16:creationId xmlns:a16="http://schemas.microsoft.com/office/drawing/2014/main" id="{00000000-0008-0000-0F00-000021000000}"/>
            </a:ext>
          </a:extLst>
        </xdr:cNvPr>
        <xdr:cNvSpPr/>
      </xdr:nvSpPr>
      <xdr:spPr>
        <a:xfrm>
          <a:off x="2107800" y="2714760"/>
          <a:ext cx="1542240" cy="32328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>
            <a:lnSpc>
              <a:spcPct val="100000"/>
            </a:lnSpc>
            <a:tabLst>
              <a:tab pos="0" algn="l"/>
            </a:tabLst>
          </a:pPr>
          <a:r>
            <a:rPr lang="en-US" sz="1000" b="0" strike="noStrike" spc="-1">
              <a:solidFill>
                <a:srgbClr val="000000"/>
              </a:solidFill>
              <a:latin typeface="Arial"/>
              <a:ea typeface="Arial"/>
            </a:rPr>
            <a:t>* Calcula los totales y da formato a los datos.</a:t>
          </a:r>
          <a:endParaRPr lang="es-419" sz="1000" b="0" strike="noStrike" spc="-1"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10</xdr:col>
      <xdr:colOff>1284120</xdr:colOff>
      <xdr:row>35</xdr:row>
      <xdr:rowOff>84960</xdr:rowOff>
    </xdr:to>
    <xdr:pic>
      <xdr:nvPicPr>
        <xdr:cNvPr id="34" name="image9.png">
          <a:extLst>
            <a:ext uri="{FF2B5EF4-FFF2-40B4-BE49-F238E27FC236}">
              <a16:creationId xmlns:a16="http://schemas.microsoft.com/office/drawing/2014/main" id="{00000000-0008-0000-0F00-00002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114720"/>
          <a:ext cx="9258480" cy="26758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438120</xdr:colOff>
      <xdr:row>1</xdr:row>
      <xdr:rowOff>19080</xdr:rowOff>
    </xdr:from>
    <xdr:to>
      <xdr:col>16</xdr:col>
      <xdr:colOff>366840</xdr:colOff>
      <xdr:row>6</xdr:row>
      <xdr:rowOff>46800</xdr:rowOff>
    </xdr:to>
    <xdr:sp macro="" textlink="">
      <xdr:nvSpPr>
        <xdr:cNvPr id="35" name="Shape 13">
          <a:extLst>
            <a:ext uri="{FF2B5EF4-FFF2-40B4-BE49-F238E27FC236}">
              <a16:creationId xmlns:a16="http://schemas.microsoft.com/office/drawing/2014/main" id="{00000000-0008-0000-1000-000023000000}"/>
            </a:ext>
          </a:extLst>
        </xdr:cNvPr>
        <xdr:cNvSpPr/>
      </xdr:nvSpPr>
      <xdr:spPr>
        <a:xfrm>
          <a:off x="9710280" y="181080"/>
          <a:ext cx="1770840" cy="83736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>
            <a:lnSpc>
              <a:spcPct val="100000"/>
            </a:lnSpc>
            <a:tabLst>
              <a:tab pos="0" algn="l"/>
            </a:tabLst>
          </a:pPr>
          <a:r>
            <a:rPr lang="en-US" sz="1000" b="0" strike="noStrike" spc="-1">
              <a:solidFill>
                <a:srgbClr val="000000"/>
              </a:solidFill>
              <a:latin typeface="Arial"/>
              <a:ea typeface="Arial"/>
            </a:rPr>
            <a:t>* Dibuja el gráfico de tarta correspondiente, Arrastra la fórmula de la celda C6 para que calcule los resultados de las celdas de bajo</a:t>
          </a:r>
          <a:endParaRPr lang="es-419" sz="1000" b="0" strike="noStrike" spc="-1">
            <a:latin typeface="Times New Roman"/>
          </a:endParaRPr>
        </a:p>
      </xdr:txBody>
    </xdr:sp>
    <xdr:clientData/>
  </xdr:twoCellAnchor>
  <xdr:twoCellAnchor editAs="oneCell">
    <xdr:from>
      <xdr:col>14</xdr:col>
      <xdr:colOff>580995</xdr:colOff>
      <xdr:row>8</xdr:row>
      <xdr:rowOff>37965</xdr:rowOff>
    </xdr:from>
    <xdr:to>
      <xdr:col>24</xdr:col>
      <xdr:colOff>322890</xdr:colOff>
      <xdr:row>36</xdr:row>
      <xdr:rowOff>18165</xdr:rowOff>
    </xdr:to>
    <xdr:pic>
      <xdr:nvPicPr>
        <xdr:cNvPr id="36" name="image5.png">
          <a:extLst>
            <a:ext uri="{FF2B5EF4-FFF2-40B4-BE49-F238E27FC236}">
              <a16:creationId xmlns:a16="http://schemas.microsoft.com/office/drawing/2014/main" id="{00000000-0008-0000-1000-000024000000}"/>
            </a:ext>
            <a:ext uri="{147F2762-F138-4A5C-976F-8EAC2B608ADB}">
              <a16:predDERef xmlns:a16="http://schemas.microsoft.com/office/drawing/2014/main" pred="{00000000-0008-0000-1000-00002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934545" y="1333365"/>
          <a:ext cx="5552145" cy="451410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3</xdr:col>
      <xdr:colOff>142875</xdr:colOff>
      <xdr:row>9</xdr:row>
      <xdr:rowOff>38100</xdr:rowOff>
    </xdr:from>
    <xdr:to>
      <xdr:col>13</xdr:col>
      <xdr:colOff>190500</xdr:colOff>
      <xdr:row>33</xdr:row>
      <xdr:rowOff>0</xdr:rowOff>
    </xdr:to>
    <xdr:graphicFrame macro="">
      <xdr:nvGraphicFramePr>
        <xdr:cNvPr id="4" name="Gràfic 3">
          <a:extLst>
            <a:ext uri="{FF2B5EF4-FFF2-40B4-BE49-F238E27FC236}">
              <a16:creationId xmlns:a16="http://schemas.microsoft.com/office/drawing/2014/main" id="{00C71128-94DA-AAE3-367D-A92E99FA89BF}"/>
            </a:ext>
            <a:ext uri="{147F2762-F138-4A5C-976F-8EAC2B608ADB}">
              <a16:predDERef xmlns:a16="http://schemas.microsoft.com/office/drawing/2014/main" pred="{00000000-0008-0000-1000-00002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438210</xdr:colOff>
      <xdr:row>14</xdr:row>
      <xdr:rowOff>133185</xdr:rowOff>
    </xdr:from>
    <xdr:to>
      <xdr:col>4</xdr:col>
      <xdr:colOff>119505</xdr:colOff>
      <xdr:row>18</xdr:row>
      <xdr:rowOff>8700</xdr:rowOff>
    </xdr:to>
    <xdr:sp macro="" textlink="">
      <xdr:nvSpPr>
        <xdr:cNvPr id="37" name="Shape 14">
          <a:extLst>
            <a:ext uri="{FF2B5EF4-FFF2-40B4-BE49-F238E27FC236}">
              <a16:creationId xmlns:a16="http://schemas.microsoft.com/office/drawing/2014/main" id="{00000000-0008-0000-1100-000025000000}"/>
            </a:ext>
          </a:extLst>
        </xdr:cNvPr>
        <xdr:cNvSpPr/>
      </xdr:nvSpPr>
      <xdr:spPr>
        <a:xfrm>
          <a:off x="1457385" y="2400135"/>
          <a:ext cx="2653095" cy="52321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>
            <a:lnSpc>
              <a:spcPct val="100000"/>
            </a:lnSpc>
            <a:tabLst>
              <a:tab pos="0" algn="l"/>
            </a:tabLst>
          </a:pPr>
          <a:r>
            <a:rPr lang="en-US" sz="1000" b="0" strike="noStrike" spc="-1">
              <a:solidFill>
                <a:srgbClr val="000000"/>
              </a:solidFill>
              <a:latin typeface="Arial"/>
              <a:ea typeface="Arial"/>
            </a:rPr>
            <a:t>Haz un gráfico de sectores donde se compare el total de Compras y el total de Ventas.</a:t>
          </a:r>
          <a:endParaRPr lang="es-419" sz="10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US" sz="1000" b="0" strike="noStrike" spc="-1">
              <a:solidFill>
                <a:srgbClr val="000000"/>
              </a:solidFill>
              <a:latin typeface="Arial"/>
              <a:ea typeface="Arial"/>
            </a:rPr>
            <a:t>Da formato a los datos.</a:t>
          </a:r>
          <a:endParaRPr lang="es-419" sz="1000" b="0" strike="noStrike" spc="-1"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7</xdr:col>
      <xdr:colOff>556200</xdr:colOff>
      <xdr:row>34</xdr:row>
      <xdr:rowOff>75600</xdr:rowOff>
    </xdr:to>
    <xdr:pic>
      <xdr:nvPicPr>
        <xdr:cNvPr id="38" name="image16.png">
          <a:extLst>
            <a:ext uri="{FF2B5EF4-FFF2-40B4-BE49-F238E27FC236}">
              <a16:creationId xmlns:a16="http://schemas.microsoft.com/office/drawing/2014/main" id="{00000000-0008-0000-1100-00002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238560"/>
          <a:ext cx="7171560" cy="234252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152400</xdr:colOff>
      <xdr:row>9</xdr:row>
      <xdr:rowOff>47625</xdr:rowOff>
    </xdr:from>
    <xdr:to>
      <xdr:col>18</xdr:col>
      <xdr:colOff>76200</xdr:colOff>
      <xdr:row>26</xdr:row>
      <xdr:rowOff>38100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A86F8D5-D8C8-A464-EA8B-27FE9A742A6B}"/>
            </a:ext>
            <a:ext uri="{147F2762-F138-4A5C-976F-8EAC2B608ADB}">
              <a16:predDERef xmlns:a16="http://schemas.microsoft.com/office/drawing/2014/main" pred="{00000000-0008-0000-1100-00002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561960</xdr:colOff>
      <xdr:row>1</xdr:row>
      <xdr:rowOff>57240</xdr:rowOff>
    </xdr:from>
    <xdr:to>
      <xdr:col>8</xdr:col>
      <xdr:colOff>119880</xdr:colOff>
      <xdr:row>9</xdr:row>
      <xdr:rowOff>37440</xdr:rowOff>
    </xdr:to>
    <xdr:sp macro="" textlink="">
      <xdr:nvSpPr>
        <xdr:cNvPr id="39" name="Shape 15">
          <a:extLst>
            <a:ext uri="{FF2B5EF4-FFF2-40B4-BE49-F238E27FC236}">
              <a16:creationId xmlns:a16="http://schemas.microsoft.com/office/drawing/2014/main" id="{00000000-0008-0000-1200-000027000000}"/>
            </a:ext>
          </a:extLst>
        </xdr:cNvPr>
        <xdr:cNvSpPr/>
      </xdr:nvSpPr>
      <xdr:spPr>
        <a:xfrm>
          <a:off x="4680000" y="219240"/>
          <a:ext cx="1561320" cy="127548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>
            <a:lnSpc>
              <a:spcPct val="100000"/>
            </a:lnSpc>
            <a:tabLst>
              <a:tab pos="0" algn="l"/>
            </a:tabLst>
          </a:pPr>
          <a:r>
            <a:rPr lang="en-US" sz="1000" b="0" strike="noStrike" spc="-1">
              <a:solidFill>
                <a:srgbClr val="000000"/>
              </a:solidFill>
              <a:latin typeface="Arial"/>
              <a:ea typeface="Arial"/>
            </a:rPr>
            <a:t>* Haz un gráfico de sectores que refleje el total de ventas de productos A y B.</a:t>
          </a:r>
          <a:endParaRPr lang="es-419" sz="10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US" sz="1000" b="0" strike="noStrike" spc="-1">
              <a:solidFill>
                <a:srgbClr val="000000"/>
              </a:solidFill>
              <a:latin typeface="Arial"/>
              <a:ea typeface="Arial"/>
            </a:rPr>
            <a:t>* Haz un gráfico de barras que refleje las comisiones de cada vendedor.</a:t>
          </a:r>
          <a:endParaRPr lang="es-419" sz="1000" b="0" strike="noStrike" spc="-1">
            <a:latin typeface="Times New Roman"/>
          </a:endParaRPr>
        </a:p>
      </xdr:txBody>
    </xdr:sp>
    <xdr:clientData/>
  </xdr:twoCellAnchor>
  <xdr:twoCellAnchor editAs="oneCell">
    <xdr:from>
      <xdr:col>0</xdr:col>
      <xdr:colOff>285840</xdr:colOff>
      <xdr:row>13</xdr:row>
      <xdr:rowOff>66600</xdr:rowOff>
    </xdr:from>
    <xdr:to>
      <xdr:col>5</xdr:col>
      <xdr:colOff>243720</xdr:colOff>
      <xdr:row>25</xdr:row>
      <xdr:rowOff>56160</xdr:rowOff>
    </xdr:to>
    <xdr:pic>
      <xdr:nvPicPr>
        <xdr:cNvPr id="40" name="image18.png">
          <a:extLst>
            <a:ext uri="{FF2B5EF4-FFF2-40B4-BE49-F238E27FC236}">
              <a16:creationId xmlns:a16="http://schemas.microsoft.com/office/drawing/2014/main" id="{00000000-0008-0000-1200-00002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85840" y="2171520"/>
          <a:ext cx="4075920" cy="19328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0</xdr:row>
      <xdr:rowOff>0</xdr:rowOff>
    </xdr:from>
    <xdr:to>
      <xdr:col>17</xdr:col>
      <xdr:colOff>561975</xdr:colOff>
      <xdr:row>16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F02A601-4A72-5DCD-F215-04231E0DBBD2}"/>
            </a:ext>
            <a:ext uri="{147F2762-F138-4A5C-976F-8EAC2B608ADB}">
              <a16:predDERef xmlns:a16="http://schemas.microsoft.com/office/drawing/2014/main" pred="{00000000-0008-0000-1200-00002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571500</xdr:colOff>
      <xdr:row>16</xdr:row>
      <xdr:rowOff>152400</xdr:rowOff>
    </xdr:from>
    <xdr:to>
      <xdr:col>17</xdr:col>
      <xdr:colOff>571500</xdr:colOff>
      <xdr:row>34</xdr:row>
      <xdr:rowOff>57150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AB134CB-5B84-6A62-1CF4-E262CF912434}"/>
            </a:ext>
            <a:ext uri="{147F2762-F138-4A5C-976F-8EAC2B608ADB}">
              <a16:predDERef xmlns:a16="http://schemas.microsoft.com/office/drawing/2014/main" pred="{7F02A601-4A72-5DCD-F215-04231E0DBB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57300</xdr:colOff>
      <xdr:row>18</xdr:row>
      <xdr:rowOff>161775</xdr:rowOff>
    </xdr:from>
    <xdr:to>
      <xdr:col>12</xdr:col>
      <xdr:colOff>521340</xdr:colOff>
      <xdr:row>24</xdr:row>
      <xdr:rowOff>113535</xdr:rowOff>
    </xdr:to>
    <xdr:sp macro="" textlink="">
      <xdr:nvSpPr>
        <xdr:cNvPr id="41" name="Shape 16">
          <a:extLst>
            <a:ext uri="{FF2B5EF4-FFF2-40B4-BE49-F238E27FC236}">
              <a16:creationId xmlns:a16="http://schemas.microsoft.com/office/drawing/2014/main" id="{00000000-0008-0000-1300-000029000000}"/>
            </a:ext>
          </a:extLst>
        </xdr:cNvPr>
        <xdr:cNvSpPr/>
      </xdr:nvSpPr>
      <xdr:spPr>
        <a:xfrm>
          <a:off x="7543950" y="3076425"/>
          <a:ext cx="2664315" cy="92331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>
            <a:lnSpc>
              <a:spcPct val="100000"/>
            </a:lnSpc>
            <a:tabLst>
              <a:tab pos="0" algn="l"/>
            </a:tabLst>
          </a:pPr>
          <a:r>
            <a:rPr lang="en-US" sz="1000" b="0" strike="noStrike" spc="-1">
              <a:solidFill>
                <a:srgbClr val="000000"/>
              </a:solidFill>
              <a:latin typeface="Arial"/>
              <a:ea typeface="Arial"/>
            </a:rPr>
            <a:t>Haz un gráfico de columnas 3D comparando los gastos de cada trimestre.</a:t>
          </a:r>
          <a:endParaRPr lang="es-419" sz="10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endParaRPr lang="es-419" sz="10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US" sz="1000" b="0" strike="noStrike" spc="-1">
              <a:solidFill>
                <a:srgbClr val="000000"/>
              </a:solidFill>
              <a:latin typeface="Arial"/>
              <a:ea typeface="Arial"/>
            </a:rPr>
            <a:t>Haz otro gráfico de columnas 3D comparando los gastos de ocio, teléfono y casa en los meses de enero, marzo y mayo.</a:t>
          </a:r>
          <a:endParaRPr lang="es-419" sz="1000" b="0" strike="noStrike" spc="-1">
            <a:latin typeface="Times New Roman"/>
          </a:endParaRPr>
        </a:p>
      </xdr:txBody>
    </xdr:sp>
    <xdr:clientData/>
  </xdr:twoCellAnchor>
  <xdr:twoCellAnchor editAs="oneCell">
    <xdr:from>
      <xdr:col>9</xdr:col>
      <xdr:colOff>19080</xdr:colOff>
      <xdr:row>76</xdr:row>
      <xdr:rowOff>133380</xdr:rowOff>
    </xdr:from>
    <xdr:to>
      <xdr:col>22</xdr:col>
      <xdr:colOff>459600</xdr:colOff>
      <xdr:row>109</xdr:row>
      <xdr:rowOff>132660</xdr:rowOff>
    </xdr:to>
    <xdr:pic>
      <xdr:nvPicPr>
        <xdr:cNvPr id="42" name="image17.png">
          <a:extLst>
            <a:ext uri="{FF2B5EF4-FFF2-40B4-BE49-F238E27FC236}">
              <a16:creationId xmlns:a16="http://schemas.microsoft.com/office/drawing/2014/main" id="{00000000-0008-0000-1300-00002A000000}"/>
            </a:ext>
            <a:ext uri="{147F2762-F138-4A5C-976F-8EAC2B608ADB}">
              <a16:predDERef xmlns:a16="http://schemas.microsoft.com/office/drawing/2014/main" pred="{00000000-0008-0000-1300-00002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505730" y="12439680"/>
          <a:ext cx="8603445" cy="5342805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9525</xdr:colOff>
      <xdr:row>35</xdr:row>
      <xdr:rowOff>28575</xdr:rowOff>
    </xdr:from>
    <xdr:to>
      <xdr:col>7</xdr:col>
      <xdr:colOff>638175</xdr:colOff>
      <xdr:row>60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7BB2928-F3C7-2A74-9352-154C23C1227F}"/>
            </a:ext>
            <a:ext uri="{147F2762-F138-4A5C-976F-8EAC2B608ADB}">
              <a16:predDERef xmlns:a16="http://schemas.microsoft.com/office/drawing/2014/main" pred="{00000000-0008-0000-1300-00002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28575</xdr:colOff>
      <xdr:row>35</xdr:row>
      <xdr:rowOff>66675</xdr:rowOff>
    </xdr:from>
    <xdr:to>
      <xdr:col>15</xdr:col>
      <xdr:colOff>323850</xdr:colOff>
      <xdr:row>57</xdr:row>
      <xdr:rowOff>66675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B80D4F15-452E-28E7-6972-472FF6D7FF94}"/>
            </a:ext>
            <a:ext uri="{147F2762-F138-4A5C-976F-8EAC2B608ADB}">
              <a16:predDERef xmlns:a16="http://schemas.microsoft.com/office/drawing/2014/main" pred="{67BB2928-F3C7-2A74-9352-154C23C122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M71"/>
  <sheetViews>
    <sheetView topLeftCell="A54" zoomScaleNormal="100" workbookViewId="0">
      <selection activeCell="J72" sqref="J72"/>
    </sheetView>
  </sheetViews>
  <sheetFormatPr defaultColWidth="11.5703125" defaultRowHeight="12.75"/>
  <sheetData>
    <row r="3" spans="2:9" ht="22.15">
      <c r="B3" s="1" t="s">
        <v>0</v>
      </c>
    </row>
    <row r="14" spans="2:9" ht="22.15">
      <c r="B14" s="1" t="s">
        <v>1</v>
      </c>
    </row>
    <row r="16" spans="2:9">
      <c r="B16">
        <v>1</v>
      </c>
      <c r="C16">
        <v>2</v>
      </c>
      <c r="D16">
        <v>3</v>
      </c>
      <c r="E16">
        <v>4</v>
      </c>
      <c r="F16">
        <v>5</v>
      </c>
      <c r="G16">
        <v>6</v>
      </c>
      <c r="H16">
        <v>7</v>
      </c>
      <c r="I16">
        <v>8</v>
      </c>
    </row>
    <row r="17" spans="2:13">
      <c r="B17" t="s">
        <v>2</v>
      </c>
      <c r="C17" t="s">
        <v>3</v>
      </c>
      <c r="D17" t="s">
        <v>4</v>
      </c>
      <c r="E17" t="s">
        <v>5</v>
      </c>
      <c r="F17" t="s">
        <v>6</v>
      </c>
      <c r="G17" t="s">
        <v>7</v>
      </c>
      <c r="H17" t="s">
        <v>8</v>
      </c>
    </row>
    <row r="19" spans="2:13">
      <c r="B19">
        <v>2</v>
      </c>
      <c r="C19">
        <v>4</v>
      </c>
      <c r="D19">
        <v>6</v>
      </c>
      <c r="E19">
        <v>8</v>
      </c>
      <c r="F19">
        <v>10</v>
      </c>
      <c r="G19">
        <v>12</v>
      </c>
      <c r="H19">
        <v>14</v>
      </c>
      <c r="I19">
        <v>16</v>
      </c>
    </row>
    <row r="21" spans="2:13">
      <c r="B21">
        <v>5</v>
      </c>
      <c r="C21">
        <v>10</v>
      </c>
      <c r="D21">
        <v>15</v>
      </c>
      <c r="E21">
        <v>20</v>
      </c>
      <c r="F21">
        <v>25</v>
      </c>
      <c r="G21">
        <v>30</v>
      </c>
      <c r="H21">
        <v>35</v>
      </c>
      <c r="I21">
        <v>40</v>
      </c>
    </row>
    <row r="22" spans="2:13">
      <c r="B22" t="s">
        <v>9</v>
      </c>
      <c r="C22" t="s">
        <v>10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  <c r="I22" t="s">
        <v>16</v>
      </c>
      <c r="J22" t="s">
        <v>17</v>
      </c>
      <c r="K22" t="s">
        <v>18</v>
      </c>
      <c r="L22" t="s">
        <v>19</v>
      </c>
      <c r="M22" t="s">
        <v>20</v>
      </c>
    </row>
    <row r="24" spans="2:13" ht="22.15">
      <c r="B24" s="1" t="s">
        <v>21</v>
      </c>
    </row>
    <row r="34" spans="2:4" ht="22.15">
      <c r="B34" s="1" t="s">
        <v>1</v>
      </c>
    </row>
    <row r="36" spans="2:4">
      <c r="D36" t="s">
        <v>22</v>
      </c>
    </row>
    <row r="37" spans="2:4">
      <c r="B37">
        <v>1</v>
      </c>
      <c r="C37">
        <v>2</v>
      </c>
      <c r="D37" s="2">
        <f>B37+C37</f>
        <v>3</v>
      </c>
    </row>
    <row r="39" spans="2:4">
      <c r="D39" t="s">
        <v>23</v>
      </c>
    </row>
    <row r="40" spans="2:4">
      <c r="B40">
        <v>5</v>
      </c>
      <c r="C40">
        <v>3</v>
      </c>
      <c r="D40" s="2">
        <f>B40-C40</f>
        <v>2</v>
      </c>
    </row>
    <row r="42" spans="2:4">
      <c r="D42" t="s">
        <v>24</v>
      </c>
    </row>
    <row r="43" spans="2:4">
      <c r="B43">
        <v>5</v>
      </c>
      <c r="C43">
        <v>2</v>
      </c>
      <c r="D43" s="2">
        <f>B43*C43</f>
        <v>10</v>
      </c>
    </row>
    <row r="45" spans="2:4">
      <c r="D45" t="s">
        <v>25</v>
      </c>
    </row>
    <row r="46" spans="2:4">
      <c r="B46">
        <v>20</v>
      </c>
      <c r="C46">
        <v>5</v>
      </c>
      <c r="D46" s="2">
        <f>B46/C46</f>
        <v>4</v>
      </c>
    </row>
    <row r="50" spans="2:7" ht="22.15">
      <c r="B50" s="1" t="s">
        <v>26</v>
      </c>
    </row>
    <row r="59" spans="2:7" ht="22.15">
      <c r="B59" s="1" t="s">
        <v>1</v>
      </c>
    </row>
    <row r="61" spans="2:7">
      <c r="G61" t="s">
        <v>22</v>
      </c>
    </row>
    <row r="62" spans="2:7">
      <c r="B62">
        <v>1</v>
      </c>
      <c r="C62">
        <v>2</v>
      </c>
      <c r="D62">
        <v>3</v>
      </c>
      <c r="E62">
        <v>4</v>
      </c>
      <c r="F62">
        <v>5</v>
      </c>
      <c r="G62" s="2">
        <f>SUM(B62,C62,D62,E62,F62)</f>
        <v>15</v>
      </c>
    </row>
    <row r="64" spans="2:7">
      <c r="G64" t="s">
        <v>27</v>
      </c>
    </row>
    <row r="65" spans="2:7">
      <c r="B65">
        <v>1</v>
      </c>
      <c r="C65">
        <v>2</v>
      </c>
      <c r="D65">
        <v>3</v>
      </c>
      <c r="E65">
        <v>4</v>
      </c>
      <c r="F65">
        <v>5</v>
      </c>
      <c r="G65" s="2">
        <f>AVERAGE(B65,C65,D65,E65,F65)</f>
        <v>3</v>
      </c>
    </row>
    <row r="67" spans="2:7">
      <c r="G67" t="s">
        <v>28</v>
      </c>
    </row>
    <row r="68" spans="2:7">
      <c r="B68">
        <v>1</v>
      </c>
      <c r="C68">
        <v>2</v>
      </c>
      <c r="D68">
        <v>3</v>
      </c>
      <c r="E68">
        <v>4</v>
      </c>
      <c r="F68">
        <v>5</v>
      </c>
      <c r="G68" s="2">
        <f>MAX(B68,C68,D68,E68,F68)</f>
        <v>5</v>
      </c>
    </row>
    <row r="70" spans="2:7">
      <c r="G70" t="s">
        <v>29</v>
      </c>
    </row>
    <row r="71" spans="2:7">
      <c r="B71">
        <v>1</v>
      </c>
      <c r="C71">
        <v>2</v>
      </c>
      <c r="D71">
        <v>3</v>
      </c>
      <c r="E71">
        <v>4</v>
      </c>
      <c r="F71">
        <v>5</v>
      </c>
      <c r="G71" s="2">
        <f>MIN(B71,C71,D71,E71,F71)</f>
        <v>1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1000"/>
  <sheetViews>
    <sheetView zoomScaleNormal="100" workbookViewId="0">
      <selection activeCell="J25" sqref="J25"/>
    </sheetView>
  </sheetViews>
  <sheetFormatPr defaultColWidth="14.42578125" defaultRowHeight="15"/>
  <cols>
    <col min="1" max="8" width="11" customWidth="1"/>
    <col min="9" max="26" width="8.7109375" customWidth="1"/>
  </cols>
  <sheetData>
    <row r="1" spans="2:8" ht="18.75" customHeight="1">
      <c r="D1" s="3" t="s">
        <v>30</v>
      </c>
    </row>
    <row r="2" spans="2:8" ht="12.75" customHeight="1"/>
    <row r="3" spans="2:8" ht="12.75" customHeight="1"/>
    <row r="4" spans="2:8" ht="12.75" customHeight="1">
      <c r="B4" s="4" t="s">
        <v>31</v>
      </c>
      <c r="C4" s="5" t="s">
        <v>32</v>
      </c>
      <c r="D4" s="5" t="s">
        <v>33</v>
      </c>
      <c r="E4" s="5" t="s">
        <v>34</v>
      </c>
      <c r="F4" s="5" t="s">
        <v>35</v>
      </c>
      <c r="G4" s="5" t="s">
        <v>36</v>
      </c>
      <c r="H4" s="6" t="s">
        <v>37</v>
      </c>
    </row>
    <row r="5" spans="2:8" ht="12.75" customHeight="1">
      <c r="B5" s="7"/>
      <c r="C5" s="8"/>
      <c r="D5" s="8"/>
      <c r="E5" s="8"/>
      <c r="F5" s="8"/>
      <c r="G5" s="8"/>
      <c r="H5" s="9"/>
    </row>
    <row r="6" spans="2:8" ht="14.25" customHeight="1">
      <c r="B6" s="7"/>
      <c r="C6" s="8"/>
      <c r="D6" s="8"/>
      <c r="E6" s="8"/>
      <c r="F6" s="8"/>
      <c r="G6" s="8"/>
      <c r="H6" s="10">
        <v>1</v>
      </c>
    </row>
    <row r="7" spans="2:8" ht="14.25" customHeight="1">
      <c r="B7" s="7">
        <v>2</v>
      </c>
      <c r="C7" s="11">
        <v>3</v>
      </c>
      <c r="D7" s="8">
        <v>4</v>
      </c>
      <c r="E7" s="11">
        <v>5</v>
      </c>
      <c r="F7" s="8">
        <v>6</v>
      </c>
      <c r="G7" s="11">
        <v>7</v>
      </c>
      <c r="H7" s="10">
        <v>8</v>
      </c>
    </row>
    <row r="8" spans="2:8" ht="14.25" customHeight="1">
      <c r="B8" s="7">
        <v>9</v>
      </c>
      <c r="C8" s="8">
        <v>10</v>
      </c>
      <c r="D8" s="8">
        <v>11</v>
      </c>
      <c r="E8" s="8">
        <v>12</v>
      </c>
      <c r="F8" s="8">
        <v>13</v>
      </c>
      <c r="G8" s="8">
        <v>14</v>
      </c>
      <c r="H8" s="10">
        <v>15</v>
      </c>
    </row>
    <row r="9" spans="2:8" ht="14.25" customHeight="1">
      <c r="B9" s="7">
        <v>16</v>
      </c>
      <c r="C9" s="8">
        <v>17</v>
      </c>
      <c r="D9" s="8">
        <v>18</v>
      </c>
      <c r="E9" s="8">
        <v>19</v>
      </c>
      <c r="F9" s="8">
        <v>20</v>
      </c>
      <c r="G9" s="8">
        <v>21</v>
      </c>
      <c r="H9" s="10">
        <v>22</v>
      </c>
    </row>
    <row r="10" spans="2:8" ht="14.25" customHeight="1">
      <c r="B10" s="7">
        <v>23</v>
      </c>
      <c r="C10" s="8">
        <v>24</v>
      </c>
      <c r="D10" s="8">
        <v>25</v>
      </c>
      <c r="E10" s="8">
        <v>26</v>
      </c>
      <c r="F10" s="8">
        <v>27</v>
      </c>
      <c r="G10" s="8">
        <v>28</v>
      </c>
      <c r="H10" s="10">
        <v>29</v>
      </c>
    </row>
    <row r="11" spans="2:8" ht="12.75" customHeight="1">
      <c r="B11" s="12">
        <v>30</v>
      </c>
      <c r="C11" s="13"/>
      <c r="D11" s="13"/>
      <c r="E11" s="13"/>
      <c r="F11" s="13"/>
      <c r="G11" s="13"/>
      <c r="H11" s="14"/>
    </row>
    <row r="12" spans="2:8" ht="12.75" customHeight="1"/>
    <row r="13" spans="2:8" ht="12.75" customHeight="1"/>
    <row r="14" spans="2:8" ht="18" customHeight="1">
      <c r="D14" s="15" t="s">
        <v>38</v>
      </c>
    </row>
    <row r="15" spans="2:8" ht="12.75" customHeight="1"/>
    <row r="16" spans="2:8" ht="12.75" customHeight="1">
      <c r="B16" s="46" t="s">
        <v>31</v>
      </c>
      <c r="C16" s="47" t="s">
        <v>32</v>
      </c>
      <c r="D16" s="47" t="s">
        <v>33</v>
      </c>
      <c r="E16" s="47" t="s">
        <v>34</v>
      </c>
      <c r="F16" s="47" t="s">
        <v>35</v>
      </c>
      <c r="G16" s="47" t="s">
        <v>36</v>
      </c>
      <c r="H16" s="48" t="s">
        <v>37</v>
      </c>
    </row>
    <row r="17" spans="2:8" ht="12.75" customHeight="1">
      <c r="B17" s="41"/>
      <c r="C17" s="8">
        <v>1</v>
      </c>
      <c r="D17" s="8">
        <v>2</v>
      </c>
      <c r="E17" s="8">
        <v>3</v>
      </c>
      <c r="F17" s="8">
        <v>4</v>
      </c>
      <c r="G17" s="8">
        <v>5</v>
      </c>
      <c r="H17" s="42">
        <v>6</v>
      </c>
    </row>
    <row r="18" spans="2:8" ht="14.25" customHeight="1">
      <c r="B18" s="43">
        <v>7</v>
      </c>
      <c r="C18">
        <v>8</v>
      </c>
      <c r="D18">
        <v>9</v>
      </c>
      <c r="E18">
        <v>10</v>
      </c>
      <c r="F18">
        <v>11</v>
      </c>
      <c r="G18" s="39">
        <v>12</v>
      </c>
      <c r="H18" s="42">
        <v>13</v>
      </c>
    </row>
    <row r="19" spans="2:8" ht="14.25" customHeight="1">
      <c r="B19" s="41">
        <v>14</v>
      </c>
      <c r="C19" s="8">
        <v>15</v>
      </c>
      <c r="D19" s="8">
        <v>16</v>
      </c>
      <c r="E19" s="8">
        <v>17</v>
      </c>
      <c r="F19" s="8">
        <v>18</v>
      </c>
      <c r="G19" s="8">
        <v>19</v>
      </c>
      <c r="H19" s="42">
        <v>20</v>
      </c>
    </row>
    <row r="20" spans="2:8" ht="14.25" customHeight="1">
      <c r="B20" s="43">
        <v>21</v>
      </c>
      <c r="C20">
        <v>22</v>
      </c>
      <c r="D20">
        <v>23</v>
      </c>
      <c r="E20">
        <v>24</v>
      </c>
      <c r="F20">
        <v>25</v>
      </c>
      <c r="G20">
        <v>26</v>
      </c>
      <c r="H20" s="42">
        <v>27</v>
      </c>
    </row>
    <row r="21" spans="2:8" ht="14.25" customHeight="1">
      <c r="B21" s="44">
        <v>28</v>
      </c>
      <c r="C21" s="40">
        <v>29</v>
      </c>
      <c r="D21" s="40">
        <v>30</v>
      </c>
      <c r="E21" s="40">
        <v>31</v>
      </c>
      <c r="F21" s="40"/>
      <c r="G21" s="40"/>
      <c r="H21" s="45"/>
    </row>
    <row r="22" spans="2:8" ht="14.25" customHeight="1">
      <c r="B22" s="8"/>
      <c r="C22" s="8"/>
      <c r="D22" s="8"/>
      <c r="E22" s="8"/>
      <c r="F22" s="8"/>
      <c r="G22" s="8"/>
      <c r="H22" s="39"/>
    </row>
    <row r="23" spans="2:8" ht="12.75" customHeight="1"/>
    <row r="24" spans="2:8" ht="12.75" customHeight="1"/>
    <row r="25" spans="2:8" ht="12.75" customHeight="1"/>
    <row r="26" spans="2:8" ht="12.75" customHeight="1">
      <c r="B26" s="46" t="s">
        <v>31</v>
      </c>
      <c r="C26" s="47" t="s">
        <v>32</v>
      </c>
      <c r="D26" s="47" t="s">
        <v>33</v>
      </c>
      <c r="E26" s="47" t="s">
        <v>34</v>
      </c>
      <c r="F26" s="47" t="s">
        <v>35</v>
      </c>
      <c r="G26" s="47" t="s">
        <v>36</v>
      </c>
      <c r="H26" s="48" t="s">
        <v>37</v>
      </c>
    </row>
    <row r="27" spans="2:8" ht="12.75" customHeight="1">
      <c r="B27" s="43"/>
      <c r="F27">
        <v>1</v>
      </c>
      <c r="G27">
        <v>2</v>
      </c>
      <c r="H27" s="42">
        <v>3</v>
      </c>
    </row>
    <row r="28" spans="2:8" ht="12.75" customHeight="1">
      <c r="B28" s="43">
        <v>4</v>
      </c>
      <c r="C28">
        <v>5</v>
      </c>
      <c r="D28">
        <v>6</v>
      </c>
      <c r="E28">
        <v>7</v>
      </c>
      <c r="F28">
        <v>8</v>
      </c>
      <c r="G28">
        <v>9</v>
      </c>
      <c r="H28" s="42">
        <v>10</v>
      </c>
    </row>
    <row r="29" spans="2:8" ht="12.75" customHeight="1">
      <c r="B29" s="43">
        <v>11</v>
      </c>
      <c r="C29">
        <v>12</v>
      </c>
      <c r="D29">
        <v>13</v>
      </c>
      <c r="E29">
        <v>14</v>
      </c>
      <c r="F29">
        <v>15</v>
      </c>
      <c r="G29">
        <v>16</v>
      </c>
      <c r="H29" s="42">
        <v>17</v>
      </c>
    </row>
    <row r="30" spans="2:8" ht="12.75" customHeight="1">
      <c r="B30" s="43">
        <v>18</v>
      </c>
      <c r="C30">
        <v>19</v>
      </c>
      <c r="D30">
        <v>20</v>
      </c>
      <c r="E30">
        <v>21</v>
      </c>
      <c r="F30">
        <v>22</v>
      </c>
      <c r="G30">
        <v>23</v>
      </c>
      <c r="H30" s="42">
        <v>24</v>
      </c>
    </row>
    <row r="31" spans="2:8" ht="12.75" customHeight="1">
      <c r="B31" s="49">
        <v>25</v>
      </c>
      <c r="C31" s="50">
        <v>26</v>
      </c>
      <c r="D31" s="50">
        <v>27</v>
      </c>
      <c r="E31" s="50">
        <v>28</v>
      </c>
      <c r="F31" s="50">
        <v>29</v>
      </c>
      <c r="G31" s="50">
        <v>30</v>
      </c>
      <c r="H31" s="51">
        <v>31</v>
      </c>
    </row>
    <row r="32" spans="2:8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zoomScaleNormal="100" workbookViewId="0">
      <selection activeCell="C15" sqref="C15"/>
    </sheetView>
  </sheetViews>
  <sheetFormatPr defaultColWidth="14.42578125" defaultRowHeight="15"/>
  <cols>
    <col min="1" max="6" width="11" customWidth="1"/>
    <col min="7" max="26" width="8.7109375" customWidth="1"/>
  </cols>
  <sheetData>
    <row r="1" spans="1:2" ht="12.75" customHeight="1">
      <c r="A1" s="16" t="s">
        <v>39</v>
      </c>
    </row>
    <row r="3" spans="1:2" ht="12.75" customHeight="1">
      <c r="A3" s="8" t="s">
        <v>40</v>
      </c>
      <c r="B3" s="8">
        <v>22510</v>
      </c>
    </row>
    <row r="4" spans="1:2" ht="12.75" customHeight="1">
      <c r="A4" s="8" t="s">
        <v>41</v>
      </c>
      <c r="B4" s="8">
        <v>12145</v>
      </c>
    </row>
    <row r="5" spans="1:2" ht="12.75" customHeight="1">
      <c r="A5" s="8" t="s">
        <v>42</v>
      </c>
      <c r="B5" s="52">
        <f>B3-B4</f>
        <v>10365</v>
      </c>
    </row>
    <row r="6" spans="1:2" ht="12.75" customHeight="1"/>
    <row r="7" spans="1:2" ht="12.75" customHeight="1"/>
    <row r="8" spans="1:2" ht="12.75" customHeight="1"/>
    <row r="9" spans="1:2" ht="12.75" customHeight="1"/>
    <row r="10" spans="1:2" ht="12.75" customHeight="1"/>
    <row r="11" spans="1:2" ht="12.75" customHeight="1"/>
    <row r="12" spans="1:2" ht="12.75" customHeight="1"/>
    <row r="13" spans="1:2" ht="12.75" customHeight="1"/>
    <row r="14" spans="1:2" ht="12.75" customHeight="1"/>
    <row r="15" spans="1:2" ht="12.75" customHeight="1"/>
    <row r="16" spans="1:2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zoomScaleNormal="100" workbookViewId="0">
      <selection activeCell="B16" sqref="B16"/>
    </sheetView>
  </sheetViews>
  <sheetFormatPr defaultColWidth="14.42578125" defaultRowHeight="15"/>
  <cols>
    <col min="1" max="1" width="15.28515625" customWidth="1"/>
    <col min="2" max="6" width="11" customWidth="1"/>
    <col min="7" max="26" width="8.7109375" customWidth="1"/>
  </cols>
  <sheetData>
    <row r="1" spans="1:2" ht="12.75" customHeight="1">
      <c r="A1" s="17" t="s">
        <v>43</v>
      </c>
    </row>
    <row r="3" spans="1:2" ht="12.75" customHeight="1">
      <c r="A3" s="8" t="s">
        <v>44</v>
      </c>
      <c r="B3" s="8" t="s">
        <v>45</v>
      </c>
    </row>
    <row r="4" spans="1:2" ht="12.75" customHeight="1">
      <c r="A4" s="17" t="s">
        <v>46</v>
      </c>
      <c r="B4" s="8">
        <v>500</v>
      </c>
    </row>
    <row r="5" spans="1:2" ht="12.75" customHeight="1">
      <c r="A5" s="17" t="s">
        <v>47</v>
      </c>
      <c r="B5" s="8">
        <v>200</v>
      </c>
    </row>
    <row r="6" spans="1:2" ht="12.75" customHeight="1">
      <c r="A6" s="17" t="s">
        <v>48</v>
      </c>
      <c r="B6" s="8">
        <v>100</v>
      </c>
    </row>
    <row r="7" spans="1:2" ht="12.75" customHeight="1">
      <c r="A7" s="17" t="s">
        <v>49</v>
      </c>
      <c r="B7" s="8">
        <v>150</v>
      </c>
    </row>
    <row r="8" spans="1:2" ht="12.75" customHeight="1">
      <c r="A8" s="17" t="s">
        <v>50</v>
      </c>
      <c r="B8" s="8">
        <v>90</v>
      </c>
    </row>
    <row r="9" spans="1:2" ht="12.75" customHeight="1">
      <c r="A9" s="17" t="s">
        <v>51</v>
      </c>
      <c r="B9" s="8">
        <v>300</v>
      </c>
    </row>
    <row r="10" spans="1:2" ht="12.75" customHeight="1">
      <c r="A10" s="17" t="s">
        <v>52</v>
      </c>
      <c r="B10" s="8">
        <v>30</v>
      </c>
    </row>
    <row r="11" spans="1:2" ht="12.75" customHeight="1">
      <c r="A11" s="17" t="s">
        <v>53</v>
      </c>
      <c r="B11" s="8">
        <v>400</v>
      </c>
    </row>
    <row r="12" spans="1:2" ht="12.75" customHeight="1">
      <c r="A12" s="17" t="s">
        <v>54</v>
      </c>
      <c r="B12" s="8">
        <v>600</v>
      </c>
    </row>
    <row r="13" spans="1:2" ht="12.75" customHeight="1">
      <c r="A13" s="17" t="s">
        <v>55</v>
      </c>
      <c r="B13" s="8">
        <v>300</v>
      </c>
    </row>
    <row r="14" spans="1:2" ht="12.75" customHeight="1">
      <c r="A14" s="17" t="s">
        <v>56</v>
      </c>
      <c r="B14" s="8">
        <v>900</v>
      </c>
    </row>
    <row r="16" spans="1:2" ht="12.75" customHeight="1">
      <c r="A16" s="8" t="s">
        <v>57</v>
      </c>
      <c r="B16" s="18">
        <f>SUM(B4:B14)</f>
        <v>3570</v>
      </c>
    </row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zoomScaleNormal="100" workbookViewId="0">
      <selection activeCell="E7" sqref="E7"/>
    </sheetView>
  </sheetViews>
  <sheetFormatPr defaultColWidth="14.42578125" defaultRowHeight="15"/>
  <cols>
    <col min="1" max="6" width="11" customWidth="1"/>
    <col min="7" max="26" width="8.7109375" customWidth="1"/>
  </cols>
  <sheetData>
    <row r="1" spans="1:5" ht="12.75" customHeight="1">
      <c r="A1" s="8" t="s">
        <v>58</v>
      </c>
      <c r="B1" s="8" t="s">
        <v>59</v>
      </c>
      <c r="C1" s="8" t="s">
        <v>60</v>
      </c>
      <c r="D1" s="8" t="s">
        <v>61</v>
      </c>
      <c r="E1" s="8" t="s">
        <v>62</v>
      </c>
    </row>
    <row r="2" spans="1:5" ht="12.75" customHeight="1">
      <c r="A2" s="8" t="s">
        <v>63</v>
      </c>
      <c r="B2" s="8">
        <v>50</v>
      </c>
      <c r="C2" s="8">
        <v>30</v>
      </c>
      <c r="D2" s="8">
        <v>20</v>
      </c>
      <c r="E2" s="18">
        <f>SUM(B2,C2,D2)</f>
        <v>100</v>
      </c>
    </row>
    <row r="3" spans="1:5" ht="12.75" customHeight="1">
      <c r="A3" s="8" t="s">
        <v>64</v>
      </c>
      <c r="B3" s="8">
        <v>30</v>
      </c>
      <c r="C3" s="8">
        <v>20</v>
      </c>
      <c r="D3" s="8">
        <v>10</v>
      </c>
      <c r="E3" s="18">
        <f>SUM(B3,C3,D3)</f>
        <v>60</v>
      </c>
    </row>
    <row r="4" spans="1:5" ht="12.75" customHeight="1">
      <c r="A4" s="8" t="s">
        <v>65</v>
      </c>
      <c r="B4" s="8">
        <v>15</v>
      </c>
      <c r="C4" s="8">
        <v>14</v>
      </c>
      <c r="D4" s="8">
        <v>19</v>
      </c>
      <c r="E4" s="18">
        <f>SUM(B4,C4,D4)</f>
        <v>48</v>
      </c>
    </row>
    <row r="5" spans="1:5" ht="12.75" customHeight="1">
      <c r="A5" s="8" t="s">
        <v>66</v>
      </c>
      <c r="B5" s="8">
        <v>14</v>
      </c>
      <c r="C5" s="8">
        <v>6</v>
      </c>
      <c r="D5" s="8">
        <v>4</v>
      </c>
      <c r="E5" s="18">
        <f>SUM(B5,C5,D5)</f>
        <v>24</v>
      </c>
    </row>
    <row r="6" spans="1:5" ht="12.75" customHeight="1">
      <c r="A6" s="8" t="s">
        <v>67</v>
      </c>
      <c r="B6" s="8">
        <v>12</v>
      </c>
      <c r="C6" s="8">
        <v>2</v>
      </c>
      <c r="D6" s="8">
        <v>1</v>
      </c>
      <c r="E6" s="18">
        <f>SUM(B6,C6,D6)</f>
        <v>15</v>
      </c>
    </row>
    <row r="7" spans="1:5" ht="12.75" customHeight="1"/>
    <row r="8" spans="1:5" ht="12.75" customHeight="1"/>
    <row r="9" spans="1:5" ht="12.75" customHeight="1"/>
    <row r="10" spans="1:5" ht="12.75" customHeight="1"/>
    <row r="11" spans="1:5" ht="12.75" customHeight="1"/>
    <row r="12" spans="1:5" ht="12.75" customHeight="1"/>
    <row r="13" spans="1:5" ht="12.75" customHeight="1"/>
    <row r="14" spans="1:5" ht="12.75" customHeight="1"/>
    <row r="15" spans="1:5" ht="12.75" customHeight="1"/>
    <row r="16" spans="1: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00"/>
  <sheetViews>
    <sheetView zoomScaleNormal="100" workbookViewId="0">
      <selection activeCell="C18" sqref="C18"/>
    </sheetView>
  </sheetViews>
  <sheetFormatPr defaultColWidth="14.42578125" defaultRowHeight="15"/>
  <cols>
    <col min="1" max="1" width="14.140625" customWidth="1"/>
    <col min="2" max="6" width="11" customWidth="1"/>
    <col min="7" max="26" width="8.7109375" customWidth="1"/>
  </cols>
  <sheetData>
    <row r="1" spans="1:3" ht="12.75" customHeight="1">
      <c r="A1" s="19" t="s">
        <v>68</v>
      </c>
    </row>
    <row r="2" spans="1:3" ht="12.75" customHeight="1">
      <c r="A2" s="19"/>
    </row>
    <row r="3" spans="1:3" ht="12.75" customHeight="1">
      <c r="A3" s="20" t="s">
        <v>69</v>
      </c>
    </row>
    <row r="4" spans="1:3" ht="12.75" customHeight="1">
      <c r="A4" s="8"/>
    </row>
    <row r="5" spans="1:3" ht="12.75" customHeight="1">
      <c r="A5" s="8"/>
      <c r="B5" s="8" t="s">
        <v>70</v>
      </c>
      <c r="C5" s="8" t="s">
        <v>71</v>
      </c>
    </row>
    <row r="6" spans="1:3" ht="12.75" customHeight="1">
      <c r="A6" s="8" t="s">
        <v>72</v>
      </c>
      <c r="B6" s="8">
        <v>3</v>
      </c>
      <c r="C6" s="8">
        <v>3</v>
      </c>
    </row>
    <row r="7" spans="1:3" ht="12.75" customHeight="1">
      <c r="A7" s="8" t="s">
        <v>73</v>
      </c>
      <c r="B7" s="8">
        <v>4</v>
      </c>
      <c r="C7" s="8">
        <v>3</v>
      </c>
    </row>
    <row r="8" spans="1:3" ht="12.75" customHeight="1">
      <c r="A8" s="8" t="s">
        <v>74</v>
      </c>
      <c r="B8" s="8">
        <v>5</v>
      </c>
      <c r="C8" s="8">
        <v>5</v>
      </c>
    </row>
    <row r="9" spans="1:3" ht="12.75" customHeight="1">
      <c r="A9" s="8" t="s">
        <v>75</v>
      </c>
      <c r="B9" s="8">
        <v>4</v>
      </c>
      <c r="C9" s="8">
        <v>3</v>
      </c>
    </row>
    <row r="10" spans="1:3" ht="12.75" customHeight="1">
      <c r="A10" s="8" t="s">
        <v>76</v>
      </c>
      <c r="B10" s="8">
        <v>4</v>
      </c>
      <c r="C10" s="8">
        <v>3</v>
      </c>
    </row>
    <row r="11" spans="1:3" ht="12.75" customHeight="1">
      <c r="A11" s="8" t="s">
        <v>77</v>
      </c>
      <c r="B11" s="8">
        <v>3</v>
      </c>
      <c r="C11" s="8">
        <v>1</v>
      </c>
    </row>
    <row r="12" spans="1:3" ht="12.75" customHeight="1">
      <c r="A12" s="8" t="s">
        <v>78</v>
      </c>
      <c r="B12" s="8">
        <v>5</v>
      </c>
      <c r="C12" s="8">
        <v>6</v>
      </c>
    </row>
    <row r="13" spans="1:3" ht="12.75" customHeight="1">
      <c r="A13" s="8" t="s">
        <v>79</v>
      </c>
      <c r="B13" s="8">
        <v>3</v>
      </c>
      <c r="C13" s="8">
        <v>3</v>
      </c>
    </row>
    <row r="14" spans="1:3" ht="12.75" customHeight="1">
      <c r="A14" s="8" t="s">
        <v>80</v>
      </c>
      <c r="B14" s="8">
        <v>5</v>
      </c>
      <c r="C14" s="8">
        <v>4</v>
      </c>
    </row>
    <row r="15" spans="1:3" ht="12.75" customHeight="1">
      <c r="A15" s="8" t="s">
        <v>81</v>
      </c>
      <c r="B15" s="8">
        <v>4</v>
      </c>
      <c r="C15" s="8">
        <v>4</v>
      </c>
    </row>
    <row r="16" spans="1:3" ht="12.75" customHeight="1">
      <c r="A16" s="8" t="s">
        <v>62</v>
      </c>
      <c r="B16" s="18">
        <f>SUM(B6:B15)</f>
        <v>40</v>
      </c>
      <c r="C16" s="18">
        <f>SUM(C6:C15)</f>
        <v>35</v>
      </c>
    </row>
    <row r="17" spans="1:3" ht="12.75" customHeight="1">
      <c r="A17" s="8"/>
      <c r="B17" s="8" t="s">
        <v>82</v>
      </c>
      <c r="C17" s="18">
        <f>C16-B16</f>
        <v>-5</v>
      </c>
    </row>
    <row r="18" spans="1:3" ht="12.75" customHeight="1"/>
    <row r="19" spans="1:3" ht="12.75" customHeight="1"/>
    <row r="20" spans="1:3" ht="12.75" customHeight="1"/>
    <row r="21" spans="1:3" ht="12.75" customHeight="1"/>
    <row r="22" spans="1:3" ht="12.75" customHeight="1"/>
    <row r="23" spans="1:3" ht="12.75" customHeight="1"/>
    <row r="24" spans="1:3" ht="12.75" customHeight="1"/>
    <row r="25" spans="1:3" ht="12.75" customHeight="1"/>
    <row r="26" spans="1:3" ht="12.75" customHeight="1"/>
    <row r="27" spans="1:3" ht="12.75" customHeight="1"/>
    <row r="28" spans="1:3" ht="12.75" customHeight="1"/>
    <row r="29" spans="1:3" ht="12.75" customHeight="1"/>
    <row r="30" spans="1:3" ht="12.75" customHeight="1"/>
    <row r="31" spans="1:3" ht="12.75" customHeight="1"/>
    <row r="32" spans="1:3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00"/>
  <sheetViews>
    <sheetView zoomScaleNormal="100" workbookViewId="0">
      <selection activeCell="D20" sqref="D20"/>
    </sheetView>
  </sheetViews>
  <sheetFormatPr defaultColWidth="14.42578125" defaultRowHeight="15"/>
  <cols>
    <col min="1" max="1" width="14.7109375" customWidth="1"/>
    <col min="2" max="2" width="11" customWidth="1"/>
    <col min="3" max="3" width="14.140625" customWidth="1"/>
    <col min="4" max="6" width="11" customWidth="1"/>
    <col min="7" max="26" width="8.7109375" customWidth="1"/>
  </cols>
  <sheetData>
    <row r="1" spans="1:4" ht="12.75" customHeight="1">
      <c r="A1" s="8" t="s">
        <v>83</v>
      </c>
      <c r="B1" s="8" t="s">
        <v>83</v>
      </c>
      <c r="C1" s="8" t="s">
        <v>83</v>
      </c>
      <c r="D1" s="8" t="s">
        <v>83</v>
      </c>
    </row>
    <row r="2" spans="1:4" ht="12.75" customHeight="1">
      <c r="A2" s="8" t="s">
        <v>84</v>
      </c>
      <c r="B2" s="8" t="s">
        <v>85</v>
      </c>
      <c r="C2" s="8" t="s">
        <v>84</v>
      </c>
      <c r="D2" s="8" t="s">
        <v>85</v>
      </c>
    </row>
    <row r="3" spans="1:4" ht="12.75" customHeight="1">
      <c r="A3" s="8">
        <v>0</v>
      </c>
      <c r="B3" s="18">
        <f>D3</f>
        <v>60.8</v>
      </c>
      <c r="C3" s="8">
        <v>16</v>
      </c>
      <c r="D3" s="18">
        <f>9/5*C3+32</f>
        <v>60.8</v>
      </c>
    </row>
    <row r="4" spans="1:4" ht="12.75" customHeight="1">
      <c r="A4" s="8">
        <v>1</v>
      </c>
      <c r="B4" s="18">
        <f t="shared" ref="B4:B18" si="0">9/5*A4+32</f>
        <v>33.799999999999997</v>
      </c>
      <c r="C4" s="8">
        <v>17</v>
      </c>
      <c r="D4" s="18">
        <f t="shared" ref="D4:D18" si="1">9/5*C4+32</f>
        <v>62.6</v>
      </c>
    </row>
    <row r="5" spans="1:4" ht="12.75" customHeight="1">
      <c r="A5" s="8">
        <v>2</v>
      </c>
      <c r="B5" s="18">
        <f t="shared" si="0"/>
        <v>35.6</v>
      </c>
      <c r="C5" s="8">
        <v>18</v>
      </c>
      <c r="D5" s="18">
        <f t="shared" si="1"/>
        <v>64.400000000000006</v>
      </c>
    </row>
    <row r="6" spans="1:4" ht="12.75" customHeight="1">
      <c r="A6" s="8">
        <v>3</v>
      </c>
      <c r="B6" s="18">
        <f t="shared" si="0"/>
        <v>37.4</v>
      </c>
      <c r="C6" s="8">
        <v>19</v>
      </c>
      <c r="D6" s="18">
        <f t="shared" si="1"/>
        <v>66.2</v>
      </c>
    </row>
    <row r="7" spans="1:4" ht="12.75" customHeight="1">
      <c r="A7" s="8">
        <v>4</v>
      </c>
      <c r="B7" s="18">
        <f t="shared" si="0"/>
        <v>39.200000000000003</v>
      </c>
      <c r="C7" s="8">
        <v>20</v>
      </c>
      <c r="D7" s="18">
        <f t="shared" si="1"/>
        <v>68</v>
      </c>
    </row>
    <row r="8" spans="1:4" ht="12.75" customHeight="1">
      <c r="A8" s="8">
        <v>5</v>
      </c>
      <c r="B8" s="18">
        <f t="shared" si="0"/>
        <v>41</v>
      </c>
      <c r="C8" s="8">
        <v>21</v>
      </c>
      <c r="D8" s="18">
        <f t="shared" si="1"/>
        <v>69.800000000000011</v>
      </c>
    </row>
    <row r="9" spans="1:4" ht="12.75" customHeight="1">
      <c r="A9" s="8">
        <v>6</v>
      </c>
      <c r="B9" s="18">
        <f t="shared" si="0"/>
        <v>42.8</v>
      </c>
      <c r="C9" s="8">
        <v>22</v>
      </c>
      <c r="D9" s="18">
        <f t="shared" si="1"/>
        <v>71.599999999999994</v>
      </c>
    </row>
    <row r="10" spans="1:4" ht="12.75" customHeight="1">
      <c r="A10" s="8">
        <v>7</v>
      </c>
      <c r="B10" s="18">
        <f t="shared" si="0"/>
        <v>44.6</v>
      </c>
      <c r="C10" s="8">
        <v>23</v>
      </c>
      <c r="D10" s="18">
        <f t="shared" si="1"/>
        <v>73.400000000000006</v>
      </c>
    </row>
    <row r="11" spans="1:4" ht="12.75" customHeight="1">
      <c r="A11" s="8">
        <v>8</v>
      </c>
      <c r="B11" s="18">
        <f t="shared" si="0"/>
        <v>46.4</v>
      </c>
      <c r="C11" s="8">
        <v>24</v>
      </c>
      <c r="D11" s="18">
        <f t="shared" si="1"/>
        <v>75.2</v>
      </c>
    </row>
    <row r="12" spans="1:4" ht="12.75" customHeight="1">
      <c r="A12" s="8">
        <v>9</v>
      </c>
      <c r="B12" s="18">
        <f t="shared" si="0"/>
        <v>48.2</v>
      </c>
      <c r="C12" s="8">
        <v>25</v>
      </c>
      <c r="D12" s="18">
        <f t="shared" si="1"/>
        <v>77</v>
      </c>
    </row>
    <row r="13" spans="1:4" ht="12.75" customHeight="1">
      <c r="A13" s="8">
        <v>10</v>
      </c>
      <c r="B13" s="18">
        <f t="shared" si="0"/>
        <v>50</v>
      </c>
      <c r="C13" s="8">
        <v>26</v>
      </c>
      <c r="D13" s="18">
        <f t="shared" si="1"/>
        <v>78.800000000000011</v>
      </c>
    </row>
    <row r="14" spans="1:4" ht="12.75" customHeight="1">
      <c r="A14" s="8">
        <v>11</v>
      </c>
      <c r="B14" s="18">
        <f t="shared" si="0"/>
        <v>51.8</v>
      </c>
      <c r="C14" s="8">
        <v>27</v>
      </c>
      <c r="D14" s="18">
        <f t="shared" si="1"/>
        <v>80.599999999999994</v>
      </c>
    </row>
    <row r="15" spans="1:4" ht="12.75" customHeight="1">
      <c r="A15" s="8">
        <v>12</v>
      </c>
      <c r="B15" s="18">
        <f t="shared" si="0"/>
        <v>53.6</v>
      </c>
      <c r="C15" s="8">
        <v>28</v>
      </c>
      <c r="D15" s="18">
        <f t="shared" si="1"/>
        <v>82.4</v>
      </c>
    </row>
    <row r="16" spans="1:4" ht="12.75" customHeight="1">
      <c r="A16" s="8">
        <v>13</v>
      </c>
      <c r="B16" s="18">
        <f t="shared" si="0"/>
        <v>55.400000000000006</v>
      </c>
      <c r="C16" s="8">
        <v>29</v>
      </c>
      <c r="D16" s="18">
        <f t="shared" si="1"/>
        <v>84.2</v>
      </c>
    </row>
    <row r="17" spans="1:4" ht="12.75" customHeight="1">
      <c r="A17" s="8">
        <v>14</v>
      </c>
      <c r="B17" s="18">
        <f t="shared" si="0"/>
        <v>57.2</v>
      </c>
      <c r="C17" s="8">
        <v>30</v>
      </c>
      <c r="D17" s="18">
        <f t="shared" si="1"/>
        <v>86</v>
      </c>
    </row>
    <row r="18" spans="1:4" ht="12.75" customHeight="1">
      <c r="A18" s="8">
        <v>15</v>
      </c>
      <c r="B18" s="18">
        <f t="shared" si="0"/>
        <v>59</v>
      </c>
      <c r="C18" s="8">
        <v>31</v>
      </c>
      <c r="D18" s="18">
        <f t="shared" si="1"/>
        <v>87.800000000000011</v>
      </c>
    </row>
    <row r="19" spans="1:4" ht="12.75" customHeight="1"/>
    <row r="20" spans="1:4" ht="12.75" customHeight="1"/>
    <row r="21" spans="1:4" ht="12.75" customHeight="1"/>
    <row r="22" spans="1:4" ht="12.75" customHeight="1"/>
    <row r="23" spans="1:4" ht="12.75" customHeight="1"/>
    <row r="24" spans="1:4" ht="12.75" customHeight="1"/>
    <row r="25" spans="1:4" ht="12.75" customHeight="1"/>
    <row r="26" spans="1:4" ht="12.75" customHeight="1"/>
    <row r="27" spans="1:4" ht="12.75" customHeight="1"/>
    <row r="28" spans="1:4" ht="12.75" customHeight="1"/>
    <row r="29" spans="1:4" ht="12.75" customHeight="1"/>
    <row r="30" spans="1:4" ht="12.75" customHeight="1"/>
    <row r="31" spans="1:4" ht="12.75" customHeight="1"/>
    <row r="32" spans="1:4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00"/>
  <sheetViews>
    <sheetView zoomScaleNormal="100" workbookViewId="0">
      <selection activeCell="D20" sqref="D20"/>
    </sheetView>
  </sheetViews>
  <sheetFormatPr defaultColWidth="14.42578125" defaultRowHeight="15"/>
  <cols>
    <col min="1" max="6" width="11" customWidth="1"/>
    <col min="7" max="26" width="8.7109375" customWidth="1"/>
  </cols>
  <sheetData>
    <row r="1" spans="1:6" ht="12.75" customHeight="1">
      <c r="A1" s="8" t="s">
        <v>86</v>
      </c>
    </row>
    <row r="3" spans="1:6" ht="12.75" customHeight="1">
      <c r="A3" s="8" t="s">
        <v>87</v>
      </c>
      <c r="E3" s="8" t="s">
        <v>88</v>
      </c>
    </row>
    <row r="4" spans="1:6" ht="12.75" customHeight="1">
      <c r="A4" s="8" t="s">
        <v>89</v>
      </c>
      <c r="B4" s="8">
        <v>3</v>
      </c>
      <c r="E4" s="8" t="s">
        <v>89</v>
      </c>
      <c r="F4" s="8">
        <v>3</v>
      </c>
    </row>
    <row r="5" spans="1:6" ht="12.75" customHeight="1">
      <c r="A5" s="8" t="s">
        <v>90</v>
      </c>
      <c r="B5" s="8">
        <v>3</v>
      </c>
      <c r="E5" s="8" t="s">
        <v>91</v>
      </c>
      <c r="F5" s="8">
        <v>6</v>
      </c>
    </row>
    <row r="6" spans="1:6" ht="12.75" customHeight="1">
      <c r="A6" s="8" t="s">
        <v>92</v>
      </c>
      <c r="B6" s="8">
        <v>5</v>
      </c>
      <c r="E6" s="8" t="s">
        <v>93</v>
      </c>
      <c r="F6" s="8">
        <v>1</v>
      </c>
    </row>
    <row r="8" spans="1:6" ht="12.75" customHeight="1">
      <c r="A8" s="8" t="s">
        <v>94</v>
      </c>
      <c r="E8" s="8" t="s">
        <v>45</v>
      </c>
      <c r="F8" s="18">
        <f>SUM(F4:F6)</f>
        <v>10</v>
      </c>
    </row>
    <row r="9" spans="1:6" ht="12.75" customHeight="1">
      <c r="A9" s="8" t="s">
        <v>91</v>
      </c>
      <c r="B9" s="8">
        <v>6</v>
      </c>
    </row>
    <row r="10" spans="1:6" ht="12.75" customHeight="1">
      <c r="A10" s="8" t="s">
        <v>95</v>
      </c>
      <c r="B10" s="8">
        <v>5</v>
      </c>
    </row>
    <row r="11" spans="1:6" ht="12.75" customHeight="1">
      <c r="A11" s="8" t="s">
        <v>96</v>
      </c>
      <c r="B11" s="8">
        <v>6</v>
      </c>
    </row>
    <row r="12" spans="1:6" ht="12.75">
      <c r="E12" s="8" t="s">
        <v>88</v>
      </c>
    </row>
    <row r="13" spans="1:6" ht="12.75" customHeight="1">
      <c r="A13" s="8" t="s">
        <v>97</v>
      </c>
      <c r="E13" s="8" t="s">
        <v>92</v>
      </c>
      <c r="F13" s="8">
        <v>5</v>
      </c>
    </row>
    <row r="14" spans="1:6" ht="12.75" customHeight="1">
      <c r="A14" s="8" t="s">
        <v>98</v>
      </c>
      <c r="B14" s="8">
        <v>2</v>
      </c>
      <c r="E14" s="8" t="s">
        <v>95</v>
      </c>
      <c r="F14" s="8">
        <v>5</v>
      </c>
    </row>
    <row r="15" spans="1:6" ht="12.75" customHeight="1">
      <c r="A15" s="8" t="s">
        <v>93</v>
      </c>
      <c r="B15" s="8">
        <v>1</v>
      </c>
      <c r="E15" s="8" t="s">
        <v>99</v>
      </c>
      <c r="F15" s="8">
        <v>3</v>
      </c>
    </row>
    <row r="16" spans="1:6" ht="12.75" customHeight="1">
      <c r="A16" s="8" t="s">
        <v>99</v>
      </c>
      <c r="B16" s="8">
        <v>3</v>
      </c>
    </row>
    <row r="17" spans="5:6" ht="12.75" customHeight="1">
      <c r="E17" s="8" t="s">
        <v>45</v>
      </c>
      <c r="F17" s="18">
        <f>SUM(F13:F15)</f>
        <v>13</v>
      </c>
    </row>
    <row r="18" spans="5:6" ht="12.75" customHeight="1"/>
    <row r="19" spans="5:6" ht="12.75" customHeight="1"/>
    <row r="20" spans="5:6" ht="12.75" customHeight="1"/>
    <row r="21" spans="5:6" ht="12.75" customHeight="1">
      <c r="E21" s="8" t="s">
        <v>88</v>
      </c>
    </row>
    <row r="22" spans="5:6" ht="12.75" customHeight="1">
      <c r="E22" s="8" t="s">
        <v>92</v>
      </c>
      <c r="F22" s="8">
        <v>5</v>
      </c>
    </row>
    <row r="23" spans="5:6" ht="12.75" customHeight="1">
      <c r="E23" s="8" t="s">
        <v>96</v>
      </c>
      <c r="F23" s="8">
        <v>6</v>
      </c>
    </row>
    <row r="24" spans="5:6" ht="12.75" customHeight="1">
      <c r="E24" s="8" t="s">
        <v>98</v>
      </c>
      <c r="F24" s="8">
        <v>2</v>
      </c>
    </row>
    <row r="25" spans="5:6" ht="12.75" customHeight="1"/>
    <row r="26" spans="5:6" ht="12.75" customHeight="1">
      <c r="E26" s="8" t="s">
        <v>45</v>
      </c>
      <c r="F26" s="18">
        <f>SUM(F22:F24)</f>
        <v>13</v>
      </c>
    </row>
    <row r="27" spans="5:6" ht="12.75" customHeight="1"/>
    <row r="28" spans="5:6" ht="12.75" customHeight="1"/>
    <row r="29" spans="5:6" ht="12.75" customHeight="1"/>
    <row r="30" spans="5:6" ht="12.75" customHeight="1"/>
    <row r="31" spans="5:6" ht="12.75" customHeight="1"/>
    <row r="32" spans="5:6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E1000"/>
  <sheetViews>
    <sheetView zoomScaleNormal="100" workbookViewId="0">
      <selection activeCell="E11" sqref="E11"/>
    </sheetView>
  </sheetViews>
  <sheetFormatPr defaultColWidth="14.42578125" defaultRowHeight="15"/>
  <cols>
    <col min="1" max="6" width="11" customWidth="1"/>
    <col min="7" max="26" width="8.7109375" customWidth="1"/>
  </cols>
  <sheetData>
    <row r="1" spans="2:5" ht="12.75" customHeight="1"/>
    <row r="2" spans="2:5" ht="13.5" customHeight="1"/>
    <row r="3" spans="2:5" ht="12.75" customHeight="1">
      <c r="B3" s="21"/>
      <c r="C3" s="22" t="s">
        <v>100</v>
      </c>
      <c r="D3" s="22" t="s">
        <v>45</v>
      </c>
      <c r="E3" s="23" t="s">
        <v>62</v>
      </c>
    </row>
    <row r="4" spans="2:5" ht="14.25" customHeight="1">
      <c r="B4" s="24" t="s">
        <v>101</v>
      </c>
      <c r="C4" s="8">
        <v>50</v>
      </c>
      <c r="D4" s="25">
        <v>1</v>
      </c>
      <c r="E4" s="26">
        <f>C4*D4</f>
        <v>50</v>
      </c>
    </row>
    <row r="5" spans="2:5" ht="14.25" customHeight="1">
      <c r="B5" s="24" t="s">
        <v>102</v>
      </c>
      <c r="C5" s="8">
        <v>60</v>
      </c>
      <c r="D5" s="25">
        <v>0.5</v>
      </c>
      <c r="E5" s="26">
        <f t="shared" ref="E5:E9" si="0">C5*D5</f>
        <v>30</v>
      </c>
    </row>
    <row r="6" spans="2:5" ht="14.25" customHeight="1">
      <c r="B6" s="24" t="s">
        <v>103</v>
      </c>
      <c r="C6" s="8">
        <v>70</v>
      </c>
      <c r="D6" s="25">
        <v>0.2</v>
      </c>
      <c r="E6" s="26">
        <f t="shared" si="0"/>
        <v>14</v>
      </c>
    </row>
    <row r="7" spans="2:5" ht="14.25" customHeight="1">
      <c r="B7" s="24" t="s">
        <v>104</v>
      </c>
      <c r="C7" s="8">
        <v>80</v>
      </c>
      <c r="D7" s="25">
        <v>0.3</v>
      </c>
      <c r="E7" s="26">
        <f t="shared" si="0"/>
        <v>24</v>
      </c>
    </row>
    <row r="8" spans="2:5" ht="14.25" customHeight="1">
      <c r="B8" s="24" t="s">
        <v>105</v>
      </c>
      <c r="C8" s="8">
        <v>90</v>
      </c>
      <c r="D8" s="25">
        <v>0.4</v>
      </c>
      <c r="E8" s="26">
        <f t="shared" si="0"/>
        <v>36</v>
      </c>
    </row>
    <row r="9" spans="2:5" ht="14.25" customHeight="1">
      <c r="B9" s="27" t="s">
        <v>106</v>
      </c>
      <c r="C9" s="28">
        <v>100</v>
      </c>
      <c r="D9" s="29">
        <v>6</v>
      </c>
      <c r="E9" s="26">
        <f t="shared" si="0"/>
        <v>600</v>
      </c>
    </row>
    <row r="10" spans="2:5" ht="14.25" customHeight="1">
      <c r="D10" s="30" t="s">
        <v>107</v>
      </c>
      <c r="E10" s="31">
        <f>SUM(E4:E9)</f>
        <v>754</v>
      </c>
    </row>
    <row r="11" spans="2:5" ht="12.75" customHeight="1"/>
    <row r="12" spans="2:5" ht="12.75" customHeight="1"/>
    <row r="13" spans="2:5" ht="12.75" customHeight="1"/>
    <row r="14" spans="2:5" ht="12.75" customHeight="1"/>
    <row r="15" spans="2:5" ht="12.75" customHeight="1"/>
    <row r="16" spans="2: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000"/>
  <sheetViews>
    <sheetView zoomScaleNormal="100" workbookViewId="0">
      <selection activeCell="E19" sqref="E19"/>
    </sheetView>
  </sheetViews>
  <sheetFormatPr defaultColWidth="14.42578125" defaultRowHeight="15"/>
  <cols>
    <col min="1" max="1" width="14.28515625" customWidth="1"/>
    <col min="2" max="6" width="11" customWidth="1"/>
    <col min="7" max="26" width="8.7109375" customWidth="1"/>
  </cols>
  <sheetData>
    <row r="1" spans="1:5" ht="12.75" customHeight="1">
      <c r="A1" s="8"/>
      <c r="C1" s="8" t="s">
        <v>108</v>
      </c>
    </row>
    <row r="2" spans="1:5" ht="12.75" customHeight="1">
      <c r="A2" s="8"/>
      <c r="B2" s="8" t="s">
        <v>109</v>
      </c>
      <c r="C2" s="8" t="s">
        <v>110</v>
      </c>
      <c r="D2" s="8" t="s">
        <v>111</v>
      </c>
    </row>
    <row r="3" spans="1:5" ht="12.75" customHeight="1">
      <c r="A3" s="8"/>
      <c r="B3" s="8" t="s">
        <v>112</v>
      </c>
      <c r="C3" s="8" t="s">
        <v>113</v>
      </c>
      <c r="D3" s="8" t="s">
        <v>114</v>
      </c>
      <c r="E3" s="8" t="s">
        <v>115</v>
      </c>
    </row>
    <row r="4" spans="1:5" ht="12.75" customHeight="1">
      <c r="A4" s="8" t="s">
        <v>116</v>
      </c>
      <c r="B4">
        <v>8</v>
      </c>
      <c r="C4">
        <v>8</v>
      </c>
      <c r="D4">
        <v>9</v>
      </c>
      <c r="E4" s="18">
        <f>AVERAGE(B4:D4)</f>
        <v>8.3333333333333339</v>
      </c>
    </row>
    <row r="5" spans="1:5" ht="12.75" customHeight="1">
      <c r="A5" s="8" t="s">
        <v>117</v>
      </c>
      <c r="B5">
        <v>9</v>
      </c>
      <c r="C5">
        <v>9</v>
      </c>
      <c r="D5">
        <v>10</v>
      </c>
      <c r="E5" s="18">
        <f t="shared" ref="E5:E13" si="0">AVERAGE(B5:D5)</f>
        <v>9.3333333333333339</v>
      </c>
    </row>
    <row r="6" spans="1:5" ht="12.75" customHeight="1">
      <c r="A6" s="8" t="s">
        <v>118</v>
      </c>
      <c r="B6">
        <v>9</v>
      </c>
      <c r="C6">
        <v>9</v>
      </c>
      <c r="D6">
        <v>10</v>
      </c>
      <c r="E6" s="18">
        <f t="shared" si="0"/>
        <v>9.3333333333333339</v>
      </c>
    </row>
    <row r="7" spans="1:5" ht="12.75" customHeight="1">
      <c r="A7" s="8" t="s">
        <v>119</v>
      </c>
      <c r="B7">
        <v>6</v>
      </c>
      <c r="C7">
        <v>8</v>
      </c>
      <c r="D7">
        <v>7</v>
      </c>
      <c r="E7" s="18">
        <f t="shared" si="0"/>
        <v>7</v>
      </c>
    </row>
    <row r="8" spans="1:5" ht="12.75" customHeight="1">
      <c r="A8" s="8" t="s">
        <v>120</v>
      </c>
      <c r="B8">
        <v>8</v>
      </c>
      <c r="C8">
        <v>9</v>
      </c>
      <c r="D8">
        <v>9</v>
      </c>
      <c r="E8" s="18">
        <f t="shared" si="0"/>
        <v>8.6666666666666661</v>
      </c>
    </row>
    <row r="9" spans="1:5" ht="12.75" customHeight="1">
      <c r="A9" s="8" t="s">
        <v>121</v>
      </c>
      <c r="B9">
        <v>10</v>
      </c>
      <c r="C9">
        <v>9</v>
      </c>
      <c r="D9">
        <v>10</v>
      </c>
      <c r="E9" s="18">
        <f t="shared" si="0"/>
        <v>9.6666666666666661</v>
      </c>
    </row>
    <row r="10" spans="1:5" ht="12.75" customHeight="1">
      <c r="A10" s="8" t="s">
        <v>122</v>
      </c>
      <c r="B10">
        <v>9</v>
      </c>
      <c r="C10">
        <v>9</v>
      </c>
      <c r="D10">
        <v>9</v>
      </c>
      <c r="E10" s="18">
        <f t="shared" si="0"/>
        <v>9</v>
      </c>
    </row>
    <row r="11" spans="1:5" ht="12.75" customHeight="1">
      <c r="A11" s="8" t="s">
        <v>123</v>
      </c>
      <c r="B11">
        <v>10</v>
      </c>
      <c r="C11">
        <v>10</v>
      </c>
      <c r="D11">
        <v>10</v>
      </c>
      <c r="E11" s="18">
        <f t="shared" si="0"/>
        <v>10</v>
      </c>
    </row>
    <row r="12" spans="1:5" ht="12.75" customHeight="1">
      <c r="A12" s="8" t="s">
        <v>124</v>
      </c>
      <c r="B12">
        <v>9</v>
      </c>
      <c r="C12">
        <v>9</v>
      </c>
      <c r="D12">
        <v>10</v>
      </c>
      <c r="E12" s="18">
        <f t="shared" si="0"/>
        <v>9.3333333333333339</v>
      </c>
    </row>
    <row r="13" spans="1:5" ht="12.75" customHeight="1">
      <c r="A13" s="8" t="s">
        <v>125</v>
      </c>
      <c r="B13">
        <v>7</v>
      </c>
      <c r="C13">
        <v>6</v>
      </c>
      <c r="D13">
        <v>6</v>
      </c>
      <c r="E13" s="18">
        <f t="shared" si="0"/>
        <v>6.333333333333333</v>
      </c>
    </row>
    <row r="14" spans="1:5" ht="12.75" customHeight="1">
      <c r="A14" s="8"/>
    </row>
    <row r="15" spans="1:5" ht="12.75" customHeight="1">
      <c r="A15" s="8" t="s">
        <v>115</v>
      </c>
      <c r="B15" s="18">
        <f>AVERAGE(B4:B13)</f>
        <v>8.5</v>
      </c>
      <c r="C15" s="18">
        <f>AVERAGE(C4:C13)</f>
        <v>8.6</v>
      </c>
      <c r="D15" s="18">
        <f>AVERAGE(D4:D13)</f>
        <v>9</v>
      </c>
    </row>
    <row r="16" spans="1: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000"/>
  <sheetViews>
    <sheetView zoomScaleNormal="100" workbookViewId="0">
      <selection activeCell="C8" sqref="C8"/>
    </sheetView>
  </sheetViews>
  <sheetFormatPr defaultColWidth="14.42578125" defaultRowHeight="15"/>
  <cols>
    <col min="1" max="1" width="11" customWidth="1"/>
    <col min="2" max="2" width="11.85546875" customWidth="1"/>
    <col min="3" max="6" width="11" customWidth="1"/>
    <col min="7" max="26" width="8.7109375" customWidth="1"/>
  </cols>
  <sheetData>
    <row r="1" spans="1:3" ht="12.75" customHeight="1"/>
    <row r="2" spans="1:3" ht="14.25" customHeight="1">
      <c r="A2" s="8" t="s">
        <v>126</v>
      </c>
      <c r="B2" s="32" t="s">
        <v>127</v>
      </c>
      <c r="C2" s="8" t="s">
        <v>128</v>
      </c>
    </row>
    <row r="3" spans="1:3" ht="12.75" customHeight="1">
      <c r="A3" s="8">
        <v>10000</v>
      </c>
      <c r="B3" s="18">
        <f>A3*0.88</f>
        <v>8800</v>
      </c>
      <c r="C3" s="18">
        <f>A3*1.24</f>
        <v>12400</v>
      </c>
    </row>
    <row r="4" spans="1:3" ht="12.75" customHeight="1">
      <c r="A4" s="8">
        <v>200000</v>
      </c>
      <c r="B4" s="18">
        <f t="shared" ref="B4:B6" si="0">A4*0.88</f>
        <v>176000</v>
      </c>
      <c r="C4" s="18"/>
    </row>
    <row r="5" spans="1:3" ht="12.75" customHeight="1">
      <c r="A5" s="8">
        <v>1000</v>
      </c>
      <c r="B5" s="18">
        <f t="shared" si="0"/>
        <v>880</v>
      </c>
      <c r="C5" s="18"/>
    </row>
    <row r="6" spans="1:3" ht="12.75" customHeight="1">
      <c r="A6" s="8">
        <v>6000</v>
      </c>
      <c r="B6" s="18">
        <f t="shared" si="0"/>
        <v>5280</v>
      </c>
      <c r="C6" s="18"/>
    </row>
    <row r="7" spans="1:3" ht="12.75" customHeight="1"/>
    <row r="8" spans="1:3" ht="12.75" customHeight="1"/>
    <row r="9" spans="1:3" ht="12.75" customHeight="1"/>
    <row r="10" spans="1:3" ht="14.25" customHeight="1"/>
    <row r="11" spans="1:3" ht="12.75" customHeight="1"/>
    <row r="12" spans="1:3" ht="12.75" customHeight="1"/>
    <row r="13" spans="1:3" ht="12.75" customHeight="1"/>
    <row r="14" spans="1:3" ht="12.75" customHeight="1"/>
    <row r="15" spans="1:3" ht="12.75" customHeight="1"/>
    <row r="16" spans="1:3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000"/>
  <sheetViews>
    <sheetView zoomScaleNormal="100" workbookViewId="0">
      <selection activeCell="C27" sqref="C27"/>
    </sheetView>
  </sheetViews>
  <sheetFormatPr defaultColWidth="14.42578125" defaultRowHeight="15"/>
  <cols>
    <col min="1" max="1" width="25.140625" customWidth="1"/>
    <col min="2" max="2" width="3.5703125" customWidth="1"/>
    <col min="3" max="3" width="2.5703125" customWidth="1"/>
    <col min="4" max="4" width="2.85546875" customWidth="1"/>
    <col min="5" max="6" width="11" customWidth="1"/>
    <col min="7" max="26" width="8.7109375" customWidth="1"/>
  </cols>
  <sheetData>
    <row r="1" spans="1:5" ht="13.5" customHeight="1">
      <c r="A1" s="8"/>
      <c r="B1" s="8"/>
      <c r="C1" s="8"/>
      <c r="D1" s="8"/>
    </row>
    <row r="2" spans="1:5" ht="13.5" customHeight="1">
      <c r="A2" s="30" t="s">
        <v>129</v>
      </c>
      <c r="B2" s="33"/>
      <c r="C2" s="33"/>
      <c r="D2" s="34">
        <v>9</v>
      </c>
    </row>
    <row r="3" spans="1:5" ht="12.75" customHeight="1">
      <c r="A3" s="8"/>
      <c r="B3" s="8">
        <v>9</v>
      </c>
      <c r="C3" s="8" t="s">
        <v>130</v>
      </c>
      <c r="D3" s="8">
        <v>1</v>
      </c>
      <c r="E3" s="35">
        <f>B3*D3</f>
        <v>9</v>
      </c>
    </row>
    <row r="4" spans="1:5" ht="12.75" customHeight="1">
      <c r="A4" s="8"/>
      <c r="B4" s="8">
        <v>9</v>
      </c>
      <c r="C4" s="8" t="s">
        <v>130</v>
      </c>
      <c r="D4" s="8">
        <v>2</v>
      </c>
      <c r="E4" s="35">
        <f t="shared" ref="E4:E12" si="0">B4*D4</f>
        <v>18</v>
      </c>
    </row>
    <row r="5" spans="1:5" ht="12.75" customHeight="1">
      <c r="A5" s="8"/>
      <c r="B5" s="8">
        <v>9</v>
      </c>
      <c r="C5" s="8" t="s">
        <v>130</v>
      </c>
      <c r="D5" s="8">
        <v>3</v>
      </c>
      <c r="E5" s="35">
        <f t="shared" si="0"/>
        <v>27</v>
      </c>
    </row>
    <row r="6" spans="1:5" ht="12.75" customHeight="1">
      <c r="A6" s="8"/>
      <c r="B6" s="8">
        <v>9</v>
      </c>
      <c r="C6" s="8" t="s">
        <v>130</v>
      </c>
      <c r="D6" s="8">
        <v>4</v>
      </c>
      <c r="E6" s="35">
        <f t="shared" si="0"/>
        <v>36</v>
      </c>
    </row>
    <row r="7" spans="1:5" ht="12.75" customHeight="1">
      <c r="A7" s="8"/>
      <c r="B7" s="8">
        <v>9</v>
      </c>
      <c r="C7" s="8" t="s">
        <v>130</v>
      </c>
      <c r="D7" s="8">
        <v>5</v>
      </c>
      <c r="E7" s="35">
        <f t="shared" si="0"/>
        <v>45</v>
      </c>
    </row>
    <row r="8" spans="1:5" ht="12.75" customHeight="1">
      <c r="A8" s="8"/>
      <c r="B8" s="8">
        <v>9</v>
      </c>
      <c r="C8" s="8" t="s">
        <v>130</v>
      </c>
      <c r="D8" s="8">
        <v>6</v>
      </c>
      <c r="E8" s="35">
        <f t="shared" si="0"/>
        <v>54</v>
      </c>
    </row>
    <row r="9" spans="1:5" ht="12.75" customHeight="1">
      <c r="A9" s="8"/>
      <c r="B9" s="8">
        <v>9</v>
      </c>
      <c r="C9" s="8" t="s">
        <v>130</v>
      </c>
      <c r="D9" s="8">
        <v>7</v>
      </c>
      <c r="E9" s="35">
        <f t="shared" si="0"/>
        <v>63</v>
      </c>
    </row>
    <row r="10" spans="1:5" ht="12.75" customHeight="1">
      <c r="A10" s="8"/>
      <c r="B10" s="8">
        <v>9</v>
      </c>
      <c r="C10" s="8" t="s">
        <v>130</v>
      </c>
      <c r="D10" s="8">
        <v>8</v>
      </c>
      <c r="E10" s="35">
        <f t="shared" si="0"/>
        <v>72</v>
      </c>
    </row>
    <row r="11" spans="1:5" ht="12.75" customHeight="1">
      <c r="A11" s="8"/>
      <c r="B11" s="8">
        <v>9</v>
      </c>
      <c r="C11" s="8" t="s">
        <v>130</v>
      </c>
      <c r="D11" s="8">
        <v>9</v>
      </c>
      <c r="E11" s="35">
        <f t="shared" si="0"/>
        <v>81</v>
      </c>
    </row>
    <row r="12" spans="1:5" ht="13.5" customHeight="1">
      <c r="A12" s="8"/>
      <c r="B12" s="8">
        <v>9</v>
      </c>
      <c r="C12" s="8" t="s">
        <v>130</v>
      </c>
      <c r="D12" s="8">
        <v>10</v>
      </c>
      <c r="E12" s="35">
        <f t="shared" si="0"/>
        <v>90</v>
      </c>
    </row>
    <row r="13" spans="1:5" ht="12.75" customHeight="1"/>
    <row r="14" spans="1:5" ht="12.75" customHeight="1"/>
    <row r="15" spans="1:5" ht="12.75" customHeight="1"/>
    <row r="16" spans="1:5" ht="12.75" customHeight="1">
      <c r="A16" s="30" t="s">
        <v>129</v>
      </c>
      <c r="B16" s="33"/>
      <c r="C16" s="33"/>
      <c r="D16" s="34">
        <v>21</v>
      </c>
    </row>
    <row r="17" spans="1:5" ht="12.75" customHeight="1">
      <c r="A17" s="8"/>
      <c r="B17" s="8">
        <v>21</v>
      </c>
      <c r="C17" s="8" t="s">
        <v>130</v>
      </c>
      <c r="D17" s="8">
        <v>1</v>
      </c>
      <c r="E17" s="35">
        <f>B17*D17</f>
        <v>21</v>
      </c>
    </row>
    <row r="18" spans="1:5" ht="12.75" customHeight="1">
      <c r="A18" s="8"/>
      <c r="B18" s="8">
        <v>21</v>
      </c>
      <c r="C18" s="8" t="s">
        <v>130</v>
      </c>
      <c r="D18" s="8">
        <v>2</v>
      </c>
      <c r="E18" s="35">
        <f t="shared" ref="E18:E26" si="1">B18*D18</f>
        <v>42</v>
      </c>
    </row>
    <row r="19" spans="1:5" ht="12.75" customHeight="1">
      <c r="A19" s="8"/>
      <c r="B19" s="8">
        <v>21</v>
      </c>
      <c r="C19" s="8" t="s">
        <v>130</v>
      </c>
      <c r="D19" s="8">
        <v>3</v>
      </c>
      <c r="E19" s="35">
        <f t="shared" si="1"/>
        <v>63</v>
      </c>
    </row>
    <row r="20" spans="1:5" ht="12.75" customHeight="1">
      <c r="A20" s="8"/>
      <c r="B20" s="8">
        <v>21</v>
      </c>
      <c r="C20" s="8" t="s">
        <v>130</v>
      </c>
      <c r="D20" s="8">
        <v>4</v>
      </c>
      <c r="E20" s="35">
        <f t="shared" si="1"/>
        <v>84</v>
      </c>
    </row>
    <row r="21" spans="1:5" ht="12.75" customHeight="1">
      <c r="A21" s="8"/>
      <c r="B21" s="8">
        <v>21</v>
      </c>
      <c r="C21" s="8" t="s">
        <v>130</v>
      </c>
      <c r="D21" s="8">
        <v>5</v>
      </c>
      <c r="E21" s="35">
        <f t="shared" si="1"/>
        <v>105</v>
      </c>
    </row>
    <row r="22" spans="1:5" ht="12.75" customHeight="1">
      <c r="A22" s="8"/>
      <c r="B22" s="8">
        <v>21</v>
      </c>
      <c r="C22" s="8" t="s">
        <v>130</v>
      </c>
      <c r="D22" s="8">
        <v>6</v>
      </c>
      <c r="E22" s="35">
        <f t="shared" si="1"/>
        <v>126</v>
      </c>
    </row>
    <row r="23" spans="1:5" ht="12.75" customHeight="1">
      <c r="A23" s="8"/>
      <c r="B23" s="8">
        <v>21</v>
      </c>
      <c r="C23" s="8" t="s">
        <v>130</v>
      </c>
      <c r="D23" s="8">
        <v>7</v>
      </c>
      <c r="E23" s="35">
        <f t="shared" si="1"/>
        <v>147</v>
      </c>
    </row>
    <row r="24" spans="1:5" ht="12.75" customHeight="1">
      <c r="A24" s="8"/>
      <c r="B24" s="8">
        <v>21</v>
      </c>
      <c r="C24" s="8" t="s">
        <v>130</v>
      </c>
      <c r="D24" s="8">
        <v>8</v>
      </c>
      <c r="E24" s="35">
        <f t="shared" si="1"/>
        <v>168</v>
      </c>
    </row>
    <row r="25" spans="1:5" ht="12.75" customHeight="1">
      <c r="A25" s="8"/>
      <c r="B25" s="8">
        <v>21</v>
      </c>
      <c r="C25" s="8" t="s">
        <v>130</v>
      </c>
      <c r="D25" s="8">
        <v>9</v>
      </c>
      <c r="E25" s="35">
        <f t="shared" si="1"/>
        <v>189</v>
      </c>
    </row>
    <row r="26" spans="1:5" ht="12.75" customHeight="1">
      <c r="A26" s="8"/>
      <c r="B26" s="8">
        <v>21</v>
      </c>
      <c r="C26" s="8" t="s">
        <v>130</v>
      </c>
      <c r="D26" s="8">
        <v>10</v>
      </c>
      <c r="E26" s="35">
        <f t="shared" si="1"/>
        <v>210</v>
      </c>
    </row>
    <row r="27" spans="1:5" ht="12.75" customHeight="1"/>
    <row r="28" spans="1:5" ht="12.75" customHeight="1"/>
    <row r="29" spans="1:5" ht="12.75" customHeight="1"/>
    <row r="30" spans="1:5" ht="12.75" customHeight="1"/>
    <row r="31" spans="1:5" ht="12.75" customHeight="1"/>
    <row r="32" spans="1:5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000"/>
  <sheetViews>
    <sheetView zoomScaleNormal="100" workbookViewId="0">
      <selection activeCell="C30" sqref="C30"/>
    </sheetView>
  </sheetViews>
  <sheetFormatPr defaultColWidth="14.42578125" defaultRowHeight="15"/>
  <cols>
    <col min="1" max="1" width="11" customWidth="1"/>
    <col min="2" max="2" width="4" customWidth="1"/>
    <col min="3" max="3" width="3.5703125" customWidth="1"/>
    <col min="4" max="4" width="3.42578125" customWidth="1"/>
    <col min="5" max="5" width="3.5703125" customWidth="1"/>
    <col min="6" max="7" width="3" customWidth="1"/>
    <col min="8" max="8" width="6.5703125" customWidth="1"/>
    <col min="9" max="9" width="11" customWidth="1"/>
    <col min="10" max="26" width="8.7109375" customWidth="1"/>
  </cols>
  <sheetData>
    <row r="1" spans="1:9" ht="12.75" customHeight="1">
      <c r="B1" s="8"/>
      <c r="C1" s="8" t="s">
        <v>131</v>
      </c>
      <c r="D1" s="8"/>
      <c r="E1" s="8"/>
      <c r="F1" s="8"/>
      <c r="G1" s="8"/>
      <c r="H1" s="8"/>
    </row>
    <row r="2" spans="1:9" ht="12.75" customHeight="1">
      <c r="A2" s="8" t="s">
        <v>132</v>
      </c>
      <c r="B2" s="8" t="s">
        <v>133</v>
      </c>
      <c r="C2" s="8" t="s">
        <v>134</v>
      </c>
      <c r="D2" s="8" t="s">
        <v>135</v>
      </c>
      <c r="E2" s="8" t="s">
        <v>136</v>
      </c>
      <c r="F2" s="8" t="s">
        <v>137</v>
      </c>
      <c r="G2" s="8" t="s">
        <v>138</v>
      </c>
      <c r="H2" s="8" t="s">
        <v>139</v>
      </c>
      <c r="I2" s="8" t="s">
        <v>140</v>
      </c>
    </row>
    <row r="3" spans="1:9" ht="12.75" customHeight="1">
      <c r="A3" s="8" t="s">
        <v>141</v>
      </c>
      <c r="B3" s="18">
        <v>6</v>
      </c>
      <c r="C3" s="8">
        <v>5</v>
      </c>
      <c r="D3" s="8">
        <v>0</v>
      </c>
      <c r="E3" s="8">
        <v>1</v>
      </c>
      <c r="F3" s="8">
        <v>20</v>
      </c>
      <c r="G3" s="8">
        <v>10</v>
      </c>
      <c r="H3" s="18">
        <f>C3*3+D3</f>
        <v>15</v>
      </c>
      <c r="I3" s="18">
        <f>F3-G3</f>
        <v>10</v>
      </c>
    </row>
    <row r="4" spans="1:9" ht="12.75" customHeight="1">
      <c r="A4" s="8" t="s">
        <v>142</v>
      </c>
      <c r="B4" s="18">
        <v>6</v>
      </c>
      <c r="C4" s="8">
        <v>1</v>
      </c>
      <c r="D4" s="8">
        <v>2</v>
      </c>
      <c r="E4" s="8">
        <v>3</v>
      </c>
      <c r="F4" s="8">
        <v>10</v>
      </c>
      <c r="G4" s="8">
        <v>4</v>
      </c>
      <c r="H4" s="18">
        <f t="shared" ref="H4:H8" si="0">C4*3+D4</f>
        <v>5</v>
      </c>
      <c r="I4" s="18">
        <f t="shared" ref="I4:I8" si="1">F4-G4</f>
        <v>6</v>
      </c>
    </row>
    <row r="5" spans="1:9" ht="12.75" customHeight="1">
      <c r="A5" s="8" t="s">
        <v>143</v>
      </c>
      <c r="B5" s="18">
        <v>6</v>
      </c>
      <c r="C5" s="8">
        <v>2</v>
      </c>
      <c r="D5" s="8">
        <v>1</v>
      </c>
      <c r="E5" s="8">
        <v>3</v>
      </c>
      <c r="F5" s="8">
        <v>6</v>
      </c>
      <c r="G5" s="8">
        <v>9</v>
      </c>
      <c r="H5" s="18">
        <f t="shared" si="0"/>
        <v>7</v>
      </c>
      <c r="I5" s="18">
        <f t="shared" si="1"/>
        <v>-3</v>
      </c>
    </row>
    <row r="6" spans="1:9" ht="12.75" customHeight="1">
      <c r="A6" s="8" t="s">
        <v>144</v>
      </c>
      <c r="B6" s="18">
        <v>6</v>
      </c>
      <c r="C6" s="8">
        <v>1</v>
      </c>
      <c r="D6" s="8">
        <v>1</v>
      </c>
      <c r="E6" s="8">
        <v>4</v>
      </c>
      <c r="F6" s="8">
        <v>22</v>
      </c>
      <c r="G6" s="8">
        <v>5</v>
      </c>
      <c r="H6" s="18">
        <f t="shared" si="0"/>
        <v>4</v>
      </c>
      <c r="I6" s="18">
        <f t="shared" si="1"/>
        <v>17</v>
      </c>
    </row>
    <row r="7" spans="1:9" ht="12.75" customHeight="1">
      <c r="A7" s="8" t="s">
        <v>145</v>
      </c>
      <c r="B7" s="18">
        <v>6</v>
      </c>
      <c r="C7" s="8">
        <v>2</v>
      </c>
      <c r="D7" s="8">
        <v>2</v>
      </c>
      <c r="E7" s="8">
        <v>2</v>
      </c>
      <c r="F7" s="8">
        <v>3</v>
      </c>
      <c r="G7" s="8">
        <v>7</v>
      </c>
      <c r="H7" s="18">
        <f t="shared" si="0"/>
        <v>8</v>
      </c>
      <c r="I7" s="18">
        <f t="shared" si="1"/>
        <v>-4</v>
      </c>
    </row>
    <row r="8" spans="1:9" ht="12.75" customHeight="1">
      <c r="A8" s="8" t="s">
        <v>146</v>
      </c>
      <c r="B8" s="18">
        <v>6</v>
      </c>
      <c r="C8" s="8">
        <v>6</v>
      </c>
      <c r="D8" s="8">
        <v>0</v>
      </c>
      <c r="E8" s="8">
        <v>0</v>
      </c>
      <c r="F8" s="8">
        <v>30</v>
      </c>
      <c r="G8" s="8">
        <v>4</v>
      </c>
      <c r="H8" s="18">
        <f t="shared" si="0"/>
        <v>18</v>
      </c>
      <c r="I8" s="18">
        <f t="shared" si="1"/>
        <v>26</v>
      </c>
    </row>
    <row r="9" spans="1:9" ht="12.75" customHeight="1">
      <c r="A9" s="8" t="s">
        <v>147</v>
      </c>
      <c r="B9" s="8"/>
      <c r="C9" s="18">
        <f>SUM(C3:C8)</f>
        <v>17</v>
      </c>
      <c r="D9" s="18">
        <f t="shared" ref="D9:G9" si="2">SUM(D3:D8)</f>
        <v>6</v>
      </c>
      <c r="E9" s="18">
        <f t="shared" si="2"/>
        <v>13</v>
      </c>
      <c r="F9" s="18">
        <f t="shared" si="2"/>
        <v>91</v>
      </c>
      <c r="G9" s="18">
        <f t="shared" si="2"/>
        <v>39</v>
      </c>
      <c r="H9" s="8"/>
    </row>
    <row r="10" spans="1:9" ht="12.75" customHeight="1"/>
    <row r="11" spans="1:9" ht="12.75" customHeight="1"/>
    <row r="12" spans="1:9" ht="12.75" customHeight="1"/>
    <row r="13" spans="1:9" ht="12.75" customHeight="1"/>
    <row r="14" spans="1:9" ht="12.75" customHeight="1"/>
    <row r="15" spans="1:9" ht="12.75" customHeight="1"/>
    <row r="16" spans="1:9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000"/>
  <sheetViews>
    <sheetView zoomScaleNormal="100" workbookViewId="0">
      <selection activeCell="F13" sqref="F13"/>
    </sheetView>
  </sheetViews>
  <sheetFormatPr defaultColWidth="14.42578125" defaultRowHeight="15"/>
  <cols>
    <col min="1" max="3" width="11" customWidth="1"/>
    <col min="4" max="4" width="15.7109375" customWidth="1"/>
    <col min="5" max="6" width="11" customWidth="1"/>
    <col min="7" max="26" width="8.7109375" customWidth="1"/>
  </cols>
  <sheetData>
    <row r="1" spans="1:5" ht="12.75" customHeight="1">
      <c r="A1" s="8" t="s">
        <v>148</v>
      </c>
      <c r="D1" s="8"/>
    </row>
    <row r="2" spans="1:5" ht="12.75" customHeight="1">
      <c r="A2" s="8" t="s">
        <v>9</v>
      </c>
      <c r="B2" s="8">
        <v>210</v>
      </c>
      <c r="D2" s="8"/>
    </row>
    <row r="3" spans="1:5" ht="12.75" customHeight="1">
      <c r="A3" s="8" t="s">
        <v>10</v>
      </c>
      <c r="B3" s="8">
        <v>250</v>
      </c>
      <c r="D3" s="8"/>
    </row>
    <row r="4" spans="1:5" ht="12.75" customHeight="1">
      <c r="A4" s="8" t="s">
        <v>11</v>
      </c>
      <c r="B4" s="8">
        <v>160</v>
      </c>
      <c r="D4" s="8" t="s">
        <v>149</v>
      </c>
      <c r="E4" s="18">
        <f>SUM(B2:B13)</f>
        <v>2030</v>
      </c>
    </row>
    <row r="5" spans="1:5" ht="12.75" customHeight="1">
      <c r="A5" s="8" t="s">
        <v>12</v>
      </c>
      <c r="B5" s="8">
        <v>120</v>
      </c>
      <c r="D5" s="8"/>
    </row>
    <row r="6" spans="1:5" ht="12.75" customHeight="1">
      <c r="A6" s="8" t="s">
        <v>13</v>
      </c>
      <c r="B6" s="8">
        <v>100</v>
      </c>
      <c r="D6" s="8" t="s">
        <v>150</v>
      </c>
      <c r="E6" s="18">
        <f>AVERAGE(B2:B13)</f>
        <v>169.16666666666666</v>
      </c>
    </row>
    <row r="7" spans="1:5" ht="12.75" customHeight="1">
      <c r="A7" s="8" t="s">
        <v>14</v>
      </c>
      <c r="B7" s="8">
        <v>60</v>
      </c>
      <c r="D7" s="8"/>
    </row>
    <row r="8" spans="1:5" ht="12.75" customHeight="1">
      <c r="A8" s="8" t="s">
        <v>15</v>
      </c>
      <c r="B8" s="8">
        <v>60</v>
      </c>
      <c r="D8" s="8" t="s">
        <v>151</v>
      </c>
      <c r="E8" s="18">
        <f>MAX(B2:B13)</f>
        <v>310</v>
      </c>
    </row>
    <row r="9" spans="1:5" ht="12.75" customHeight="1">
      <c r="A9" s="8" t="s">
        <v>16</v>
      </c>
      <c r="B9" s="8">
        <v>200</v>
      </c>
      <c r="D9" s="8"/>
    </row>
    <row r="10" spans="1:5" ht="12.75" customHeight="1">
      <c r="A10" s="8" t="s">
        <v>17</v>
      </c>
      <c r="B10" s="8">
        <v>140</v>
      </c>
      <c r="D10" s="8" t="s">
        <v>152</v>
      </c>
      <c r="E10" s="18">
        <f>MIN(B2:B13)</f>
        <v>60</v>
      </c>
    </row>
    <row r="11" spans="1:5" ht="12.75" customHeight="1">
      <c r="A11" s="8" t="s">
        <v>18</v>
      </c>
      <c r="B11" s="8">
        <v>120</v>
      </c>
      <c r="D11" s="8"/>
    </row>
    <row r="12" spans="1:5" ht="12.75" customHeight="1">
      <c r="A12" s="8" t="s">
        <v>19</v>
      </c>
      <c r="B12" s="8">
        <v>300</v>
      </c>
      <c r="D12" s="8"/>
    </row>
    <row r="13" spans="1:5" ht="12.75" customHeight="1">
      <c r="A13" s="8" t="s">
        <v>20</v>
      </c>
      <c r="B13" s="8">
        <v>310</v>
      </c>
      <c r="D13" s="8"/>
    </row>
    <row r="14" spans="1:5" ht="12.75" customHeight="1"/>
    <row r="15" spans="1:5" ht="12.75" customHeight="1"/>
    <row r="16" spans="1: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000"/>
  <sheetViews>
    <sheetView zoomScaleNormal="100" workbookViewId="0">
      <selection activeCell="E18" sqref="E18"/>
    </sheetView>
  </sheetViews>
  <sheetFormatPr defaultColWidth="14.42578125" defaultRowHeight="15"/>
  <cols>
    <col min="1" max="1" width="11.85546875" customWidth="1"/>
    <col min="2" max="2" width="9.7109375" customWidth="1"/>
    <col min="3" max="3" width="21.5703125" customWidth="1"/>
    <col min="4" max="4" width="15.28515625" customWidth="1"/>
    <col min="5" max="6" width="11" customWidth="1"/>
    <col min="7" max="26" width="8.7109375" customWidth="1"/>
  </cols>
  <sheetData>
    <row r="1" spans="1:5" ht="12.75" customHeight="1">
      <c r="A1" s="8" t="s">
        <v>153</v>
      </c>
      <c r="B1" s="8"/>
      <c r="C1" s="8"/>
      <c r="D1" s="8"/>
    </row>
    <row r="2" spans="1:5" ht="12.75" customHeight="1">
      <c r="A2" s="8"/>
      <c r="B2" s="8"/>
      <c r="C2" s="8"/>
      <c r="D2" s="8"/>
    </row>
    <row r="3" spans="1:5" ht="12.75" customHeight="1">
      <c r="A3" s="8" t="s">
        <v>154</v>
      </c>
      <c r="B3" s="8"/>
      <c r="C3" s="8"/>
      <c r="D3" s="8"/>
    </row>
    <row r="4" spans="1:5" ht="12.75" customHeight="1">
      <c r="A4" s="8"/>
      <c r="B4" s="8"/>
      <c r="C4" s="8"/>
      <c r="D4" s="8"/>
    </row>
    <row r="5" spans="1:5" ht="12.75" customHeight="1">
      <c r="A5" s="8" t="s">
        <v>155</v>
      </c>
      <c r="B5" s="8">
        <v>12345</v>
      </c>
      <c r="C5" s="8"/>
      <c r="D5" s="8"/>
    </row>
    <row r="6" spans="1:5" ht="12.75" customHeight="1">
      <c r="A6" s="8" t="s">
        <v>156</v>
      </c>
      <c r="B6" s="8" t="s">
        <v>157</v>
      </c>
      <c r="C6" s="8"/>
      <c r="D6" s="8"/>
    </row>
    <row r="7" spans="1:5" ht="12.75" customHeight="1">
      <c r="A7" s="8" t="s">
        <v>158</v>
      </c>
      <c r="B7" s="8" t="s">
        <v>159</v>
      </c>
      <c r="C7" s="8"/>
      <c r="D7" s="8"/>
    </row>
    <row r="8" spans="1:5" ht="12.75" customHeight="1">
      <c r="A8" s="8" t="s">
        <v>160</v>
      </c>
      <c r="B8" s="8">
        <v>2345765</v>
      </c>
      <c r="C8" s="8"/>
      <c r="D8" s="8"/>
    </row>
    <row r="9" spans="1:5" ht="12.75" customHeight="1">
      <c r="A9" s="8"/>
      <c r="B9" s="8"/>
      <c r="C9" s="8"/>
      <c r="D9" s="8"/>
    </row>
    <row r="10" spans="1:5" ht="12.75" customHeight="1">
      <c r="A10" s="8" t="s">
        <v>161</v>
      </c>
      <c r="B10" s="8" t="s">
        <v>162</v>
      </c>
      <c r="C10" s="8" t="s">
        <v>163</v>
      </c>
      <c r="D10" s="8" t="s">
        <v>164</v>
      </c>
      <c r="E10" s="8" t="s">
        <v>165</v>
      </c>
    </row>
    <row r="11" spans="1:5" ht="14.25" customHeight="1">
      <c r="A11" s="8">
        <v>1212</v>
      </c>
      <c r="B11" s="8">
        <v>4</v>
      </c>
      <c r="C11" s="8" t="s">
        <v>166</v>
      </c>
      <c r="D11" s="25">
        <v>60</v>
      </c>
      <c r="E11" s="53">
        <f>B11*D11</f>
        <v>240</v>
      </c>
    </row>
    <row r="12" spans="1:5" ht="14.25" customHeight="1">
      <c r="A12" s="8">
        <v>12345</v>
      </c>
      <c r="B12" s="8">
        <v>3</v>
      </c>
      <c r="C12" s="8" t="s">
        <v>167</v>
      </c>
      <c r="D12" s="25">
        <v>10</v>
      </c>
      <c r="E12" s="53">
        <f t="shared" ref="E12:E14" si="0">B12*D12</f>
        <v>30</v>
      </c>
    </row>
    <row r="13" spans="1:5" ht="14.25" customHeight="1">
      <c r="A13" s="8">
        <v>5557</v>
      </c>
      <c r="B13" s="8">
        <v>5</v>
      </c>
      <c r="C13" s="8" t="s">
        <v>168</v>
      </c>
      <c r="D13" s="25">
        <v>80</v>
      </c>
      <c r="E13" s="53">
        <f t="shared" si="0"/>
        <v>400</v>
      </c>
    </row>
    <row r="14" spans="1:5" ht="14.25" customHeight="1">
      <c r="A14" s="8">
        <v>8885</v>
      </c>
      <c r="B14" s="8">
        <v>3</v>
      </c>
      <c r="C14" s="8" t="s">
        <v>169</v>
      </c>
      <c r="D14" s="25">
        <v>150</v>
      </c>
      <c r="E14" s="53">
        <f t="shared" si="0"/>
        <v>450</v>
      </c>
    </row>
    <row r="15" spans="1:5" ht="12.75" customHeight="1">
      <c r="A15" s="8"/>
      <c r="B15" s="8"/>
      <c r="C15" s="8" t="s">
        <v>170</v>
      </c>
      <c r="D15" s="8"/>
      <c r="E15" s="18"/>
    </row>
    <row r="16" spans="1:5" ht="12.75" customHeight="1">
      <c r="A16" s="8"/>
      <c r="B16" s="8"/>
      <c r="C16" s="8" t="s">
        <v>171</v>
      </c>
      <c r="D16" s="36">
        <v>0.21</v>
      </c>
      <c r="E16" s="53">
        <f>SUM(E11:E14) *0.21</f>
        <v>235.2</v>
      </c>
    </row>
    <row r="17" spans="1:5" ht="12.75" customHeight="1">
      <c r="A17" s="8"/>
      <c r="B17" s="8"/>
      <c r="C17" s="8" t="s">
        <v>172</v>
      </c>
      <c r="D17" s="8"/>
      <c r="E17" s="53">
        <f>SUM(E11:E16)</f>
        <v>1355.2</v>
      </c>
    </row>
    <row r="18" spans="1:5" ht="12.75" customHeight="1"/>
    <row r="19" spans="1:5" ht="12.75" customHeight="1"/>
    <row r="20" spans="1:5" ht="12.75" customHeight="1"/>
    <row r="21" spans="1:5" ht="12.75" customHeight="1"/>
    <row r="22" spans="1:5" ht="12.75" customHeight="1"/>
    <row r="23" spans="1:5" ht="12.75" customHeight="1"/>
    <row r="24" spans="1:5" ht="12.75" customHeight="1"/>
    <row r="25" spans="1:5" ht="12.75" customHeight="1"/>
    <row r="26" spans="1:5" ht="12.75" customHeight="1"/>
    <row r="27" spans="1:5" ht="12.75" customHeight="1"/>
    <row r="28" spans="1:5" ht="12.75" customHeight="1"/>
    <row r="29" spans="1:5" ht="12.75" customHeight="1"/>
    <row r="30" spans="1:5" ht="12.75" customHeight="1"/>
    <row r="31" spans="1:5" ht="12.75" customHeight="1"/>
    <row r="32" spans="1:5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000"/>
  <sheetViews>
    <sheetView zoomScaleNormal="100" workbookViewId="0">
      <selection activeCell="M21" sqref="M21"/>
    </sheetView>
  </sheetViews>
  <sheetFormatPr defaultColWidth="14.42578125" defaultRowHeight="15"/>
  <cols>
    <col min="1" max="1" width="19.7109375" customWidth="1"/>
    <col min="2" max="2" width="8.5703125" customWidth="1"/>
    <col min="3" max="3" width="14.28515625" customWidth="1"/>
    <col min="4" max="4" width="7" customWidth="1"/>
    <col min="5" max="5" width="12.140625" customWidth="1"/>
    <col min="6" max="6" width="7.42578125" customWidth="1"/>
    <col min="7" max="7" width="10.7109375" customWidth="1"/>
    <col min="8" max="8" width="9.140625" customWidth="1"/>
    <col min="9" max="9" width="13.42578125" customWidth="1"/>
    <col min="10" max="10" width="10.7109375" customWidth="1"/>
    <col min="11" max="11" width="25.140625" customWidth="1"/>
    <col min="12" max="26" width="8.7109375" customWidth="1"/>
  </cols>
  <sheetData>
    <row r="1" spans="1:11" ht="12.75" customHeight="1">
      <c r="A1" s="8" t="s">
        <v>173</v>
      </c>
      <c r="B1" s="8"/>
      <c r="C1" s="8"/>
      <c r="D1" s="8"/>
      <c r="F1" s="8"/>
      <c r="G1" s="8"/>
      <c r="H1" s="8"/>
      <c r="I1" s="8"/>
      <c r="J1" s="8"/>
    </row>
    <row r="2" spans="1:11" ht="12.75" customHeight="1">
      <c r="A2" s="18">
        <v>1</v>
      </c>
      <c r="B2" s="8" t="s">
        <v>174</v>
      </c>
      <c r="C2" s="8" t="s">
        <v>175</v>
      </c>
      <c r="D2" s="18" t="s">
        <v>176</v>
      </c>
      <c r="F2" s="8"/>
      <c r="G2" s="8"/>
      <c r="H2" s="8"/>
      <c r="I2" s="8"/>
      <c r="J2" s="8"/>
    </row>
    <row r="3" spans="1:11" ht="12.75" customHeight="1">
      <c r="A3" s="8"/>
      <c r="B3" s="8"/>
      <c r="C3" s="8"/>
      <c r="D3" s="8"/>
      <c r="F3" s="8"/>
      <c r="G3" s="8"/>
      <c r="H3" s="8"/>
      <c r="I3" s="8"/>
      <c r="J3" s="8"/>
    </row>
    <row r="4" spans="1:11" ht="14.25" customHeight="1">
      <c r="A4" s="8" t="s">
        <v>177</v>
      </c>
      <c r="B4" s="8" t="s">
        <v>116</v>
      </c>
      <c r="C4" s="8" t="s">
        <v>117</v>
      </c>
      <c r="D4" s="8" t="s">
        <v>118</v>
      </c>
      <c r="E4" s="8" t="s">
        <v>178</v>
      </c>
      <c r="F4" s="8" t="s">
        <v>120</v>
      </c>
      <c r="G4" s="8" t="s">
        <v>124</v>
      </c>
      <c r="H4" s="8" t="s">
        <v>179</v>
      </c>
      <c r="I4" s="8" t="s">
        <v>180</v>
      </c>
      <c r="J4" s="8" t="s">
        <v>121</v>
      </c>
      <c r="K4" s="8" t="s">
        <v>181</v>
      </c>
    </row>
    <row r="5" spans="1:11" ht="12.75" customHeight="1">
      <c r="A5" s="8" t="s">
        <v>182</v>
      </c>
      <c r="B5" s="64">
        <f>AVERAGE(B10:B15)</f>
        <v>6.333333333333333</v>
      </c>
      <c r="C5" s="64">
        <f>AVERAGE(C10:C15)</f>
        <v>6.666666666666667</v>
      </c>
      <c r="D5" s="64">
        <f>AVERAGE(D10:D15)</f>
        <v>6.333333333333333</v>
      </c>
      <c r="E5" s="64">
        <f>AVERAGE(E10:E15)</f>
        <v>6</v>
      </c>
      <c r="F5" s="64">
        <f>AVERAGE(F10:F15)</f>
        <v>6.5</v>
      </c>
      <c r="G5" s="64">
        <f>AVERAGE(G10:G15)</f>
        <v>7</v>
      </c>
      <c r="H5" s="64">
        <f>AVERAGE(H10:H15)</f>
        <v>6.666666666666667</v>
      </c>
      <c r="I5" s="64">
        <f>AVERAGE(I10:I15)</f>
        <v>6.833333333333333</v>
      </c>
      <c r="J5" s="64">
        <f>AVERAGE(J10:J15)</f>
        <v>6.5</v>
      </c>
      <c r="K5" s="64">
        <f>AVERAGE(K10:K15)</f>
        <v>4.166666666666667</v>
      </c>
    </row>
    <row r="6" spans="1:11" ht="12.75" customHeight="1">
      <c r="A6" s="8" t="s">
        <v>183</v>
      </c>
      <c r="B6" s="65">
        <f>MAX(B10:B15)</f>
        <v>9</v>
      </c>
      <c r="C6" s="65">
        <f t="shared" ref="C6:K6" si="0">MAX(C10:C15)</f>
        <v>10</v>
      </c>
      <c r="D6" s="65">
        <f t="shared" si="0"/>
        <v>10</v>
      </c>
      <c r="E6" s="65">
        <f t="shared" si="0"/>
        <v>9</v>
      </c>
      <c r="F6" s="65">
        <f t="shared" si="0"/>
        <v>9</v>
      </c>
      <c r="G6" s="65">
        <f t="shared" si="0"/>
        <v>9</v>
      </c>
      <c r="H6" s="65">
        <f t="shared" si="0"/>
        <v>8</v>
      </c>
      <c r="I6" s="65">
        <f t="shared" si="0"/>
        <v>9</v>
      </c>
      <c r="J6" s="65">
        <f t="shared" si="0"/>
        <v>9</v>
      </c>
      <c r="K6" s="65">
        <f t="shared" si="0"/>
        <v>8</v>
      </c>
    </row>
    <row r="7" spans="1:11" ht="12.75" customHeight="1">
      <c r="A7" s="8" t="s">
        <v>184</v>
      </c>
      <c r="B7" s="66">
        <f>MIN(B10:B15)</f>
        <v>3</v>
      </c>
      <c r="C7" s="66">
        <f t="shared" ref="C7:K7" si="1">MIN(C10:C15)</f>
        <v>3</v>
      </c>
      <c r="D7" s="66">
        <f t="shared" si="1"/>
        <v>3</v>
      </c>
      <c r="E7" s="66">
        <f t="shared" si="1"/>
        <v>0</v>
      </c>
      <c r="F7" s="66">
        <f t="shared" si="1"/>
        <v>3</v>
      </c>
      <c r="G7" s="66">
        <f t="shared" si="1"/>
        <v>6</v>
      </c>
      <c r="H7" s="66">
        <f t="shared" si="1"/>
        <v>5</v>
      </c>
      <c r="I7" s="66">
        <f t="shared" si="1"/>
        <v>5</v>
      </c>
      <c r="J7" s="66">
        <f t="shared" si="1"/>
        <v>3</v>
      </c>
      <c r="K7" s="66">
        <f t="shared" si="1"/>
        <v>0</v>
      </c>
    </row>
    <row r="8" spans="1:11" ht="12.75" customHeight="1">
      <c r="A8" s="8"/>
      <c r="B8" s="8"/>
      <c r="C8" s="8"/>
      <c r="D8" s="8"/>
      <c r="F8" s="8"/>
      <c r="G8" s="8"/>
      <c r="H8" s="8"/>
      <c r="I8" s="8"/>
      <c r="J8" s="8"/>
    </row>
    <row r="9" spans="1:11" ht="14.25" customHeight="1">
      <c r="A9" s="8" t="s">
        <v>185</v>
      </c>
      <c r="B9" s="8" t="s">
        <v>116</v>
      </c>
      <c r="C9" s="8" t="s">
        <v>117</v>
      </c>
      <c r="D9" s="8" t="s">
        <v>118</v>
      </c>
      <c r="E9" s="8" t="s">
        <v>178</v>
      </c>
      <c r="F9" s="8" t="s">
        <v>120</v>
      </c>
      <c r="G9" s="8" t="s">
        <v>124</v>
      </c>
      <c r="H9" s="8" t="s">
        <v>179</v>
      </c>
      <c r="I9" s="8" t="s">
        <v>180</v>
      </c>
      <c r="J9" s="8" t="s">
        <v>121</v>
      </c>
      <c r="K9" s="8" t="s">
        <v>181</v>
      </c>
    </row>
    <row r="10" spans="1:11" ht="12.75" customHeight="1">
      <c r="A10" s="18" t="s">
        <v>186</v>
      </c>
      <c r="B10" s="54">
        <v>6</v>
      </c>
      <c r="C10" s="55">
        <v>6</v>
      </c>
      <c r="D10" s="56">
        <v>6</v>
      </c>
      <c r="E10" s="57">
        <v>7</v>
      </c>
      <c r="F10" s="58">
        <v>5</v>
      </c>
      <c r="G10" s="59">
        <v>6</v>
      </c>
      <c r="H10" s="60">
        <v>8</v>
      </c>
      <c r="I10" s="63">
        <v>5</v>
      </c>
      <c r="J10" s="61">
        <v>5</v>
      </c>
      <c r="K10" s="62">
        <v>3</v>
      </c>
    </row>
    <row r="11" spans="1:11" ht="12.75" customHeight="1">
      <c r="A11" s="18" t="s">
        <v>187</v>
      </c>
      <c r="B11" s="54">
        <v>7</v>
      </c>
      <c r="C11" s="55">
        <v>7</v>
      </c>
      <c r="D11" s="56">
        <v>8</v>
      </c>
      <c r="E11" s="57">
        <v>9</v>
      </c>
      <c r="F11" s="58">
        <v>7</v>
      </c>
      <c r="G11" s="59">
        <v>6</v>
      </c>
      <c r="H11" s="60">
        <v>8</v>
      </c>
      <c r="I11" s="63">
        <v>7</v>
      </c>
      <c r="J11" s="61">
        <v>8</v>
      </c>
      <c r="K11" s="62">
        <v>8</v>
      </c>
    </row>
    <row r="12" spans="1:11" ht="12.75" customHeight="1">
      <c r="A12" s="18" t="s">
        <v>188</v>
      </c>
      <c r="B12" s="54">
        <v>5</v>
      </c>
      <c r="C12" s="55">
        <v>8</v>
      </c>
      <c r="D12" s="56">
        <v>4</v>
      </c>
      <c r="E12" s="57">
        <v>0</v>
      </c>
      <c r="F12" s="58">
        <v>8</v>
      </c>
      <c r="G12" s="59">
        <v>7</v>
      </c>
      <c r="H12" s="60">
        <v>5</v>
      </c>
      <c r="I12" s="63">
        <v>6</v>
      </c>
      <c r="J12" s="61">
        <v>8</v>
      </c>
      <c r="K12" s="62">
        <v>0</v>
      </c>
    </row>
    <row r="13" spans="1:11" ht="12.75" customHeight="1">
      <c r="A13" s="18" t="s">
        <v>189</v>
      </c>
      <c r="B13" s="54">
        <v>8</v>
      </c>
      <c r="C13" s="55">
        <v>3</v>
      </c>
      <c r="D13" s="56">
        <v>7</v>
      </c>
      <c r="E13" s="57">
        <v>6</v>
      </c>
      <c r="F13" s="58">
        <v>9</v>
      </c>
      <c r="G13" s="59">
        <v>9</v>
      </c>
      <c r="H13" s="60">
        <v>5</v>
      </c>
      <c r="I13" s="63">
        <v>9</v>
      </c>
      <c r="J13" s="61">
        <v>9</v>
      </c>
      <c r="K13" s="62">
        <v>5</v>
      </c>
    </row>
    <row r="14" spans="1:11" ht="12.75" customHeight="1">
      <c r="A14" s="18" t="s">
        <v>190</v>
      </c>
      <c r="B14" s="54">
        <v>9</v>
      </c>
      <c r="C14" s="55">
        <v>6</v>
      </c>
      <c r="D14" s="56">
        <v>3</v>
      </c>
      <c r="E14" s="57">
        <v>8</v>
      </c>
      <c r="F14" s="58">
        <v>3</v>
      </c>
      <c r="G14" s="59">
        <v>8</v>
      </c>
      <c r="H14" s="60">
        <v>8</v>
      </c>
      <c r="I14" s="63">
        <v>8</v>
      </c>
      <c r="J14" s="61">
        <v>6</v>
      </c>
      <c r="K14" s="62">
        <v>5</v>
      </c>
    </row>
    <row r="15" spans="1:11" ht="12.75" customHeight="1">
      <c r="A15" s="18" t="s">
        <v>191</v>
      </c>
      <c r="B15" s="54">
        <v>3</v>
      </c>
      <c r="C15" s="55">
        <v>10</v>
      </c>
      <c r="D15" s="56">
        <v>10</v>
      </c>
      <c r="E15" s="57">
        <v>6</v>
      </c>
      <c r="F15" s="58">
        <v>7</v>
      </c>
      <c r="G15" s="59">
        <v>6</v>
      </c>
      <c r="H15" s="60">
        <v>6</v>
      </c>
      <c r="I15" s="63">
        <v>6</v>
      </c>
      <c r="J15" s="61">
        <v>3</v>
      </c>
      <c r="K15" s="62">
        <v>4</v>
      </c>
    </row>
    <row r="16" spans="1:11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000"/>
  <sheetViews>
    <sheetView zoomScaleNormal="100" workbookViewId="0">
      <selection activeCell="I6" sqref="I6"/>
    </sheetView>
  </sheetViews>
  <sheetFormatPr defaultColWidth="14.42578125" defaultRowHeight="15"/>
  <cols>
    <col min="1" max="1" width="14.140625" customWidth="1"/>
    <col min="2" max="2" width="12.42578125" customWidth="1"/>
    <col min="3" max="6" width="11" customWidth="1"/>
    <col min="7" max="26" width="8.7109375" customWidth="1"/>
  </cols>
  <sheetData>
    <row r="1" spans="1:3" ht="12.75" customHeight="1">
      <c r="B1" s="8"/>
    </row>
    <row r="2" spans="1:3" ht="12.75" customHeight="1">
      <c r="B2" s="8"/>
    </row>
    <row r="3" spans="1:3" ht="12.75" customHeight="1">
      <c r="B3" s="8" t="s">
        <v>192</v>
      </c>
      <c r="C3" s="8">
        <v>350</v>
      </c>
    </row>
    <row r="4" spans="1:3" ht="12.75" customHeight="1">
      <c r="B4" s="8"/>
    </row>
    <row r="5" spans="1:3" ht="12.75" customHeight="1">
      <c r="A5" s="8" t="s">
        <v>193</v>
      </c>
      <c r="B5" s="8" t="s">
        <v>194</v>
      </c>
      <c r="C5" s="8" t="s">
        <v>195</v>
      </c>
    </row>
    <row r="6" spans="1:3" ht="12.75" customHeight="1">
      <c r="A6" s="8" t="s">
        <v>196</v>
      </c>
      <c r="B6" s="8">
        <v>9659</v>
      </c>
      <c r="C6" s="18">
        <f>(B6/B13)*C3</f>
        <v>133.20133963750985</v>
      </c>
    </row>
    <row r="7" spans="1:3" ht="12.75" customHeight="1">
      <c r="A7" s="8" t="s">
        <v>197</v>
      </c>
      <c r="B7" s="8">
        <v>9319</v>
      </c>
      <c r="C7" s="18">
        <f>(B7/B13)*C3</f>
        <v>128.5126083530339</v>
      </c>
    </row>
    <row r="8" spans="1:3" ht="12.75" customHeight="1">
      <c r="A8" s="8" t="s">
        <v>198</v>
      </c>
      <c r="B8" s="8">
        <v>2630</v>
      </c>
      <c r="C8" s="18">
        <f>(B8/B13)*C3</f>
        <v>36.268715524034668</v>
      </c>
    </row>
    <row r="9" spans="1:3" ht="12.75" customHeight="1">
      <c r="A9" s="8" t="s">
        <v>199</v>
      </c>
      <c r="B9" s="8">
        <v>1145</v>
      </c>
      <c r="C9" s="18">
        <f>(B9/B13)*C3</f>
        <v>15.789992119779354</v>
      </c>
    </row>
    <row r="10" spans="1:3" ht="12.75" customHeight="1">
      <c r="A10" s="8" t="s">
        <v>200</v>
      </c>
      <c r="B10" s="8">
        <v>317</v>
      </c>
      <c r="C10" s="18">
        <f>(B10/B13)*C3</f>
        <v>4.3715524034672972</v>
      </c>
    </row>
    <row r="11" spans="1:3" ht="12.75" customHeight="1">
      <c r="A11" s="8" t="s">
        <v>201</v>
      </c>
      <c r="B11" s="8">
        <v>220</v>
      </c>
      <c r="C11" s="18">
        <f>(B11/B13)*C3</f>
        <v>3.033884948778566</v>
      </c>
    </row>
    <row r="12" spans="1:3" ht="12.75" customHeight="1">
      <c r="A12" s="8" t="s">
        <v>202</v>
      </c>
      <c r="B12" s="8">
        <v>2090</v>
      </c>
      <c r="C12" s="18">
        <f>(B12/B13)*C3</f>
        <v>28.821907013396373</v>
      </c>
    </row>
    <row r="13" spans="1:3" ht="12.75" customHeight="1">
      <c r="A13" s="8" t="s">
        <v>165</v>
      </c>
      <c r="B13" s="18">
        <f>SUM(B6:B12)</f>
        <v>25380</v>
      </c>
    </row>
    <row r="14" spans="1:3" ht="12.75" customHeight="1"/>
    <row r="15" spans="1:3" ht="12.75" customHeight="1"/>
    <row r="16" spans="1:3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00"/>
  <sheetViews>
    <sheetView zoomScaleNormal="100" workbookViewId="0">
      <selection activeCell="I37" sqref="I37"/>
    </sheetView>
  </sheetViews>
  <sheetFormatPr defaultColWidth="14.42578125" defaultRowHeight="15"/>
  <cols>
    <col min="1" max="1" width="15.28515625" customWidth="1"/>
    <col min="2" max="2" width="11" customWidth="1"/>
    <col min="3" max="3" width="18.7109375" customWidth="1"/>
    <col min="4" max="4" width="14.85546875" customWidth="1"/>
    <col min="5" max="5" width="12" customWidth="1"/>
    <col min="6" max="8" width="11" customWidth="1"/>
    <col min="9" max="26" width="8.7109375" customWidth="1"/>
  </cols>
  <sheetData>
    <row r="1" spans="1:8" ht="12.75" customHeight="1">
      <c r="A1" s="8"/>
      <c r="C1" s="8" t="s">
        <v>203</v>
      </c>
      <c r="D1" s="8"/>
    </row>
    <row r="2" spans="1:8" ht="12.75" customHeight="1">
      <c r="A2" s="8"/>
      <c r="C2" s="8"/>
      <c r="D2" s="8"/>
    </row>
    <row r="3" spans="1:8" ht="12.75" customHeight="1">
      <c r="A3" s="66" t="s">
        <v>204</v>
      </c>
      <c r="B3" s="66" t="s">
        <v>205</v>
      </c>
      <c r="C3" s="66"/>
      <c r="D3" s="66"/>
      <c r="E3" s="67"/>
    </row>
    <row r="4" spans="1:8" ht="12.75" customHeight="1">
      <c r="A4" s="66" t="s">
        <v>206</v>
      </c>
      <c r="B4" s="66">
        <v>120</v>
      </c>
      <c r="C4" s="66"/>
      <c r="D4" s="66"/>
      <c r="E4" s="67"/>
    </row>
    <row r="5" spans="1:8" ht="12.75" customHeight="1">
      <c r="A5" s="66" t="s">
        <v>207</v>
      </c>
      <c r="B5" s="68">
        <v>0.2</v>
      </c>
      <c r="C5" s="66"/>
      <c r="D5" s="66" t="s">
        <v>208</v>
      </c>
      <c r="E5" s="66">
        <v>15</v>
      </c>
    </row>
    <row r="6" spans="1:8" ht="12.75" customHeight="1">
      <c r="A6" s="66" t="s">
        <v>209</v>
      </c>
      <c r="B6" s="69">
        <f>B4*B5+B4</f>
        <v>144</v>
      </c>
      <c r="C6" s="66"/>
      <c r="D6" s="66"/>
      <c r="E6" s="67"/>
    </row>
    <row r="7" spans="1:8" ht="12.75" customHeight="1">
      <c r="A7" s="8"/>
      <c r="C7" s="56" t="s">
        <v>210</v>
      </c>
      <c r="D7" s="64" t="s">
        <v>211</v>
      </c>
      <c r="E7" s="59" t="s">
        <v>212</v>
      </c>
      <c r="F7" s="60" t="s">
        <v>213</v>
      </c>
      <c r="G7" s="61" t="s">
        <v>214</v>
      </c>
      <c r="H7" s="72" t="s">
        <v>82</v>
      </c>
    </row>
    <row r="8" spans="1:8" ht="12.75" customHeight="1">
      <c r="A8" s="76" t="s">
        <v>215</v>
      </c>
      <c r="C8" s="56">
        <v>5</v>
      </c>
      <c r="D8" s="64">
        <v>5</v>
      </c>
      <c r="E8" s="59">
        <f>E5+C8-D8</f>
        <v>15</v>
      </c>
      <c r="F8" s="70">
        <f>C8*B4</f>
        <v>600</v>
      </c>
      <c r="G8" s="71">
        <f>B6*D8</f>
        <v>720</v>
      </c>
      <c r="H8" s="73">
        <f>G8-F8</f>
        <v>120</v>
      </c>
    </row>
    <row r="9" spans="1:8" ht="12.75" customHeight="1">
      <c r="A9" s="76" t="s">
        <v>216</v>
      </c>
      <c r="C9" s="56">
        <v>3</v>
      </c>
      <c r="D9" s="64">
        <v>6</v>
      </c>
      <c r="E9" s="59">
        <f>E8+C9-D9</f>
        <v>12</v>
      </c>
      <c r="F9" s="70">
        <f>C9*B4</f>
        <v>360</v>
      </c>
      <c r="G9" s="71">
        <f>B6*D9</f>
        <v>864</v>
      </c>
      <c r="H9" s="73">
        <f t="shared" ref="H9:H11" si="0">G9-F9</f>
        <v>504</v>
      </c>
    </row>
    <row r="10" spans="1:8" ht="12.75" customHeight="1">
      <c r="A10" s="76" t="s">
        <v>217</v>
      </c>
      <c r="C10" s="56">
        <v>1</v>
      </c>
      <c r="D10" s="64">
        <v>6</v>
      </c>
      <c r="E10" s="59">
        <f t="shared" ref="E10:E11" si="1">E9+C10-D10</f>
        <v>7</v>
      </c>
      <c r="F10" s="70">
        <f>C10*B4</f>
        <v>120</v>
      </c>
      <c r="G10" s="71">
        <f>B6*D10</f>
        <v>864</v>
      </c>
      <c r="H10" s="73">
        <f t="shared" si="0"/>
        <v>744</v>
      </c>
    </row>
    <row r="11" spans="1:8" ht="12.75" customHeight="1">
      <c r="A11" s="76" t="s">
        <v>218</v>
      </c>
      <c r="C11" s="56">
        <v>4</v>
      </c>
      <c r="D11" s="64">
        <v>5</v>
      </c>
      <c r="E11" s="59">
        <f t="shared" si="1"/>
        <v>6</v>
      </c>
      <c r="F11" s="70">
        <f>C11*B4</f>
        <v>480</v>
      </c>
      <c r="G11" s="71">
        <f>B6*D11</f>
        <v>720</v>
      </c>
      <c r="H11" s="73">
        <f t="shared" si="0"/>
        <v>240</v>
      </c>
    </row>
    <row r="12" spans="1:8" ht="12.75" customHeight="1">
      <c r="A12" s="8"/>
      <c r="C12" s="8"/>
      <c r="D12" s="8"/>
    </row>
    <row r="13" spans="1:8" ht="12.75" customHeight="1">
      <c r="A13" s="55" t="s">
        <v>62</v>
      </c>
      <c r="B13" s="74"/>
      <c r="C13" s="55">
        <f>SUM(C8:C11)</f>
        <v>13</v>
      </c>
      <c r="D13" s="55">
        <f t="shared" ref="D13:E13" si="2">SUM(D8:D11)</f>
        <v>22</v>
      </c>
      <c r="E13" s="55">
        <f>E11</f>
        <v>6</v>
      </c>
      <c r="F13" s="75">
        <f>SUM(F8:F11)</f>
        <v>1560</v>
      </c>
      <c r="G13" s="75">
        <f>SUM(G8:G11)</f>
        <v>3168</v>
      </c>
      <c r="H13" s="75">
        <f>SUM(H8:H11)</f>
        <v>1608</v>
      </c>
    </row>
    <row r="14" spans="1:8" ht="12.75" customHeight="1"/>
    <row r="15" spans="1:8" ht="12.75" customHeight="1"/>
    <row r="16" spans="1:8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000"/>
  <sheetViews>
    <sheetView zoomScaleNormal="100" workbookViewId="0">
      <selection activeCell="T12" sqref="T12"/>
    </sheetView>
  </sheetViews>
  <sheetFormatPr defaultColWidth="14.42578125" defaultRowHeight="15"/>
  <cols>
    <col min="2" max="6" width="11" customWidth="1"/>
    <col min="7" max="26" width="8.7109375" customWidth="1"/>
  </cols>
  <sheetData>
    <row r="1" spans="1:5" ht="12.75" customHeight="1">
      <c r="A1" s="8"/>
      <c r="B1" s="37">
        <v>0.03</v>
      </c>
      <c r="C1" s="37">
        <v>0.05</v>
      </c>
    </row>
    <row r="2" spans="1:5" ht="12.75" customHeight="1">
      <c r="A2" s="8" t="s">
        <v>219</v>
      </c>
      <c r="B2" s="8" t="s">
        <v>220</v>
      </c>
      <c r="C2" s="8" t="s">
        <v>221</v>
      </c>
      <c r="D2" s="8" t="s">
        <v>222</v>
      </c>
      <c r="E2" s="8" t="s">
        <v>223</v>
      </c>
    </row>
    <row r="3" spans="1:5" ht="12.75" customHeight="1">
      <c r="A3" s="8">
        <v>1024</v>
      </c>
      <c r="B3" s="8">
        <v>125000</v>
      </c>
      <c r="C3" s="8">
        <v>200456</v>
      </c>
      <c r="D3" s="18">
        <f>B3+C3</f>
        <v>325456</v>
      </c>
      <c r="E3" s="18">
        <f>(B3*(B1))+C3*(C1)</f>
        <v>13772.800000000001</v>
      </c>
    </row>
    <row r="4" spans="1:5" ht="12.75" customHeight="1">
      <c r="A4" s="8">
        <v>1026</v>
      </c>
      <c r="B4" s="8">
        <v>145000</v>
      </c>
      <c r="C4" s="8">
        <v>45000</v>
      </c>
      <c r="D4" s="18">
        <f t="shared" ref="D4:D9" si="0">B4+C4</f>
        <v>190000</v>
      </c>
      <c r="E4" s="18">
        <f>(B4*(B1))+C4*(C1)</f>
        <v>6600</v>
      </c>
    </row>
    <row r="5" spans="1:5" ht="12.75" customHeight="1">
      <c r="A5" s="8">
        <v>1029</v>
      </c>
      <c r="B5" s="8">
        <v>132677</v>
      </c>
      <c r="C5" s="8">
        <v>279654</v>
      </c>
      <c r="D5" s="18">
        <f t="shared" si="0"/>
        <v>412331</v>
      </c>
      <c r="E5" s="18">
        <f>(B5*(B1))+C5*(C1)</f>
        <v>17963.010000000002</v>
      </c>
    </row>
    <row r="6" spans="1:5" ht="12.75" customHeight="1">
      <c r="A6" s="8">
        <v>1032</v>
      </c>
      <c r="B6" s="8">
        <v>86789</v>
      </c>
      <c r="C6" s="8">
        <v>346988</v>
      </c>
      <c r="D6" s="18">
        <f t="shared" si="0"/>
        <v>433777</v>
      </c>
      <c r="E6" s="18">
        <f>(B6*(B1))+C6*(C1)</f>
        <v>19953.07</v>
      </c>
    </row>
    <row r="7" spans="1:5" ht="12.75" customHeight="1">
      <c r="A7" s="8">
        <v>1041</v>
      </c>
      <c r="B7" s="8">
        <v>109765</v>
      </c>
      <c r="C7" s="8">
        <v>267444</v>
      </c>
      <c r="D7" s="18">
        <f t="shared" si="0"/>
        <v>377209</v>
      </c>
      <c r="E7" s="18">
        <f>(B7*(B1))+C7*(C1)</f>
        <v>16665.150000000001</v>
      </c>
    </row>
    <row r="8" spans="1:5" ht="12.75" customHeight="1">
      <c r="A8" s="8">
        <v>1046</v>
      </c>
      <c r="B8" s="8">
        <v>328000</v>
      </c>
      <c r="C8" s="8">
        <v>98056</v>
      </c>
      <c r="D8" s="18">
        <f t="shared" si="0"/>
        <v>426056</v>
      </c>
      <c r="E8" s="18">
        <f>(B8*(B1))+C8*(C1)</f>
        <v>14742.8</v>
      </c>
    </row>
    <row r="9" spans="1:5" ht="12.75" customHeight="1">
      <c r="A9" s="8">
        <v>1052</v>
      </c>
      <c r="B9" s="8">
        <v>245000</v>
      </c>
      <c r="C9" s="8">
        <v>200000</v>
      </c>
      <c r="D9" s="18">
        <f t="shared" si="0"/>
        <v>445000</v>
      </c>
      <c r="E9" s="18">
        <f>(B9*(B1))+C9*(C1)</f>
        <v>17350</v>
      </c>
    </row>
    <row r="10" spans="1:5" ht="12.75" customHeight="1">
      <c r="A10" s="8" t="s">
        <v>165</v>
      </c>
      <c r="B10" s="18">
        <f>SUM(B3:B9)</f>
        <v>1172231</v>
      </c>
      <c r="C10" s="18">
        <f t="shared" ref="C10:E10" si="1">SUM(C3:C9)</f>
        <v>1437598</v>
      </c>
      <c r="D10" s="18">
        <f t="shared" si="1"/>
        <v>2609829</v>
      </c>
      <c r="E10" s="18">
        <f t="shared" si="1"/>
        <v>107046.83</v>
      </c>
    </row>
    <row r="11" spans="1:5" ht="12.75" customHeight="1"/>
    <row r="12" spans="1:5" ht="12.75" customHeight="1"/>
    <row r="13" spans="1:5" ht="12.75" customHeight="1"/>
    <row r="14" spans="1:5" ht="12.75" customHeight="1"/>
    <row r="15" spans="1:5" ht="12.75" customHeight="1"/>
    <row r="16" spans="1: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1000"/>
  <sheetViews>
    <sheetView tabSelected="1" topLeftCell="A18" zoomScaleNormal="100" workbookViewId="0">
      <selection activeCell="J34" sqref="J34"/>
    </sheetView>
  </sheetViews>
  <sheetFormatPr defaultColWidth="14.42578125" defaultRowHeight="15"/>
  <cols>
    <col min="1" max="1" width="14.28515625" customWidth="1"/>
    <col min="2" max="3" width="13.5703125" customWidth="1"/>
    <col min="4" max="4" width="13.7109375" customWidth="1"/>
    <col min="5" max="5" width="13.140625" customWidth="1"/>
    <col min="6" max="13" width="11" customWidth="1"/>
    <col min="14" max="26" width="8.7109375" customWidth="1"/>
  </cols>
  <sheetData>
    <row r="1" spans="1:13" ht="12.75" customHeight="1">
      <c r="A1" s="8"/>
      <c r="C1" s="8" t="s">
        <v>224</v>
      </c>
    </row>
    <row r="2" spans="1:13" ht="12.75" customHeight="1">
      <c r="A2" s="8"/>
    </row>
    <row r="3" spans="1:13" ht="12.75" customHeight="1">
      <c r="A3" s="8" t="s">
        <v>225</v>
      </c>
      <c r="B3" s="8" t="s">
        <v>226</v>
      </c>
      <c r="C3" s="8" t="s">
        <v>227</v>
      </c>
      <c r="D3" s="8" t="s">
        <v>228</v>
      </c>
      <c r="E3" s="8" t="s">
        <v>229</v>
      </c>
      <c r="F3" s="8" t="s">
        <v>230</v>
      </c>
      <c r="G3" s="8" t="s">
        <v>231</v>
      </c>
      <c r="H3" s="8" t="s">
        <v>232</v>
      </c>
      <c r="I3" s="8" t="s">
        <v>233</v>
      </c>
      <c r="J3" s="8" t="s">
        <v>234</v>
      </c>
      <c r="K3" s="8" t="s">
        <v>235</v>
      </c>
      <c r="L3" s="8" t="s">
        <v>236</v>
      </c>
      <c r="M3" s="8" t="s">
        <v>237</v>
      </c>
    </row>
    <row r="4" spans="1:13" ht="12.75" customHeight="1">
      <c r="A4" s="8" t="s">
        <v>238</v>
      </c>
      <c r="B4" s="38">
        <v>30000</v>
      </c>
      <c r="C4" s="38">
        <v>30000</v>
      </c>
      <c r="D4" s="38">
        <v>30000</v>
      </c>
      <c r="E4" s="38">
        <v>30000</v>
      </c>
      <c r="F4" s="38">
        <v>30000</v>
      </c>
      <c r="G4" s="38">
        <v>30000</v>
      </c>
      <c r="H4" s="38">
        <v>30000</v>
      </c>
      <c r="I4" s="38">
        <v>30000</v>
      </c>
      <c r="J4" s="38">
        <v>30000</v>
      </c>
      <c r="K4" s="38">
        <v>30000</v>
      </c>
      <c r="L4" s="38">
        <v>30000</v>
      </c>
      <c r="M4" s="38">
        <v>30000</v>
      </c>
    </row>
    <row r="5" spans="1:13" ht="12.75" customHeight="1">
      <c r="A5" s="8" t="s">
        <v>239</v>
      </c>
      <c r="B5" s="8">
        <v>5490</v>
      </c>
      <c r="C5" s="8">
        <v>5490</v>
      </c>
      <c r="D5" s="8">
        <v>4300</v>
      </c>
      <c r="E5" s="8">
        <v>4300</v>
      </c>
      <c r="F5" s="8">
        <v>4260</v>
      </c>
      <c r="G5" s="8">
        <v>4260</v>
      </c>
      <c r="H5" s="8">
        <v>3200</v>
      </c>
      <c r="I5" s="8">
        <v>3200</v>
      </c>
      <c r="J5" s="8">
        <v>5000</v>
      </c>
      <c r="K5" s="8">
        <v>5000</v>
      </c>
      <c r="L5" s="8">
        <v>6000</v>
      </c>
      <c r="M5" s="8">
        <v>6000</v>
      </c>
    </row>
    <row r="6" spans="1:13" ht="12.75" customHeight="1">
      <c r="A6" s="8" t="s">
        <v>240</v>
      </c>
      <c r="B6" s="38">
        <v>1500</v>
      </c>
      <c r="C6" s="38">
        <v>1500</v>
      </c>
      <c r="D6" s="38">
        <v>1500</v>
      </c>
      <c r="E6" s="8">
        <v>1100</v>
      </c>
      <c r="F6" s="8">
        <v>1100</v>
      </c>
      <c r="G6" s="8">
        <v>1100</v>
      </c>
      <c r="H6" s="8">
        <v>1400</v>
      </c>
      <c r="I6" s="8">
        <v>1400</v>
      </c>
      <c r="J6" s="8">
        <v>1400</v>
      </c>
      <c r="K6" s="8">
        <v>2500</v>
      </c>
      <c r="L6" s="8">
        <v>2500</v>
      </c>
      <c r="M6" s="8">
        <v>2500</v>
      </c>
    </row>
    <row r="7" spans="1:13" ht="12.75" customHeight="1">
      <c r="A7" s="8" t="s">
        <v>241</v>
      </c>
      <c r="B7" s="8">
        <v>2000</v>
      </c>
      <c r="C7" s="8">
        <v>2000</v>
      </c>
      <c r="D7" s="8">
        <v>1000</v>
      </c>
      <c r="E7" s="8">
        <v>1000</v>
      </c>
      <c r="F7" s="8">
        <v>1000</v>
      </c>
      <c r="G7" s="8">
        <v>2000</v>
      </c>
      <c r="H7" s="8">
        <v>2000</v>
      </c>
      <c r="I7" s="8">
        <v>2000</v>
      </c>
      <c r="J7" s="8">
        <v>1600</v>
      </c>
      <c r="K7" s="8">
        <v>1600</v>
      </c>
      <c r="L7" s="8">
        <v>3000</v>
      </c>
      <c r="M7" s="8">
        <v>3000</v>
      </c>
    </row>
    <row r="8" spans="1:13" ht="12.75" customHeight="1">
      <c r="A8" s="8" t="s">
        <v>242</v>
      </c>
      <c r="B8" s="8">
        <v>3200</v>
      </c>
      <c r="C8" s="8">
        <v>3200</v>
      </c>
      <c r="D8" s="8">
        <v>3200</v>
      </c>
      <c r="E8" s="8">
        <v>2500</v>
      </c>
      <c r="F8" s="8">
        <v>2500</v>
      </c>
      <c r="G8" s="8">
        <v>2500</v>
      </c>
      <c r="H8" s="8">
        <v>1970</v>
      </c>
      <c r="I8" s="8">
        <v>1970</v>
      </c>
      <c r="J8" s="8">
        <v>1970</v>
      </c>
      <c r="K8" s="8">
        <v>3000</v>
      </c>
      <c r="L8" s="8">
        <v>3000</v>
      </c>
      <c r="M8" s="8">
        <v>3000</v>
      </c>
    </row>
    <row r="9" spans="1:13" ht="12.75" customHeight="1">
      <c r="A9" s="8" t="s">
        <v>243</v>
      </c>
      <c r="B9" s="8">
        <v>2000</v>
      </c>
      <c r="C9" s="8">
        <v>2000</v>
      </c>
      <c r="D9" s="8">
        <v>2000</v>
      </c>
      <c r="E9" s="8">
        <v>2000</v>
      </c>
      <c r="F9" s="8">
        <v>2000</v>
      </c>
      <c r="G9" s="8">
        <v>2000</v>
      </c>
      <c r="H9" s="8">
        <v>2000</v>
      </c>
      <c r="I9" s="8">
        <v>2000</v>
      </c>
      <c r="J9" s="8">
        <v>2000</v>
      </c>
      <c r="K9" s="8">
        <v>2000</v>
      </c>
      <c r="L9" s="8">
        <v>2000</v>
      </c>
      <c r="M9" s="8">
        <v>2000</v>
      </c>
    </row>
    <row r="10" spans="1:13" ht="12.75" customHeight="1">
      <c r="A10" s="8" t="s">
        <v>244</v>
      </c>
      <c r="B10" s="8">
        <v>20000</v>
      </c>
      <c r="C10" s="8">
        <v>15000</v>
      </c>
      <c r="D10" s="8">
        <v>15000</v>
      </c>
      <c r="E10" s="8">
        <v>13000</v>
      </c>
      <c r="F10" s="8">
        <v>17000</v>
      </c>
      <c r="G10" s="8">
        <v>15000</v>
      </c>
      <c r="H10" s="8">
        <v>13000</v>
      </c>
      <c r="I10" s="8">
        <v>15000</v>
      </c>
      <c r="J10" s="8">
        <v>13000</v>
      </c>
      <c r="K10" s="8">
        <v>17000</v>
      </c>
      <c r="L10" s="8">
        <v>15000</v>
      </c>
      <c r="M10" s="8">
        <v>4000</v>
      </c>
    </row>
    <row r="11" spans="1:13" ht="12.75" customHeight="1">
      <c r="A11" s="8" t="s">
        <v>245</v>
      </c>
      <c r="B11" s="8">
        <v>5000</v>
      </c>
      <c r="C11" s="8">
        <v>5000</v>
      </c>
      <c r="D11" s="8">
        <v>5000</v>
      </c>
      <c r="E11" s="8">
        <v>5000</v>
      </c>
      <c r="F11" s="8">
        <v>5000</v>
      </c>
      <c r="G11" s="8">
        <v>2500</v>
      </c>
      <c r="H11" s="8">
        <v>2500</v>
      </c>
      <c r="I11" s="8">
        <v>2500</v>
      </c>
      <c r="J11" s="8">
        <v>10000</v>
      </c>
      <c r="K11" s="8">
        <v>7000</v>
      </c>
      <c r="L11" s="8">
        <v>7000</v>
      </c>
      <c r="M11" s="8">
        <v>7000</v>
      </c>
    </row>
    <row r="12" spans="1:13" ht="12.75" customHeight="1">
      <c r="A12" s="8" t="s">
        <v>246</v>
      </c>
      <c r="B12" s="8">
        <v>1200</v>
      </c>
      <c r="C12" s="8">
        <v>1200</v>
      </c>
      <c r="D12" s="8">
        <v>1200</v>
      </c>
      <c r="E12" s="8">
        <v>1200</v>
      </c>
      <c r="F12" s="8">
        <v>1200</v>
      </c>
      <c r="G12" s="8">
        <v>600</v>
      </c>
      <c r="H12" s="8">
        <v>600</v>
      </c>
      <c r="I12" s="8">
        <v>600</v>
      </c>
      <c r="J12" s="8">
        <v>3000</v>
      </c>
      <c r="K12" s="8">
        <v>3000</v>
      </c>
      <c r="L12" s="8">
        <v>3000</v>
      </c>
      <c r="M12" s="8">
        <v>3000</v>
      </c>
    </row>
    <row r="13" spans="1:13" ht="12.75" customHeight="1">
      <c r="A13" s="8" t="s">
        <v>247</v>
      </c>
      <c r="B13" s="8">
        <v>5000</v>
      </c>
      <c r="C13" s="8">
        <v>5000</v>
      </c>
      <c r="D13" s="8">
        <v>5000</v>
      </c>
      <c r="E13" s="8">
        <v>5000</v>
      </c>
      <c r="F13" s="8">
        <v>5000</v>
      </c>
      <c r="G13" s="8">
        <v>5000</v>
      </c>
      <c r="H13" s="8">
        <v>5000</v>
      </c>
      <c r="I13" s="8">
        <v>5000</v>
      </c>
      <c r="J13" s="8">
        <v>5000</v>
      </c>
      <c r="K13" s="8">
        <v>5000</v>
      </c>
      <c r="L13" s="8">
        <v>5000</v>
      </c>
      <c r="M13" s="8">
        <v>5000</v>
      </c>
    </row>
    <row r="14" spans="1:13" ht="12.75" customHeight="1">
      <c r="A14" s="8" t="s">
        <v>202</v>
      </c>
      <c r="B14" s="8">
        <v>10000</v>
      </c>
      <c r="C14" s="8">
        <v>10000</v>
      </c>
      <c r="D14" s="8">
        <v>10000</v>
      </c>
      <c r="E14" s="8">
        <v>10000</v>
      </c>
      <c r="F14" s="8">
        <v>10000</v>
      </c>
      <c r="G14" s="8">
        <v>10000</v>
      </c>
      <c r="H14" s="8">
        <v>10000</v>
      </c>
      <c r="I14" s="8">
        <v>10000</v>
      </c>
      <c r="J14" s="8">
        <v>10000</v>
      </c>
      <c r="K14" s="8">
        <v>10000</v>
      </c>
      <c r="L14" s="8">
        <v>10000</v>
      </c>
      <c r="M14" s="8">
        <v>10000</v>
      </c>
    </row>
    <row r="15" spans="1:13" ht="12.75" customHeight="1">
      <c r="A15" s="8"/>
    </row>
    <row r="16" spans="1:13" ht="12.75" customHeight="1">
      <c r="A16" s="8" t="s">
        <v>165</v>
      </c>
      <c r="B16" s="77">
        <f>SUM(B4:B14)</f>
        <v>85390</v>
      </c>
      <c r="C16" s="77">
        <f t="shared" ref="C16:M16" si="0">SUM(C4:C14)</f>
        <v>80390</v>
      </c>
      <c r="D16" s="77">
        <f t="shared" si="0"/>
        <v>78200</v>
      </c>
      <c r="E16" s="77">
        <f t="shared" si="0"/>
        <v>75100</v>
      </c>
      <c r="F16" s="77">
        <f t="shared" si="0"/>
        <v>79060</v>
      </c>
      <c r="G16" s="77">
        <f t="shared" si="0"/>
        <v>74960</v>
      </c>
      <c r="H16" s="77">
        <f t="shared" si="0"/>
        <v>71670</v>
      </c>
      <c r="I16" s="77">
        <f t="shared" si="0"/>
        <v>73670</v>
      </c>
      <c r="J16" s="77">
        <f t="shared" si="0"/>
        <v>82970</v>
      </c>
      <c r="K16" s="77">
        <f t="shared" si="0"/>
        <v>86100</v>
      </c>
      <c r="L16" s="77">
        <f t="shared" si="0"/>
        <v>86500</v>
      </c>
      <c r="M16" s="77">
        <f t="shared" si="0"/>
        <v>75500</v>
      </c>
    </row>
    <row r="17" spans="1:13" ht="12.75" customHeight="1">
      <c r="A17" s="8"/>
    </row>
    <row r="18" spans="1:13" ht="12.75" customHeight="1">
      <c r="A18" s="8" t="s">
        <v>248</v>
      </c>
      <c r="B18" s="8">
        <v>140000</v>
      </c>
      <c r="C18" s="8">
        <v>140000</v>
      </c>
      <c r="D18" s="8">
        <v>140000</v>
      </c>
      <c r="E18" s="8">
        <v>140000</v>
      </c>
      <c r="F18" s="8">
        <v>140000</v>
      </c>
      <c r="G18" s="8">
        <v>140000</v>
      </c>
      <c r="H18" s="8">
        <v>140000</v>
      </c>
      <c r="I18" s="8">
        <v>140000</v>
      </c>
      <c r="J18" s="8">
        <v>140000</v>
      </c>
      <c r="K18" s="8">
        <v>140000</v>
      </c>
      <c r="L18" s="8">
        <v>140000</v>
      </c>
      <c r="M18" s="8">
        <v>140000</v>
      </c>
    </row>
    <row r="19" spans="1:13" ht="12.75" customHeight="1">
      <c r="A19" s="8" t="s">
        <v>249</v>
      </c>
      <c r="B19" s="77">
        <f>B18-B16</f>
        <v>54610</v>
      </c>
      <c r="C19" s="77">
        <f t="shared" ref="C19:M19" si="1">C18-C16</f>
        <v>59610</v>
      </c>
      <c r="D19" s="77">
        <f t="shared" si="1"/>
        <v>61800</v>
      </c>
      <c r="E19" s="77">
        <f t="shared" si="1"/>
        <v>64900</v>
      </c>
      <c r="F19" s="77">
        <f t="shared" si="1"/>
        <v>60940</v>
      </c>
      <c r="G19" s="77">
        <f t="shared" si="1"/>
        <v>65040</v>
      </c>
      <c r="H19" s="77">
        <f>H18-H16</f>
        <v>68330</v>
      </c>
      <c r="I19" s="77">
        <f t="shared" si="1"/>
        <v>66330</v>
      </c>
      <c r="J19" s="77">
        <f t="shared" si="1"/>
        <v>57030</v>
      </c>
      <c r="K19" s="77">
        <f t="shared" si="1"/>
        <v>53900</v>
      </c>
      <c r="L19" s="77">
        <f t="shared" si="1"/>
        <v>53500</v>
      </c>
      <c r="M19" s="77">
        <f t="shared" si="1"/>
        <v>64500</v>
      </c>
    </row>
    <row r="20" spans="1:13" ht="12.75" customHeight="1">
      <c r="A20" s="8"/>
    </row>
    <row r="21" spans="1:13" ht="12.75" customHeight="1">
      <c r="A21" s="8"/>
    </row>
    <row r="22" spans="1:13" ht="12.75" customHeight="1">
      <c r="A22" s="8" t="s">
        <v>225</v>
      </c>
      <c r="B22" s="8" t="s">
        <v>250</v>
      </c>
      <c r="C22" s="8" t="s">
        <v>251</v>
      </c>
      <c r="D22" s="8" t="s">
        <v>252</v>
      </c>
      <c r="E22" s="8" t="s">
        <v>253</v>
      </c>
      <c r="G22" s="8" t="s">
        <v>165</v>
      </c>
    </row>
    <row r="23" spans="1:13" ht="12.75" customHeight="1">
      <c r="A23" s="8" t="s">
        <v>238</v>
      </c>
      <c r="B23" s="77">
        <f>SUM(B4:D4)</f>
        <v>90000</v>
      </c>
      <c r="C23" s="77">
        <f>SUM(E4,F4,G4)</f>
        <v>90000</v>
      </c>
      <c r="D23" s="77">
        <f>SUM(H4:J4)</f>
        <v>90000</v>
      </c>
      <c r="E23" s="77">
        <f>SUM(K4:M4)</f>
        <v>90000</v>
      </c>
      <c r="G23" s="77">
        <f>SUM(B23:E23)</f>
        <v>360000</v>
      </c>
    </row>
    <row r="24" spans="1:13" ht="12.75" customHeight="1">
      <c r="A24" s="8" t="s">
        <v>239</v>
      </c>
      <c r="B24" s="77">
        <f t="shared" ref="B24:B33" si="2">SUM(B5:D5)</f>
        <v>15280</v>
      </c>
      <c r="C24" s="77">
        <f t="shared" ref="C24:C33" si="3">SUM(E5,F5,G5)</f>
        <v>12820</v>
      </c>
      <c r="D24" s="77">
        <f t="shared" ref="D24:D33" si="4">SUM(H5:J5)</f>
        <v>11400</v>
      </c>
      <c r="E24" s="77">
        <f t="shared" ref="E24:E33" si="5">SUM(K5:M5)</f>
        <v>17000</v>
      </c>
      <c r="G24" s="77">
        <f t="shared" ref="G24:G33" si="6">SUM(B24:E24)</f>
        <v>56500</v>
      </c>
    </row>
    <row r="25" spans="1:13" ht="12.75" customHeight="1">
      <c r="A25" s="8" t="s">
        <v>240</v>
      </c>
      <c r="B25" s="77">
        <f t="shared" si="2"/>
        <v>4500</v>
      </c>
      <c r="C25" s="77">
        <f t="shared" si="3"/>
        <v>3300</v>
      </c>
      <c r="D25" s="77">
        <f t="shared" si="4"/>
        <v>4200</v>
      </c>
      <c r="E25" s="77">
        <f t="shared" si="5"/>
        <v>7500</v>
      </c>
      <c r="G25" s="77">
        <f t="shared" si="6"/>
        <v>19500</v>
      </c>
    </row>
    <row r="26" spans="1:13" ht="12.75" customHeight="1">
      <c r="A26" s="8" t="s">
        <v>241</v>
      </c>
      <c r="B26" s="77">
        <f t="shared" si="2"/>
        <v>5000</v>
      </c>
      <c r="C26" s="77">
        <f t="shared" si="3"/>
        <v>4000</v>
      </c>
      <c r="D26" s="77">
        <f t="shared" si="4"/>
        <v>5600</v>
      </c>
      <c r="E26" s="77">
        <f t="shared" si="5"/>
        <v>7600</v>
      </c>
      <c r="G26" s="77">
        <f t="shared" si="6"/>
        <v>22200</v>
      </c>
    </row>
    <row r="27" spans="1:13" ht="12.75" customHeight="1">
      <c r="A27" s="8" t="s">
        <v>242</v>
      </c>
      <c r="B27" s="77">
        <f t="shared" si="2"/>
        <v>9600</v>
      </c>
      <c r="C27" s="77">
        <f t="shared" si="3"/>
        <v>7500</v>
      </c>
      <c r="D27" s="77">
        <f t="shared" si="4"/>
        <v>5910</v>
      </c>
      <c r="E27" s="77">
        <f t="shared" si="5"/>
        <v>9000</v>
      </c>
      <c r="G27" s="77">
        <f t="shared" si="6"/>
        <v>32010</v>
      </c>
    </row>
    <row r="28" spans="1:13" ht="12.75" customHeight="1">
      <c r="A28" s="8" t="s">
        <v>243</v>
      </c>
      <c r="B28" s="77">
        <f t="shared" si="2"/>
        <v>6000</v>
      </c>
      <c r="C28" s="77">
        <f t="shared" si="3"/>
        <v>6000</v>
      </c>
      <c r="D28" s="77">
        <f t="shared" si="4"/>
        <v>6000</v>
      </c>
      <c r="E28" s="77">
        <f t="shared" si="5"/>
        <v>6000</v>
      </c>
      <c r="G28" s="77">
        <f t="shared" si="6"/>
        <v>24000</v>
      </c>
    </row>
    <row r="29" spans="1:13" ht="12.75" customHeight="1">
      <c r="A29" s="8" t="s">
        <v>244</v>
      </c>
      <c r="B29" s="77">
        <f t="shared" si="2"/>
        <v>50000</v>
      </c>
      <c r="C29" s="77">
        <f t="shared" si="3"/>
        <v>45000</v>
      </c>
      <c r="D29" s="77">
        <f t="shared" si="4"/>
        <v>41000</v>
      </c>
      <c r="E29" s="77">
        <f t="shared" si="5"/>
        <v>36000</v>
      </c>
      <c r="G29" s="77">
        <f t="shared" si="6"/>
        <v>172000</v>
      </c>
    </row>
    <row r="30" spans="1:13" ht="12.75" customHeight="1">
      <c r="A30" s="8" t="s">
        <v>245</v>
      </c>
      <c r="B30" s="77">
        <f t="shared" si="2"/>
        <v>15000</v>
      </c>
      <c r="C30" s="77">
        <f t="shared" si="3"/>
        <v>12500</v>
      </c>
      <c r="D30" s="77">
        <f t="shared" si="4"/>
        <v>15000</v>
      </c>
      <c r="E30" s="77">
        <f t="shared" si="5"/>
        <v>21000</v>
      </c>
      <c r="G30" s="77">
        <f t="shared" si="6"/>
        <v>63500</v>
      </c>
    </row>
    <row r="31" spans="1:13" ht="12.75" customHeight="1">
      <c r="A31" s="8" t="s">
        <v>246</v>
      </c>
      <c r="B31" s="77">
        <f t="shared" si="2"/>
        <v>3600</v>
      </c>
      <c r="C31" s="77">
        <f t="shared" si="3"/>
        <v>3000</v>
      </c>
      <c r="D31" s="77">
        <f t="shared" si="4"/>
        <v>4200</v>
      </c>
      <c r="E31" s="77">
        <f t="shared" si="5"/>
        <v>9000</v>
      </c>
      <c r="G31" s="77">
        <f t="shared" si="6"/>
        <v>19800</v>
      </c>
    </row>
    <row r="32" spans="1:13" ht="12.75" customHeight="1">
      <c r="A32" s="8" t="s">
        <v>247</v>
      </c>
      <c r="B32" s="77">
        <f t="shared" si="2"/>
        <v>15000</v>
      </c>
      <c r="C32" s="77">
        <f t="shared" si="3"/>
        <v>15000</v>
      </c>
      <c r="D32" s="77">
        <f t="shared" si="4"/>
        <v>15000</v>
      </c>
      <c r="E32" s="77">
        <f t="shared" si="5"/>
        <v>15000</v>
      </c>
      <c r="G32" s="77">
        <f t="shared" si="6"/>
        <v>60000</v>
      </c>
    </row>
    <row r="33" spans="1:7" ht="12.75" customHeight="1">
      <c r="A33" s="8" t="s">
        <v>202</v>
      </c>
      <c r="B33" s="77">
        <f t="shared" si="2"/>
        <v>30000</v>
      </c>
      <c r="C33" s="77">
        <f t="shared" si="3"/>
        <v>30000</v>
      </c>
      <c r="D33" s="77">
        <f t="shared" si="4"/>
        <v>30000</v>
      </c>
      <c r="E33" s="77">
        <f t="shared" si="5"/>
        <v>30000</v>
      </c>
      <c r="G33" s="77">
        <f t="shared" si="6"/>
        <v>120000</v>
      </c>
    </row>
    <row r="34" spans="1:7" ht="12.75" customHeight="1">
      <c r="A34" s="8"/>
    </row>
    <row r="35" spans="1:7" ht="12.75" customHeight="1">
      <c r="A35" s="8" t="s">
        <v>165</v>
      </c>
      <c r="B35" s="77">
        <f>SUM(B23:B33)</f>
        <v>243980</v>
      </c>
      <c r="C35" s="77">
        <f t="shared" ref="C35:E35" si="7">SUM(C23:C33)</f>
        <v>229120</v>
      </c>
      <c r="D35" s="77">
        <f>SUM(D23:D33)</f>
        <v>228310</v>
      </c>
      <c r="E35" s="77">
        <f t="shared" si="7"/>
        <v>248100</v>
      </c>
      <c r="F35" s="18"/>
      <c r="G35" s="77">
        <f>SUM(G23:G33)</f>
        <v>949510</v>
      </c>
    </row>
    <row r="36" spans="1:7" ht="12.75" customHeight="1"/>
    <row r="37" spans="1:7" ht="12.75" customHeight="1"/>
    <row r="38" spans="1:7" ht="12.75" customHeight="1"/>
    <row r="39" spans="1:7" ht="12.75" customHeight="1"/>
    <row r="40" spans="1:7" ht="12.75" customHeight="1"/>
    <row r="41" spans="1:7" ht="12.75" customHeight="1"/>
    <row r="42" spans="1:7" ht="12.75" customHeight="1"/>
    <row r="43" spans="1:7" ht="12.75" customHeight="1"/>
    <row r="44" spans="1:7" ht="12.75" customHeight="1"/>
    <row r="45" spans="1:7" ht="12.75" customHeight="1"/>
    <row r="46" spans="1:7" ht="12.75" customHeight="1"/>
    <row r="47" spans="1:7" ht="12.75" customHeight="1"/>
    <row r="48" spans="1:7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3</cp:revision>
  <dcterms:created xsi:type="dcterms:W3CDTF">2026-09-30T10:50:16Z</dcterms:created>
  <dcterms:modified xsi:type="dcterms:W3CDTF">2026-10-05T06:19:47Z</dcterms:modified>
  <cp:category/>
  <cp:contentStatus/>
</cp:coreProperties>
</file>