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455" yWindow="-15" windowWidth="4515" windowHeight="10455" tabRatio="534" activeTab="1"/>
  </bookViews>
  <sheets>
    <sheet name="Proteomics Consumables" sheetId="8" r:id="rId1"/>
    <sheet name="Genomics Consumables" sheetId="5" r:id="rId2"/>
  </sheets>
  <calcPr calcId="144525"/>
</workbook>
</file>

<file path=xl/calcChain.xml><?xml version="1.0" encoding="utf-8"?>
<calcChain xmlns="http://schemas.openxmlformats.org/spreadsheetml/2006/main">
  <c r="K142" i="5" l="1"/>
  <c r="K141" i="5"/>
  <c r="L338" i="8" l="1"/>
  <c r="F844" i="8" l="1"/>
  <c r="F843" i="8"/>
  <c r="J812" i="8"/>
  <c r="J811" i="8"/>
  <c r="J808" i="8"/>
  <c r="J807" i="8"/>
  <c r="J804" i="8"/>
  <c r="J803" i="8"/>
  <c r="J802" i="8"/>
  <c r="F692" i="8"/>
  <c r="F636" i="8"/>
  <c r="F628" i="8"/>
  <c r="F570" i="8"/>
  <c r="F544" i="8"/>
  <c r="F532" i="8"/>
  <c r="F531" i="8"/>
  <c r="E527" i="8"/>
  <c r="E525" i="8"/>
  <c r="F522" i="8"/>
  <c r="F521" i="8"/>
  <c r="F516" i="8"/>
  <c r="F515" i="8"/>
  <c r="E513" i="8"/>
  <c r="F296" i="8"/>
  <c r="A296" i="8"/>
  <c r="A289" i="8"/>
  <c r="A276" i="8"/>
  <c r="A271" i="8"/>
  <c r="A268" i="8"/>
  <c r="A266" i="8"/>
  <c r="F71" i="8"/>
  <c r="A36" i="8"/>
  <c r="A37" i="8" s="1"/>
  <c r="A17" i="8"/>
  <c r="A18" i="8" s="1"/>
  <c r="A19" i="8" s="1"/>
  <c r="A8" i="8"/>
  <c r="A5" i="8"/>
  <c r="A6" i="8" s="1"/>
  <c r="A31" i="5" l="1"/>
  <c r="A32" i="5" s="1"/>
  <c r="A33" i="5" s="1"/>
  <c r="A39" i="5" s="1"/>
</calcChain>
</file>

<file path=xl/sharedStrings.xml><?xml version="1.0" encoding="utf-8"?>
<sst xmlns="http://schemas.openxmlformats.org/spreadsheetml/2006/main" count="4552" uniqueCount="3062">
  <si>
    <t>Qty or Est. Use</t>
  </si>
  <si>
    <t>Prod/Cat Num</t>
  </si>
  <si>
    <t>Tissue/Cell Extraction</t>
  </si>
  <si>
    <t>Liquid nitrogen</t>
  </si>
  <si>
    <t>Protease Inhibitor</t>
  </si>
  <si>
    <t>Sigma</t>
  </si>
  <si>
    <t>INHIB1</t>
  </si>
  <si>
    <t>AMRESCO</t>
  </si>
  <si>
    <t>M221/2</t>
  </si>
  <si>
    <t>Roche</t>
  </si>
  <si>
    <t>14-959-49B</t>
  </si>
  <si>
    <t>5 ml PE hinged cap sample vials</t>
  </si>
  <si>
    <t>03-338-1C</t>
  </si>
  <si>
    <t>Centricon Ultracel YM-3 CFU (8 ct)</t>
  </si>
  <si>
    <t>Centricon Ultracel YM-10 CFU (8 ct)</t>
  </si>
  <si>
    <t>Centricon Ultracel YM-30 CFU (8 ct)</t>
  </si>
  <si>
    <t>4242AM</t>
  </si>
  <si>
    <t>Microcon YM-3 CFU (8 ct)</t>
  </si>
  <si>
    <t>Microcon YM-10 CFU (8 ct)</t>
  </si>
  <si>
    <t>Microcon YM-3 CFU (24 ct)</t>
  </si>
  <si>
    <t>Microcon YM-10 CFU (24 ct)</t>
  </si>
  <si>
    <t>Microcon YM-30 CFU (24 ct)</t>
  </si>
  <si>
    <t>05-406-15</t>
  </si>
  <si>
    <t>05-406-16</t>
  </si>
  <si>
    <t>22-023350</t>
  </si>
  <si>
    <t>02-681-134</t>
  </si>
  <si>
    <t>21-276A</t>
  </si>
  <si>
    <t>Fisher</t>
  </si>
  <si>
    <t>09-905-17</t>
  </si>
  <si>
    <t>09-905-6</t>
  </si>
  <si>
    <t>09-902-10</t>
  </si>
  <si>
    <t>09-902-5</t>
  </si>
  <si>
    <t>I2531</t>
  </si>
  <si>
    <t>Bio-Rad</t>
  </si>
  <si>
    <t>163-4010</t>
  </si>
  <si>
    <t>I3406</t>
  </si>
  <si>
    <t>163-2015</t>
  </si>
  <si>
    <t>I4281</t>
  </si>
  <si>
    <t>163-2010</t>
  </si>
  <si>
    <t>I4406</t>
  </si>
  <si>
    <t>163-2011</t>
  </si>
  <si>
    <t>I7656</t>
  </si>
  <si>
    <t>163-2012</t>
  </si>
  <si>
    <t>I4156</t>
  </si>
  <si>
    <t>163-2008</t>
  </si>
  <si>
    <t>100 g</t>
  </si>
  <si>
    <t>A8887-100G</t>
  </si>
  <si>
    <t>161-0100</t>
  </si>
  <si>
    <t>BP170-100</t>
  </si>
  <si>
    <t>500 g</t>
  </si>
  <si>
    <t>A8887-500G</t>
  </si>
  <si>
    <t>161-0101</t>
  </si>
  <si>
    <t>BP170-500</t>
  </si>
  <si>
    <t>161-0201</t>
  </si>
  <si>
    <t>A3678-25G</t>
  </si>
  <si>
    <t>161-0700</t>
  </si>
  <si>
    <t>87689-10ML</t>
  </si>
  <si>
    <t>161-0801</t>
  </si>
  <si>
    <t>T1503</t>
  </si>
  <si>
    <t>161-0719</t>
  </si>
  <si>
    <t>SYPRO Ruby</t>
  </si>
  <si>
    <t>170-3125</t>
  </si>
  <si>
    <t>S4942-1L</t>
  </si>
  <si>
    <t>NC9607881</t>
  </si>
  <si>
    <t>27221-2.5L</t>
  </si>
  <si>
    <t>A38-212</t>
  </si>
  <si>
    <t>43817-5G</t>
  </si>
  <si>
    <t>AC16568-0050</t>
  </si>
  <si>
    <t>ampholytes pH 3-10</t>
  </si>
  <si>
    <t>P1522-25ML</t>
  </si>
  <si>
    <t>163-1112</t>
  </si>
  <si>
    <t>sulfobetaine 10</t>
  </si>
  <si>
    <t>J548-10G</t>
  </si>
  <si>
    <t>Mass Spectrometry</t>
  </si>
  <si>
    <t>07-200-695</t>
  </si>
  <si>
    <t>34967-1L</t>
  </si>
  <si>
    <t>Merck</t>
  </si>
  <si>
    <t>T6508-10AMP</t>
  </si>
  <si>
    <t>A8346-5X1VL</t>
  </si>
  <si>
    <t>B4181-5X1VL</t>
  </si>
  <si>
    <t>MS Calibration Kit</t>
  </si>
  <si>
    <t>PolymicroTech</t>
  </si>
  <si>
    <t>NC9818449</t>
  </si>
  <si>
    <t>02-707-273</t>
  </si>
  <si>
    <t>Waters</t>
  </si>
  <si>
    <t>Product Name/Description</t>
  </si>
  <si>
    <t>Unit Count-Amount / Pkg Type</t>
  </si>
  <si>
    <t>Item Description / Product Class</t>
  </si>
  <si>
    <t>Local Vendor</t>
  </si>
  <si>
    <t>20 tablets</t>
  </si>
  <si>
    <t>Comment</t>
  </si>
  <si>
    <t>Tenay</t>
  </si>
  <si>
    <t>local cat #4693116001</t>
  </si>
  <si>
    <t>COMPLETE</t>
  </si>
  <si>
    <t>Manufacturer/
Supplier</t>
  </si>
  <si>
    <t xml:space="preserve">47 mm 0.45 µm pore nitrocellulose membrane filters </t>
  </si>
  <si>
    <t>Whatman WCN (Whatman #7184-004)</t>
  </si>
  <si>
    <t>100 ct</t>
  </si>
  <si>
    <t>47 mm 0.2 µm pore nitrocellulose membrane filters</t>
  </si>
  <si>
    <t>47 mm 0.45 µm pore nylon membrane filters</t>
  </si>
  <si>
    <t>47 mm 0.2 µm pore nylon membrane filters</t>
  </si>
  <si>
    <t>Whatman #7402-004</t>
  </si>
  <si>
    <t>1 kg</t>
  </si>
  <si>
    <t>10 ml</t>
  </si>
  <si>
    <t>26 ml</t>
  </si>
  <si>
    <t>BP150-20</t>
  </si>
  <si>
    <t>25 g</t>
  </si>
  <si>
    <t>BP179-25</t>
  </si>
  <si>
    <t>50 g</t>
  </si>
  <si>
    <t>1 L</t>
  </si>
  <si>
    <t>4 x 2.5 L</t>
  </si>
  <si>
    <t>A412-4</t>
  </si>
  <si>
    <t>2.5 L</t>
  </si>
  <si>
    <t>5 g</t>
  </si>
  <si>
    <t>25 ml</t>
  </si>
  <si>
    <t>10 g</t>
  </si>
  <si>
    <t>I6125</t>
  </si>
  <si>
    <t>30 g</t>
  </si>
  <si>
    <t>163-2109</t>
  </si>
  <si>
    <t>10 x 1 ml ampule</t>
  </si>
  <si>
    <t>5 vials, 10 nmol/vial</t>
  </si>
  <si>
    <t>Bradykinin fragment</t>
  </si>
  <si>
    <t>A998-1</t>
  </si>
  <si>
    <t>Cell/Tissue Culture</t>
  </si>
  <si>
    <t>Hyclone/Perbio</t>
  </si>
  <si>
    <t>Sacem</t>
  </si>
  <si>
    <t>HBSS no Ca/Mg 1X liquid</t>
  </si>
  <si>
    <t>SH30031.02</t>
  </si>
  <si>
    <t>500 ml bottle</t>
  </si>
  <si>
    <t>SH30031.03</t>
  </si>
  <si>
    <t>1000 ml bottle</t>
  </si>
  <si>
    <t>HBSS no Ca/Mg powder</t>
  </si>
  <si>
    <t>SH30016.02</t>
  </si>
  <si>
    <t>2 pkg (5 L each)</t>
  </si>
  <si>
    <t>HBSS 10X concentrate</t>
  </si>
  <si>
    <t>H4385-6x100ML</t>
  </si>
  <si>
    <t>6 x 100 ml (10X)</t>
  </si>
  <si>
    <t>makes 6 liters total</t>
  </si>
  <si>
    <t>D-PBS 1X liquid</t>
  </si>
  <si>
    <t>SH30028.02</t>
  </si>
  <si>
    <t>SH30028.03</t>
  </si>
  <si>
    <t>D-PBS 10X liquid</t>
  </si>
  <si>
    <t>SH30378.02</t>
  </si>
  <si>
    <t>Pen-Strep</t>
  </si>
  <si>
    <t>SV30010</t>
  </si>
  <si>
    <t>100 ml bottle</t>
  </si>
  <si>
    <t>store -20</t>
  </si>
  <si>
    <t>Trypsin:  2.5%</t>
  </si>
  <si>
    <t>Trypsin-EDTA ready: 0.25% trypsin, 0.1% (1 g/L) EDTA</t>
  </si>
  <si>
    <t>Trypsin-EDTA</t>
  </si>
  <si>
    <t>2.5% trypsin (10X)</t>
  </si>
  <si>
    <t>SV30037.01</t>
  </si>
  <si>
    <t>Trypsin-EDTA ready: 0.05% trypsin, 0.02% (0.2 g/L) EDTA</t>
  </si>
  <si>
    <t>SH30026.01</t>
  </si>
  <si>
    <t>SH30026.02</t>
  </si>
  <si>
    <t>SH30236.01</t>
  </si>
  <si>
    <t>SH30236.02</t>
  </si>
  <si>
    <t>Glutamine (powder)</t>
  </si>
  <si>
    <t>Glutamine, 200 mM (100 X)</t>
  </si>
  <si>
    <t>DMEM/Ham's F-12 (1:1) w/ Gln</t>
  </si>
  <si>
    <t>DMEM/F-12 w/Gln</t>
  </si>
  <si>
    <t>SH30272.01</t>
  </si>
  <si>
    <t>1 L bottle</t>
  </si>
  <si>
    <t>SH30272.02</t>
  </si>
  <si>
    <t>Ham's F-12</t>
  </si>
  <si>
    <t>Ham's F12 w/Gln</t>
  </si>
  <si>
    <t>alpha-MEM, w/Gln, +NTPs, + dNTPs</t>
  </si>
  <si>
    <t>alpha-MEM</t>
  </si>
  <si>
    <t>SH30265.01</t>
  </si>
  <si>
    <t>SH30265.02</t>
  </si>
  <si>
    <t>RPMI-1640</t>
  </si>
  <si>
    <t>SH30096.01</t>
  </si>
  <si>
    <t>SH30096.02</t>
  </si>
  <si>
    <t>RPMI-1640 w/o Gln</t>
  </si>
  <si>
    <t>L-Gln (Powder)</t>
  </si>
  <si>
    <t>SH30336.01</t>
  </si>
  <si>
    <t>Sigma-Aldrich</t>
  </si>
  <si>
    <t>L-Gn (cell cult-tested)</t>
  </si>
  <si>
    <t>G6392-1VL</t>
  </si>
  <si>
    <t>L-Gln solution 200 mM</t>
  </si>
  <si>
    <t>G6392-10VL</t>
  </si>
  <si>
    <t>10 x 0.292 g/vial</t>
  </si>
  <si>
    <t>0.292 g in 50 ml vial</t>
  </si>
  <si>
    <t>makes 10 ml of 200 mM</t>
  </si>
  <si>
    <t>makes 10 x 10 ml of 200 mM</t>
  </si>
  <si>
    <t>G7513-20ML</t>
  </si>
  <si>
    <t>20 ml</t>
  </si>
  <si>
    <t>100 ml</t>
  </si>
  <si>
    <t>G7513-100ML</t>
  </si>
  <si>
    <t>Trypan Blue (cell viability testing quality)</t>
  </si>
  <si>
    <t>Trypan Blue powder</t>
  </si>
  <si>
    <t>T6146-5G</t>
  </si>
  <si>
    <t>Trypan Blue 0.4% in 0.81% NaCl, 0.06% K2HPO4</t>
  </si>
  <si>
    <t>T8154-20ML</t>
  </si>
  <si>
    <t>T8154-100ML</t>
  </si>
  <si>
    <t>DMEM (low glucose 1 g/L)</t>
  </si>
  <si>
    <t>DMEM low glucose</t>
  </si>
  <si>
    <t>add 0.584 g/L Gln</t>
  </si>
  <si>
    <t>D5546-500ML</t>
  </si>
  <si>
    <t>D5546-6X500ML</t>
  </si>
  <si>
    <t>D5546-24X500ML</t>
  </si>
  <si>
    <t>6 x 500 ml</t>
  </si>
  <si>
    <t>24 x 500 ml</t>
  </si>
  <si>
    <t>D5546-1L</t>
  </si>
  <si>
    <t>D5546-6X1L</t>
  </si>
  <si>
    <t>6 x 1 L</t>
  </si>
  <si>
    <t>DMEM (high glucose 4.5 g/L)</t>
  </si>
  <si>
    <t>DMEM high glucose</t>
  </si>
  <si>
    <t>D5671-500ML</t>
  </si>
  <si>
    <t>D5671-6X500ML</t>
  </si>
  <si>
    <t>D5671-1L</t>
  </si>
  <si>
    <t>D8062-500ML</t>
  </si>
  <si>
    <t>D8062-6X500ML</t>
  </si>
  <si>
    <t>DPBS</t>
  </si>
  <si>
    <t>D8537-500ML</t>
  </si>
  <si>
    <t>D8537-1L</t>
  </si>
  <si>
    <t>D8537-6X500ML</t>
  </si>
  <si>
    <t>D8537-24X500ML</t>
  </si>
  <si>
    <t>D8537-6X1L</t>
  </si>
  <si>
    <t>DPBS (10 X)</t>
  </si>
  <si>
    <t>D1408-100ML</t>
  </si>
  <si>
    <t>D1408-500ML</t>
  </si>
  <si>
    <t>D1408-6X500ML</t>
  </si>
  <si>
    <t>DPBS powder</t>
  </si>
  <si>
    <t>10 x 1 L pkg</t>
  </si>
  <si>
    <t>10 L pkg</t>
  </si>
  <si>
    <t>D5773-10X1L</t>
  </si>
  <si>
    <t>D5773-10L</t>
  </si>
  <si>
    <t>will make 9.7 g/L</t>
  </si>
  <si>
    <t>Dulbecco's Phosphate-Buffered Saline (D-PBS)
no Ca/Mg/phenol red</t>
  </si>
  <si>
    <t>Hank's Balanced Salt Solution (HBSS)
Ca/Mg-free +phenol red</t>
  </si>
  <si>
    <t>Pen-Strep: 10,000 U/ml penicillin-10,000 ug/ml streptomycin
in 0.85% NaCl (100 X concentrate)</t>
  </si>
  <si>
    <t>Penicillin-Streptomycin 100x liq</t>
  </si>
  <si>
    <t>Penicillin-Streptomycin powder</t>
  </si>
  <si>
    <t>in saline</t>
  </si>
  <si>
    <t>P0871-20ML</t>
  </si>
  <si>
    <t>20 ml bottle</t>
  </si>
  <si>
    <t>P0871-100ML</t>
  </si>
  <si>
    <t>P3539-20ML</t>
  </si>
  <si>
    <t>P3539-50ML</t>
  </si>
  <si>
    <t>reconstitute in 20 ml sterile water</t>
  </si>
  <si>
    <t>reconstitute in 50 ml sterile water</t>
  </si>
  <si>
    <t>makes 20 ml</t>
  </si>
  <si>
    <t>makes 50 ml</t>
  </si>
  <si>
    <t>in 0.9% NaCl</t>
  </si>
  <si>
    <t>T4549-20ML</t>
  </si>
  <si>
    <t>T4549-100ML</t>
  </si>
  <si>
    <t>2.5% trypsin (10X) in HBSS</t>
  </si>
  <si>
    <t>T4674-100ML</t>
  </si>
  <si>
    <t>0.25% trypsin (1X) in HBSS</t>
  </si>
  <si>
    <t>T4424-100ML</t>
  </si>
  <si>
    <t>T4424-500ML</t>
  </si>
  <si>
    <t>Trypsin-EDTA ready: 0.25% trypsin, 0.02% (0.2 g/L) EDTA</t>
  </si>
  <si>
    <t>Trypsin-EDTA in HBSS</t>
  </si>
  <si>
    <t>T4049-100ML</t>
  </si>
  <si>
    <t>T4049-500ML</t>
  </si>
  <si>
    <t>T3924-100ML</t>
  </si>
  <si>
    <t>T3924-500ML</t>
  </si>
  <si>
    <t>Trypsin-EDTA ready (10X): 0.5% trypsin, 0.2% (0.2 g/L) EDTA</t>
  </si>
  <si>
    <t>Trypsin EDTA (10x) in saline</t>
  </si>
  <si>
    <t>T4174-20ML</t>
  </si>
  <si>
    <t>T4174-100ML</t>
  </si>
  <si>
    <t>makes 1 L</t>
  </si>
  <si>
    <t>makes 200 ml</t>
  </si>
  <si>
    <t>Whatman WCN  (Whatman #7182-004)</t>
  </si>
  <si>
    <t>Whatman #7404-004</t>
  </si>
  <si>
    <t>Zeydanli</t>
  </si>
  <si>
    <t>10 m</t>
  </si>
  <si>
    <t>50 µm fused silica capillary</t>
  </si>
  <si>
    <t>75 µm fused silica capillary</t>
  </si>
  <si>
    <t>10 x 96 ct</t>
  </si>
  <si>
    <t>200 µl racked tips</t>
  </si>
  <si>
    <t>20 µl conductive racked tips</t>
  </si>
  <si>
    <t>140 YTL</t>
  </si>
  <si>
    <t>200 YTL</t>
  </si>
  <si>
    <t>35 YTL</t>
  </si>
  <si>
    <t>65 YTL</t>
  </si>
  <si>
    <t>75 YTL</t>
  </si>
  <si>
    <t>225 YTL</t>
  </si>
  <si>
    <t>40 YTL</t>
  </si>
  <si>
    <t>915 YTL</t>
  </si>
  <si>
    <t>350 YTL</t>
  </si>
  <si>
    <t>570 YTL</t>
  </si>
  <si>
    <t>195 YTL</t>
  </si>
  <si>
    <t>95 YTL</t>
  </si>
  <si>
    <t>105 YTL</t>
  </si>
  <si>
    <t>250 YTL</t>
  </si>
  <si>
    <t>70 YTL</t>
  </si>
  <si>
    <t>260 YTL</t>
  </si>
  <si>
    <t>190 YTL</t>
  </si>
  <si>
    <t>161-0731</t>
  </si>
  <si>
    <t>T7875-1KG</t>
  </si>
  <si>
    <t>M226-500G</t>
  </si>
  <si>
    <t>D9163-5G</t>
  </si>
  <si>
    <t>T7567-10VL</t>
  </si>
  <si>
    <t>10 vial pack</t>
  </si>
  <si>
    <t>A3221-10VL</t>
  </si>
  <si>
    <t>T9284-100ML</t>
  </si>
  <si>
    <t>A1346-1G</t>
  </si>
  <si>
    <t>1 g</t>
  </si>
  <si>
    <t>P5759G-100G</t>
  </si>
  <si>
    <t>Protein Quantitation/Assay</t>
  </si>
  <si>
    <t>Immunoblotting (Westerns)</t>
  </si>
  <si>
    <t>PVDF membrane</t>
  </si>
  <si>
    <t>nitrocellulose membrane</t>
  </si>
  <si>
    <t>blotting filter paper</t>
  </si>
  <si>
    <t>acetone</t>
  </si>
  <si>
    <t>sodium deoxycholate (when protein dilute for TCA pptn)</t>
  </si>
  <si>
    <t>Coomassie Brilliant Blue G-250 powder</t>
  </si>
  <si>
    <t>161-0406</t>
  </si>
  <si>
    <t>300 YTL</t>
  </si>
  <si>
    <t>Silver Staining kits</t>
  </si>
  <si>
    <t>1 kit</t>
  </si>
  <si>
    <t>BrdU Immunofluorescence kit (cell proliferation microscopy)</t>
  </si>
  <si>
    <t>BrdU immunocyto/histochemical kit (cell proliferation microscopy)</t>
  </si>
  <si>
    <t>Bradford Reagent</t>
  </si>
  <si>
    <t>B6916-500ML</t>
  </si>
  <si>
    <t xml:space="preserve">500 ml </t>
  </si>
  <si>
    <t>1x ready to use (no dilution)</t>
  </si>
  <si>
    <t>Coomassie G-250 colloidal solution for staining</t>
  </si>
  <si>
    <t>Bio-Safe Coomassie G stain</t>
  </si>
  <si>
    <t>Brilliant Blue G concentrate</t>
  </si>
  <si>
    <t>B2025-1EA</t>
  </si>
  <si>
    <t>1 pkg</t>
  </si>
  <si>
    <t>dilute with 800 ml H20 to make 1 L</t>
  </si>
  <si>
    <t>Brilliant Blue R Concentrate</t>
  </si>
  <si>
    <t>B8647-1EA</t>
  </si>
  <si>
    <t>ProteoSilver Plus Stain kit</t>
  </si>
  <si>
    <t>PROTSIL2-1KT</t>
  </si>
  <si>
    <t>stains 25 10x10 mini gels</t>
  </si>
  <si>
    <t>stains 25 10x10 mini gels, includes destaining chemicals for MALDI-MS</t>
  </si>
  <si>
    <t>PROTSIL1-1KT</t>
  </si>
  <si>
    <t>ProteoSilver Stain kit</t>
  </si>
  <si>
    <t>Glycoprotein Staining</t>
  </si>
  <si>
    <t>Glycoprotein Detection kit</t>
  </si>
  <si>
    <t>GLYCOPRO-1KT</t>
  </si>
  <si>
    <t>uses PAS method, stains 10 10x10 minigels or 5 16.5x19 mm gels/membranes</t>
  </si>
  <si>
    <t>Glycoprofile III Fluorescent kit</t>
  </si>
  <si>
    <t>PP0300-1KT</t>
  </si>
  <si>
    <t>detects in gels or PVDF membranes by fluorescence</t>
  </si>
  <si>
    <t>Protein/Sample Precipitation</t>
  </si>
  <si>
    <t>Sample Storage/Holding/ Reaction</t>
  </si>
  <si>
    <t>15 ml polypropylene conical tubes, screw cap</t>
  </si>
  <si>
    <t>Protein Purification/Enrichment Systems/Media</t>
  </si>
  <si>
    <t>ProteoPrep Universal Extraction Kit</t>
  </si>
  <si>
    <t>Extraction Kits/Systems</t>
  </si>
  <si>
    <t>PROT-TWO</t>
  </si>
  <si>
    <t>PROT-BA</t>
  </si>
  <si>
    <t>Lowry-type Assays</t>
  </si>
  <si>
    <t>RC DC Protein Assay kit</t>
  </si>
  <si>
    <t>disposable spectrophotometer cuvettes, polystyrene</t>
  </si>
  <si>
    <t>SDS-PAGE (2nd Dimension)</t>
  </si>
  <si>
    <t>Bio-Rad Cup Loading Tray Assembly</t>
  </si>
  <si>
    <t>tray base, pair movable electrodes, 1 pack lrg and small replacement cups</t>
  </si>
  <si>
    <t>165-4050</t>
  </si>
  <si>
    <t>large replacement cups for Cup Loading Tray</t>
  </si>
  <si>
    <t>120 ct pack</t>
  </si>
  <si>
    <t>165-4051</t>
  </si>
  <si>
    <t>small replacement cups for Cup Loading Tray</t>
  </si>
  <si>
    <t>165-4052</t>
  </si>
  <si>
    <t>replacement movable electrodes</t>
  </si>
  <si>
    <t>165-4053</t>
  </si>
  <si>
    <t>replacement cup loading tray base</t>
  </si>
  <si>
    <t>1 item</t>
  </si>
  <si>
    <t>1 pair</t>
  </si>
  <si>
    <t>165-4054</t>
  </si>
  <si>
    <t>tray base</t>
  </si>
  <si>
    <t>17 cm tray with lid</t>
  </si>
  <si>
    <t>disposable rehydration/equilibration tray</t>
  </si>
  <si>
    <t>25 ct pack</t>
  </si>
  <si>
    <t>165-4015</t>
  </si>
  <si>
    <t>7 cm tray with lid</t>
  </si>
  <si>
    <t>165-4035</t>
  </si>
  <si>
    <t>11 cm tray with lid</t>
  </si>
  <si>
    <t>165-4025</t>
  </si>
  <si>
    <t>18 cm tray with lid</t>
  </si>
  <si>
    <t>165-4041</t>
  </si>
  <si>
    <t>24 cm tray with lid</t>
  </si>
  <si>
    <t>165-4043</t>
  </si>
  <si>
    <t>165-4030</t>
  </si>
  <si>
    <t>1 ct</t>
  </si>
  <si>
    <t>165-4020</t>
  </si>
  <si>
    <t>165-4040</t>
  </si>
  <si>
    <t>165-4042</t>
  </si>
  <si>
    <t>ReadyStrip IPG pH 3-10, 7 cm</t>
  </si>
  <si>
    <t>380474-50ML</t>
  </si>
  <si>
    <t>ReadyStrip IPG pH 3-10, 11 cm</t>
  </si>
  <si>
    <t>ReadyStrip IPG pH 3-10, 17 cm</t>
  </si>
  <si>
    <t>ReadyStrip IPG pH 3-6, 17 cm</t>
  </si>
  <si>
    <t>ReadyStrip IPG pH 5-8, 17 cm</t>
  </si>
  <si>
    <t>ReadyStrip IPG pH 4-7, 17 cm</t>
  </si>
  <si>
    <t>163-2007</t>
  </si>
  <si>
    <t>I4030</t>
  </si>
  <si>
    <t>Protein Modification</t>
  </si>
  <si>
    <t>Endoglycosidase F1</t>
  </si>
  <si>
    <t>E.C.3.2.1.96 from Chryseobacterium meningsepticum</t>
  </si>
  <si>
    <t>G8898-1KG</t>
  </si>
  <si>
    <t>161-0400</t>
  </si>
  <si>
    <t>B0770</t>
  </si>
  <si>
    <t>50 ml</t>
  </si>
  <si>
    <t>GE Healthcare/Life Sciences</t>
  </si>
  <si>
    <t>17-6003-18</t>
  </si>
  <si>
    <t>DeStreak Reagent</t>
  </si>
  <si>
    <t>1 ml</t>
  </si>
  <si>
    <t>Fisherbrand Low Retention Tips</t>
  </si>
  <si>
    <t>10 hinged racks w/96 tips each</t>
  </si>
  <si>
    <t>almost 1000 tips</t>
  </si>
  <si>
    <t>02-681-427</t>
  </si>
  <si>
    <t>500 ct bulk pack</t>
  </si>
  <si>
    <t>10 pack: $185</t>
  </si>
  <si>
    <t>Fisherbrand Standardization Tips</t>
  </si>
  <si>
    <t>1000 ct bulk pack</t>
  </si>
  <si>
    <t>10 pack $300</t>
  </si>
  <si>
    <t>0.1-10 µl pipet tips for Gilson Pipetman P-2 and P-10</t>
  </si>
  <si>
    <t>0.2-1.3 ml pipet tips for Gilson Pipetman P-1000</t>
  </si>
  <si>
    <t>Fisherbrand General Purpose Microcentrifuge Tubes</t>
  </si>
  <si>
    <t>1.5 ml polypropylene conical tube</t>
  </si>
  <si>
    <t>1000 ct, 11 x 41 mm, natural color</t>
  </si>
  <si>
    <t>1000 ct, 7 x 32 mm, natural color</t>
  </si>
  <si>
    <t>1.5 ml polypropylene conical tube w/ locking lids</t>
  </si>
  <si>
    <t>05-669-32</t>
  </si>
  <si>
    <t>1000 ct, 10.4 x 40.6 mm</t>
  </si>
  <si>
    <t>0.5 ml polpropylene conical tube</t>
  </si>
  <si>
    <t>125 ct, 17 s 120 mm</t>
  </si>
  <si>
    <t>05-527-90</t>
  </si>
  <si>
    <t>BD Falcon Blue Max Jr 15 ml graduated tubes (Falcon 352095), 1800 x g max</t>
  </si>
  <si>
    <t>BD Falcon Blue Max Jr 15 ml graduated tubes (Falcon 352096), 6000 x g</t>
  </si>
  <si>
    <t>100 ct, 15 x 50 mm</t>
  </si>
  <si>
    <t>SB 3-10 (sulfobetaine 3-10), 3-(Decyldimethylammonio)­propane­sulfonate inner salt [CAS #15163-36-7]</t>
  </si>
  <si>
    <t>Sulfobetaine 12 [CAS #14933-08-5]</t>
  </si>
  <si>
    <t>sulfobetaine 8</t>
  </si>
  <si>
    <t>sulfobetaine 12</t>
  </si>
  <si>
    <t>J550-10G</t>
  </si>
  <si>
    <t>J547-5G</t>
  </si>
  <si>
    <t>15 ml polystyrene conical tubes, screw cap</t>
  </si>
  <si>
    <t>Sulfobetaine 8, N-Dodecyl-N,N-dimethyl-3-ammonio-1-propanesulfonate [CAS #14933-08-5]</t>
  </si>
  <si>
    <t>&gt;= 98% (TLC)</t>
  </si>
  <si>
    <t xml:space="preserve">SigmaUltra </t>
  </si>
  <si>
    <t>D4516-5G</t>
  </si>
  <si>
    <t>D4516-25G</t>
  </si>
  <si>
    <t>D0431-5G</t>
  </si>
  <si>
    <t>D0431-25G</t>
  </si>
  <si>
    <t>D4266-5G</t>
  </si>
  <si>
    <t>5g</t>
  </si>
  <si>
    <t>D4266-25G</t>
  </si>
  <si>
    <t>30694-5G</t>
  </si>
  <si>
    <t>30694-25G</t>
  </si>
  <si>
    <t>purum &gt;=97% (Fluka)</t>
  </si>
  <si>
    <t>ASB-14 [CAS #216667-08-2]</t>
  </si>
  <si>
    <t>PROT-IA</t>
  </si>
  <si>
    <t>ProteoPrep Blue Albumin &amp; IgG Depletion Kit</t>
  </si>
  <si>
    <t>ProteoPrep Immunoaffinity Albumin &amp; IgG Depletion Kit for 2DGE or LC</t>
  </si>
  <si>
    <t>Serum Albumin and Immunoglobulin Depletion</t>
  </si>
  <si>
    <t>07102-1L</t>
  </si>
  <si>
    <t>puriss., meets analytical specification of Ph. Eur., BP, NF, fuming, 36.5-38% (Riedel de Haen)</t>
  </si>
  <si>
    <t>07102-2.5L</t>
  </si>
  <si>
    <t>320331-2.5L</t>
  </si>
  <si>
    <t>258148-2.5L</t>
  </si>
  <si>
    <t>ACS Reagent Grade, 37%, polycoated btl</t>
  </si>
  <si>
    <t>ACS Reagent Grade, 37%, flint glass btl</t>
  </si>
  <si>
    <t>320331-500ML</t>
  </si>
  <si>
    <t>258148-500ML</t>
  </si>
  <si>
    <t>Hydrochloric acid fuming 37%, extra pure Ph Eur,BP,JP,NF</t>
  </si>
  <si>
    <t>2.5 L glass</t>
  </si>
  <si>
    <t>1.00314.1000</t>
  </si>
  <si>
    <t>1 L glass</t>
  </si>
  <si>
    <t>1.00971.1000</t>
  </si>
  <si>
    <t>1.00971.2500</t>
  </si>
  <si>
    <t>absolute extra pure Ph Eur,BP,USP</t>
  </si>
  <si>
    <t>1.00986.1000</t>
  </si>
  <si>
    <t>1.00986.2500</t>
  </si>
  <si>
    <t>Acetic acid (glacial) 100%, EMPROVE® Ph Eur,BP,JP,USP,E 260</t>
  </si>
  <si>
    <t>1.00056.2500</t>
  </si>
  <si>
    <t>1.06008.1000</t>
  </si>
  <si>
    <t xml:space="preserve"> extra pure Ph Eur,BP,NF</t>
  </si>
  <si>
    <t>96%, extra pure Ph Eur,BP</t>
  </si>
  <si>
    <t>1.06008.2500</t>
  </si>
  <si>
    <t>4 L glass</t>
  </si>
  <si>
    <t>ACS Certified</t>
  </si>
  <si>
    <t>Certified ACS Plus</t>
  </si>
  <si>
    <t>puriss., 99-100% (Riedel-de Haën)</t>
  </si>
  <si>
    <t>puriss. p.a., absolute, &gt;=99.8% (GC) (Riedel-de Haën)</t>
  </si>
  <si>
    <t>puriss., meets analytical specification of Ph Eur, &gt;=99.7% (GC) (Riedel-de Haën)</t>
  </si>
  <si>
    <t>24229-4X2.5L-R</t>
  </si>
  <si>
    <t>24229-2.5L-R</t>
  </si>
  <si>
    <t>Acros Organics 99% DTT</t>
  </si>
  <si>
    <t>161-0611</t>
  </si>
  <si>
    <t>161-0449</t>
  </si>
  <si>
    <t>Silver Stain Plus Kit</t>
  </si>
  <si>
    <t>Stains 40 mini gels or 13 full-sized gels</t>
  </si>
  <si>
    <t>Dr. Zeydanli</t>
  </si>
  <si>
    <t>Silver-BULLit Staining Kit</t>
  </si>
  <si>
    <t>M227</t>
  </si>
  <si>
    <t>1 liter kit makes 2.5 liter solution</t>
  </si>
  <si>
    <t>Glycoprotein Staining Kit</t>
  </si>
  <si>
    <t>M249</t>
  </si>
  <si>
    <t>3-component kit stains up to 8 gels</t>
  </si>
  <si>
    <t>Coomassie Brilliant Blue R-250 powder</t>
  </si>
  <si>
    <t>161-0107</t>
  </si>
  <si>
    <t>161-0103</t>
  </si>
  <si>
    <t>2 kg</t>
  </si>
  <si>
    <t>161-0108</t>
  </si>
  <si>
    <t>5 kg</t>
  </si>
  <si>
    <t>161-0148</t>
  </si>
  <si>
    <t>161-0159</t>
  </si>
  <si>
    <t>2 x 500 ml</t>
  </si>
  <si>
    <t>161-0149</t>
  </si>
  <si>
    <t>Acrylamide-bis, premixes</t>
  </si>
  <si>
    <t>161-0121</t>
  </si>
  <si>
    <t>161-0124</t>
  </si>
  <si>
    <t>150 g</t>
  </si>
  <si>
    <t>161-0122</t>
  </si>
  <si>
    <t>161-0125</t>
  </si>
  <si>
    <t xml:space="preserve">Acrylamide-bis, prepared solution </t>
  </si>
  <si>
    <t>40% T 2.6% C (37.5:1)</t>
  </si>
  <si>
    <t>30% T 2.6% C (37.5:1)</t>
  </si>
  <si>
    <t>A3699-100ML</t>
  </si>
  <si>
    <t>5 x 100 ml</t>
  </si>
  <si>
    <t>A3699-5X100ML</t>
  </si>
  <si>
    <t>30% T   (37.5:1)</t>
  </si>
  <si>
    <t>40% T  (37.5:1)</t>
  </si>
  <si>
    <t>A7168-100ML</t>
  </si>
  <si>
    <t>01709-100ML</t>
  </si>
  <si>
    <t>500 ml</t>
  </si>
  <si>
    <t>01709-500ML</t>
  </si>
  <si>
    <t>01701-100G</t>
  </si>
  <si>
    <t>01701-500G</t>
  </si>
  <si>
    <t>37.5:1 BioChemika (Fluka)</t>
  </si>
  <si>
    <t>40% T (37.5:1) BioChemika (Fluka)</t>
  </si>
  <si>
    <t>&gt;=99.0% GC, BioChemika for electr (Fluka)</t>
  </si>
  <si>
    <t>01699-1KG</t>
  </si>
  <si>
    <t>suitable for electr. &gt;=99%</t>
  </si>
  <si>
    <t>T9281-25ML</t>
  </si>
  <si>
    <t>~99% for electr.</t>
  </si>
  <si>
    <t xml:space="preserve">&gt;=99.0% (GC) BioChemika </t>
  </si>
  <si>
    <t>for electr.</t>
  </si>
  <si>
    <t>U6504-500G</t>
  </si>
  <si>
    <t>U6504-1KG</t>
  </si>
  <si>
    <t>for fixation in electr. (IEF and PAGE)</t>
  </si>
  <si>
    <t>T8657-250G</t>
  </si>
  <si>
    <t>250 g</t>
  </si>
  <si>
    <t>T8657-1KG</t>
  </si>
  <si>
    <t>T8657-500G</t>
  </si>
  <si>
    <t>ACS reagent, &gt;=99.0%</t>
  </si>
  <si>
    <t>T6399-250G</t>
  </si>
  <si>
    <t>T6399-500G</t>
  </si>
  <si>
    <t>T6399-1KG</t>
  </si>
  <si>
    <t>puriss. p.a., ACS reagent, &gt;=99.5% (Riedel-de Haën)</t>
  </si>
  <si>
    <t>33731-100G</t>
  </si>
  <si>
    <t>33731-500G</t>
  </si>
  <si>
    <t>33731-1KG</t>
  </si>
  <si>
    <t>Trichloroacetic acid (TCA) (see TCA for fixation in electrophoresis below)</t>
  </si>
  <si>
    <t>G8773-500ML</t>
  </si>
  <si>
    <t>for electr. &gt;= 99%</t>
  </si>
  <si>
    <t>L3771-25G</t>
  </si>
  <si>
    <t>L3771-100G</t>
  </si>
  <si>
    <t>dithiothreitol (DTT) (see for electrophoresis: IEF)</t>
  </si>
  <si>
    <t>BioChemika Ultra, &gt;=99.0% (RT) Fluka</t>
  </si>
  <si>
    <t>for electr. &gt;=99%</t>
  </si>
  <si>
    <t>43817-1G</t>
  </si>
  <si>
    <t>D9163-1G</t>
  </si>
  <si>
    <t>C9426-1G</t>
  </si>
  <si>
    <t>26680-1G</t>
  </si>
  <si>
    <t>26680-5G</t>
  </si>
  <si>
    <t>for electr. &gt;= 98% (TLC)</t>
  </si>
  <si>
    <t>BioChemika &gt;= 98.0% (TLC) Fluka</t>
  </si>
  <si>
    <t>Pierce</t>
  </si>
  <si>
    <t>56302-10X1ML-F</t>
  </si>
  <si>
    <t>puriss. p.a., eluent additive for LC-MS, ~98% (T) (Fluka)</t>
  </si>
  <si>
    <t>MW markers</t>
  </si>
  <si>
    <t>Precise Protein MW Marker</t>
  </si>
  <si>
    <t>Wide Range MW Marker</t>
  </si>
  <si>
    <t>J383</t>
  </si>
  <si>
    <t>K494</t>
  </si>
  <si>
    <t>400 ug in 200 ul</t>
  </si>
  <si>
    <t>500 ul</t>
  </si>
  <si>
    <t>7 bands @ 15, 25, 35, 50, 75, 100, and 150 kDa</t>
  </si>
  <si>
    <t>8 bands in 14-212 kDa range, enough for 100-150 lanes</t>
  </si>
  <si>
    <t>UltraPure Powder</t>
  </si>
  <si>
    <t>Acryl/Bis 37.5:1 (30:0.8), Premixed Powder</t>
  </si>
  <si>
    <t>40 g</t>
  </si>
  <si>
    <t>200 g</t>
  </si>
  <si>
    <t>M152</t>
  </si>
  <si>
    <t>M103</t>
  </si>
  <si>
    <t>SYPRO Orange 5000X solution</t>
  </si>
  <si>
    <t>170-3120</t>
  </si>
  <si>
    <t>680 YTL</t>
  </si>
  <si>
    <t>500-0122</t>
  </si>
  <si>
    <t>500 assays</t>
  </si>
  <si>
    <t>770 YTL</t>
  </si>
  <si>
    <t>Blue-BANDit protein stain</t>
  </si>
  <si>
    <t>K217</t>
  </si>
  <si>
    <t>145 YTL</t>
  </si>
  <si>
    <t>833 YTL</t>
  </si>
  <si>
    <t>D6750-25G</t>
  </si>
  <si>
    <t>87.40 YTL</t>
  </si>
  <si>
    <t>2 Dimensional LC/MS Kit</t>
  </si>
  <si>
    <t>* NanoEase™ Symmetry300™ C18 3.5 µm Trap Column 5/pack
* NanoEase™ Atlantis™ dC18 3 µm, 75 µm x150 mm
* NanoEase™ SCX 300Å Trap Column 5/pack
* Rapigest™ SF 1 mg Vial (5 Pack)</t>
  </si>
  <si>
    <t>Multidimensional Chromatography Setups/Systems/Kits</t>
  </si>
  <si>
    <t>186000384C</t>
  </si>
  <si>
    <t>autosampler vials</t>
  </si>
  <si>
    <t>Total Recovery Vials, 12x32 mm PTFE/silicon septa</t>
  </si>
  <si>
    <t xml:space="preserve"> gradient grade for liquid chromatography LiChrosolv® Reag. Ph Eur</t>
  </si>
  <si>
    <t>1.00030.2500</t>
  </si>
  <si>
    <t>1.00030.4000</t>
  </si>
  <si>
    <t xml:space="preserve"> hypergrade for liquid chromatography (LC/MS) LiChrosolv®</t>
  </si>
  <si>
    <t>1.00029.2500</t>
  </si>
  <si>
    <t>34967-2.5L</t>
  </si>
  <si>
    <t>34851-2.5L</t>
  </si>
  <si>
    <t>CHROMASOLV® gradient grade, for HPLC, &gt;=99.9% (Riedel-de Haën)</t>
  </si>
  <si>
    <t>LC-MS CHROMASOLV®, &gt;=99.9% (Riedel-de Haën)</t>
  </si>
  <si>
    <t>161-0300</t>
  </si>
  <si>
    <t>161-0301</t>
  </si>
  <si>
    <t>will make 100 L of 0.1% solutions</t>
  </si>
  <si>
    <t>161-0302</t>
  </si>
  <si>
    <t>High Range SDS-PAGE Standards</t>
  </si>
  <si>
    <t>200 ul</t>
  </si>
  <si>
    <t>161-0303</t>
  </si>
  <si>
    <t>Low Range SDS-PAGE Standards</t>
  </si>
  <si>
    <t>Broad Range SDS-PAGE Standards</t>
  </si>
  <si>
    <t>161-0304</t>
  </si>
  <si>
    <t>161-0317</t>
  </si>
  <si>
    <t>2-D SDS-PAGE standards</t>
  </si>
  <si>
    <t>161-0320</t>
  </si>
  <si>
    <t>Prestained High Range SDS-PAGE Standards</t>
  </si>
  <si>
    <t>Prestained Low Range SDS-PAGE Standards</t>
  </si>
  <si>
    <t>Prestained Broad Range SDS-PAGE Standards</t>
  </si>
  <si>
    <t>161-0309</t>
  </si>
  <si>
    <t>161-0305</t>
  </si>
  <si>
    <t>161-0318</t>
  </si>
  <si>
    <t>SigmaMarker, low range (6.5-66 kDa)</t>
  </si>
  <si>
    <t>SigmaMarker, wide range (6.5-205 kDa)</t>
  </si>
  <si>
    <t>SigmaMarker, high range (36-66 kDa)</t>
  </si>
  <si>
    <t>M3913-1VL</t>
  </si>
  <si>
    <t>M3913-10VL</t>
  </si>
  <si>
    <t>S8320-1VL</t>
  </si>
  <si>
    <t>S8320-10VL</t>
  </si>
  <si>
    <t>S8445-1VL</t>
  </si>
  <si>
    <t>S8445-10VL</t>
  </si>
  <si>
    <t>makes 100 ul</t>
  </si>
  <si>
    <t>makes 10 x 100 ul</t>
  </si>
  <si>
    <t>Dalton Mark VII-L Standard Mix (14-66 kDa)</t>
  </si>
  <si>
    <t>SDS7-1VL</t>
  </si>
  <si>
    <t>3.5 mg makes 1500 ul</t>
  </si>
  <si>
    <t>2D Electrophoresis Marker</t>
  </si>
  <si>
    <t>M3411-1VL</t>
  </si>
  <si>
    <t>4 proteins in 8 M urea, 2% 2-mercapEtOH, enough for 20-40 Coomassie 2D gels or 200-400 Ag-stained gels</t>
  </si>
  <si>
    <t>Color Markers for SDS-PAGE/Westerns individual proteins kit</t>
  </si>
  <si>
    <t>Color Markers for SDS-PAGE/Westerns High Range (29-205 kDa)</t>
  </si>
  <si>
    <t>Color Markers for SDS-PAGE/Westerns Low Range (6.5-45 kDa)</t>
  </si>
  <si>
    <t>Color Markers for SDS-PAGE/Westerns Wide Range (6.5-205 kDa)</t>
  </si>
  <si>
    <t>COLOR3-1KT</t>
  </si>
  <si>
    <t>C3312-.5ML</t>
  </si>
  <si>
    <t>C3187-.5ML</t>
  </si>
  <si>
    <t>C3437-.5ML</t>
  </si>
  <si>
    <t>contains 1 vial of Prod # C3312, C3187, and C3437</t>
  </si>
  <si>
    <t>3 vials of low, high, wide range</t>
  </si>
  <si>
    <t>BioChemika Ultra, &gt;=99.0% (GC) Fluka</t>
  </si>
  <si>
    <t>71727-50G</t>
  </si>
  <si>
    <t>for electr. &gt;= 98.5% (GC)</t>
  </si>
  <si>
    <t>436143-25G</t>
  </si>
  <si>
    <t>436143-100G</t>
  </si>
  <si>
    <t>I1149-5G</t>
  </si>
  <si>
    <t>I1149-25G</t>
  </si>
  <si>
    <t>SigmaUltra</t>
  </si>
  <si>
    <t>crystalline</t>
  </si>
  <si>
    <t>Fluka</t>
  </si>
  <si>
    <t>163-2094</t>
  </si>
  <si>
    <t>BioLyte 3-10 (100x) 20% ampholytes</t>
  </si>
  <si>
    <t>BioLyte 3-10  40% ampholytes</t>
  </si>
  <si>
    <t>Electrophoresis purity reagent</t>
  </si>
  <si>
    <t>161-0460</t>
  </si>
  <si>
    <t>AppliChem</t>
  </si>
  <si>
    <t>A1099.0005</t>
  </si>
  <si>
    <t>iodoacetamide (see for electrophoresis IEF)</t>
  </si>
  <si>
    <t>IEF electrode wicks</t>
  </si>
  <si>
    <t>500 ct</t>
  </si>
  <si>
    <t>165-4071</t>
  </si>
  <si>
    <t>163-2129</t>
  </si>
  <si>
    <t>Biotechnology Performance Certified</t>
  </si>
  <si>
    <t>T6066</t>
  </si>
  <si>
    <t>ApplicChem</t>
  </si>
  <si>
    <t>A1431.0250</t>
  </si>
  <si>
    <t>99+%</t>
  </si>
  <si>
    <t>G4505-100G</t>
  </si>
  <si>
    <t>A3568.0500</t>
  </si>
  <si>
    <t>A5093-100G</t>
  </si>
  <si>
    <t>&gt;=90% (HPLC)</t>
  </si>
  <si>
    <t>F3261-.1MG</t>
  </si>
  <si>
    <t>F3261-.5MG</t>
  </si>
  <si>
    <t>F3261-1MG</t>
  </si>
  <si>
    <t>100 ug</t>
  </si>
  <si>
    <t>500 ug</t>
  </si>
  <si>
    <t>1 mg</t>
  </si>
  <si>
    <t>monoisotopic:  1296.6853</t>
  </si>
  <si>
    <t>&gt;= 95% (HPLC)</t>
  </si>
  <si>
    <t>5 mg</t>
  </si>
  <si>
    <t>10 mg</t>
  </si>
  <si>
    <t>A9650-1MG</t>
  </si>
  <si>
    <t>A9650-5MG</t>
  </si>
  <si>
    <t>A9650-10MG</t>
  </si>
  <si>
    <t>S6883-.5MG</t>
  </si>
  <si>
    <t>S6883-1MG</t>
  </si>
  <si>
    <t>S6883-5MG</t>
  </si>
  <si>
    <t>R8129-.5MG</t>
  </si>
  <si>
    <t>R8129-1MG</t>
  </si>
  <si>
    <t>R8129-10MG</t>
  </si>
  <si>
    <t>&gt;= 97% (HPLC)</t>
  </si>
  <si>
    <t>MSCAL1-1KT</t>
  </si>
  <si>
    <t>each vial in kit contains 10 nmol of bradykinin 1-7 (B4181), ACTH 18-39 (A8436), P14R (P2613), insulin B ch oxid (I6154), insulin (I6279), cyt c (C8857), apomyoglobin (A8971),  BSA (A8471), aldolase (A9096), angiotensin II (A8846).  Also 4 x 10 mg CHCA (C8982), sinapinic acid (S8313), 30 ml TFA soln, 30 ml MeCN, 4 ml 1% TFA</t>
  </si>
  <si>
    <t>Abgene</t>
  </si>
  <si>
    <t>0.2 ml skirted 96-well PCR plate</t>
  </si>
  <si>
    <t xml:space="preserve">Promega </t>
  </si>
  <si>
    <t>sequencing grade trypsin</t>
  </si>
  <si>
    <t>V5111</t>
  </si>
  <si>
    <t>5 x 20 ug</t>
  </si>
  <si>
    <t>Trypsin Gold, MS grade</t>
  </si>
  <si>
    <t>V5280</t>
  </si>
  <si>
    <t>Corning 3363, 0.32 ml/well V-bottom</t>
  </si>
  <si>
    <t>Last Proforma or Cat Price</t>
  </si>
  <si>
    <t>1000 ct</t>
  </si>
  <si>
    <t>4 L</t>
  </si>
  <si>
    <t>Fisher+C8</t>
  </si>
  <si>
    <t>#</t>
  </si>
  <si>
    <t>Leucine enkephalin acetate hydrate &gt;=95% HPLC</t>
  </si>
  <si>
    <t>L9133-10MG</t>
  </si>
  <si>
    <t>Leu-enkephalin (YGGFL)</t>
  </si>
  <si>
    <t>L9133-25MG</t>
  </si>
  <si>
    <t>25 mg</t>
  </si>
  <si>
    <t>[Met5]Enkephalin acetate hydrate</t>
  </si>
  <si>
    <t>mix of GY, VTV, Leu-Enk, Met-Enk, A2</t>
  </si>
  <si>
    <t>0.5 mg ea</t>
  </si>
  <si>
    <t>H2016-1VL</t>
  </si>
  <si>
    <t>5-Peptide Mix for HPLC (?)</t>
  </si>
  <si>
    <t>Zwittergent 3-16 [CAS #2281-11-0]</t>
  </si>
  <si>
    <t xml:space="preserve">3-(N,N-Dimethylpalmitylammonio)propanesulfonate </t>
  </si>
  <si>
    <t>H6883-5G</t>
  </si>
  <si>
    <t>H6883-25G</t>
  </si>
  <si>
    <t>good for in-situ digestion on NC or PVDF membranes</t>
  </si>
  <si>
    <t>2-1</t>
  </si>
  <si>
    <t>2-7</t>
  </si>
  <si>
    <t>3-1</t>
  </si>
  <si>
    <t>4-1</t>
  </si>
  <si>
    <t>4-2</t>
  </si>
  <si>
    <t>6-3</t>
  </si>
  <si>
    <t>7-1</t>
  </si>
  <si>
    <t>7-2</t>
  </si>
  <si>
    <t>7-3</t>
  </si>
  <si>
    <t>7-4</t>
  </si>
  <si>
    <t>7-5</t>
  </si>
  <si>
    <t>7-6</t>
  </si>
  <si>
    <t>7-7</t>
  </si>
  <si>
    <t>7-8</t>
  </si>
  <si>
    <t>7-9</t>
  </si>
  <si>
    <t>7-10</t>
  </si>
  <si>
    <t>7-11</t>
  </si>
  <si>
    <t>8-1</t>
  </si>
  <si>
    <t>8-2</t>
  </si>
  <si>
    <t>8-3</t>
  </si>
  <si>
    <t>8-4</t>
  </si>
  <si>
    <t>8-5</t>
  </si>
  <si>
    <t>8-6</t>
  </si>
  <si>
    <t>8-7</t>
  </si>
  <si>
    <t>8-8</t>
  </si>
  <si>
    <t>8-9</t>
  </si>
  <si>
    <t>8-10</t>
  </si>
  <si>
    <t>8-11</t>
  </si>
  <si>
    <t>8-12</t>
  </si>
  <si>
    <t>8-13</t>
  </si>
  <si>
    <t>9-1</t>
  </si>
  <si>
    <t>9-2</t>
  </si>
  <si>
    <t>9-3</t>
  </si>
  <si>
    <t>9-4</t>
  </si>
  <si>
    <t>10-1</t>
  </si>
  <si>
    <t>11-1</t>
  </si>
  <si>
    <t>11-2</t>
  </si>
  <si>
    <t>11-3</t>
  </si>
  <si>
    <t>11-4</t>
  </si>
  <si>
    <t>11-5</t>
  </si>
  <si>
    <t>11-6</t>
  </si>
  <si>
    <t>11-7</t>
  </si>
  <si>
    <t>11-8</t>
  </si>
  <si>
    <t>11-9</t>
  </si>
  <si>
    <t>11-10</t>
  </si>
  <si>
    <t>11-11</t>
  </si>
  <si>
    <t>11-12</t>
  </si>
  <si>
    <t>11-13</t>
  </si>
  <si>
    <t>11-14</t>
  </si>
  <si>
    <t>11-15</t>
  </si>
  <si>
    <t>11-16</t>
  </si>
  <si>
    <t>11-17</t>
  </si>
  <si>
    <t>11-18</t>
  </si>
  <si>
    <t>11-19</t>
  </si>
  <si>
    <t>11-20</t>
  </si>
  <si>
    <t>11-21</t>
  </si>
  <si>
    <t>11-22</t>
  </si>
  <si>
    <t>11-23</t>
  </si>
  <si>
    <t>11-24</t>
  </si>
  <si>
    <t>12-1</t>
  </si>
  <si>
    <t>12-2</t>
  </si>
  <si>
    <t>12-3</t>
  </si>
  <si>
    <t>12-4</t>
  </si>
  <si>
    <t>12-5</t>
  </si>
  <si>
    <t>12-6</t>
  </si>
  <si>
    <t>12-7</t>
  </si>
  <si>
    <t>12-8</t>
  </si>
  <si>
    <t>12-9</t>
  </si>
  <si>
    <t>12-10</t>
  </si>
  <si>
    <t>12-11</t>
  </si>
  <si>
    <t>12-12</t>
  </si>
  <si>
    <t>12-13</t>
  </si>
  <si>
    <t>12-14</t>
  </si>
  <si>
    <t>12-15</t>
  </si>
  <si>
    <t>12-16</t>
  </si>
  <si>
    <t>12-17</t>
  </si>
  <si>
    <t>12-19</t>
  </si>
  <si>
    <t>12-20</t>
  </si>
  <si>
    <t>165-4010</t>
  </si>
  <si>
    <t>Special IEF premixed or prepared buffers</t>
  </si>
  <si>
    <t>ReadyPrep pH 3-10 sample rehydration buffer</t>
  </si>
  <si>
    <t>163-2106</t>
  </si>
  <si>
    <t>8 M urea, 2% CHAPS, 50 mM DTT, 0.2% Bio-Lyte 3/10 ampholyte, 0.001% Bromophenol Blue</t>
  </si>
  <si>
    <t>ReadyPrep 2-D rehydration/sample buffer 1</t>
  </si>
  <si>
    <t>7 M urea, 2 M thiourea, 1% (w/v) ASB-14 detergent, 40 mM Tris base, 0.001% Bromophenol Blue</t>
  </si>
  <si>
    <t>163-2083</t>
  </si>
  <si>
    <t>ReadyPrep sequential extraction kit reagent 1</t>
  </si>
  <si>
    <t>40 mM Tris base</t>
  </si>
  <si>
    <t>163-2102</t>
  </si>
  <si>
    <t>8 M urea, 4% CHAPS, 40 mM Tris, 0.2% Bio-Lyte 3/10 ampholyte</t>
  </si>
  <si>
    <t>163-2103</t>
  </si>
  <si>
    <t>ReadyPrep sequential extraction kit reagent 2</t>
  </si>
  <si>
    <t>5 M urea, 2 M thiourea, 2% CHAPS, 2% SB 3-10, 40 mM Tris, 0.2% Bio-Lyte 3/10 ampholyte</t>
  </si>
  <si>
    <t>163-2104</t>
  </si>
  <si>
    <t>ReadyPrep sequential extraction kit reagent 3</t>
  </si>
  <si>
    <t>375 mM Tris-HCl, pH 8.8, 6 M urea, 2% SDS, 2% DTT</t>
  </si>
  <si>
    <t>375 mM Tris-HCl, pH 8.8, 6 M urea, 2% SDS</t>
  </si>
  <si>
    <t>ReadyPrep 2-D starter kit equilibration buffer I</t>
  </si>
  <si>
    <t>ReadyPrep 2-D starter kit equilibration buffer II</t>
  </si>
  <si>
    <t>Protein Solubilization buffer (PSB)</t>
  </si>
  <si>
    <t>163-2107</t>
  </si>
  <si>
    <t>163-2108</t>
  </si>
  <si>
    <t>163-2145</t>
  </si>
  <si>
    <t>Urea, thiourea, CHAPS, NDSB 201</t>
  </si>
  <si>
    <t>Silver Stain Kit</t>
  </si>
  <si>
    <t>161-0443</t>
  </si>
  <si>
    <t>Merril method, non-MS compatible</t>
  </si>
  <si>
    <t>Pierce (through Fisher)</t>
  </si>
  <si>
    <t>GelCode Color Silver Stain Kit</t>
  </si>
  <si>
    <t>PI-24597</t>
  </si>
  <si>
    <t>5-color staining (black, blue, brown, red, yellow), up to 25 18x18 cm or 40 10x13 cm gels</t>
  </si>
  <si>
    <t>Silver Staining Component Supplies</t>
  </si>
  <si>
    <t>Oxidizer concentrate</t>
  </si>
  <si>
    <t>161-0444</t>
  </si>
  <si>
    <t>480 ml</t>
  </si>
  <si>
    <t>component of 161-0443</t>
  </si>
  <si>
    <t>Silver Reagent Concentrate</t>
  </si>
  <si>
    <t>161-0445</t>
  </si>
  <si>
    <t>Silver Stain developer</t>
  </si>
  <si>
    <t>161-0447</t>
  </si>
  <si>
    <t>4 x 115 g</t>
  </si>
  <si>
    <t>161-0450</t>
  </si>
  <si>
    <t>115 g</t>
  </si>
  <si>
    <t>Development accelerator</t>
  </si>
  <si>
    <t>161-0448</t>
  </si>
  <si>
    <t>component of 161-0449</t>
  </si>
  <si>
    <t>Fixative Enhancer Concentrate</t>
  </si>
  <si>
    <t>161-0461</t>
  </si>
  <si>
    <t>Silver Complex solution</t>
  </si>
  <si>
    <t>161-0462</t>
  </si>
  <si>
    <t>Reduction Moderator solution</t>
  </si>
  <si>
    <t>161-0463</t>
  </si>
  <si>
    <t>Image Development reagent</t>
  </si>
  <si>
    <t>161-0464</t>
  </si>
  <si>
    <t>Zinc Staining</t>
  </si>
  <si>
    <t>Zinc Stain and Destain Kit</t>
  </si>
  <si>
    <t>161-0440</t>
  </si>
  <si>
    <t>Fernandez-Patron et al method:  125 ml 10X Zinc stain soln A, 125 ml 10 X solut B, 125 ml 10 X destain</t>
  </si>
  <si>
    <t>Imidazole</t>
  </si>
  <si>
    <t>161-0441</t>
  </si>
  <si>
    <t xml:space="preserve">125 ml </t>
  </si>
  <si>
    <t>the 10 X sol A component of 161-0440</t>
  </si>
  <si>
    <t>zinc sulfate</t>
  </si>
  <si>
    <t>161-0442</t>
  </si>
  <si>
    <t>the 10 X sol B component of 161-0440</t>
  </si>
  <si>
    <t>Copper Staining</t>
  </si>
  <si>
    <t>Copper Stain and Destain kit</t>
  </si>
  <si>
    <t>161-0470</t>
  </si>
  <si>
    <t>Lee et al. method, 125 ml 10X copper stain, 125 ml 10X destain</t>
  </si>
  <si>
    <t>10 X copper stain</t>
  </si>
  <si>
    <t>161-0471</t>
  </si>
  <si>
    <t>125 ml</t>
  </si>
  <si>
    <t>component of 161-0470</t>
  </si>
  <si>
    <t>Clinical Chemistry</t>
  </si>
  <si>
    <t>13-1</t>
  </si>
  <si>
    <t>Total Cholesterol</t>
  </si>
  <si>
    <t>Stanbio (via Fisher)</t>
  </si>
  <si>
    <t>LiquiColor Test (Enzymatic) with Lipid Clearing Factor   READY-TO-USE LIQUID</t>
  </si>
  <si>
    <t>SB-1010-430</t>
  </si>
  <si>
    <t>4x30ml + 1x3ml (200 mg/dL std)</t>
  </si>
  <si>
    <t>Modified Trinder, enough for 120 tests; linear to 750 mg/dl, Use for Total and HDL-Cholesterol, Lambda(max) = 500 nm</t>
  </si>
  <si>
    <t>Cholesterol Test (Enzymatic) -- POWDER (stable up to 60 days at 2-8 deg)--NO LIPID-CLEARING AGENT</t>
  </si>
  <si>
    <t>SB-1015-101</t>
  </si>
  <si>
    <t>10x15ml + 1x3ml (200 mg/dL std)</t>
  </si>
  <si>
    <t>Modified Trinder, enough for 120 tests; linear to 600 mg/dl, Use for Total and HDL-Cholesterol, Lambda(max) = 500 nm</t>
  </si>
  <si>
    <t>Amresco</t>
  </si>
  <si>
    <t>Cholesterol clinical chemistry reagent</t>
  </si>
  <si>
    <t>10x100 ml</t>
  </si>
  <si>
    <t>enzymatic, endpoint method
stable for 30 d in cold after reconstitution</t>
  </si>
  <si>
    <t>6x50 ml</t>
  </si>
  <si>
    <t>HDL-Cholesterol</t>
  </si>
  <si>
    <t>HDL-Cholesterol Test Mg/Dextran Sulfate Methodology</t>
  </si>
  <si>
    <t>SB-0599-020</t>
  </si>
  <si>
    <t>Precipitating agent</t>
  </si>
  <si>
    <t>Stanbio</t>
  </si>
  <si>
    <t>Direct HDL-Cholesterol LiquiColor Test (Enzymatic)</t>
  </si>
  <si>
    <t>0590-040</t>
  </si>
  <si>
    <t>R1: 1x30ml + R2:1x10ml</t>
  </si>
  <si>
    <t>Homogeneous Method for Direct HDL, linear to 150 mg/dL, read @ 600 nm</t>
  </si>
  <si>
    <t>HDL, Liquid Direct</t>
  </si>
  <si>
    <t>160 ml</t>
  </si>
  <si>
    <t>elimination method, stable in cold for 1 year from date of manufacture</t>
  </si>
  <si>
    <t>320 ml</t>
  </si>
  <si>
    <t>Kamiya Biomedical</t>
  </si>
  <si>
    <t>Direct HDL-C</t>
  </si>
  <si>
    <t>KHD-001</t>
  </si>
  <si>
    <t>does 100 tests (for Hitachi 717)</t>
  </si>
  <si>
    <t>HDL-C calibrator</t>
  </si>
  <si>
    <t>KHD-C01</t>
  </si>
  <si>
    <t>4 x 1 levels</t>
  </si>
  <si>
    <t>lyophilized calibrator</t>
  </si>
  <si>
    <t>Liquid Lipid Control</t>
  </si>
  <si>
    <t>K58C</t>
  </si>
  <si>
    <t>2 levels</t>
  </si>
  <si>
    <t>HDL-C control</t>
  </si>
  <si>
    <t>HDL/LDL-Cholesterol</t>
  </si>
  <si>
    <t>Direct HDL/LDL-Cholesterol Calibrator</t>
  </si>
  <si>
    <t>0595-003</t>
  </si>
  <si>
    <t>1x3 ml</t>
  </si>
  <si>
    <t>lyophilized human serum with HDL &amp; LDL, stable 21 d at 2-8 deg</t>
  </si>
  <si>
    <t>LDL Cholesterol</t>
  </si>
  <si>
    <t>Direct LDL-Cholesterol</t>
  </si>
  <si>
    <t>0710-040</t>
  </si>
  <si>
    <t>linear to 400 mg/dl, read @ 600 nm</t>
  </si>
  <si>
    <t>LDL, Liquid Direct</t>
  </si>
  <si>
    <t>stable for 1 year in cold after date of manufacture</t>
  </si>
  <si>
    <t>Triglyceride</t>
  </si>
  <si>
    <t>Triglyceride LiquiColor Test (Mono) w;/ Lipid Clearing Factor  READY-TO-USE LIQUID</t>
  </si>
  <si>
    <t>2200-430</t>
  </si>
  <si>
    <t>4x30ml + 1x2ml 200 mg/dl STD</t>
  </si>
  <si>
    <t>xlnt correlation with INT and UV methodologies, 5 min @ 37 C or 10 min @ 15-30 C, linear to 1000 mg/dL</t>
  </si>
  <si>
    <t>Triglyceride LiquiColor Test (Enzymatic) w;/ Lipid Clearing Factor, with glycerylphosphate oxidase methodology  READY-TO-USE LIQUID</t>
  </si>
  <si>
    <t>SB-2100-430</t>
  </si>
  <si>
    <t>R1: 4x30ml + R2:1x1.8ml + 1x2ml 200mg/dl STD</t>
  </si>
  <si>
    <t>xlnt correlation with INT and UV methodologies, reagent stable up to 6 weeks at 2-8 deg.</t>
  </si>
  <si>
    <t>Triglyceride Test (Enzymatic)  POWDER form</t>
  </si>
  <si>
    <t>2150-101</t>
  </si>
  <si>
    <t>10x15ml + 1x2ml (200 mg/dL std)</t>
  </si>
  <si>
    <t>stable up to 30 d in 2-8 C after reconstitution, linear up to 1000 mg/dl, read @ 500 nm</t>
  </si>
  <si>
    <t>Triglycerides (GPO)</t>
  </si>
  <si>
    <t>20x20 ml</t>
  </si>
  <si>
    <t>enzymatic GPO Trinder endpoint method usable 14 days after reconstitution, store in cold</t>
  </si>
  <si>
    <t>12x50 ml</t>
  </si>
  <si>
    <t>Serum Triglyceride Deteriminatin Kit (250 tests)</t>
  </si>
  <si>
    <t>TR0100-1KT</t>
  </si>
  <si>
    <t>kit for 250 tests</t>
  </si>
  <si>
    <t>This kit contains 10x40ml of F6428 and 5x10ml T2449</t>
  </si>
  <si>
    <t>Triglyceride Reagent</t>
  </si>
  <si>
    <t>T2449-10ML</t>
  </si>
  <si>
    <t>contains lipases to generate glycerol</t>
  </si>
  <si>
    <t>Free Glycerol Reagent</t>
  </si>
  <si>
    <t>F6428-40ML</t>
  </si>
  <si>
    <t>40 ml</t>
  </si>
  <si>
    <t>multiple coupled enzyme kit for determination at 540 nm</t>
  </si>
  <si>
    <t>Total Protein</t>
  </si>
  <si>
    <t>Total Protein LiquiColor Test, READY-TO-USE liquid reagent</t>
  </si>
  <si>
    <t>0250-500</t>
  </si>
  <si>
    <t>2x250ml + 1x3ml 10 g/dL STD</t>
  </si>
  <si>
    <t>biuret reaction
linear to 10 g/dL, read @ 550 nm</t>
  </si>
  <si>
    <t>500 ml reagent</t>
  </si>
  <si>
    <t>uses biuret endpoint meothod, stable for 1 year in cold after date of manufacture</t>
  </si>
  <si>
    <t>Enzyme Activities &amp; Special Chemistries</t>
  </si>
  <si>
    <t>Lipoprotein Lipase (LPL) Activity</t>
  </si>
  <si>
    <t>14-1</t>
  </si>
  <si>
    <t>Radioactive Kits</t>
  </si>
  <si>
    <t>Research Diagnostics</t>
  </si>
  <si>
    <t>Confluolip (Continuous Fluorometric Lipase Test)  NO RADIOACTIVITY</t>
  </si>
  <si>
    <t>RDI-PROPR2003</t>
  </si>
  <si>
    <t>Total Lipase Test (see http://www.researchd.com/miscabs/lipasekt.htm)</t>
  </si>
  <si>
    <t>14-2</t>
  </si>
  <si>
    <t>Triolein</t>
  </si>
  <si>
    <t>Triolein (CAS 122-32-7)</t>
  </si>
  <si>
    <t>Supelco 44895-U</t>
  </si>
  <si>
    <t>1 x 2 ml (5 mg/ml)</t>
  </si>
  <si>
    <t>in pyridine</t>
  </si>
  <si>
    <t>Glyceryl trioleate, FW=885.43</t>
  </si>
  <si>
    <t>T7140-500MG</t>
  </si>
  <si>
    <t>500 mg</t>
  </si>
  <si>
    <t xml:space="preserve">&gt;=99% </t>
  </si>
  <si>
    <t>T7140-1G</t>
  </si>
  <si>
    <t>Spectrum Chem &amp; Lab Prod</t>
  </si>
  <si>
    <t>T3108-01</t>
  </si>
  <si>
    <t>T3108-02</t>
  </si>
  <si>
    <t>14-3</t>
  </si>
  <si>
    <t>Radiolabeled triolein</t>
  </si>
  <si>
    <t>American Radiolabeled Chemicals, Inc (ARC)</t>
  </si>
  <si>
    <t>[14C(U)-glycerol]triolein</t>
  </si>
  <si>
    <t>ARC3076</t>
  </si>
  <si>
    <t>50 uCi</t>
  </si>
  <si>
    <t>50-100 mCi/mmol, 0.1 mCi/ml in 1:1 toluene:EtOH</t>
  </si>
  <si>
    <t>250 uCi</t>
  </si>
  <si>
    <t>[9,10-3H(N)]triolein</t>
  </si>
  <si>
    <t>ART0199</t>
  </si>
  <si>
    <t>1 mCi</t>
  </si>
  <si>
    <t>20-60 Ci/mmol, 1 mCi/ml in 1:1 toluene:EtOH under argon</t>
  </si>
  <si>
    <t>5 mCi</t>
  </si>
  <si>
    <t>[1,2,3-3H-glycerol]triolein</t>
  </si>
  <si>
    <t>ART0413</t>
  </si>
  <si>
    <t>5-10 Ci/mmol, 1 mCi/ml in 1:1 toluene:EtOH under argon</t>
  </si>
  <si>
    <t>[1-14C(carboxyl)]triolein</t>
  </si>
  <si>
    <t>ARC0291</t>
  </si>
  <si>
    <t>50-60 mCi/mmol, 0.1 mCi/ml in 1:1 toluene:EtOH
this is used in Iverius-Brunzell assay</t>
  </si>
  <si>
    <t>New England Nuclear (NEN), part of Perkin-Elmer</t>
  </si>
  <si>
    <t>NET431001MC</t>
  </si>
  <si>
    <t>NEC674050UC</t>
  </si>
  <si>
    <t>NEC674250UC</t>
  </si>
  <si>
    <t>14-4</t>
  </si>
  <si>
    <t>Lipoprotein Lipase enzyme</t>
  </si>
  <si>
    <t>MP Biomedicals Inc (via Fisher)</t>
  </si>
  <si>
    <t>Lipoprtoein Lipase</t>
  </si>
  <si>
    <t>ICN19007280</t>
  </si>
  <si>
    <t>100 U</t>
  </si>
  <si>
    <t>for use in positive control</t>
  </si>
  <si>
    <t>ICN19007290</t>
  </si>
  <si>
    <t>500 U</t>
  </si>
  <si>
    <t>Lipoprtoein Lipase, bovine milk</t>
  </si>
  <si>
    <t>L2254-1KU</t>
  </si>
  <si>
    <t>1000 U</t>
  </si>
  <si>
    <t>for use in positive control, 2000-6000 U/mg (BCA protein), ammonium sulftate suspension</t>
  </si>
  <si>
    <t>Lipoprotein Lipase, from Pseudomonas sp. (recomb.?)</t>
  </si>
  <si>
    <t>L9656-10MG</t>
  </si>
  <si>
    <t>for use in positive control, &gt;= 50,000 U/mg lyophilized powder</t>
  </si>
  <si>
    <t>14-5</t>
  </si>
  <si>
    <t>PEP (phosphoenolpyruvate)</t>
  </si>
  <si>
    <t>Phosphoenolpyruvic acid monosodium salt hydrate (CAS #53823-68-0) FW=208.04</t>
  </si>
  <si>
    <t>79418-250MG</t>
  </si>
  <si>
    <t>250 mg</t>
  </si>
  <si>
    <t>&gt;=98% (NT) Fluka</t>
  </si>
  <si>
    <t>79418-1G</t>
  </si>
  <si>
    <t>P0564-100MG</t>
  </si>
  <si>
    <t>100 mg</t>
  </si>
  <si>
    <t>&gt;= 97% enzymatic</t>
  </si>
  <si>
    <t>P0564-250MG</t>
  </si>
  <si>
    <t>P0564-1G</t>
  </si>
  <si>
    <t>Phosphoenolpyruvic acid monopotassium salt  (CAS #4265-07-0) FW=206.13</t>
  </si>
  <si>
    <t>79415-250MG</t>
  </si>
  <si>
    <t>&gt;= 98.0% enzymatic Fluka</t>
  </si>
  <si>
    <t>79415-1G</t>
  </si>
  <si>
    <t>79415-5G</t>
  </si>
  <si>
    <t>P7127-100MG</t>
  </si>
  <si>
    <t>P7127-250MG</t>
  </si>
  <si>
    <t>P7127-500MG</t>
  </si>
  <si>
    <t>P7127-1G</t>
  </si>
  <si>
    <t>Phosphoenolpyruvic acid tricyclohexyl ammonium salt  (CAS #35556-70-8) FW=465.56</t>
  </si>
  <si>
    <t>P7252-250MG</t>
  </si>
  <si>
    <t>&gt;= 98% enzymatic</t>
  </si>
  <si>
    <t>P7252-500MG</t>
  </si>
  <si>
    <t>Thermo Sci Acros (via Fisher)</t>
  </si>
  <si>
    <t>Phosphoenolpyruvic acid monopotassium salt</t>
  </si>
  <si>
    <t>AC22910-2500</t>
  </si>
  <si>
    <t>Alfa Aesar (via Fisher)</t>
  </si>
  <si>
    <t xml:space="preserve"> AAB2035806</t>
  </si>
  <si>
    <t xml:space="preserve">AC22849-1000 </t>
  </si>
  <si>
    <t>AC22849-5000</t>
  </si>
  <si>
    <t>14-6</t>
  </si>
  <si>
    <t>adenosine-5'-triphosphate (ATP)</t>
  </si>
  <si>
    <t>Adenosine-5'-triphosphate disodium salt (CAS #987-65-5) FW=551.14</t>
  </si>
  <si>
    <t>A7699-1G</t>
  </si>
  <si>
    <t>&gt;= 99% Sigma Ultra</t>
  </si>
  <si>
    <t>A7699-5G</t>
  </si>
  <si>
    <t>A2383-1G</t>
  </si>
  <si>
    <t>&gt;=99% "grade I" from microbial source</t>
  </si>
  <si>
    <t>A2383-5G</t>
  </si>
  <si>
    <t>A3377-500MG</t>
  </si>
  <si>
    <t>&gt;=99% "grade II" crystalline, from microbial source</t>
  </si>
  <si>
    <t>A3377-1G</t>
  </si>
  <si>
    <t>A3377-5G</t>
  </si>
  <si>
    <t>A3377-10G</t>
  </si>
  <si>
    <t>Adenosine-5'-triphosphate disodium salt (CAS #34369-07-8) FW=551.14</t>
  </si>
  <si>
    <t>A26209-1G</t>
  </si>
  <si>
    <t>99% Aldrich</t>
  </si>
  <si>
    <t>A26209-5G</t>
  </si>
  <si>
    <t>Applichem (via Fisher)</t>
  </si>
  <si>
    <t>Adenosine 5'-triphosphoric Acid Disodium Salt (CAS #987-65-5) FW=551.14</t>
  </si>
  <si>
    <t>Andwin (via Fisher)</t>
  </si>
  <si>
    <t>Adenosine 5'-Triphosphate Disodium (CAS #987-65-5) FW=551.14</t>
  </si>
  <si>
    <t>NC9085898</t>
  </si>
  <si>
    <t>&gt;= 95%</t>
  </si>
  <si>
    <t>ICN (via Fisher)</t>
  </si>
  <si>
    <t>Adenosine-5`-Triphosphate Disodium Salt
Hydrate (CAS #51963-61-2) FW=551.14</t>
  </si>
  <si>
    <t>ICN15026605</t>
  </si>
  <si>
    <t>14-7</t>
  </si>
  <si>
    <t>nicotinamide adenine dinucleotide reduced (NADH)</t>
  </si>
  <si>
    <t>beta-nicotinamide adenine dinucleotide, reduced dipotassium salt (CAS # 104809-32-7) FW=741.62</t>
  </si>
  <si>
    <t>N4505-100MG</t>
  </si>
  <si>
    <t>~98%</t>
  </si>
  <si>
    <t>N4505-500MG</t>
  </si>
  <si>
    <t>N4505-1G</t>
  </si>
  <si>
    <t>Thermos Sci Acros Organics (via Fisher)</t>
  </si>
  <si>
    <t>beta-Nicotinamide adenine dinucleotide, disodium salt, hydrate (CAS #606-68-8) FW=709.41</t>
  </si>
  <si>
    <t>AC27110-0010</t>
  </si>
  <si>
    <t>EMD Biosci (via Fisher)</t>
  </si>
  <si>
    <t>NADH Disodium Salt</t>
  </si>
  <si>
    <t>NC9073061</t>
  </si>
  <si>
    <t>USB Corp (via Fisher)</t>
  </si>
  <si>
    <t>beta-Nicotinamide Adenine Dinucleotide-Reduced</t>
  </si>
  <si>
    <t>NC9948089</t>
  </si>
  <si>
    <t>RPI Corp (via Fisher)</t>
  </si>
  <si>
    <t>Nicotinamide Adenine Dinucleotide</t>
  </si>
  <si>
    <t>14-8</t>
  </si>
  <si>
    <t>pyruvate kinase (EC )</t>
  </si>
  <si>
    <t>pyruvate kinase from rabbit muscle (CAS #9001-59-6)</t>
  </si>
  <si>
    <t>P1831-10KU</t>
  </si>
  <si>
    <t>10,000 U</t>
  </si>
  <si>
    <t>type I, &gt;40 U/mg, amm sulfate suspension</t>
  </si>
  <si>
    <t>P1506-1KU</t>
  </si>
  <si>
    <t>type II, 400-800 U/mg, amm sulfate susp.</t>
  </si>
  <si>
    <t>P1506-5KU</t>
  </si>
  <si>
    <t>5000 U</t>
  </si>
  <si>
    <t>P9136-1KU</t>
  </si>
  <si>
    <t>type III, 350-600 U/mg, lyophilized powder</t>
  </si>
  <si>
    <t>P9136-5KU</t>
  </si>
  <si>
    <t>MP Biomed (via Fisher)</t>
  </si>
  <si>
    <t>pyruvate kinase</t>
  </si>
  <si>
    <t>ICN15200005</t>
  </si>
  <si>
    <t>pyruvate kinase/lactate dehydrogenase from rabbit muscle</t>
  </si>
  <si>
    <t>P0294-5ML</t>
  </si>
  <si>
    <t>~5000 U LDH + ~3500 U pyr kinase</t>
  </si>
  <si>
    <t>1000 U/ml LDH and 700 U/ml pyruivate kinase in buffered aqueous glycerol solution</t>
  </si>
  <si>
    <t>14-9</t>
  </si>
  <si>
    <t>myokinase (EC 2.7.4.3)</t>
  </si>
  <si>
    <t>myokinase from rabbit muscle (CAS #9013-02-9)</t>
  </si>
  <si>
    <t>M3003-1KU</t>
  </si>
  <si>
    <t>1000 units</t>
  </si>
  <si>
    <t>1500-3000 U/mg in ammonium sulfate suspension</t>
  </si>
  <si>
    <t>M3003-2.5KU</t>
  </si>
  <si>
    <t>2500 U</t>
  </si>
  <si>
    <t>M3003-5KU</t>
  </si>
  <si>
    <t>14-10</t>
  </si>
  <si>
    <t>lactate dehydrogenase (LDH: EC 1.1.1.27)</t>
  </si>
  <si>
    <t>lactate dehydogenase from bovine heart (CAS #9001-60-9)</t>
  </si>
  <si>
    <t>L2625-2.5KU</t>
  </si>
  <si>
    <t>type III, 500-700 U/mg, amm sulfate susp</t>
  </si>
  <si>
    <t>L2625-12.5KU</t>
  </si>
  <si>
    <t>12,500 U</t>
  </si>
  <si>
    <t>L1006-2.5KU</t>
  </si>
  <si>
    <t>type XVII, 400-600 U/mg, buffered aqueous glycerol solution</t>
  </si>
  <si>
    <t>L1006-12.5KU</t>
  </si>
  <si>
    <t>LDH from bovine skeletal muscle</t>
  </si>
  <si>
    <t>L1378-3KU</t>
  </si>
  <si>
    <t>3000 U</t>
  </si>
  <si>
    <t>LDH from rabbit sk muscle</t>
  </si>
  <si>
    <t>L2500-5KU</t>
  </si>
  <si>
    <t>type II, 800-1200 U/mg, amm sulfate susp</t>
  </si>
  <si>
    <t>L2500-10KU</t>
  </si>
  <si>
    <t>Worthington (via Fisher)</t>
  </si>
  <si>
    <t>lactate dehydogenase</t>
  </si>
  <si>
    <t xml:space="preserve">
 NC9472586</t>
  </si>
  <si>
    <t>14-11</t>
  </si>
  <si>
    <t>coenzyme A</t>
  </si>
  <si>
    <t>Coenzyme A sodium salt hydrate (CAS #55672-92-9) FW=767.53</t>
  </si>
  <si>
    <t>C3144-10MG</t>
  </si>
  <si>
    <t>from yeast</t>
  </si>
  <si>
    <t>C3144-50MG</t>
  </si>
  <si>
    <t>50 mg</t>
  </si>
  <si>
    <t>27593-10MG</t>
  </si>
  <si>
    <t>96%, by HPLC BioChemika</t>
  </si>
  <si>
    <t>27593-50MG</t>
  </si>
  <si>
    <t>Coenzyme A trilithium salt (CAS #18439-24-2) FW=785.33</t>
  </si>
  <si>
    <t>C3019-10MG</t>
  </si>
  <si>
    <t>~95% from yeast</t>
  </si>
  <si>
    <t>C3019-25MG</t>
  </si>
  <si>
    <t>27594-10MG</t>
  </si>
  <si>
    <t>~95% by HPLC BioChemika</t>
  </si>
  <si>
    <t>27594-50MG</t>
  </si>
  <si>
    <t>Fisher BioReagents</t>
  </si>
  <si>
    <t>Coenzyme A, trilithium</t>
  </si>
  <si>
    <t>BP251025</t>
  </si>
  <si>
    <t>96%, trilith</t>
  </si>
  <si>
    <t>Coenzyme A</t>
  </si>
  <si>
    <t>ICN10480950</t>
  </si>
  <si>
    <t>14-12</t>
  </si>
  <si>
    <t>acyl CoA synthetase (EC 6.2.1.3)</t>
  </si>
  <si>
    <r>
      <t xml:space="preserve">Acyl-coenzyme A Synthetase from </t>
    </r>
    <r>
      <rPr>
        <i/>
        <sz val="10"/>
        <rFont val="Arial"/>
        <family val="2"/>
      </rPr>
      <t>Pseudomonas</t>
    </r>
    <r>
      <rPr>
        <sz val="10"/>
        <rFont val="Arial"/>
        <family val="2"/>
      </rPr>
      <t xml:space="preserve"> sp (CAS 9013-18-7)</t>
    </r>
  </si>
  <si>
    <t>A3352-1UN</t>
  </si>
  <si>
    <t>1000 mU</t>
  </si>
  <si>
    <t>&gt;= 2000 mU/mg</t>
  </si>
  <si>
    <t>14-13</t>
  </si>
  <si>
    <t>Florsil (60-100 mesh)</t>
  </si>
  <si>
    <t>Florisil (CAS #1343-88-0)</t>
  </si>
  <si>
    <t>220744-250G</t>
  </si>
  <si>
    <t>coarse powder</t>
  </si>
  <si>
    <t>220752-250G</t>
  </si>
  <si>
    <t>reagent grade</t>
  </si>
  <si>
    <t>14-14</t>
  </si>
  <si>
    <t>Antibody to Lipoprotein Lipase</t>
  </si>
  <si>
    <t>Santa Cruz Biotech (SCBT)</t>
  </si>
  <si>
    <t>Abcam (via Fisher)</t>
  </si>
  <si>
    <t>anti-lipoprotein lipase</t>
  </si>
  <si>
    <t>NC9574058</t>
  </si>
  <si>
    <t>vendor's AB21356 antibody</t>
  </si>
  <si>
    <t>14-15</t>
  </si>
  <si>
    <t>Phosphatidylcholine (lysolecithin)</t>
  </si>
  <si>
    <t>L-α-Phosphatidylcholine (CAS #8002-43-5) from soybean</t>
  </si>
  <si>
    <t>P7443-100MG</t>
  </si>
  <si>
    <t>~99% by TLC, lyophilized powder</t>
  </si>
  <si>
    <t>Common Inorganic and Organic Biochemicals</t>
  </si>
  <si>
    <t>Fisher Chemical</t>
  </si>
  <si>
    <t>M33-500</t>
  </si>
  <si>
    <t>certified ACS, crystalline</t>
  </si>
  <si>
    <t>M33-3</t>
  </si>
  <si>
    <t>3 kg</t>
  </si>
  <si>
    <t>Thermo Sci Fisher</t>
  </si>
  <si>
    <t>Magnesium chloride hexahydrate</t>
  </si>
  <si>
    <t xml:space="preserve">AC41341-5000 </t>
  </si>
  <si>
    <t>99+%, ACS Reagent</t>
  </si>
  <si>
    <t>Fisher Bioreagents</t>
  </si>
  <si>
    <t>BP214-500</t>
  </si>
  <si>
    <t>&gt;=99%</t>
  </si>
  <si>
    <t>Mallinckrodt Baker (via Fisher)</t>
  </si>
  <si>
    <t xml:space="preserve"> Magnesium Chloride ACS AR Crystal</t>
  </si>
  <si>
    <t xml:space="preserve">MK5958125 </t>
  </si>
  <si>
    <t>125 g</t>
  </si>
  <si>
    <t xml:space="preserve">Magnesium chloride hexahydrate </t>
  </si>
  <si>
    <t>M9272-100G</t>
  </si>
  <si>
    <t>ACS reagent</t>
  </si>
  <si>
    <t>M9272-500G</t>
  </si>
  <si>
    <t>31413-500G</t>
  </si>
  <si>
    <t>puriss., p.a., ACD reagent</t>
  </si>
  <si>
    <t>Proteins &amp; Peptides</t>
  </si>
  <si>
    <t>16-1</t>
  </si>
  <si>
    <t>bovine serum albumin (fatty acid-free)</t>
  </si>
  <si>
    <t>BSA Essentially fatty acid free</t>
  </si>
  <si>
    <t>A7511-250MG</t>
  </si>
  <si>
    <t>≥97% (agarose gel electrophoresis), lyophilized powder</t>
  </si>
  <si>
    <t>A7511-1G</t>
  </si>
  <si>
    <t>Fatty acid free, cell culture tested</t>
  </si>
  <si>
    <t>A8806-1G</t>
  </si>
  <si>
    <t>≥96% agarose gel electrophoresis, lyophilized powder</t>
  </si>
  <si>
    <t>A8806-5G</t>
  </si>
  <si>
    <t>Essentially fatty acid free</t>
  </si>
  <si>
    <t>A6003-1G</t>
  </si>
  <si>
    <t>≥96% (agarose gel electrophoresis), lyophilized powder</t>
  </si>
  <si>
    <t>A6003-5G</t>
  </si>
  <si>
    <t>Radiometry/Radioisotopes</t>
  </si>
  <si>
    <t>17-1</t>
  </si>
  <si>
    <t>Aqueous Liquid Scintillation Cocktails</t>
  </si>
  <si>
    <t>LabLogic</t>
  </si>
  <si>
    <t>SafeScint 1:1</t>
  </si>
  <si>
    <t>LABSC20002</t>
  </si>
  <si>
    <t>2 x 4L</t>
  </si>
  <si>
    <t>universal, biodeg, 10 ml samp + 10 ml cocktail</t>
  </si>
  <si>
    <t>ScintLogic Econo - Universal</t>
  </si>
  <si>
    <t>LABSC19030</t>
  </si>
  <si>
    <t>2 x 5L</t>
  </si>
  <si>
    <t>4 ml sample + 10 ml cocktail</t>
  </si>
  <si>
    <t>ScintLogic HiCount - High Efficiency</t>
  </si>
  <si>
    <t>LABSC10010</t>
  </si>
  <si>
    <t>for low-medium ionic strength solutons 3 + 10 ml, biodeg</t>
  </si>
  <si>
    <t>ScintLogic MaxMix - High Capacity</t>
  </si>
  <si>
    <t>LABSC15020</t>
  </si>
  <si>
    <t>4 ml sample + 10 ml cocktail, biodeg</t>
  </si>
  <si>
    <t>MPBiomedicals (via Fisher)</t>
  </si>
  <si>
    <t>BetaBlend LSF</t>
  </si>
  <si>
    <t>ICN88245001</t>
  </si>
  <si>
    <t>1 gal</t>
  </si>
  <si>
    <t>for aqueous</t>
  </si>
  <si>
    <t>CytoScint ES LSF</t>
  </si>
  <si>
    <t>ICN88245301</t>
  </si>
  <si>
    <t>biodeg, goof for small aq vols, best for tritium</t>
  </si>
  <si>
    <t>ICN88245305</t>
  </si>
  <si>
    <t>5 gal</t>
  </si>
  <si>
    <t>EcoLume LSF</t>
  </si>
  <si>
    <t>mod to large aq sample (40% v/v), for high ionic strength</t>
  </si>
  <si>
    <t>UniverSol ES LSF</t>
  </si>
  <si>
    <t>aq from 0-15% are monophasic</t>
  </si>
  <si>
    <t>urea (CAS 57-13-6)</t>
  </si>
  <si>
    <t>thiourea (CAS 62-56-6)</t>
  </si>
  <si>
    <t>CHAPS (CAS 75621-03-3)</t>
  </si>
  <si>
    <t>Guanidine hydrochloride (CAS 50-01-1)</t>
  </si>
  <si>
    <t>tributylphosphine (TBP) [CAS 998-40-3]</t>
  </si>
  <si>
    <t>Triton X-100 [CAS 9002-93-1]</t>
  </si>
  <si>
    <t>tris(2-carboxyethyl)phosphine (TCEP) [CAS 51805-45-9]</t>
  </si>
  <si>
    <t>Brij 56 [CAS 9004-95-9]</t>
  </si>
  <si>
    <t>M6638-1MG</t>
  </si>
  <si>
    <t>M6638-5MG</t>
  </si>
  <si>
    <t>M6638-10MG</t>
  </si>
  <si>
    <t>Met-enkephalin (YGGFM) [CAS 82362-17-2]</t>
  </si>
  <si>
    <t>DRVYIHPF, two acetate monohydrate</t>
  </si>
  <si>
    <t>Angiotensin II, human (A2, DRVYIHPF)
[CAS  4474-91-3]</t>
  </si>
  <si>
    <t>A9525-1MG</t>
  </si>
  <si>
    <t>A9525-5MG</t>
  </si>
  <si>
    <t>A9525-25MG</t>
  </si>
  <si>
    <t>Angiotensin I, human [CAS 70937-97-2]</t>
  </si>
  <si>
    <t>Substance P amide, acetate hydrate [CAS 137348-11-9 (free base)]</t>
  </si>
  <si>
    <t>Renin substrate tetradecapeptide (porcine)
Angiotensinogen 1-14 [CAS 20845-02-7]</t>
  </si>
  <si>
    <t>Enzymatic Deglycosylation</t>
  </si>
  <si>
    <t>10-2</t>
  </si>
  <si>
    <t>Pyridine</t>
  </si>
  <si>
    <t>Anisole</t>
  </si>
  <si>
    <t>PP0510</t>
  </si>
  <si>
    <t>GlycoProfile IV Chemical Deglycosylation Kit</t>
  </si>
  <si>
    <t>5 x 1.0 g TFMS, 3 x 1.0 mg Rnase B, 1 x 10 ml 60% pyridine, 1 x 0.5 ml 0.2% BrompBlue, 5 x 1 ml anhydrous anisole, 10 ct reaction vial</t>
  </si>
  <si>
    <t>5 and 25 g ampule</t>
  </si>
  <si>
    <t>Trifluoromethanesulfonic acid (TFMS), &gt;=99% reagent plus</t>
  </si>
  <si>
    <t>P57506</t>
  </si>
  <si>
    <t>500 ml and 1.4 L</t>
  </si>
  <si>
    <t>in glass bottle</t>
  </si>
  <si>
    <t>2 ml  (12x32x6.0mm) reaction vial 10-425 thread no cap</t>
  </si>
  <si>
    <t>100 ct pkg</t>
  </si>
  <si>
    <t>Vial cap, black PP with PTFE/silicone septum 10-425 thread</t>
  </si>
  <si>
    <t>can be used with Waters autosampler</t>
  </si>
  <si>
    <t>Rnase B glycoprotein standard</t>
  </si>
  <si>
    <t>R1153</t>
  </si>
  <si>
    <t>Chemical Deglycosylation:  TFMS [CAS 1493-13-6], pyridine [CAS  110-86-1], anisole [CAS 100-66-3], reaction vials, RNase B [CAS 9001-99-4]</t>
  </si>
  <si>
    <t>Ladder sequencing</t>
  </si>
  <si>
    <t>Carboxypeptidase B (human pancreas) [CAS 80651-95-2]</t>
  </si>
  <si>
    <t>C5233</t>
  </si>
  <si>
    <t>cleaves basic (K/R) residues preferentially</t>
  </si>
  <si>
    <t>C5396</t>
  </si>
  <si>
    <t>preferntially cleaves C-terminal residues that are NOT Ser, Pro, or Gly</t>
  </si>
  <si>
    <t>Carboxypeptidase P (Penicillium janthinellum) [CAS 9075-64-3]</t>
  </si>
  <si>
    <t>Carboxypeptidase Y (S. cerevisiae) [CAS 9046-67-7]</t>
  </si>
  <si>
    <t>11-25</t>
  </si>
  <si>
    <t>C3888</t>
  </si>
  <si>
    <t>preferentially cleaves when the N and N-1 residues are aromatic (F, Y, W, H)</t>
  </si>
  <si>
    <t>Carboxypeptidase A (bovine pancreas) [CAS 11075-17-5]</t>
  </si>
  <si>
    <t>C9268</t>
  </si>
  <si>
    <t>preferentially cleaves residues whose C terminal end is NOT ionized (D, E, R, K)</t>
  </si>
  <si>
    <t>C6742</t>
  </si>
  <si>
    <t>Carboxypeptidase W (wheat) [CAS 9046-67-7]</t>
  </si>
  <si>
    <t>Worthington</t>
  </si>
  <si>
    <t>Affymetrix/USB</t>
  </si>
  <si>
    <t>1, 5, 10 mg</t>
  </si>
  <si>
    <t>$34, 116, 196</t>
  </si>
  <si>
    <t>Roche Applied Sci</t>
  </si>
  <si>
    <t>Carboxypeptidase Y sequencing grade</t>
  </si>
  <si>
    <t>3 x 20 ug</t>
  </si>
  <si>
    <t>Carboxypeptidase B (porcine pancreas)</t>
  </si>
  <si>
    <t xml:space="preserve"> 5 mg in 1 ml</t>
  </si>
  <si>
    <t>Carboxypeptidase B  PMSF-treated (porcine pancreas)</t>
  </si>
  <si>
    <t xml:space="preserve">LS001722  </t>
  </si>
  <si>
    <t>LS001724</t>
  </si>
  <si>
    <t>ThermoScientific/Pierce</t>
  </si>
  <si>
    <t>Carboxypeptidase Y</t>
  </si>
  <si>
    <t>LabTicaret</t>
  </si>
  <si>
    <t>Formic Acid 99+%</t>
  </si>
  <si>
    <t>ThermoScientific/Pierce / Fisher</t>
  </si>
  <si>
    <t>glycine Biochemica</t>
  </si>
  <si>
    <t>A3707</t>
  </si>
  <si>
    <t>0.5, 1, 5, 10 kg</t>
  </si>
  <si>
    <t>AEBSF</t>
  </si>
  <si>
    <t>Amastatin</t>
  </si>
  <si>
    <t>p-Aminobenzamidine</t>
  </si>
  <si>
    <t>e-Aminocaproic acid</t>
  </si>
  <si>
    <t>Antipain</t>
  </si>
  <si>
    <t>Aprotinin</t>
  </si>
  <si>
    <t>Benzamidine</t>
  </si>
  <si>
    <t>Chymostatin</t>
  </si>
  <si>
    <t>E-64</t>
  </si>
  <si>
    <t>EDTA</t>
  </si>
  <si>
    <t>EGTA</t>
  </si>
  <si>
    <t>Leupeptin</t>
  </si>
  <si>
    <t>alpha 2 macroglobulin</t>
  </si>
  <si>
    <t>Pepstatin A</t>
  </si>
  <si>
    <t>1,10-Phenanthroline</t>
  </si>
  <si>
    <t>Phosphoramidon</t>
  </si>
  <si>
    <t>PMSF</t>
  </si>
  <si>
    <t>Trypsin inhibitor</t>
  </si>
  <si>
    <t>TLCK</t>
  </si>
  <si>
    <t>TPCK</t>
  </si>
  <si>
    <t>Iodoacetamide BioChemica</t>
  </si>
  <si>
    <t>A1666</t>
  </si>
  <si>
    <t>25, 100, 250 g</t>
  </si>
  <si>
    <t>AEBSF hydrochloride BioChemica</t>
  </si>
  <si>
    <t>A1421</t>
  </si>
  <si>
    <t>25, 100, 250, 500, 1000 mg</t>
  </si>
  <si>
    <t>targets many serine proteases, less toxic thatn PMSF and DFP, 20 or 100 mM stock in H2O stable for 2 mon @ -20 or 1 week at 4C</t>
  </si>
  <si>
    <t>A3764</t>
  </si>
  <si>
    <t>1, 5 mg</t>
  </si>
  <si>
    <t>Aminopeptidase inhibitor at 1-10 uM; 1 Mm stock in MeOH stable at -20</t>
  </si>
  <si>
    <t>p-Aminobenzamidine dihydrochloride BioChemica</t>
  </si>
  <si>
    <t>A2126</t>
  </si>
  <si>
    <t>1, 5, 10 g</t>
  </si>
  <si>
    <t>effective against serine protease (trypsin, plasmin, thrombin); 0.1 M (100X) stock in H2O</t>
  </si>
  <si>
    <t>A2266</t>
  </si>
  <si>
    <t>100, 250, 500 g</t>
  </si>
  <si>
    <t>e-Aminocaproic acid BioChemica</t>
  </si>
  <si>
    <t>serine protease inhib at 1 mM</t>
  </si>
  <si>
    <t>Antipain dihydrochloride BioChemica</t>
  </si>
  <si>
    <t>A2129</t>
  </si>
  <si>
    <t>5, 10, 25 mg</t>
  </si>
  <si>
    <t>trypsin-like protease inhibitor at 10-50 ug/ml</t>
  </si>
  <si>
    <t>APMSF [CAS 74938-88-8 ]</t>
  </si>
  <si>
    <t>APMSF hydrochloride BioChemica</t>
  </si>
  <si>
    <t>A0998</t>
  </si>
  <si>
    <t>10, 50, 100 mg</t>
  </si>
  <si>
    <t>inhibitor of plasma serine proteases</t>
  </si>
  <si>
    <t>inhibits trypsin, chymotrypsin, kallikrein from different sources and plasmin</t>
  </si>
  <si>
    <t>A2132</t>
  </si>
  <si>
    <t>10, 25, 100 mg</t>
  </si>
  <si>
    <t>Aprotinin BioChemica</t>
  </si>
  <si>
    <t>effective, competitive inhibitor of trypsin, thrombin, acrosin and plasmin</t>
  </si>
  <si>
    <t>Benzamidine hydrochloride BioChemica</t>
  </si>
  <si>
    <t>A1380</t>
  </si>
  <si>
    <t>5, 10, 25 g</t>
  </si>
  <si>
    <t>Bestatin</t>
  </si>
  <si>
    <t>A2137</t>
  </si>
  <si>
    <t>Bestatin hydrochloride BioChemica</t>
  </si>
  <si>
    <t xml:space="preserve">competitive inhibitor of aminopeptidases </t>
  </si>
  <si>
    <t>A2144</t>
  </si>
  <si>
    <t>reversibly inhibits serine and cysteine proteases</t>
  </si>
  <si>
    <t>A2157</t>
  </si>
  <si>
    <t>irreversible inhibitor of different cysteine proteases</t>
  </si>
  <si>
    <t>EDTA disodium salt dihydrate BioChemica</t>
  </si>
  <si>
    <t>A1104</t>
  </si>
  <si>
    <t>250, 500 g, 1, 5 kg</t>
  </si>
  <si>
    <t>5, 25, 100 g</t>
  </si>
  <si>
    <t>EGTA Molecular biology grade</t>
  </si>
  <si>
    <t>A0878</t>
  </si>
  <si>
    <t>A2183</t>
  </si>
  <si>
    <t>Leupeptin hemisulfate</t>
  </si>
  <si>
    <t>A2186</t>
  </si>
  <si>
    <t>alpha,2-Macroglobulin</t>
  </si>
  <si>
    <t>reversible inhibitor of serine and cysteine proteases</t>
  </si>
  <si>
    <t>A2205</t>
  </si>
  <si>
    <t>strong inhibitor of acidic proteases</t>
  </si>
  <si>
    <t>5, 10, 50, 100 g</t>
  </si>
  <si>
    <t>A3826</t>
  </si>
  <si>
    <t>1,10-Phenanthroline monohydrate</t>
  </si>
  <si>
    <t>A2214</t>
  </si>
  <si>
    <t>Phosphoramidon disodium salt BioChemica</t>
  </si>
  <si>
    <t>complexes several metal ions (e. g. Fe and Ni); inhibitor of metalloprotases</t>
  </si>
  <si>
    <t>A0999</t>
  </si>
  <si>
    <t>PMSF BioChemica</t>
  </si>
  <si>
    <t>irreversible inhibitor of serin-proteases like trypsin, chymotrypsin and cysteine proteases. Inhibition of cysteine proteases can be reversed with thiol reductants</t>
  </si>
  <si>
    <t>Trypsin inhibitor from soybean &gt; 10000 BAEE</t>
  </si>
  <si>
    <t>A1441</t>
  </si>
  <si>
    <t>250 mg, 1 and 5 g</t>
  </si>
  <si>
    <t>N?-Tosyl-L-lysine chloromethyl ketone hydrochloride (TLCK) BioChemica</t>
  </si>
  <si>
    <t>A1799</t>
  </si>
  <si>
    <t>100, 250, 500 mg, 1 g</t>
  </si>
  <si>
    <t>250, 500 mg, 1 g</t>
  </si>
  <si>
    <t>A1801</t>
  </si>
  <si>
    <t>Tosyl-L-phenylalanine chloromethyl ketone (TPCK)</t>
  </si>
  <si>
    <t>4-3</t>
  </si>
  <si>
    <t>Sodium hydrosulfite, purified, ≥86%</t>
  </si>
  <si>
    <t>??</t>
  </si>
  <si>
    <t>BioChemika, ≥82% (RT)</t>
  </si>
  <si>
    <t>50, 250 g, 1 kg</t>
  </si>
  <si>
    <t>ACS reagent, ≥99.0%</t>
  </si>
  <si>
    <t>100, 500 g, 2.5, 12 kg</t>
  </si>
  <si>
    <t>Promega brand</t>
  </si>
  <si>
    <t>PR-V3141</t>
  </si>
  <si>
    <t>PRV3143</t>
  </si>
  <si>
    <t>glycine, Fisher BioReagent</t>
  </si>
  <si>
    <t>BP381-1</t>
  </si>
  <si>
    <t>500 g, 1 and 5 kg</t>
  </si>
  <si>
    <t>electr. grade, MP Biomedicals (ICN)</t>
  </si>
  <si>
    <t>ICN808822</t>
  </si>
  <si>
    <t>ICN808831</t>
  </si>
  <si>
    <t>ultrapure bioreagent (Andwin Sci)</t>
  </si>
  <si>
    <t>NC9434259</t>
  </si>
  <si>
    <t>glycine, RPI</t>
  </si>
  <si>
    <t>glycine</t>
  </si>
  <si>
    <t>161-0718</t>
  </si>
  <si>
    <t>161--0724</t>
  </si>
  <si>
    <t>Krypton</t>
  </si>
  <si>
    <t>ThermoScientific-Pierce</t>
  </si>
  <si>
    <t>16-2</t>
  </si>
  <si>
    <t>Peptide Synthesis Service</t>
  </si>
  <si>
    <t>11-26</t>
  </si>
  <si>
    <t>Glass Capillary</t>
  </si>
  <si>
    <t>NanoVial</t>
  </si>
  <si>
    <t>Chromatography</t>
  </si>
  <si>
    <t>G25300</t>
  </si>
  <si>
    <t>10, 50, 100, 500 G</t>
  </si>
  <si>
    <t>$65, 191, 327</t>
  </si>
  <si>
    <t>protein fractionation range: 1000-5000 Da
used particularly in cleaning up after chem deglycosylation</t>
  </si>
  <si>
    <t>G25150</t>
  </si>
  <si>
    <t>$65, 228, 301</t>
  </si>
  <si>
    <t>G2580</t>
  </si>
  <si>
    <t>$61, 216, 301</t>
  </si>
  <si>
    <t>G2550</t>
  </si>
  <si>
    <t>10, 50, 100 G</t>
  </si>
  <si>
    <t>$52, 237, 408</t>
  </si>
  <si>
    <t>molec biol grade (not Dnases/Rnases) 20-50 um part, 4-6 ml/g</t>
  </si>
  <si>
    <t>S5772</t>
  </si>
  <si>
    <t>25, 100 G</t>
  </si>
  <si>
    <t>$131, 393</t>
  </si>
  <si>
    <t>glass wool</t>
  </si>
  <si>
    <t>glass wool for laboratory use</t>
  </si>
  <si>
    <t>1, 6x1 kg</t>
  </si>
  <si>
    <t>$88, 424</t>
  </si>
  <si>
    <t>disposable soda-lime glass, 5.75 in</t>
  </si>
  <si>
    <t>13-678-6A</t>
  </si>
  <si>
    <t>$30, 100</t>
  </si>
  <si>
    <t>disposable soda-lime glass, 9 in</t>
  </si>
  <si>
    <t>13-678-6B</t>
  </si>
  <si>
    <t>$35, 116</t>
  </si>
  <si>
    <t>22-042-816</t>
  </si>
  <si>
    <t>polyethylene tubing</t>
  </si>
  <si>
    <t>Braintree Sci PE tubing (PE100: 20 ga needle)</t>
  </si>
  <si>
    <t>NC9096331</t>
  </si>
  <si>
    <t>36 ft</t>
  </si>
  <si>
    <t>Braintree Sci PE tubing (PE60: 22 ga needle)</t>
  </si>
  <si>
    <t>NC9216434</t>
  </si>
  <si>
    <t>Blue Dextran [CAS #87915-38-6]</t>
  </si>
  <si>
    <t>void volume marker</t>
  </si>
  <si>
    <t>D5751</t>
  </si>
  <si>
    <t>1, 5, 10 G</t>
  </si>
  <si>
    <t>$40, 138, 200</t>
  </si>
  <si>
    <t>See main sections on the right</t>
  </si>
  <si>
    <t>ACS reagents &gt;=99.0%</t>
  </si>
  <si>
    <t>25, 100, 500 g</t>
  </si>
  <si>
    <t>$77, 260, 658</t>
  </si>
  <si>
    <t>SigmaUltra &gt;=99%</t>
  </si>
  <si>
    <t>S8157</t>
  </si>
  <si>
    <t>10, 25, 100 g</t>
  </si>
  <si>
    <t>$75, 156, 545</t>
  </si>
  <si>
    <t>(Fourier-transform) Infrared (FTIR) Spectroscopy</t>
  </si>
  <si>
    <t>18-1</t>
  </si>
  <si>
    <t>1-1</t>
  </si>
  <si>
    <t>99.994% atom D</t>
  </si>
  <si>
    <t>10, 50 g</t>
  </si>
  <si>
    <t>99.990% atom D</t>
  </si>
  <si>
    <t>10 x 0.5 ml</t>
  </si>
  <si>
    <t>99.98% atom D</t>
  </si>
  <si>
    <t>99.96% atom D</t>
  </si>
  <si>
    <t>10, 50, 125 g</t>
  </si>
  <si>
    <t>$37 / 114 /  251</t>
  </si>
  <si>
    <t>$77 / $203</t>
  </si>
  <si>
    <t>$112 / 289</t>
  </si>
  <si>
    <t>10 x 0.75 ml</t>
  </si>
  <si>
    <t>10 x 1.0 ml</t>
  </si>
  <si>
    <t>10, 30 g</t>
  </si>
  <si>
    <t>$62 / 161</t>
  </si>
  <si>
    <t>99.9% atom D</t>
  </si>
  <si>
    <t>10, 25, 100, 125, 250, 500 g</t>
  </si>
  <si>
    <t>$15 / 29 / 83 / 108 / 189 / 377</t>
  </si>
  <si>
    <t>formic acid (LC-MS/ESI grade) [CAS 64-18-6]</t>
  </si>
  <si>
    <t>trifluoroacetic acid (TFA, MS-grade) [CAS  76-05-1]</t>
  </si>
  <si>
    <t>acetonitrile (HPLC grade) [CAS 75-05-8]</t>
  </si>
  <si>
    <t>acetonitrile (LC-MS grade) [CAS 75-05-8]</t>
  </si>
  <si>
    <t>iodoacetamide [CAS  144-48-9]</t>
  </si>
  <si>
    <t>Trypsin [CAS  9002-07-7] for in-gel/solution digestion</t>
  </si>
  <si>
    <t>Ponceau S [CAS 6226-79-5]</t>
  </si>
  <si>
    <t>trichloroacetic acid (TCA) [CAS  76-03-9]
(not the same as for protein precipitation)</t>
  </si>
  <si>
    <t>sodium dithionite [CAS  7775-14-6]</t>
  </si>
  <si>
    <t>potassium carbonate [CAS  584-08-7]</t>
  </si>
  <si>
    <t>Silver nitrate [CAS  7761-88-8]</t>
  </si>
  <si>
    <t>Acetic acid [CAS  64-19-7]</t>
  </si>
  <si>
    <r>
      <t xml:space="preserve">Ethanol [CAS  64-17-5]
</t>
    </r>
    <r>
      <rPr>
        <sz val="10"/>
        <color indexed="10"/>
        <rFont val="Arial"/>
        <family val="2"/>
      </rPr>
      <t xml:space="preserve">NOTE:  95-96% EtOH is acceptable so long as it does not contain denaturants, which I think might modify proteins </t>
    </r>
  </si>
  <si>
    <t>Methanol [CAS  67-56-1]</t>
  </si>
  <si>
    <t>Hydrochloric acid [CAS  7647-01-0]</t>
  </si>
  <si>
    <t>Agarose [CAS  9012-36-6]</t>
  </si>
  <si>
    <t>Glycerol [CAS  56-81-5]</t>
  </si>
  <si>
    <t>Sodium Dodecyl Sulfate (SDS) [CAS  151-21-3]</t>
  </si>
  <si>
    <t>Glycine (for electrode buffer) [CAS  56-40-6]</t>
  </si>
  <si>
    <t>Tris base  [CAS  77-86-1]</t>
  </si>
  <si>
    <t>TEMED [CAS  110-18-9]</t>
  </si>
  <si>
    <t>ammonium persulfate [CAS  7727-54-0]</t>
  </si>
  <si>
    <t>Bisacrylamide [CAS 110-26-9]</t>
  </si>
  <si>
    <t>Acrylamide [CAS 79-06-1]</t>
  </si>
  <si>
    <t>2-Hydroxyethyl disulfide [CAS 1892-29-1]</t>
  </si>
  <si>
    <t>Dithiothreitol (DTT) [CAS 3483-12-3]</t>
  </si>
  <si>
    <t>Mineral Oil [CAS  8042-47-5]</t>
  </si>
  <si>
    <t>deuterated water (D2O)</t>
  </si>
  <si>
    <t>G1P3</t>
  </si>
  <si>
    <t>G1P2</t>
  </si>
  <si>
    <t>G1P4</t>
  </si>
  <si>
    <t>G2P4</t>
  </si>
  <si>
    <t>G2P3</t>
  </si>
  <si>
    <t>G6P4</t>
  </si>
  <si>
    <t>G7P4</t>
  </si>
  <si>
    <t>G8P4</t>
  </si>
  <si>
    <t>G9P4</t>
  </si>
  <si>
    <t>G10P4</t>
  </si>
  <si>
    <t>G11P4</t>
  </si>
  <si>
    <t>G12P4</t>
  </si>
  <si>
    <t>G11P5</t>
  </si>
  <si>
    <t>G12P5</t>
  </si>
  <si>
    <t>G12P6</t>
  </si>
  <si>
    <t>G1P6</t>
  </si>
  <si>
    <t>G1P5</t>
  </si>
  <si>
    <t>G6P5</t>
  </si>
  <si>
    <t>ammonium nitrate [CAS 6484-52-2]</t>
  </si>
  <si>
    <t>lithium nitrate [CAS 7790-69-4]</t>
  </si>
  <si>
    <t>99.999% trace metals basis</t>
  </si>
  <si>
    <t>TraceSELECT®, ?99.999% (metals basis)</t>
  </si>
  <si>
    <t>sodium nitrate [CAS 7631-99-4]</t>
  </si>
  <si>
    <t xml:space="preserve">25G </t>
  </si>
  <si>
    <t>potassium nitrate [CAS 7757-79-1]</t>
  </si>
  <si>
    <t>rubidium nitrate [CAS 13126-12-0]</t>
  </si>
  <si>
    <t>cesium nitrate [CAS 7789-18-6]</t>
  </si>
  <si>
    <t>99.99% trace metals basis</t>
  </si>
  <si>
    <t>magnesium nitrate 6 H2O [CAS 13446-18-9]</t>
  </si>
  <si>
    <t>99.997% trace metals basis</t>
  </si>
  <si>
    <t>≥99.99% trace metals basis</t>
  </si>
  <si>
    <t>calcium nitrate hydrate [CAS 35054-52-5]</t>
  </si>
  <si>
    <t>chromium (III) nitrate 9 H2O  [CAS  7789-02-8]</t>
  </si>
  <si>
    <t>molybdenum(VI) oxide [CAS 1313-27-5]</t>
  </si>
  <si>
    <t>manganese(II) nitrate hydrate [CAS 15710-66-4]</t>
  </si>
  <si>
    <t>Iron(III) nitrate 9 H2O [CAS 7782-61-8]</t>
  </si>
  <si>
    <t>cobalt(II) nitrate 6 H2O [CAS 10026-22-9]</t>
  </si>
  <si>
    <t>nickel(II) nitrate 6 H2O</t>
  </si>
  <si>
    <t>20 g</t>
  </si>
  <si>
    <t>copper(II) nitrate hydrate [CAS 13778-31-9]</t>
  </si>
  <si>
    <t>99.9999% trace metals basis</t>
  </si>
  <si>
    <t>zinc nitrate hydrate [CAS 13778-30-8]</t>
  </si>
  <si>
    <t>silver nitrate [CAS 7761-88-8]</t>
  </si>
  <si>
    <t>mercury(II) nitrate monohydrate [CAS 7783-34-8]</t>
  </si>
  <si>
    <t>zinc acetate [CAS 557-34-6]</t>
  </si>
  <si>
    <t>cadmium nitrate [CAS 10022-68-1]</t>
  </si>
  <si>
    <t>mercury(II) acetate [CAS  1600-27-7]</t>
  </si>
  <si>
    <t>zinc chloride [CAS 7646-85-7]</t>
  </si>
  <si>
    <t>lithium acetate 2 H2O [CAS 6108-17-4]</t>
  </si>
  <si>
    <t>silver acetate [CAS 563-63-3]</t>
  </si>
  <si>
    <t>cadmium acetate hydrate [CAS89759-80-8]</t>
  </si>
  <si>
    <t>manganese(II) acetate 4 H2O [CAS 6156-78-1]</t>
  </si>
  <si>
    <t>99.98% trace metals basis, ~100 ppm Rb, &lt;50 ppm Cs</t>
  </si>
  <si>
    <t>potassium acetate [CAS 127-08-2]</t>
  </si>
  <si>
    <t>ammonium acetate [CAS 631-61-8]</t>
  </si>
  <si>
    <t>99.998% trace metals basis</t>
  </si>
  <si>
    <t>nickel(II) acetate 4 H2O [CAS 6018-89-9]</t>
  </si>
  <si>
    <t>99.995% trace metals basis</t>
  </si>
  <si>
    <t>iron(II) acetate [CAS 3094-87-9]</t>
  </si>
  <si>
    <t>copper(II) acetate [CAS 142-71-2]</t>
  </si>
  <si>
    <t>sodium acetate [CAS 127-09-3]</t>
  </si>
  <si>
    <t>TraceSELECT, ≥99.999% (metals basis), anhydrous</t>
  </si>
  <si>
    <t>cobalt(II) acetate 4 H2O [CAS 6147-53-1]</t>
  </si>
  <si>
    <t>magnesium acetate 4 H2O [CAS 16674-78-5]</t>
  </si>
  <si>
    <t>calcium acetate hydrate [CAS 114460-21-8]</t>
  </si>
  <si>
    <t>≥99.8% trace metals basis</t>
  </si>
  <si>
    <t>rubidium acetate [CAS 563-67-7]</t>
  </si>
  <si>
    <t>cesium acetate [CAS 3396-11-0]</t>
  </si>
  <si>
    <t>G1P1</t>
  </si>
  <si>
    <t>G2P2</t>
  </si>
  <si>
    <t>G7P3</t>
  </si>
  <si>
    <t>G8P3</t>
  </si>
  <si>
    <t>G9P3</t>
  </si>
  <si>
    <t>G10P3</t>
  </si>
  <si>
    <t>G11P3</t>
  </si>
  <si>
    <t>G12P3</t>
  </si>
  <si>
    <t>G12P2</t>
  </si>
  <si>
    <t>M956231AD1-S</t>
  </si>
  <si>
    <t>10 pk</t>
  </si>
  <si>
    <t>265 TL</t>
  </si>
  <si>
    <t>conductive elastomer</t>
  </si>
  <si>
    <t>320 TL</t>
  </si>
  <si>
    <t>conductive elastomer for glass capillary</t>
  </si>
  <si>
    <t>water (LC-MS grade)</t>
  </si>
  <si>
    <t>1L, 4x4L</t>
  </si>
  <si>
    <t>$36, 283</t>
  </si>
  <si>
    <t>LC-MS Chromasolv</t>
  </si>
  <si>
    <t>water (HPLC grade)</t>
  </si>
  <si>
    <t>GELoader® tips (Eppendorf style)</t>
  </si>
  <si>
    <t>1 pack (2 x 96 racked)</t>
  </si>
  <si>
    <t>Z317047</t>
  </si>
  <si>
    <t>Eppendorf® GELoader® tips</t>
  </si>
  <si>
    <t xml:space="preserve">21-380-2M </t>
  </si>
  <si>
    <t>case of 200</t>
  </si>
  <si>
    <t xml:space="preserve">Eppendorf Geloader Pipet Tips </t>
  </si>
  <si>
    <t>light</t>
  </si>
  <si>
    <t>heavy</t>
  </si>
  <si>
    <t>M7279</t>
  </si>
  <si>
    <t>&gt;=98% powder</t>
  </si>
  <si>
    <t>25, 100 g</t>
  </si>
  <si>
    <t>$37, 81</t>
  </si>
  <si>
    <t>&gt;= 99%, Biochemika, for electr</t>
  </si>
  <si>
    <t>96 well plates (V-bottom style)</t>
  </si>
  <si>
    <t>96-well PCR plate</t>
  </si>
  <si>
    <t>Centrifugal ultrafilter, 3 kDa MWCO</t>
  </si>
  <si>
    <t>Centrifugal ultrafilter, 10 kDa MWCO</t>
  </si>
  <si>
    <t>Centrifugal ultrafilter, 30 kDa MWCO</t>
  </si>
  <si>
    <t>Fisher/Millipore</t>
  </si>
  <si>
    <t>Centrifugal ultrafilter, 5 kDa MWCO</t>
  </si>
  <si>
    <t>Sartorius/Stedim</t>
  </si>
  <si>
    <t>VS0191, VS0192</t>
  </si>
  <si>
    <t>25, 100 ct</t>
  </si>
  <si>
    <t>Vivaspin 500 PES memb 3000MWCO, 0.5 ml</t>
  </si>
  <si>
    <t>Vivaspin 500 PES memb 5000MWCO, 0.5 ml</t>
  </si>
  <si>
    <t>VS0111, VS0112</t>
  </si>
  <si>
    <t>Vivaspin 500 PES memb 10,000MWCO, 0.5 ml</t>
  </si>
  <si>
    <t>VS0101, VS0102</t>
  </si>
  <si>
    <t>Vivaspin 500 PES memb 30,000MWCO, 0.5 ml</t>
  </si>
  <si>
    <t>Centrifugal ultrafilter, 50 kDa MWCO</t>
  </si>
  <si>
    <t>Centrifugal ultrafilter, 100 kDa MWCO</t>
  </si>
  <si>
    <t>Centrifugal ultrafilter, 300 kDa MWCO</t>
  </si>
  <si>
    <t>Centrifugal ultrafilter, 1 MDa MWCO</t>
  </si>
  <si>
    <t>Centrifugal ultrafilter, 0.2 um</t>
  </si>
  <si>
    <t>Vivaspin 500 PES memb 50,000MWCO, 0.5 ml</t>
  </si>
  <si>
    <t>Vivaspin 500 PES memb 100,000MWCO, 0.5 ml</t>
  </si>
  <si>
    <t>Vivaspin 500 PES memb 300,000MWCO, 0.5 ml</t>
  </si>
  <si>
    <t>Vivaspin 500 PES memb 1,000,000MWCO, 0.5 ml</t>
  </si>
  <si>
    <t>Vivaspin 500 PES memb 0.2 um, 0.5 ml</t>
  </si>
  <si>
    <t>VS0121, VS0121</t>
  </si>
  <si>
    <t>VS0131, VS0132</t>
  </si>
  <si>
    <t>VS0141, VS0142</t>
  </si>
  <si>
    <t>VS0151, VS0152</t>
  </si>
  <si>
    <t>VS0161, VS0162</t>
  </si>
  <si>
    <t>VS0171, VS0172</t>
  </si>
  <si>
    <t>Vivaspin 2 PES memb 3000MWCO, 2 ml</t>
  </si>
  <si>
    <t>VS0291, VS0292</t>
  </si>
  <si>
    <t>Vivaspin 2 PES memb 5000MWCO, 2 ml</t>
  </si>
  <si>
    <t>range:  100-500 ul</t>
  </si>
  <si>
    <t>range:  0.4-2 ml</t>
  </si>
  <si>
    <t>VS0211, VS0212</t>
  </si>
  <si>
    <t>Vivaspin 2 PES memb 10,000MWCO, 2 ml</t>
  </si>
  <si>
    <t>VS0201, VS0202</t>
  </si>
  <si>
    <t>Protein-in-Gel Staining</t>
  </si>
  <si>
    <t>9-5</t>
  </si>
  <si>
    <t>9-6</t>
  </si>
  <si>
    <t>9-7</t>
  </si>
  <si>
    <t>9-8</t>
  </si>
  <si>
    <t>9-9</t>
  </si>
  <si>
    <t>9-10</t>
  </si>
  <si>
    <t>9-11</t>
  </si>
  <si>
    <t>9-12</t>
  </si>
  <si>
    <t>9-13</t>
  </si>
  <si>
    <t>9-14</t>
  </si>
  <si>
    <t>9-15</t>
  </si>
  <si>
    <t>9-16</t>
  </si>
  <si>
    <t>9-17</t>
  </si>
  <si>
    <t>9-18</t>
  </si>
  <si>
    <t>161-0786, 161-0787</t>
  </si>
  <si>
    <t>1 L, 5 L</t>
  </si>
  <si>
    <t>?, 570 YTL</t>
  </si>
  <si>
    <t>Invitrogen</t>
  </si>
  <si>
    <t>SimplyBlue SafeStain</t>
  </si>
  <si>
    <t>LC6060, LC6065</t>
  </si>
  <si>
    <t>1 L, 3.5 L</t>
  </si>
  <si>
    <t>$110, $263</t>
  </si>
  <si>
    <t>Imperial Protein Stain</t>
  </si>
  <si>
    <t>24615, 24617</t>
  </si>
  <si>
    <t>1 L, 3 X 1 L</t>
  </si>
  <si>
    <t>Flamingo fluorescent (SYPRO Ruby alternative)</t>
  </si>
  <si>
    <t>161-0490, 161-0491, 161-0492</t>
  </si>
  <si>
    <t>Flamingo Fluorescent Gel stain, 10X concentrate</t>
  </si>
  <si>
    <t>20, 100, 500 ml</t>
  </si>
  <si>
    <t>$60, 166, 779</t>
  </si>
  <si>
    <t>The 500 ml size sufficient to stain 10-15 18x18 cm gels</t>
  </si>
  <si>
    <t>Deep Purple fluorescent (SYPRO Ruby alternative)</t>
  </si>
  <si>
    <t>Deep Purple Total Protein Stain, 200X concentrate</t>
  </si>
  <si>
    <t>RPN63-5, RPN6306</t>
  </si>
  <si>
    <t>5, 25 ml</t>
  </si>
  <si>
    <t>requires scanner with 532 nm excitation and 560 LP or 610 BP emission filter</t>
  </si>
  <si>
    <t>9-19</t>
  </si>
  <si>
    <t>9-20</t>
  </si>
  <si>
    <t>VS0221, VS0222</t>
  </si>
  <si>
    <t>VS0231, VS0232</t>
  </si>
  <si>
    <t>VS0241, VS0242</t>
  </si>
  <si>
    <t>VS0251, VS0252</t>
  </si>
  <si>
    <t>VS0261, VS0262</t>
  </si>
  <si>
    <t>VS0271, VS0272</t>
  </si>
  <si>
    <t>Vivaspin 2 Cellulose triacetate memb 5000MWCO, 2 ml</t>
  </si>
  <si>
    <t>VS02U1, VS02U2</t>
  </si>
  <si>
    <t>Vivaspin 2 Cellulose triacetate memb 10,000MWCO, 2 ml</t>
  </si>
  <si>
    <t>Centrifugal ultrafilter, 20 kDa MWCO</t>
  </si>
  <si>
    <t>VS02V1, VS02V2</t>
  </si>
  <si>
    <t>VS02X1, VS02X2</t>
  </si>
  <si>
    <t>Centrifugal ultrafilter, 2 kDa MWCO</t>
  </si>
  <si>
    <t>Vivaspin 2 Hydrosart memb 2000MWCO, 2 ml</t>
  </si>
  <si>
    <t>VS02H91, VS02H92</t>
  </si>
  <si>
    <t>Vivaspin 2 Hydrosart memb 5000MWCO, 2 ml</t>
  </si>
  <si>
    <t>VS02H11, VS02H12</t>
  </si>
  <si>
    <t>Vivaspin 2 Cellulose triacetate memb 20,000MWCO, 2 ml</t>
  </si>
  <si>
    <t>Vivaspin 2 Hydrosart memb 10,000MWCO, 2 ml</t>
  </si>
  <si>
    <t>VS02H01, VS02H02</t>
  </si>
  <si>
    <t>Vivaspin 2 PES memb 30,000MWCO, 2 ml</t>
  </si>
  <si>
    <t>Vivaspin 2 PES memb 50,000MWCO, 2 ml</t>
  </si>
  <si>
    <t>Vivaspin 2 PES memb 100,000MWCO, 2 ml</t>
  </si>
  <si>
    <t>Vivaspin 2 PES memb 300,000MWCO, 2 ml</t>
  </si>
  <si>
    <t>Vivaspin 2 PES memb 1,000,000MWCO, 2 ml</t>
  </si>
  <si>
    <t>Vivaspin 2 PES memb 0.2 um, 2 ml</t>
  </si>
  <si>
    <t>Vivaspin 2 Hydrosart memb 30,000MWCO, 2 ml</t>
  </si>
  <si>
    <t>VS02H21, VS02H22</t>
  </si>
  <si>
    <t>Centrisart I,  5000MWCO CTA</t>
  </si>
  <si>
    <t>13229-E</t>
  </si>
  <si>
    <t>drug binding, serum metabs, protein/virus removal</t>
  </si>
  <si>
    <t>Centrisart I,  10,000MWCO CTA</t>
  </si>
  <si>
    <t>13239-E</t>
  </si>
  <si>
    <t>13249-E</t>
  </si>
  <si>
    <t>13269-E</t>
  </si>
  <si>
    <t>13279-E</t>
  </si>
  <si>
    <t>Centrisart I,  20,000MWCO CTA</t>
  </si>
  <si>
    <t>Centrisart I,  100,000MWCO CTA</t>
  </si>
  <si>
    <t>Centrisart I,  300,000MWCO CTA</t>
  </si>
  <si>
    <t>range:  1-4 ml</t>
  </si>
  <si>
    <t>Vivaspin 4 PES memb 5000MWCO, 4 ml</t>
  </si>
  <si>
    <t>VS0413, VS0414</t>
  </si>
  <si>
    <t>Amino Acid Analysis</t>
  </si>
  <si>
    <t>Ninhydrin [CAS 485-47-2]</t>
  </si>
  <si>
    <t xml:space="preserve">Ninhydrin (Certified ACS), Fisher Chemical </t>
  </si>
  <si>
    <t>T349-10</t>
  </si>
  <si>
    <t>10 g amber glass</t>
  </si>
  <si>
    <t>MP Biomedicals Inc</t>
  </si>
  <si>
    <t>ICN10264805</t>
  </si>
  <si>
    <t>Dimethylamino-azobenzenesulfonyl chloride (DABSYL-Cl) [CAS 56512-49-3]</t>
  </si>
  <si>
    <t xml:space="preserve">Dabsyl Chloride, Thermo Scientific </t>
  </si>
  <si>
    <t>PI-21720</t>
  </si>
  <si>
    <t>o-Phthalaldehyde [CAS 643-79-8]</t>
  </si>
  <si>
    <t>9-Fluorenylmethylchloroformate (FMOC-Cl) [CAS 28920-43-6]</t>
  </si>
  <si>
    <t xml:space="preserve">9-Fluorenylmethyl Chloroformate 98%, Acros Organics </t>
  </si>
  <si>
    <t xml:space="preserve">AC17094-0050 </t>
  </si>
  <si>
    <t>7-Fluoro-4-nitrobenzo-2-oxa-1,3-diazole (NBD-F) [CAS 29270-56-2]</t>
  </si>
  <si>
    <t xml:space="preserve">NBD-F 98%, Acros Organics </t>
  </si>
  <si>
    <t>AC41545-0250</t>
  </si>
  <si>
    <t>N-Methyl-bis(trifluoroacetamide) (MBFTA) [CAS 685-27-8]</t>
  </si>
  <si>
    <t xml:space="preserve">MBTFA, Thermo Scientific </t>
  </si>
  <si>
    <t xml:space="preserve">PI-49703 </t>
  </si>
  <si>
    <t>potassium chloride [CAS 7447-40-7]</t>
  </si>
  <si>
    <t>potassium chloride, ACS reag 99-100.5%</t>
  </si>
  <si>
    <t>P3911</t>
  </si>
  <si>
    <t>500 g, 1, 2.5, 5 kg</t>
  </si>
  <si>
    <t>$40, 76, 114, 281</t>
  </si>
  <si>
    <t>sodium chloride (cryst, cert ACS)</t>
  </si>
  <si>
    <t>S271-1</t>
  </si>
  <si>
    <t>S271-500</t>
  </si>
  <si>
    <t>o-phosphoric acid, 85% (cert ACS)</t>
  </si>
  <si>
    <t>A242-1</t>
  </si>
  <si>
    <t>A242-212</t>
  </si>
  <si>
    <t>potassium hydroxide [CAS 1310-58-3]</t>
  </si>
  <si>
    <t>potassium hydroxide pellets cert ACS &gt;=85%</t>
  </si>
  <si>
    <t>P250-1</t>
  </si>
  <si>
    <t>P250-500</t>
  </si>
  <si>
    <t>sodium hydroxide [CAS 1310-73-2]</t>
  </si>
  <si>
    <t>sodium hydroxide pellets cert ACS</t>
  </si>
  <si>
    <t>S318-1</t>
  </si>
  <si>
    <t>UNO Q-1</t>
  </si>
  <si>
    <t>UNO Q-6</t>
  </si>
  <si>
    <t>UNO Q-12</t>
  </si>
  <si>
    <t>UNO S-1</t>
  </si>
  <si>
    <t>UNO S-6</t>
  </si>
  <si>
    <t>UNO S-12</t>
  </si>
  <si>
    <t>720-0001</t>
  </si>
  <si>
    <t>720-0003</t>
  </si>
  <si>
    <t>720-0005</t>
  </si>
  <si>
    <t>720-0021</t>
  </si>
  <si>
    <t>720-0023</t>
  </si>
  <si>
    <t>720-0025</t>
  </si>
  <si>
    <t>Hydrophobic Interaction (HIC) media</t>
  </si>
  <si>
    <t>Macro-Prep Methyl HIC support</t>
  </si>
  <si>
    <t>156-0080</t>
  </si>
  <si>
    <t>156-0081</t>
  </si>
  <si>
    <t>156-0082</t>
  </si>
  <si>
    <t>156-0083</t>
  </si>
  <si>
    <t>158-0080</t>
  </si>
  <si>
    <t>5 L</t>
  </si>
  <si>
    <t>10 L</t>
  </si>
  <si>
    <t>Macro-Prep t-Butyl HIC support</t>
  </si>
  <si>
    <t>156-0090</t>
  </si>
  <si>
    <t>156-0091</t>
  </si>
  <si>
    <t>156-0092</t>
  </si>
  <si>
    <t>156-0093</t>
  </si>
  <si>
    <t>158-0090</t>
  </si>
  <si>
    <t>Size Exclusion / Gel Filtration / Molecular Sieving</t>
  </si>
  <si>
    <t>Bio-Gel A-1.5 m, fine</t>
  </si>
  <si>
    <t>151-0450</t>
  </si>
  <si>
    <t>range MW 10-1500 kDa, pH 4-13, temp from 2-30 deg, used for antibodies and aggregates</t>
  </si>
  <si>
    <t>Bio-Gel P-6DG</t>
  </si>
  <si>
    <t>150-0738</t>
  </si>
  <si>
    <t>150-0739</t>
  </si>
  <si>
    <t>150-4114</t>
  </si>
  <si>
    <t>150-4115</t>
  </si>
  <si>
    <t>150-4118</t>
  </si>
  <si>
    <t>Bio-Gel P-2, fine</t>
  </si>
  <si>
    <t>Bio-Gel P-2, extra fine</t>
  </si>
  <si>
    <t>100-1800 Da range</t>
  </si>
  <si>
    <t xml:space="preserve">150-4120 </t>
  </si>
  <si>
    <t xml:space="preserve">150-4124 </t>
  </si>
  <si>
    <t xml:space="preserve">150-4128 </t>
  </si>
  <si>
    <t xml:space="preserve">150-4130 </t>
  </si>
  <si>
    <t xml:space="preserve">150-4134 </t>
  </si>
  <si>
    <t xml:space="preserve">150-4138 </t>
  </si>
  <si>
    <t xml:space="preserve">150-4140 </t>
  </si>
  <si>
    <t xml:space="preserve">150-4144 </t>
  </si>
  <si>
    <t xml:space="preserve">150-4150 </t>
  </si>
  <si>
    <t xml:space="preserve">150-4154 </t>
  </si>
  <si>
    <t xml:space="preserve">150-4160 </t>
  </si>
  <si>
    <t xml:space="preserve">150-4164 </t>
  </si>
  <si>
    <t xml:space="preserve">150-4170 </t>
  </si>
  <si>
    <t xml:space="preserve">150-4174 </t>
  </si>
  <si>
    <t>Bio-Gel P-4 Gel, medium</t>
  </si>
  <si>
    <t>Bio-Gel P-4 Gel, fine</t>
  </si>
  <si>
    <t>Bio-Gel P-4 Gel, extra fine</t>
  </si>
  <si>
    <t>Bio-Gel P-6 Gel, medium</t>
  </si>
  <si>
    <t>Bio-Gel P-6 Gel, fine</t>
  </si>
  <si>
    <t>Bio-Gel P-6 Gel, extra fine</t>
  </si>
  <si>
    <t>Bio-Gel P-10 Gel, medium</t>
  </si>
  <si>
    <t>Bio-Gel P-10 Gel, fine</t>
  </si>
  <si>
    <t>Bio-Gel P-30 Gel, medium</t>
  </si>
  <si>
    <t>Bio-Gel P-30 Gel, fine</t>
  </si>
  <si>
    <t>Bio-Gel P-60 Gel, medium</t>
  </si>
  <si>
    <t>Bio-Gel P-60 Gel, fine</t>
  </si>
  <si>
    <t>Bio-Gel P-100 Gel, medium</t>
  </si>
  <si>
    <t>800-4000 Da range</t>
  </si>
  <si>
    <t>1000-6000 Da range</t>
  </si>
  <si>
    <t>1500-20,000 Da range</t>
  </si>
  <si>
    <t>2500-40,000 Da range</t>
  </si>
  <si>
    <t>3000-60,000 Da range</t>
  </si>
  <si>
    <t>5000-100,000 Da range</t>
  </si>
  <si>
    <t>Bio-Gel P-100 Gel, fine</t>
  </si>
  <si>
    <t>S9514</t>
  </si>
  <si>
    <t>1 ct, 20-40 um</t>
  </si>
  <si>
    <t>1000-300,000 Da range</t>
  </si>
  <si>
    <t>Superose 12, prep grade [CAS 97599-42-3]</t>
  </si>
  <si>
    <t>Superose 6 PC 3.2/30</t>
  </si>
  <si>
    <t>45-000-125</t>
  </si>
  <si>
    <t>Superose 12 PC 3.2/30</t>
  </si>
  <si>
    <t>45-000-126</t>
  </si>
  <si>
    <t xml:space="preserve">GEHCLS 17067401 </t>
  </si>
  <si>
    <t xml:space="preserve">GEHCLS 17067301 </t>
  </si>
  <si>
    <t>Superose 6 10/300 GL</t>
  </si>
  <si>
    <t>Superose 12 10/300 GL</t>
  </si>
  <si>
    <t>P7892</t>
  </si>
  <si>
    <t>10, 50 ml</t>
  </si>
  <si>
    <t>$48, 150</t>
  </si>
  <si>
    <t>3-5 mg/ml lactoglobulin binding</t>
  </si>
  <si>
    <t>anion-exchange</t>
  </si>
  <si>
    <t>cation-exchange</t>
  </si>
  <si>
    <t>C25120</t>
  </si>
  <si>
    <t>10, 50, 100 g</t>
  </si>
  <si>
    <t>$63, 184, 315</t>
  </si>
  <si>
    <t>40-125 um part, ~30 kDa exclusion, 4-5 mEq/g</t>
  </si>
  <si>
    <t>CM-Sephadex C-25 [CAS 62886-59-3]</t>
  </si>
  <si>
    <t>CM-Sephadex C-50 [CAS 9047-08-9]</t>
  </si>
  <si>
    <t>C50120</t>
  </si>
  <si>
    <t>$54, 204, 351</t>
  </si>
  <si>
    <t>40-125 um part, ~200 kDa exclusion, 4-5 mEq/g</t>
  </si>
  <si>
    <t>DEAE-Sephadex A-25, chloride form [CAS 12609-80-2]</t>
  </si>
  <si>
    <t>A25120</t>
  </si>
  <si>
    <t>40-125 um part, ~30 kDa exclusion, 3-4 mEq/g</t>
  </si>
  <si>
    <t>10, 50, 100, 500 g</t>
  </si>
  <si>
    <t>$60, 242, 366, 1405</t>
  </si>
  <si>
    <t>QAE-Sephadex A-25 chloride [CAS 52219-08-6]</t>
  </si>
  <si>
    <t>Q25120</t>
  </si>
  <si>
    <t>$94, 273, 469</t>
  </si>
  <si>
    <t>40-125 um part, ~30 kDa exclusion, 2,6-3.4 mEq/g</t>
  </si>
  <si>
    <t>QAE-Sephadex A-50 chloride [CAS 83382-89-2]</t>
  </si>
  <si>
    <t>Q50120</t>
  </si>
  <si>
    <t>$127, 371, 638</t>
  </si>
  <si>
    <t>40-125 um part, ~200 kDa exclusion, 2,6-3.4 mEq/g</t>
  </si>
  <si>
    <t>Sephadex G-25 (coarse) 100-300 um particle; 4-6 ml/g</t>
  </si>
  <si>
    <t>Sephadex G-25 (medium) 50-150 um part, 4-6 ml/g</t>
  </si>
  <si>
    <t>Sephadex G-25 (fine) 20-80 um part, 4-6 ml/g</t>
  </si>
  <si>
    <t>Sephadex G-25 (superfine) 20-50 um part, 4-6 ml/g</t>
  </si>
  <si>
    <t>SP-Sephadex C-50 sodium form [CAS 61374-06-9]</t>
  </si>
  <si>
    <t>SPC50120</t>
  </si>
  <si>
    <t>$57, 196</t>
  </si>
  <si>
    <t>40-125 um part, ~200 kDa exclusion, 2.0-2.6 mEq/g</t>
  </si>
  <si>
    <t xml:space="preserve">Maleic Acid (Reagent), Fisher Chemical </t>
  </si>
  <si>
    <t>O3417-500</t>
  </si>
  <si>
    <t>makes soluble and membrane fractions</t>
  </si>
  <si>
    <t>163-2086</t>
  </si>
  <si>
    <t>makes one fractions; 20 preparations</t>
  </si>
  <si>
    <t>ReadyPrep Total Protein extraction</t>
  </si>
  <si>
    <t>Thermo Scientific</t>
  </si>
  <si>
    <t>Pierce Bicinchoninic Acid (BCA) assay</t>
  </si>
  <si>
    <t>1 L kit (see comment)</t>
  </si>
  <si>
    <t>500 mL kit (see comment)</t>
  </si>
  <si>
    <t>500 tube assays, 5000 microplate assays</t>
  </si>
  <si>
    <t>250 tube assays, 2500 microplate assays</t>
  </si>
  <si>
    <t>Bradford (acidic Coomassie G250) assays</t>
  </si>
  <si>
    <t>bovine serum albumin (protein assay standard)</t>
  </si>
  <si>
    <t>4-4</t>
  </si>
  <si>
    <t>Thermo Scientific (Pierce)</t>
  </si>
  <si>
    <t>Bovine Serum Albumin Standard (2 mg/ml)</t>
  </si>
  <si>
    <t>10 x 1 ml ampules</t>
  </si>
  <si>
    <t>50 ml bottle</t>
  </si>
  <si>
    <t>G Biosciences</t>
  </si>
  <si>
    <t>786-006</t>
  </si>
  <si>
    <t>2 x 5 ml</t>
  </si>
  <si>
    <t>Protein Standard II (BSA)</t>
  </si>
  <si>
    <t>500-0007</t>
  </si>
  <si>
    <t>Protein Standard I (bovine gamma globulin)</t>
  </si>
  <si>
    <t>500-0005</t>
  </si>
  <si>
    <t>500-0206</t>
  </si>
  <si>
    <t>QuickStart</t>
  </si>
  <si>
    <t>makes 20 ml of 1.4 +/- 0.2 mg/ml BSA</t>
  </si>
  <si>
    <t>makes 20 ml of 1.4 +/- 0.2 mg/ml solution</t>
  </si>
  <si>
    <t>(see comment)</t>
  </si>
  <si>
    <t>5 x 2 ml of 2 mg/ml BSA</t>
  </si>
  <si>
    <t>Fisher Sci</t>
  </si>
  <si>
    <t>TS-Pierce Bovine Serum Albumin Standards</t>
  </si>
  <si>
    <t>PI-23210</t>
  </si>
  <si>
    <t>PI-23209</t>
  </si>
  <si>
    <t>Fermentas</t>
  </si>
  <si>
    <t>R1281</t>
  </si>
  <si>
    <t>4 x 1 ml</t>
  </si>
  <si>
    <t>Bovine Serum Albumin Std Set, ready-to-use</t>
  </si>
  <si>
    <t>Sigma-Aldrich (Fluka)</t>
  </si>
  <si>
    <t>Protein Standard (BSA, 2 mg/ml)</t>
  </si>
  <si>
    <t>P0834</t>
  </si>
  <si>
    <t>in 0.9% NaCl + 0.05% Na azide</t>
  </si>
  <si>
    <t>2 mg amp (reconst 1 ml)</t>
  </si>
  <si>
    <t>P0914-5AMP</t>
  </si>
  <si>
    <t>P0914-10AMP</t>
  </si>
  <si>
    <t>1 mg/amp (reconst 1 ml)</t>
  </si>
  <si>
    <t>contains 0.15 M NaCl + 0.05% Na azide</t>
  </si>
  <si>
    <t>Protein micro standard</t>
  </si>
  <si>
    <t>USA Scientific</t>
  </si>
  <si>
    <t>Polystyrene cuvette, 1.5 ml</t>
  </si>
  <si>
    <t>9090-0460</t>
  </si>
  <si>
    <t>10 trays of 100 ct</t>
  </si>
  <si>
    <t>Globe Scientific</t>
  </si>
  <si>
    <t>5 trays of 100 ct/tray</t>
  </si>
  <si>
    <t>Spectrophot. Cuvette, Micro (PS)</t>
  </si>
  <si>
    <t>BRAND Scientific</t>
  </si>
  <si>
    <t>Cuvette, PS, semi-micro</t>
  </si>
  <si>
    <t>759075D</t>
  </si>
  <si>
    <t>759076D</t>
  </si>
  <si>
    <t>Fisher Scientific</t>
  </si>
  <si>
    <t>Fisherbrand Disp. Cuvets, SemiMicro 1.5 ml</t>
  </si>
  <si>
    <t>14-955-127</t>
  </si>
  <si>
    <t>4-5</t>
  </si>
  <si>
    <t>4-6</t>
  </si>
  <si>
    <t>4-7</t>
  </si>
  <si>
    <t>pH 3-10 IPG strip, 7 cm (for IEF)</t>
  </si>
  <si>
    <t>pH 3-10 IPG strip, 11 cm (for IEF)</t>
  </si>
  <si>
    <t>pH 3-10 IPG strip, 17 cm (for IEF)</t>
  </si>
  <si>
    <t>pH 3-10 IPG strip, 18 cm (for IEF)</t>
  </si>
  <si>
    <t>pH 3-5 IPG strip, 18 cm (for IEF)</t>
  </si>
  <si>
    <t>pH 3-6 IPG strip, 17 cm (for IEF)</t>
  </si>
  <si>
    <t>pH 6-11 IPG strip, 18 cm (for IEF)</t>
  </si>
  <si>
    <t>pH 7-10 IPG strip, 17 cm (for IEF)</t>
  </si>
  <si>
    <t>Isoelectric Focusing (IEF) for Two-Dimensional Gel Electrophoresis (2DGE)</t>
  </si>
  <si>
    <t>pH 3-5 IPG strip, 7 cm (for IEF)</t>
  </si>
  <si>
    <t>ProteoGel IPG strip, pH 3-5, 7 cm</t>
  </si>
  <si>
    <t>I3031</t>
  </si>
  <si>
    <t>pH 3-5 IPG strip, 11 cm (for IEF)</t>
  </si>
  <si>
    <t>ProteoGel IPG strip, pH 3-5, 11 cm</t>
  </si>
  <si>
    <t>I3656</t>
  </si>
  <si>
    <t>ProteoGel IPG strip, pH 3-5, 18 cm</t>
  </si>
  <si>
    <t>GE HealthCare LifeSci</t>
  </si>
  <si>
    <t>Immobiline DryStrip 3-10, 7 cm</t>
  </si>
  <si>
    <t>17-6001-11</t>
  </si>
  <si>
    <t>Immobiline DryStrip 3-10, 11 cm</t>
  </si>
  <si>
    <t>18-1016-61</t>
  </si>
  <si>
    <t>Immobiline DryStrip 3-10, 18 cm</t>
  </si>
  <si>
    <t>17-1234-01</t>
  </si>
  <si>
    <t>pH 3-10 IPG strip, 24 cm (for IEF)</t>
  </si>
  <si>
    <t>Immobiline DryStrip 3-10, 24 cm</t>
  </si>
  <si>
    <t>17-6002-44</t>
  </si>
  <si>
    <t>Immobiline DryStrip 3-10NL, 7 cm</t>
  </si>
  <si>
    <t>17-6001-12</t>
  </si>
  <si>
    <t>Immobiline DryStrip 3-10NL, 24 cm</t>
  </si>
  <si>
    <t>17-6003-74</t>
  </si>
  <si>
    <t>Immobiline DryStrip 3-11NL, 11 cm</t>
  </si>
  <si>
    <t>Immobiline DryStrip 3-10NL, 18 cm</t>
  </si>
  <si>
    <t>17-1235-01</t>
  </si>
  <si>
    <t>17-6002-45</t>
  </si>
  <si>
    <t>Immobiline DryStrip 3-11NL, 18 cm</t>
  </si>
  <si>
    <t>17-6003-76</t>
  </si>
  <si>
    <t>Immobiline DryStrip 3-11NL, 24 cm</t>
  </si>
  <si>
    <t>17-6003-77</t>
  </si>
  <si>
    <t>pH 4-7 IPG strip, 7 cm (for IEF)</t>
  </si>
  <si>
    <t>Immobiline DryStrip 4-7, 7 cm</t>
  </si>
  <si>
    <t>17-6001-10</t>
  </si>
  <si>
    <t>Immobiline DryStrip 4-7, 18 cm</t>
  </si>
  <si>
    <t>17-1233-01</t>
  </si>
  <si>
    <t>pH 4-7 IPG strip  (for IEF), 24 cm</t>
  </si>
  <si>
    <t>Immobiline DryStrip 4-7, 24 cm</t>
  </si>
  <si>
    <t>17-6002-46</t>
  </si>
  <si>
    <t>pH 3-10 NL or pH 3-11 NL (nonlinear) IPG Strip, 11 cm</t>
  </si>
  <si>
    <t>pH 3-10 NL or pH 3-11 NL (nonlinear) IPG Strip,  17 cm or 
18 cm (for IEF)</t>
  </si>
  <si>
    <t>pH 3-10 NL or pH 3-11 NL (nonlinear) IPG Strip, 7 cm</t>
  </si>
  <si>
    <t>pH 3-10 NL or pH 3-11 NL (nonlinear) IPG Strip, 24 cm</t>
  </si>
  <si>
    <t>pH 4-7 IPG strip  (for IEF), 17 cm or 18 cm</t>
  </si>
  <si>
    <t>pH 6-9 IPG strip (for IEF), 18 cm</t>
  </si>
  <si>
    <t>pH 6-9 IPG strip (for IEF), 24 cm</t>
  </si>
  <si>
    <t>Immobiline DryStrip 6-9, 18 cm</t>
  </si>
  <si>
    <t>17-6001-88</t>
  </si>
  <si>
    <t>Immobiline DryStrip 6-9, 24 cm</t>
  </si>
  <si>
    <t>17-6002-47</t>
  </si>
  <si>
    <t>pH 7-11NL IPG strip, 7 cm (for IEF)</t>
  </si>
  <si>
    <t>Immobiline DryStrip 7-11NL, 7 cm</t>
  </si>
  <si>
    <t>17-6003-68</t>
  </si>
  <si>
    <t>pH 7-11NL IPG strip, 11 cm (for IEF)</t>
  </si>
  <si>
    <t>Immobiline DryStrip 7-11NL, 11 cm</t>
  </si>
  <si>
    <t>17-6003-69</t>
  </si>
  <si>
    <t>pH 7-11NL IPG strip, 18 cm (for IEF)</t>
  </si>
  <si>
    <t>Immobiline DryStrip 7-11NL, 18 cm</t>
  </si>
  <si>
    <t>17-6003-71</t>
  </si>
  <si>
    <t>pH 7-11NL IPG strip, 24 cm (for IEF)</t>
  </si>
  <si>
    <t>Immobiline DryStrip 7-11NL, 24 cm</t>
  </si>
  <si>
    <t>17-6003-72</t>
  </si>
  <si>
    <t>ProteoGel IPG strip 4-7, 7 cm</t>
  </si>
  <si>
    <t>I2906</t>
  </si>
  <si>
    <t>pH 4-7 IPG strip  (for IEF), 11 cm</t>
  </si>
  <si>
    <t>Immobiline DryStrip 4-7, 11 cm</t>
  </si>
  <si>
    <t>18-1016-60</t>
  </si>
  <si>
    <t>ProteoGel IPG strip 4-7, 11 cm</t>
  </si>
  <si>
    <t>I3531</t>
  </si>
  <si>
    <t>pH 5-8 IPG strip, 7 cm (for IEF)</t>
  </si>
  <si>
    <t>pH 5-8 IPG strip, 11 cm (for IEF)</t>
  </si>
  <si>
    <t>ProteoGel IPG strip 5-8, 7 cm</t>
  </si>
  <si>
    <t>ProteoGel IPG strip 5-8, 11 cm</t>
  </si>
  <si>
    <t>ProteoGel IPG strip 5-8, 18 cm</t>
  </si>
  <si>
    <t>I3156</t>
  </si>
  <si>
    <t>I3781</t>
  </si>
  <si>
    <t>pH 6-11 IPG strip, 7 cm (for IEF)</t>
  </si>
  <si>
    <t>pH 6-11 IPG strip, 11 cm (for IEF)</t>
  </si>
  <si>
    <t>Immobiline DryStrip 6-11, 7 cm</t>
  </si>
  <si>
    <t>Immobiline DryStrip 6-11, 11 cm</t>
  </si>
  <si>
    <t>Immobiline DryStrip 6-11, 18 cm</t>
  </si>
  <si>
    <t>17-6001-94</t>
  </si>
  <si>
    <t>17-6001-95</t>
  </si>
  <si>
    <t>17-6001-97</t>
  </si>
  <si>
    <t>ProteoGel IPG strip 6-11, 18 cm</t>
  </si>
  <si>
    <t>ProteoGel IPG strip 6-11, 11 cm</t>
  </si>
  <si>
    <t>I7531</t>
  </si>
  <si>
    <t>ProteoGel IPG strip 6-11, 7 cm</t>
  </si>
  <si>
    <t>I7406</t>
  </si>
  <si>
    <t>pH 3-6 IPG strip, 7 cm (for IEF)</t>
  </si>
  <si>
    <t>pH 3-6 IPG strip, 11 cm (for IEF)</t>
  </si>
  <si>
    <t>pH 3-6 IPG strip, 24 cm (for IEF)</t>
  </si>
  <si>
    <t>ReadyStrip IPG pH 3-6, 7 cm</t>
  </si>
  <si>
    <t>ReadyStrip IPG pH 3-6, 11 cm</t>
  </si>
  <si>
    <t>ReadyStrip IPG pH 3-6, 24 cm</t>
  </si>
  <si>
    <t>163-2003</t>
  </si>
  <si>
    <t>163-2017</t>
  </si>
  <si>
    <t>pH 3-6 IPG strip, 18 cm (for IEF)</t>
  </si>
  <si>
    <t>ReadyStrip IPG pH 3-6, 18 cm</t>
  </si>
  <si>
    <t>163-2035</t>
  </si>
  <si>
    <t>163-2045</t>
  </si>
  <si>
    <t>ReadyStrip IPG pH 3-10NL, 7 cm</t>
  </si>
  <si>
    <t>163-2002</t>
  </si>
  <si>
    <t>ReadyStrip IPG pH 3-10NL, 11 cm</t>
  </si>
  <si>
    <t>163-2016</t>
  </si>
  <si>
    <t>ReadyStrip IPG pH 3-10NL, 17 cm</t>
  </si>
  <si>
    <t>163-2009</t>
  </si>
  <si>
    <t>ReadyStrip IPG pH 3-10NL, 18 cm</t>
  </si>
  <si>
    <t>163-2033</t>
  </si>
  <si>
    <t>ReadyStrip IPG pH 3-10NL, 24 cm</t>
  </si>
  <si>
    <t>163-2043</t>
  </si>
  <si>
    <t>ReadyStrip IPG pH 4-7, 7 cm</t>
  </si>
  <si>
    <t>163-2001</t>
  </si>
  <si>
    <t>ReadyStrip IPG pH 4-7, 24 cm</t>
  </si>
  <si>
    <t>ReadyStrip IPG pH 4-7, 11 cm</t>
  </si>
  <si>
    <t>ReadyStrip IPG pH 4-7, 18 cm</t>
  </si>
  <si>
    <t>163-2034</t>
  </si>
  <si>
    <t>163-2044</t>
  </si>
  <si>
    <t>ReadyStrip IPG pH 5-8, 7 cm</t>
  </si>
  <si>
    <t>163-2004</t>
  </si>
  <si>
    <t>ReadyStrip IPG pH 5-8, 11 cm</t>
  </si>
  <si>
    <t>163-2018</t>
  </si>
  <si>
    <t>pH 5-8 IPG strip (for IEF), 17 or 18 cm</t>
  </si>
  <si>
    <t>ReadyStrip IPG pH 5-8, 18 cm</t>
  </si>
  <si>
    <t>163-2036</t>
  </si>
  <si>
    <t>pH 5-8 IPG strip (for IEF), 24 cm</t>
  </si>
  <si>
    <t>ReadyStrip IPG pH 5-8, 24 cm</t>
  </si>
  <si>
    <t>163-2046</t>
  </si>
  <si>
    <t>pH 7-10 IPG strip, 7 cm (for IEF)</t>
  </si>
  <si>
    <t>pH 7-10 IPG strip, 11 cm (for IEF)</t>
  </si>
  <si>
    <t>pH 7-10 IPG strip, 18 cm (for IEF)</t>
  </si>
  <si>
    <t>pH 7-10 IPG strip, 24 cm (for IEF)</t>
  </si>
  <si>
    <t>ReadyStrip IPG pH 7-10, 7 cm</t>
  </si>
  <si>
    <t>ReadyStrip IPG pH 7-10, 11 cm</t>
  </si>
  <si>
    <t>ReadyStrip IPG pH 7-10, 17 cm</t>
  </si>
  <si>
    <t>ReadyStrip IPG pH 7-10, 18 cm</t>
  </si>
  <si>
    <t>ReadyStrip IPG pH 7-10, 24 cm</t>
  </si>
  <si>
    <t>163-2005</t>
  </si>
  <si>
    <t>163-2019</t>
  </si>
  <si>
    <t>163-2037</t>
  </si>
  <si>
    <t>163-2047</t>
  </si>
  <si>
    <t>Bio-Rad focusing trays</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</si>
  <si>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</si>
  <si>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</si>
  <si>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</si>
  <si>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</si>
  <si>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</si>
  <si>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</si>
  <si>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</si>
  <si>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</si>
  <si>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</si>
  <si>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</si>
  <si>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</si>
  <si>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</si>
  <si>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</si>
  <si>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</si>
  <si>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</si>
  <si>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</si>
  <si>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</si>
  <si>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</si>
  <si>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</si>
  <si>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</si>
  <si>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</si>
  <si>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</si>
  <si>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</si>
  <si>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</si>
  <si>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</si>
  <si>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</si>
  <si>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</si>
  <si>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</si>
  <si>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</si>
  <si>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</si>
  <si>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These strips are system-dependent.  Ankara Univ. Biotech Institute has following 2nd Dimension Cells
1. GE HealthCare LifeSci Ettan DALTsix system takes all Immobiline DryStrip sizes, but the 7, 11 should be run on Multiphor II system
2. Bio-Rad Protean II XL system takes only the 17 cm strip!!
3. BioRad Protean Plus Dodeca cell used with 17, 18, and 24 cm BioRad strips
Bio-Rad Protean IEF Cell usable with ALL Bio-Rad strips, and probably usable with Immobiline DryStrips (but you need to buy correct focusing tray [see below])</t>
  </si>
  <si>
    <t>Special Chromaotgraphy (Affinity)</t>
  </si>
  <si>
    <t>Activated CH-Sepharose 4B</t>
  </si>
  <si>
    <t>A9019</t>
  </si>
  <si>
    <t>5 g and 15 g</t>
  </si>
  <si>
    <t>375 euro, 823 euro</t>
  </si>
  <si>
    <t>NBS-activated, 6-aminohexanoic acid- coupled Sepharose 4B</t>
  </si>
  <si>
    <t>NBS-Activated CH-Sepharose 4B</t>
  </si>
  <si>
    <t>Cyanogen Bromide-Activated Sepharose 4 Fast Flow</t>
  </si>
  <si>
    <t>C5338</t>
  </si>
  <si>
    <t>1 g, 5 g, 10 g</t>
  </si>
  <si>
    <t>64.80, 203,10, 334.80 euro</t>
  </si>
  <si>
    <t>CNBr-Activated Sepharose 4FF [CAS 68987-32-6]</t>
  </si>
  <si>
    <t>CNBr-Activated Sepharose 4B [CAS 68987-32-6]</t>
  </si>
  <si>
    <t>Cyanogen Bromide-Activated Sepharose 4B</t>
  </si>
  <si>
    <t>C9142</t>
  </si>
  <si>
    <t>1 g, 5 g, 15 g</t>
  </si>
  <si>
    <t>48.20, 173.20, 550.50 euro</t>
  </si>
  <si>
    <t>CNBr-Activated Sepharose 6MB [CAS 68987-32-6]</t>
  </si>
  <si>
    <t>Cyanogen Bromide-Activated Sepharose 6MB</t>
  </si>
  <si>
    <t>C9267</t>
  </si>
  <si>
    <t>212.20 euro</t>
  </si>
  <si>
    <t>Epoxy-Activated Sepharose 6B</t>
  </si>
  <si>
    <t>Epoxy-Activated CH-Sepharose 6B</t>
  </si>
  <si>
    <t>E6754</t>
  </si>
  <si>
    <t>5 g, 15 g</t>
  </si>
  <si>
    <t>362 euro, 785 euro</t>
  </si>
  <si>
    <t>epoxy-activated Sepharose 6B</t>
  </si>
  <si>
    <t>Cibachron Blue F3GA affinity [other names: Affi-Gel Blue, Procion Blue HB, Reactive Blue 2]</t>
  </si>
  <si>
    <t>Affi-Gel Blue Gel, 50-100 mesh</t>
  </si>
  <si>
    <t>Affi-Gel Blue Gel, 100-200 mesh</t>
  </si>
  <si>
    <t>153-7301</t>
  </si>
  <si>
    <t>153-7302</t>
  </si>
  <si>
    <t>albumin removal</t>
  </si>
  <si>
    <t>enzyme purifcation</t>
  </si>
  <si>
    <t>Pall Corp.</t>
  </si>
  <si>
    <t>Blue Trisacryl M Aff. chrom. Sorbent</t>
  </si>
  <si>
    <t>40-80 um particle HSA binds @ 10-15 mg/ml</t>
  </si>
  <si>
    <t>25896-051</t>
  </si>
  <si>
    <t>5 ml</t>
  </si>
  <si>
    <t>25896-045</t>
  </si>
  <si>
    <t>25896-010</t>
  </si>
  <si>
    <t>25896-028</t>
  </si>
  <si>
    <t>1000 ml</t>
  </si>
  <si>
    <t>MP Biomedicals</t>
  </si>
  <si>
    <t>0219126301</t>
  </si>
  <si>
    <t>0219126310</t>
  </si>
  <si>
    <t>Cibracron Blue-Agarose</t>
  </si>
  <si>
    <t>Blue Sepharose 6 Fast Flow</t>
  </si>
  <si>
    <t>17-0948-01</t>
  </si>
  <si>
    <t>GE Healthcare Life Sci</t>
  </si>
  <si>
    <t>Blue Sepharose CL-6B</t>
  </si>
  <si>
    <t>R9903</t>
  </si>
  <si>
    <t>5, 10, 50 ml</t>
  </si>
  <si>
    <t>a2-Macroglobulin</t>
  </si>
  <si>
    <t>Affiland</t>
  </si>
  <si>
    <t>alpha2-Macroglobulin</t>
  </si>
  <si>
    <t>alpha2-hM</t>
  </si>
  <si>
    <t>70, 240, 400 euro</t>
  </si>
  <si>
    <t>affinity purified</t>
  </si>
  <si>
    <t>Chemicals (for Molecular Biology)</t>
  </si>
  <si>
    <t>Expression Vectors / Systems / Kits</t>
  </si>
  <si>
    <t>New England Biolabs</t>
  </si>
  <si>
    <t>E6901S</t>
  </si>
  <si>
    <t>Intein-containing vectors</t>
  </si>
  <si>
    <t>IMPACT (Intein Mediated Purification with an Affinity Chitin-binding Tag) kit</t>
  </si>
  <si>
    <t>CBD tag on either N- (pTYB21) or C- (pTXB1) terminus.  In thiol (DTT) presence, self-cleavage of tag occurs</t>
  </si>
  <si>
    <t xml:space="preserve">Small Ubq-related Modifier (SUMO) vectors </t>
  </si>
  <si>
    <t>Life Tech-Invitrogen</t>
  </si>
  <si>
    <t>Champion pET SUMO Expression System</t>
  </si>
  <si>
    <t>K300-01</t>
  </si>
  <si>
    <t>20 reaction kit</t>
  </si>
  <si>
    <t>N-terminal SUMO (ULP-1)</t>
  </si>
  <si>
    <t>Champion pET100 Directional TOPO Expression Kit with BL21 Star (DE3) One Shot Chemically Competent E coli</t>
  </si>
  <si>
    <t>K100-01</t>
  </si>
  <si>
    <t>Reaction Plates / Containers</t>
  </si>
  <si>
    <t>96-well polystyrene ELISA type</t>
  </si>
  <si>
    <t>Membrane Solutions</t>
  </si>
  <si>
    <t>ELISA Plate, 96 Wells, Detachable, high binding</t>
  </si>
  <si>
    <t>LBEP196</t>
  </si>
  <si>
    <t>200 plates</t>
  </si>
  <si>
    <t>300-400ng lgG/ cm2</t>
  </si>
  <si>
    <t>Assay Kits</t>
  </si>
  <si>
    <t>ThermoSci / Nunc</t>
  </si>
  <si>
    <t>Immuno96 MicroWell Solid Plates / MediSorb</t>
  </si>
  <si>
    <t>for serum</t>
  </si>
  <si>
    <t>Sample Filtration</t>
  </si>
  <si>
    <t>Enzymes (including Restriction Endonucleases)</t>
  </si>
  <si>
    <t>1-5</t>
  </si>
  <si>
    <t>1-11</t>
  </si>
  <si>
    <t>1-12</t>
  </si>
  <si>
    <t>1-13</t>
  </si>
  <si>
    <t>1-14</t>
  </si>
  <si>
    <t xml:space="preserve">Bacterial Culture Medium Components </t>
  </si>
  <si>
    <t xml:space="preserve">Yeast Culture Medium Components </t>
  </si>
  <si>
    <t xml:space="preserve">Insect Cell (Baculovirus System) Culture Medium Components </t>
  </si>
  <si>
    <t xml:space="preserve">Mammalian Cell Culture Medium Components </t>
  </si>
  <si>
    <t>Polymerase Chain Reaction (PCR) Components (All Needs)</t>
  </si>
  <si>
    <t>Taq polymerase</t>
  </si>
  <si>
    <t>PCR multicomponent kits</t>
  </si>
  <si>
    <t>Bacterial Cells</t>
  </si>
  <si>
    <t>Fisher BioReagents Lysozyme, Egg White</t>
  </si>
  <si>
    <t>BP535-1</t>
  </si>
  <si>
    <t>Fisher BioReagents RQ1 Dnase</t>
  </si>
  <si>
    <t>BP3223-1</t>
  </si>
  <si>
    <t>RNase-free</t>
  </si>
  <si>
    <t>Fisher BioReagents Mung Bean Nuclease</t>
  </si>
  <si>
    <t>BP3214-1</t>
  </si>
  <si>
    <t>2000 U</t>
  </si>
  <si>
    <t>Mung Bean Nuclease</t>
  </si>
  <si>
    <t>Fisher BioReagents T4 DNA Ligase</t>
  </si>
  <si>
    <t>T4 DNA Ligase</t>
  </si>
  <si>
    <t>BP3210-1</t>
  </si>
  <si>
    <t>BP3210-5</t>
  </si>
  <si>
    <t>Terminal Deoxynucleotidyl Transferase</t>
  </si>
  <si>
    <t>Fisher BioReagents Terminal Deoxynucletotidyl transferase</t>
  </si>
  <si>
    <t>BP3203-1</t>
  </si>
  <si>
    <t>300 U</t>
  </si>
  <si>
    <t>BP3203-5</t>
  </si>
  <si>
    <t>1500 U</t>
  </si>
  <si>
    <t>S1 Nuclease</t>
  </si>
  <si>
    <t>Fisher BioReagents S1 nuclease</t>
  </si>
  <si>
    <t>BP3216-1</t>
  </si>
  <si>
    <t>Alkaline Phosphatase, calf intestinal (CIAP)</t>
  </si>
  <si>
    <t>Fisher BioReagents Alkaline Phosphatase, calf intestinal</t>
  </si>
  <si>
    <t>BP3217-1</t>
  </si>
  <si>
    <t>DNA polymerase, Klenow fragment</t>
  </si>
  <si>
    <t>Fisher BioReagents DNA polymerase, Klenow fragment</t>
  </si>
  <si>
    <t>BP3201-1</t>
  </si>
  <si>
    <t>150 U</t>
  </si>
  <si>
    <t>BP3201-5</t>
  </si>
  <si>
    <t>T4 DNA polymerase</t>
  </si>
  <si>
    <t>T7 DNA polymerase</t>
  </si>
  <si>
    <t>Fisher BioReagents T4 DNA Polymerase</t>
  </si>
  <si>
    <t>BP3202-1</t>
  </si>
  <si>
    <t>BP3202-5</t>
  </si>
  <si>
    <t>BP3205-1</t>
  </si>
  <si>
    <t>BP3205-5</t>
  </si>
  <si>
    <t>BP3205-7</t>
  </si>
  <si>
    <t>Check proteomics consumables list for many common biochemicals</t>
  </si>
  <si>
    <t>boric acid
[CAS 10043-35-3]</t>
  </si>
  <si>
    <t>Fisher BioReagents Boric Acid (crystalline)</t>
  </si>
  <si>
    <t>BP168-500</t>
  </si>
  <si>
    <t>BP168-1</t>
  </si>
  <si>
    <t>magnesium chloride hexahydrate (MgCl2 6H2O)</t>
  </si>
  <si>
    <r>
      <t>magnesium chloride (MgCl</t>
    </r>
    <r>
      <rPr>
        <vertAlign val="subscript"/>
        <sz val="10"/>
        <rFont val="Arial"/>
        <family val="2"/>
      </rPr>
      <t>2</t>
    </r>
    <r>
      <rPr>
        <sz val="10"/>
        <rFont val="Arial"/>
        <family val="2"/>
      </rPr>
      <t>)
CAS [7791-18-6]
FW=203.30</t>
    </r>
  </si>
  <si>
    <t>maleic acid [CAS 110-16-7]</t>
  </si>
  <si>
    <t>sodium chloride
[CAS 7647-14-5]</t>
  </si>
  <si>
    <t>phosphoric acid
[CAS 7664-38-2]</t>
  </si>
  <si>
    <t>Fisher BioReagents Ethidium Bromide</t>
  </si>
  <si>
    <t>BP102-1</t>
  </si>
  <si>
    <t>BP102-5</t>
  </si>
  <si>
    <t>ethidium bromide
[CAS 1239-45-8]</t>
  </si>
  <si>
    <t>agarose
[CAS 9012-36-6]</t>
  </si>
  <si>
    <t>Fisher BioReagents Low-EEO/Multi-Purpose/Molecular Biology Grade</t>
  </si>
  <si>
    <t>BP160-100</t>
  </si>
  <si>
    <t>BP160-500</t>
  </si>
  <si>
    <t>14-230-232</t>
  </si>
  <si>
    <t>FB 96-well nonskirted PCR plates, clear</t>
  </si>
  <si>
    <t>FB 96-well nonskirted PCR plates, blue</t>
  </si>
  <si>
    <t>FB 96-well nonskirted PCR plates, green</t>
  </si>
  <si>
    <t>FB 96-well nonskirted PCR plates, red</t>
  </si>
  <si>
    <t>FB 96-well nonskirted PCR plates, yellow</t>
  </si>
  <si>
    <t>14-230-234</t>
  </si>
  <si>
    <t>14-230-235</t>
  </si>
  <si>
    <t>14-230-233</t>
  </si>
  <si>
    <t>14-230-236</t>
  </si>
  <si>
    <t>PCR plates, non-skirted</t>
  </si>
  <si>
    <t>1-3</t>
  </si>
  <si>
    <t>PCR plates, semi-skirted</t>
  </si>
  <si>
    <t>FB 96-well semi-skirted PCR plates, clear</t>
  </si>
  <si>
    <t>FB 96-well semi-skirted PCR plates, blue</t>
  </si>
  <si>
    <t>FB 96-well semi-skirted PCR plates, green</t>
  </si>
  <si>
    <t>FB 96-well semi-skirted PCR plates, red</t>
  </si>
  <si>
    <t>FB 96-well semi-skirted PCR plates, yellow</t>
  </si>
  <si>
    <t>14-230-244</t>
  </si>
  <si>
    <t>14-230-246</t>
  </si>
  <si>
    <t>14-230-247</t>
  </si>
  <si>
    <t>14-230-245</t>
  </si>
  <si>
    <t>14-230-248</t>
  </si>
  <si>
    <t>PCR plates, skirted</t>
  </si>
  <si>
    <t>FB 96-well skirted, low profile PCR plates, clear</t>
  </si>
  <si>
    <t>FB 96-well skirted, low profile PCR plates, blue</t>
  </si>
  <si>
    <t>FB 96-well skirted, low profile PCR plates, green</t>
  </si>
  <si>
    <t>FB 96-well skirted, low profile PCR plates, red</t>
  </si>
  <si>
    <t>FB 96-well skirted, low profile PCR plates, yellow</t>
  </si>
  <si>
    <t>14-230-237</t>
  </si>
  <si>
    <t>14-230-239</t>
  </si>
  <si>
    <t>14-230-240</t>
  </si>
  <si>
    <t>14-230-238</t>
  </si>
  <si>
    <t>14-230-241</t>
  </si>
  <si>
    <t>14-230-225</t>
  </si>
  <si>
    <t>1000 / case</t>
  </si>
  <si>
    <t>FB 0.2 mL PCR Flat-Cap Tubes, natural</t>
  </si>
  <si>
    <t>FB 0.2 mL PCR Flat-Cap Tubes, blue</t>
  </si>
  <si>
    <t>FB 0.2 mL PCR Flat-Cap Tubes, green</t>
  </si>
  <si>
    <t>FB 0.2 mL PCR Flat-Cap Tubes, red</t>
  </si>
  <si>
    <t>FB 0.2 mL PCR Flat-Cap Tubes, yellow</t>
  </si>
  <si>
    <t>14-230-227</t>
  </si>
  <si>
    <t>14-230-228</t>
  </si>
  <si>
    <t>14-230-226</t>
  </si>
  <si>
    <t>14-230-229</t>
  </si>
  <si>
    <t>FB 0.2 mL PCR Domed-Cap Tubes, natural</t>
  </si>
  <si>
    <t>FB 0.2 mL PCR Domed-Cap Tubes, blue</t>
  </si>
  <si>
    <t>FB 0.2 mL PCR Domed-Cap Tubes, green</t>
  </si>
  <si>
    <t>FB 0.2 mL PCR Domed-Cap Tubes, red</t>
  </si>
  <si>
    <t>FB 0.2 mL PCR Domed-Cap Tubes, yellow</t>
  </si>
  <si>
    <t>14-230-205</t>
  </si>
  <si>
    <t>14-230-207</t>
  </si>
  <si>
    <t>14-230-208</t>
  </si>
  <si>
    <t>14-230-206</t>
  </si>
  <si>
    <t>14-230-209</t>
  </si>
  <si>
    <t>PCR tube, flat cap</t>
  </si>
  <si>
    <t>PCR tube, domed cap</t>
  </si>
  <si>
    <t>I6758</t>
  </si>
  <si>
    <t>1 g, 5g, 10 g</t>
  </si>
  <si>
    <t>I5502</t>
  </si>
  <si>
    <t>isopropyl-1-thiogalactopyranoside (IPTG)
[CAS  367-93-1]</t>
  </si>
  <si>
    <t>IPTG, dioxane-free</t>
  </si>
  <si>
    <t>BP1755-1</t>
  </si>
  <si>
    <t>66,  292, 504 euro</t>
  </si>
  <si>
    <t>112, 397,  735 euro</t>
  </si>
  <si>
    <t>for 1 L culture, 1 mM IPTG is 240 mg</t>
  </si>
  <si>
    <t>IPTG  ≥99% (TLC)</t>
  </si>
  <si>
    <t>IPTG  ≥99% (TLC), ≤0.1% Dioxane</t>
  </si>
  <si>
    <t>Lysozyme from chicken egg white
dialyzed, lyophilized, powder, ~100000 units/mg</t>
  </si>
  <si>
    <t>1 g, 5 g</t>
  </si>
  <si>
    <t>34, 118  euro</t>
  </si>
  <si>
    <t>Lysozyme
[CAS 12650-88-3]</t>
  </si>
  <si>
    <t>Dnase I</t>
  </si>
  <si>
    <t>DNase I, Amplification Grade</t>
  </si>
  <si>
    <t>AMPD1-1KT</t>
  </si>
  <si>
    <t>100 euro</t>
  </si>
  <si>
    <t>1 U = 1 ug DNA digested to oligos in 10 min</t>
  </si>
  <si>
    <t>proteinase K</t>
  </si>
  <si>
    <t>Antibiotics</t>
  </si>
  <si>
    <t>ampicillin</t>
  </si>
  <si>
    <t>kanamycin</t>
  </si>
  <si>
    <t>rifampicin</t>
  </si>
  <si>
    <t>BL21(DE3)</t>
  </si>
  <si>
    <t>HMS174(DE3)</t>
  </si>
  <si>
    <t>tetracycline</t>
  </si>
  <si>
    <t>JM101</t>
  </si>
  <si>
    <t>B</t>
  </si>
  <si>
    <t>NZCYM broth</t>
  </si>
  <si>
    <t>BP2464-500</t>
  </si>
  <si>
    <t>Terrific, powder for broth</t>
  </si>
  <si>
    <t>NZCYM, powder for broth</t>
  </si>
  <si>
    <t>Luria-Bertani (LB), powder for broth</t>
  </si>
  <si>
    <t>Tryptone</t>
  </si>
  <si>
    <t>Yeast Extract</t>
  </si>
  <si>
    <t>glycerol</t>
  </si>
  <si>
    <t>agar</t>
  </si>
  <si>
    <t>pack of 12</t>
  </si>
  <si>
    <t>1-4</t>
  </si>
  <si>
    <t>50 ml polypropylene conical tubes, screw cap (nonsterile)</t>
  </si>
  <si>
    <t>15 ml polypropylene conical tubes, screw cap (nonsterile)</t>
  </si>
  <si>
    <t>15 ml polystyrene conical tubes, screw cap (nonsterile)</t>
  </si>
  <si>
    <t>1-6</t>
  </si>
  <si>
    <t>1-7</t>
  </si>
  <si>
    <t>Liquid Transfer</t>
  </si>
  <si>
    <t>2-4</t>
  </si>
  <si>
    <t>Fisherbrand Pasteur Pipets, 5.75 in</t>
  </si>
  <si>
    <t>22-183-624</t>
  </si>
  <si>
    <t>case of 250</t>
  </si>
  <si>
    <t>case of 1000</t>
  </si>
  <si>
    <t>Fisherbrand Pasteur Pipets, 9 in</t>
  </si>
  <si>
    <t>22-042-817</t>
  </si>
  <si>
    <t>22-183-632</t>
  </si>
  <si>
    <t>Rubber bulbs for Pasteur pipets</t>
  </si>
  <si>
    <t>Pasteur pipette rubber bulbs, 2 ml cap</t>
  </si>
  <si>
    <t>Z111597</t>
  </si>
  <si>
    <t>17 euro</t>
  </si>
  <si>
    <t>biotin-agarose suspended in PBS</t>
  </si>
  <si>
    <t>B0519</t>
  </si>
  <si>
    <t>260, 1040 euro</t>
  </si>
  <si>
    <t>&gt;30 mg (2-6 umol) avidin / ml packed resin</t>
  </si>
  <si>
    <t>CBinD™ L</t>
  </si>
  <si>
    <t>cellulose-binding domain + protein L</t>
  </si>
  <si>
    <t>1, 5 ml</t>
  </si>
  <si>
    <t>131, 509 euro</t>
  </si>
  <si>
    <t>bind/purify Igs and Ig fragments (Fab, scFv)</t>
  </si>
  <si>
    <t>D-mannose agarose</t>
  </si>
  <si>
    <t>M6400</t>
  </si>
  <si>
    <t>5, 10, 25 ml</t>
  </si>
  <si>
    <t>311, 575, 1225 euro</t>
  </si>
  <si>
    <t>binds 50-70 mg concanavlin A per ml gel</t>
  </si>
  <si>
    <r>
      <rPr>
        <sz val="10"/>
        <rFont val="Symbol"/>
        <family val="1"/>
        <charset val="2"/>
      </rPr>
      <t>w</t>
    </r>
    <r>
      <rPr>
        <sz val="10"/>
        <rFont val="Arial"/>
        <family val="2"/>
      </rPr>
      <t>-aminohexyl agarose</t>
    </r>
  </si>
  <si>
    <t>A2419</t>
  </si>
  <si>
    <t>525 euro</t>
  </si>
  <si>
    <r>
      <rPr>
        <sz val="10"/>
        <rFont val="Symbol"/>
        <family val="1"/>
        <charset val="2"/>
      </rPr>
      <t>w</t>
    </r>
    <r>
      <rPr>
        <sz val="10"/>
        <rFont val="Arial"/>
        <family val="2"/>
      </rPr>
      <t>-aminohexyl Sepharose 4B</t>
    </r>
  </si>
  <si>
    <t>octyl-agarose</t>
  </si>
  <si>
    <t>O6127</t>
  </si>
  <si>
    <t>70, 268 euro</t>
  </si>
  <si>
    <t>A6017</t>
  </si>
  <si>
    <t>10, 50, 100 ml</t>
  </si>
  <si>
    <t>163, 653, 978 euro</t>
  </si>
  <si>
    <t>nickel affnity</t>
  </si>
  <si>
    <t>HIS-Select® Nickel Affinity Gel</t>
  </si>
  <si>
    <t>P6611</t>
  </si>
  <si>
    <t>phenyl affinity column</t>
  </si>
  <si>
    <r>
      <rPr>
        <sz val="10"/>
        <rFont val="Symbol"/>
        <family val="1"/>
        <charset val="2"/>
      </rPr>
      <t>w</t>
    </r>
    <r>
      <rPr>
        <sz val="10"/>
        <rFont val="Arial"/>
        <family val="2"/>
      </rPr>
      <t>-aminohexyl affinity</t>
    </r>
  </si>
  <si>
    <t>D-mannose affinity</t>
  </si>
  <si>
    <t>biotin affinity</t>
  </si>
  <si>
    <t>Phenyl-Agarose</t>
  </si>
  <si>
    <t>P8901</t>
  </si>
  <si>
    <t>50, 100 ml</t>
  </si>
  <si>
    <t>450, 814 euro</t>
  </si>
  <si>
    <t>20-50 mg HSA per ml gel</t>
  </si>
  <si>
    <t>P3693</t>
  </si>
  <si>
    <t>341 euro</t>
  </si>
  <si>
    <t>10-25 mg beta-lactog/ml gel, &gt;= humseralb</t>
  </si>
  <si>
    <t>Phenyl-Sepharose 6FF</t>
  </si>
  <si>
    <t>P2459</t>
  </si>
  <si>
    <t>50, 200 ml</t>
  </si>
  <si>
    <t>202, 612 euro</t>
  </si>
  <si>
    <t>P2334</t>
  </si>
  <si>
    <t>198, 565 euro</t>
  </si>
  <si>
    <t>14 mg BSA/ml gel, low binding</t>
  </si>
  <si>
    <t>Phenyl-Sepharose CL-4B</t>
  </si>
  <si>
    <t>45-165 um particle, 15-20 mg/ml HSA binding, 3-5 mg/ml beta-lactoglob binding</t>
  </si>
  <si>
    <t>octyl affinity</t>
  </si>
  <si>
    <t>5, 25, 100, 500 ml</t>
  </si>
  <si>
    <t>82, 292, 883 euro</t>
  </si>
  <si>
    <t>immobilized metal affinity chromatography (IMAC)</t>
  </si>
  <si>
    <t>IMAC-Select Affinity Gel</t>
  </si>
  <si>
    <t>I1408</t>
  </si>
  <si>
    <t>5, 25, 100 ml</t>
  </si>
  <si>
    <t>111, 356, 1260 euro</t>
  </si>
  <si>
    <t>charge 2-3 vol with 10 mg/ml metal, use with His-tagged recombinant proteins</t>
  </si>
  <si>
    <t>Ultrogel AcA 202</t>
  </si>
  <si>
    <t>Ultrogel AcA 54</t>
  </si>
  <si>
    <t>Ultrogel AcA 44</t>
  </si>
  <si>
    <t>Ultrogel AcA 34</t>
  </si>
  <si>
    <t>Ultrogel AcA 22</t>
  </si>
  <si>
    <t>1-15 kDa, excl limit=22 kDa</t>
  </si>
  <si>
    <t>5-70 kDa, excl limit=90 kDa</t>
  </si>
  <si>
    <t>10-130 kDa, excl limit=200 kDa</t>
  </si>
  <si>
    <t>20-350 kDa, excl limit=750 kDa</t>
  </si>
  <si>
    <t>100-1200 kDa, excl limit=3000 kDa</t>
  </si>
  <si>
    <t>Trisacryl GF05 LS</t>
  </si>
  <si>
    <t>200 - 2500 Da, excl limit 3000 Da</t>
  </si>
  <si>
    <t>Trisacryl GF2000 M</t>
  </si>
  <si>
    <t>Trisacryl GF2000 LS</t>
  </si>
  <si>
    <t>10 - 15,000 kDa, excl limit=20,000 kDa</t>
  </si>
  <si>
    <t>U8878</t>
  </si>
  <si>
    <t>250, 1000 ml</t>
  </si>
  <si>
    <t>421, 1165 euro</t>
  </si>
  <si>
    <t>U8753</t>
  </si>
  <si>
    <t>430, 1185 euro</t>
  </si>
  <si>
    <t>U8628</t>
  </si>
  <si>
    <t>250 ml</t>
  </si>
  <si>
    <t>430 euro</t>
  </si>
  <si>
    <t>Ultrogel A4</t>
  </si>
  <si>
    <t>U0507</t>
  </si>
  <si>
    <t>55-9000 kDa, excl limit=20,000 kDa</t>
  </si>
  <si>
    <t>Ultrogel A2</t>
  </si>
  <si>
    <t>237 euro</t>
  </si>
  <si>
    <t>U0382</t>
  </si>
  <si>
    <t>885 euro</t>
  </si>
  <si>
    <t>120-25,000 kDa, excl limit 55,000 kDa</t>
  </si>
  <si>
    <t>23013-014</t>
  </si>
  <si>
    <t>24892-010</t>
  </si>
  <si>
    <t>23019-011</t>
  </si>
  <si>
    <t>23022-015</t>
  </si>
  <si>
    <t>23015-019</t>
  </si>
  <si>
    <t>T3402</t>
  </si>
  <si>
    <t>1790 euro</t>
  </si>
  <si>
    <t>Trisacryl GF05</t>
  </si>
  <si>
    <t>sodium hypochlorite [CAS  7681-52-9]</t>
  </si>
  <si>
    <t>NaOCl solution, reagent grade, 4.00-4.99%</t>
  </si>
  <si>
    <t>59 euro</t>
  </si>
  <si>
    <t>Fisherbrand* Premium Microcentrifuge Tubes 0.5mL; Natural; 7.5 mm o.d. 30.5 mm len</t>
  </si>
  <si>
    <t>05-408-120</t>
  </si>
  <si>
    <t xml:space="preserve">05-408-129 </t>
  </si>
  <si>
    <t>Fisherbrand* Premium Microcentrifuge Tubes
1.5mL; Natural; O.D. x L: 10.8 x 40.6mm</t>
  </si>
  <si>
    <t>Pasteur pipets, standard</t>
  </si>
  <si>
    <t>Pasteur pipets, long</t>
  </si>
  <si>
    <t>02-681-284</t>
  </si>
  <si>
    <t>Fisherbrand* Locking-Lid Microcentrifuge Tubes with Polypropylene Snap-Cap*</t>
  </si>
  <si>
    <t>Fisherbrand* Higher-Speed Easy Reader* Plastic Centrifuge Tubes</t>
  </si>
  <si>
    <t>06-443-20</t>
  </si>
  <si>
    <t>500 ct, 25/rack</t>
  </si>
  <si>
    <t>collection/fractionation tubes, polypropylene, 12x75 mm</t>
  </si>
  <si>
    <t>collection/fractionation tubes, polypropylene, 13x100 mm</t>
  </si>
  <si>
    <t>collection/fractionation tubes, borosilicate glass, 13x100 mm</t>
  </si>
  <si>
    <t>collection/fractionation tubes, borosilicate glass, 12x75 mm</t>
  </si>
  <si>
    <t>14-956-7A</t>
  </si>
  <si>
    <t>1000/cs</t>
  </si>
  <si>
    <t>14-959-16A</t>
  </si>
  <si>
    <t>Fisherbrand* Nonsterile Plastic Tubes</t>
  </si>
  <si>
    <t>Kimax* Disposable Glass Tubes</t>
  </si>
  <si>
    <t>03-341-1</t>
  </si>
  <si>
    <t>03-341-3</t>
  </si>
  <si>
    <t>Solvent Filtration / Sterile Filtration / Sterilization</t>
  </si>
  <si>
    <t>autoclave tape</t>
  </si>
  <si>
    <t>15-903</t>
  </si>
  <si>
    <t>Fshrbrnd white autoclavable tape, 12mm X 55m</t>
  </si>
  <si>
    <t>15-904</t>
  </si>
  <si>
    <t>15-905</t>
  </si>
  <si>
    <t>1 roll</t>
  </si>
  <si>
    <t>Fshrbrnd white autoclavable tape, 25mm X 55m</t>
  </si>
  <si>
    <t>Fshrbrnd white autoclavable tape, 18mm X 55m</t>
  </si>
  <si>
    <t>1 ea</t>
  </si>
  <si>
    <t>100/pk</t>
  </si>
  <si>
    <t>50/pk</t>
  </si>
  <si>
    <t>ammonium hydroxide [CAS  1336-21-6]</t>
  </si>
  <si>
    <t>ammonium hydroxide soln, ACS, 28-30%</t>
  </si>
  <si>
    <t>0.5, 1, 2.5 L</t>
  </si>
  <si>
    <t>31, 56, 118 euro</t>
  </si>
  <si>
    <t>20, 28, 49 euro</t>
  </si>
  <si>
    <t>cryotubes</t>
  </si>
  <si>
    <t>cryotube storage box</t>
  </si>
  <si>
    <t>Fisherbrand* Cryo/Freezer Boxes</t>
  </si>
  <si>
    <t>03-395-464</t>
  </si>
  <si>
    <t>1 ea, 100/cs</t>
  </si>
  <si>
    <t>$9, $705</t>
  </si>
  <si>
    <t>self-standing, round bottom</t>
  </si>
  <si>
    <t>12-565-163N</t>
  </si>
  <si>
    <t>450/pk, 4 pk/cs</t>
  </si>
  <si>
    <t>$305, $1071</t>
  </si>
  <si>
    <t>Nunc Extern. Threaded CryoTube Vials, 1.8 ml</t>
  </si>
  <si>
    <t>Nunc Intern. Threaded CryoTube Vials, 1.8 ml</t>
  </si>
  <si>
    <t>12-565-170N</t>
  </si>
  <si>
    <t>500/pk, 4 pk/cs</t>
  </si>
  <si>
    <t>$358, $1227</t>
  </si>
  <si>
    <t>with gasket</t>
  </si>
  <si>
    <t>USA Scientific CryoTube Vials, round 1.8 ml</t>
  </si>
  <si>
    <t>450/cs</t>
  </si>
  <si>
    <t>self-standing, round, starfoot bottom</t>
  </si>
  <si>
    <t xml:space="preserve">Fisherbrand PE Sample Vials w/ Hinged Cap </t>
  </si>
  <si>
    <t>general purpose use</t>
  </si>
  <si>
    <t>Methanol (Optima LC/MS)</t>
  </si>
  <si>
    <t>A456-500</t>
  </si>
  <si>
    <t>A456-1</t>
  </si>
  <si>
    <t>A456-212</t>
  </si>
  <si>
    <t>A456-4</t>
  </si>
  <si>
    <t>Methanol (HPLC)</t>
  </si>
  <si>
    <t>A452-1</t>
  </si>
  <si>
    <t>A452-4</t>
  </si>
  <si>
    <t>Acros Organics LC/MS grade</t>
  </si>
  <si>
    <t>AC61513-0025</t>
  </si>
  <si>
    <t>Methanol [CAS  67-56-1]
LC or MS-grade</t>
  </si>
  <si>
    <t>Fluka Methanol LC-MS Chromasolv &gt;=99%</t>
  </si>
  <si>
    <t>34966-1L</t>
  </si>
  <si>
    <t>34966-2.5L</t>
  </si>
  <si>
    <t>34966-6X1L</t>
  </si>
  <si>
    <t>34966-4X2.5L</t>
  </si>
  <si>
    <t>Methanol Chromasolv Plus HPLC &gt;= 99.9%</t>
  </si>
  <si>
    <t>646377-1L</t>
  </si>
  <si>
    <t>34885-1L-R</t>
  </si>
  <si>
    <t>MeOH Chromasolv HPLC gradient grd &gt;= 99.9%</t>
  </si>
  <si>
    <t>34885-2.5L-R</t>
  </si>
  <si>
    <t>34885-6X1L-R</t>
  </si>
  <si>
    <t>34885-4X2.5L-R</t>
  </si>
  <si>
    <r>
      <t>ACTH</t>
    </r>
    <r>
      <rPr>
        <vertAlign val="superscript"/>
        <sz val="10"/>
        <rFont val="Arial"/>
        <family val="2"/>
      </rPr>
      <t xml:space="preserve"> 18-39</t>
    </r>
    <r>
      <rPr>
        <sz val="10"/>
        <rFont val="Arial"/>
        <family val="2"/>
      </rPr>
      <t>, human [CAS 53917-42-3]</t>
    </r>
  </si>
  <si>
    <r>
      <t>[Glu</t>
    </r>
    <r>
      <rPr>
        <vertAlign val="superscript"/>
        <sz val="10"/>
        <rFont val="Arial"/>
        <family val="2"/>
      </rPr>
      <t>1</t>
    </r>
    <r>
      <rPr>
        <sz val="10"/>
        <rFont val="Arial"/>
        <family val="2"/>
      </rPr>
      <t>]-Fibrinopeptide B human [CAS 103213-49-6]</t>
    </r>
  </si>
  <si>
    <t>ReadyStrip IPG pH 3-10, 24 cm</t>
  </si>
  <si>
    <t>163-2042</t>
  </si>
  <si>
    <t>Protein / Sample      Concentration / Dialysis / Diafiltration / Ultrafiltration</t>
  </si>
  <si>
    <t>Dialysis tubing</t>
  </si>
  <si>
    <t>Spectrum Spectra/Por 2 RC, 12-14 kDa MWCO, 6.4 mm x 15 m</t>
  </si>
  <si>
    <t>320 ul/cm tubing</t>
  </si>
  <si>
    <t>320 ul/cm tubing; requires closures</t>
  </si>
  <si>
    <t>08-670-3AA</t>
  </si>
  <si>
    <t>Spectrum Spectra/Por 2 RC, 12-14 kDa MWCO, 16 mm x 15 m</t>
  </si>
  <si>
    <t>08-670-3BB</t>
  </si>
  <si>
    <t>2.0 ml/cm tubing; requires closures</t>
  </si>
  <si>
    <t>Spectrum Spectra/Por 2 RC, 12-14 kDa MWCO, 29 mm x 15 m</t>
  </si>
  <si>
    <t>Spectrum Spectra/Por 2 RC, 12-14 kDa MWCO, 67 mm x 15 m</t>
  </si>
  <si>
    <t>Spectrum Spectra/Por 2 RC, 12-14 kDa MWCO, 76 mm x 15 m</t>
  </si>
  <si>
    <t>08-670-3A</t>
  </si>
  <si>
    <t>08-670-3B</t>
  </si>
  <si>
    <t>08-670-3C</t>
  </si>
  <si>
    <t>6.6 ml/cm tubing; requires closures</t>
  </si>
  <si>
    <t>45 ml/cm tubing; requires closures</t>
  </si>
  <si>
    <t>35 ml/cm tubing; requires closures</t>
  </si>
  <si>
    <t>Spectrum Spectra/Por 3 RC, 3.5 kDa MWCO, 11.5 mm x 15 m</t>
  </si>
  <si>
    <t>08-670-5A</t>
  </si>
  <si>
    <t>08-670-5B</t>
  </si>
  <si>
    <t>08-670-5C</t>
  </si>
  <si>
    <t>Spectrum Spectra/Por 3 RC, 3.5 kDa MWCO, 29 mm x 15 m</t>
  </si>
  <si>
    <t>Spectrum Spectra/Por 3 RC, 3.5 kDa MWCO, 34 mm x 15 m</t>
  </si>
  <si>
    <t>1.0 ml/cm tubing; requires closures</t>
  </si>
  <si>
    <t>9.0 ml/cm tubing; requires closures</t>
  </si>
  <si>
    <t>Spectrum Spectra/Por Biotech CE, 1000 Da MWCO, 6.4 mm x 10 m</t>
  </si>
  <si>
    <t>Spectrum Spectra/Por Biotech CE, 1000 Da MWCO, 7.5 mm x 10 m</t>
  </si>
  <si>
    <t>Spectrum Spectra/Por Biotech CE, 1000 Da MWCO, 10 mm x 10 m</t>
  </si>
  <si>
    <t>Spectrum Spectra/Por Biotech CE, 1000 Da MWCO, 15 mm x 10 m</t>
  </si>
  <si>
    <t>Spectrum Spectra/Por Biotech CE, 1000 Da MWCO, 20 mm x 10 m</t>
  </si>
  <si>
    <t>08-750-3B</t>
  </si>
  <si>
    <t>08-750-3C</t>
  </si>
  <si>
    <t>08-750-3D</t>
  </si>
  <si>
    <t>08-671-26</t>
  </si>
  <si>
    <t>08-671-27</t>
  </si>
  <si>
    <t>440 ul/cm tubing; requires closures</t>
  </si>
  <si>
    <t>785 ul/cm tubing; requires closures</t>
  </si>
  <si>
    <t>1.8 ml/cm tubing; requires closures</t>
  </si>
  <si>
    <t>3.1 ml/cm tubing; requires closures</t>
  </si>
  <si>
    <t>Regenerated Cellulose Dialysis Tubing T1 (3500 Da MWCO) 12.1 mm x 15 m</t>
  </si>
  <si>
    <t>Regenerated Cellulose Dialysis Tubing T1 (3500 Da MWCO) 29.3 mm x 15 m</t>
  </si>
  <si>
    <t>21-152-10</t>
  </si>
  <si>
    <t>1.2 ml/cm tubing</t>
  </si>
  <si>
    <t>6.7 ml/cm tubing</t>
  </si>
  <si>
    <t>21-152-9</t>
  </si>
  <si>
    <t>Regenerated Cellulose Dialysis Tubing T2 (6-8 kDa MWCO) 14.6 mm x 30 m</t>
  </si>
  <si>
    <t>Regenerated Cellulose Dialysis Tubing T2 (6-8 kDa MWCO) 20.4 mm x 30 m</t>
  </si>
  <si>
    <t>Regenerated Cellulose Dialysis Tubing T2 (6-8 kDa MWCO) 25.5 mm x 30 m</t>
  </si>
  <si>
    <t>Regenerated Cellulose Dialysis Tubing T2 (6-8 kDa MWCO) 31 mm x 30 m</t>
  </si>
  <si>
    <t>Regenerated Cellulose Dialysis Tubing T3 (12-14 kDa MWCO) 6.4 mm x 15 m</t>
  </si>
  <si>
    <t>Regenerated Cellulose Dialysis Tubing T3 (12-14 kDa MWCO) 15.9 mm x 15 m</t>
  </si>
  <si>
    <t>Regenerated Cellulose Dialysis Tubing T3 (12-14 kDa MWCO) 28.6 mm x 15 m</t>
  </si>
  <si>
    <t>21-152-3</t>
  </si>
  <si>
    <t>21-152-4</t>
  </si>
  <si>
    <t>21-152-5</t>
  </si>
  <si>
    <t>21-152-6</t>
  </si>
  <si>
    <t>1.7 ml/cm tubing</t>
  </si>
  <si>
    <t>3.3 ml/cm tubing</t>
  </si>
  <si>
    <t>5.1 ml/cm tubing</t>
  </si>
  <si>
    <t>7.9 ml/cm tubing</t>
  </si>
  <si>
    <t>0.3 ml/cm tubing</t>
  </si>
  <si>
    <t>2.0 ml/cm tubing</t>
  </si>
  <si>
    <t>6.4 ml/cm tubing</t>
  </si>
  <si>
    <t>21-152-7</t>
  </si>
  <si>
    <t>21-152-18</t>
  </si>
  <si>
    <t>21-152-8</t>
  </si>
  <si>
    <t>Regenerated Cellulose Dialysis Tubing T4 (12-14 kDa MWCO) 6.4 mm x 30 m</t>
  </si>
  <si>
    <t>21-152-17</t>
  </si>
  <si>
    <t>21-152-16</t>
  </si>
  <si>
    <t>21-152-15</t>
  </si>
  <si>
    <t>21-152-14</t>
  </si>
  <si>
    <t>Regenerated Cellulose Dialysis Tubing T4 (12-14 kDa MWCO) 15.9 mm x 30 m</t>
  </si>
  <si>
    <t>Regenerated Cellulose Dialysis Tubing T4 (12-14 kDa MWCO) 21 mm x 30 m</t>
  </si>
  <si>
    <t>Regenerated Cellulose Dialysis Tubing T4 (12-14 kDa MWCO) 28.6 mm x 30 m</t>
  </si>
  <si>
    <t>3.5 ml/cm tubing</t>
  </si>
  <si>
    <t>Bacterial Culture</t>
  </si>
  <si>
    <t>petri dishes/plates</t>
  </si>
  <si>
    <t>500/cs</t>
  </si>
  <si>
    <t>08-757-12</t>
  </si>
  <si>
    <t>Fbrand Petri Dishes with Clear Lids, 100 x 15 mm</t>
  </si>
  <si>
    <t>Fbrand MediaMiser Petri Dishes, 60 x 15 mm</t>
  </si>
  <si>
    <t>Fbrand MediaMiser Petri Dishes, 35 x 10 mm</t>
  </si>
  <si>
    <t>08-757-11YZ</t>
  </si>
  <si>
    <t>08-757-13A</t>
  </si>
  <si>
    <t>Fbrand Disp Petri Dishes 47 mm dia</t>
  </si>
  <si>
    <t>09-720-500, -502</t>
  </si>
  <si>
    <t>150/pk, 600/pk</t>
  </si>
  <si>
    <t>Fbrand Disp Pad Dishes 47 mm dia</t>
  </si>
  <si>
    <t>09-720-501, -503</t>
  </si>
  <si>
    <t>$50, $145</t>
  </si>
  <si>
    <t>$64, $193</t>
  </si>
  <si>
    <t>contain 47 mm sterile adsorbent pads</t>
  </si>
  <si>
    <t>anaerobic jar</t>
  </si>
  <si>
    <t>Oxoid</t>
  </si>
  <si>
    <t>HP0011</t>
  </si>
  <si>
    <t>Anaerobic jar, 3.4 L, 15 plate cap</t>
  </si>
  <si>
    <t>Fisher BioReagents Terrific Broth (modified, granulated)</t>
  </si>
  <si>
    <t>BP9728-500</t>
  </si>
  <si>
    <t>BP9728-2</t>
  </si>
  <si>
    <t>Fisher BioReagents Tryptone (granulated)</t>
  </si>
  <si>
    <t>BP9726-500</t>
  </si>
  <si>
    <t>BP9726-2</t>
  </si>
  <si>
    <t>BP9727-500</t>
  </si>
  <si>
    <t>BP9727-2</t>
  </si>
  <si>
    <t>D-glucose (dextrose)</t>
  </si>
  <si>
    <t>BP350-500</t>
  </si>
  <si>
    <t>Dextrose Anhydrous (Cryst. Gran./Mol. Biol.)</t>
  </si>
  <si>
    <t>500 g,/ea  6/case</t>
  </si>
  <si>
    <t>$52, $246</t>
  </si>
  <si>
    <t>Utech</t>
  </si>
  <si>
    <t>Glycerol</t>
  </si>
  <si>
    <t>Fisher BioReagents, Agar 80-100 mesh</t>
  </si>
  <si>
    <t>BP2641-100</t>
  </si>
  <si>
    <t>BP2641-500</t>
  </si>
  <si>
    <t>BP2641-1</t>
  </si>
  <si>
    <t>100 g, 3 / case</t>
  </si>
  <si>
    <t>500 g, 4 /case</t>
  </si>
  <si>
    <t>1 kg, 6 /casee</t>
  </si>
  <si>
    <t>$45, $107</t>
  </si>
  <si>
    <t>$ 169, $535</t>
  </si>
  <si>
    <t>$243, $1176</t>
  </si>
  <si>
    <t>Fisher BioReagents, Agar granulated</t>
  </si>
  <si>
    <t>BP1423-500</t>
  </si>
  <si>
    <t>BP1423-2</t>
  </si>
  <si>
    <t>500 g, 6/case</t>
  </si>
  <si>
    <t>$140, $621</t>
  </si>
  <si>
    <t>note: LB is 10 g tryptone, 5 g yeast ext, 10 g NaCl</t>
  </si>
  <si>
    <t>ampicillin trihydrate</t>
  </si>
  <si>
    <t>ampicillin sodium</t>
  </si>
  <si>
    <t>BP1760-25</t>
  </si>
  <si>
    <t>BP902-25</t>
  </si>
  <si>
    <t>kanamycin sulfate</t>
  </si>
  <si>
    <t>BP906-5</t>
  </si>
  <si>
    <t>BP2679-1</t>
  </si>
  <si>
    <t>1 ea, 9 / cs</t>
  </si>
  <si>
    <t>$75, $532</t>
  </si>
  <si>
    <t>BP2679-5</t>
  </si>
  <si>
    <t>BP2679-25</t>
  </si>
  <si>
    <t>1 ea, 6/cs</t>
  </si>
  <si>
    <t>$267, $2016</t>
  </si>
  <si>
    <t>$1476, $7304</t>
  </si>
  <si>
    <t>rifampicin, 1 g</t>
  </si>
  <si>
    <t>rifampicin, 5 g</t>
  </si>
  <si>
    <t>rifampicin, 25 g</t>
  </si>
  <si>
    <t>BP912-100</t>
  </si>
  <si>
    <t>tetracycline hydrochloride, 100 g</t>
  </si>
  <si>
    <t>FisherBioReagents</t>
  </si>
  <si>
    <t>exACTGene complete kit</t>
  </si>
  <si>
    <t>FB6100</t>
  </si>
  <si>
    <t>200 rxn kit</t>
  </si>
  <si>
    <t>250 U TaqP, 3 control primers+DNA temp</t>
  </si>
  <si>
    <t>core reagent set A</t>
  </si>
  <si>
    <t>FB6210</t>
  </si>
  <si>
    <t>80 rxn kit</t>
  </si>
  <si>
    <t>TaqP, 10 X BufferA, dNTPs</t>
  </si>
  <si>
    <t>400 rxn kit</t>
  </si>
  <si>
    <t>FB6225</t>
  </si>
  <si>
    <t>FB6245</t>
  </si>
  <si>
    <t>FB6260</t>
  </si>
  <si>
    <t>TaqP, 10 X BufferB, dNTPs</t>
  </si>
  <si>
    <t>Taq polymerase 5 U/ul</t>
  </si>
  <si>
    <t>FB6111</t>
  </si>
  <si>
    <t>250 U</t>
  </si>
  <si>
    <t>10 X Buffer A w MgCl2</t>
  </si>
  <si>
    <t>BP6112</t>
  </si>
  <si>
    <t>1000 uL</t>
  </si>
  <si>
    <t>10 X Buffer B no MgCl2</t>
  </si>
  <si>
    <t>BP6113</t>
  </si>
  <si>
    <t>25 mM MgCl2</t>
  </si>
  <si>
    <t>BP6114</t>
  </si>
  <si>
    <t>10 mM dNTP mix</t>
  </si>
  <si>
    <t>BP2565-2K</t>
  </si>
  <si>
    <t>200 uL</t>
  </si>
  <si>
    <t>lambda DNA template 1 ng/ul</t>
  </si>
  <si>
    <t>BP6115</t>
  </si>
  <si>
    <t>100 uL</t>
  </si>
  <si>
    <t>control primer 1 (20 uM)</t>
  </si>
  <si>
    <t>BP6116</t>
  </si>
  <si>
    <t>control primer 2 (20 uM)</t>
  </si>
  <si>
    <t>control primer 3 (20 uM)</t>
  </si>
  <si>
    <t>BP6117</t>
  </si>
  <si>
    <t>BP6118</t>
  </si>
  <si>
    <t>Taq DNA polymerase (5 U/uL)</t>
  </si>
  <si>
    <t>100 U in Buffer A</t>
  </si>
  <si>
    <t>5 x 100 U in Buffer A</t>
  </si>
  <si>
    <t>25 x 100 U in Buffer A</t>
  </si>
  <si>
    <t>500 U in Buffer A</t>
  </si>
  <si>
    <t>5 x 500 U in Buffer A</t>
  </si>
  <si>
    <t>2500 U in Buffer A</t>
  </si>
  <si>
    <t>5 x 2500 U in Buffer A</t>
  </si>
  <si>
    <t>FB-6000-10</t>
  </si>
  <si>
    <t>FB-6000-15</t>
  </si>
  <si>
    <t>FB-6000-20</t>
  </si>
  <si>
    <t>FB-6000-25</t>
  </si>
  <si>
    <t>FB-6000-30</t>
  </si>
  <si>
    <t>FB-6000-35</t>
  </si>
  <si>
    <t>FB-6000-40</t>
  </si>
  <si>
    <t>100 U in Buffer B</t>
  </si>
  <si>
    <t>5 x 100 U in Buffer B</t>
  </si>
  <si>
    <t>25 x 100 U in Buffer B</t>
  </si>
  <si>
    <t>500 U in Buffer B</t>
  </si>
  <si>
    <t>5 x 500 U in Buffer B</t>
  </si>
  <si>
    <t>2500 U in Buffer B</t>
  </si>
  <si>
    <t>5 x 2500 U in Buffer B</t>
  </si>
  <si>
    <t>FB-6000-45</t>
  </si>
  <si>
    <t>FB-6000-50</t>
  </si>
  <si>
    <t>FB-6000-55</t>
  </si>
  <si>
    <t>FB-6000-60</t>
  </si>
  <si>
    <t>FB-6000-65</t>
  </si>
  <si>
    <t>FB-6000-70</t>
  </si>
  <si>
    <t>FB-6000-75</t>
  </si>
  <si>
    <t>M-MLV reverse transcriptase</t>
  </si>
  <si>
    <t>Reverse transcriptase (1st strand synthesis)</t>
  </si>
  <si>
    <t>BP3208-1</t>
  </si>
  <si>
    <t>BP3208-5</t>
  </si>
  <si>
    <t>50,000 U</t>
  </si>
  <si>
    <t>polynuceotide kinase</t>
  </si>
  <si>
    <t>DNA polymerase I</t>
  </si>
  <si>
    <t>removes 5'-P from DNA, RNA, NTPs, dNTPs</t>
  </si>
  <si>
    <t>20-1000 U / ul; removes ss termini from ds DNA, selective cleavage of ssDNA</t>
  </si>
  <si>
    <t>15-30 U / ul, homopolymer tailing to DNA vectors &amp; cDNA, 3'end labeling</t>
  </si>
  <si>
    <t>1-30 U / ul; joins 5'-P to 3'-OH in blunt or cohesive duplex</t>
  </si>
  <si>
    <t>used in mRNA mapping</t>
  </si>
  <si>
    <t>has 3'-&gt;5' exonuclease; flushes 5' overhangs; blunts 3' overhangs; in vitro mutagenesis</t>
  </si>
  <si>
    <t>5-10 U / ul' fills in or labels 3' ends, 2nd strand synth, dideoxy DNA seq; 3'-&gt;5' exonuclease</t>
  </si>
  <si>
    <t>Fisher BioReagents T7 RNA Polymerase</t>
  </si>
  <si>
    <t>RNA transcripts for hyb probes, in vitro translation, Rnase protection; needs T7 promoter</t>
  </si>
  <si>
    <t>ThermoScientific Fermentas T7 DNA polymerase</t>
  </si>
  <si>
    <t>FEREP0081</t>
  </si>
  <si>
    <t>250 U (2.5 ug)</t>
  </si>
  <si>
    <t>1000-fold more active 3'-&gt;5' exo than Klenow, works in restriction enzyme buffer</t>
  </si>
  <si>
    <t>T7 RNA polymerase</t>
  </si>
  <si>
    <t>SP6 RNA polymerase</t>
  </si>
  <si>
    <t>BP3204-1</t>
  </si>
  <si>
    <t>SP6 RNA Polymerase</t>
  </si>
  <si>
    <t>T4 polynucleotide kinase</t>
  </si>
  <si>
    <t>BP3212-1</t>
  </si>
  <si>
    <t>ATP-gamma-P to 5'-end of DNA or RNA, or to (d)NTP with 3'-P</t>
  </si>
  <si>
    <t>BP3200-1</t>
  </si>
  <si>
    <t>5-10 U/uL, both 5'-&gt;3' and 3'-&gt;5' nuclease</t>
  </si>
  <si>
    <t>DNA Polymerase I (recomb E coli strain)</t>
  </si>
  <si>
    <t>Proteinase K</t>
  </si>
  <si>
    <t>BP1700-50</t>
  </si>
  <si>
    <t>BP1700-100</t>
  </si>
  <si>
    <t>BP1700-500</t>
  </si>
  <si>
    <t>Promega Proteinase K</t>
  </si>
  <si>
    <t>PRV3021</t>
  </si>
  <si>
    <t>3-2</t>
  </si>
  <si>
    <t>3-3</t>
  </si>
  <si>
    <t>0-200 µl pipet tips for Gilson Pipetman P-20, P-100, P-200</t>
  </si>
  <si>
    <t>25 samples of 25-100 µl human serum processed</t>
  </si>
  <si>
    <t>higher capacity, 10 immunoaffinity columns. each 50 µl serum</t>
  </si>
  <si>
    <t>150 µl size</t>
  </si>
  <si>
    <t>100 µl size</t>
  </si>
  <si>
    <t>makes 1.5 ml, load 5-10 µl per lane</t>
  </si>
  <si>
    <t>The protein weights are as follows for all possible ranges:  6.5, 14.2, 20, 24, 29, 36, 45, 55, 66, 97, 116, 205.  In general 1 vial makes 100 ul.  3-5 µl are used in minigels, 5-10 µl in larger gels.</t>
  </si>
  <si>
    <t xml:space="preserve">200 µl </t>
  </si>
  <si>
    <t>for mini gels, 5 µl when blotting, 10 µl for gel itself, for larger gels 10 µl when blotting, and 20 µl for the gel</t>
  </si>
  <si>
    <t>500 µl vial</t>
  </si>
  <si>
    <t>300 µl well, 25 / case</t>
  </si>
  <si>
    <t>1-2</t>
  </si>
  <si>
    <t>2-5</t>
  </si>
  <si>
    <t>2-6</t>
  </si>
  <si>
    <t>3-4</t>
  </si>
  <si>
    <t>3-7</t>
  </si>
  <si>
    <t>3-8</t>
  </si>
  <si>
    <t>3-9</t>
  </si>
  <si>
    <t>3-10</t>
  </si>
  <si>
    <t>5-1</t>
  </si>
  <si>
    <t>5-2</t>
  </si>
  <si>
    <t>5-3</t>
  </si>
  <si>
    <t>5-4</t>
  </si>
  <si>
    <t>5-5</t>
  </si>
  <si>
    <t>6-1</t>
  </si>
  <si>
    <t>6-2</t>
  </si>
  <si>
    <t>10-3</t>
  </si>
  <si>
    <t>10-4</t>
  </si>
  <si>
    <t>10-5</t>
  </si>
  <si>
    <t>10-6</t>
  </si>
  <si>
    <t>1 pk</t>
  </si>
  <si>
    <t>nonsterile syringe filters</t>
  </si>
  <si>
    <t>sterile syringe filters</t>
  </si>
  <si>
    <t>09-720-3</t>
  </si>
  <si>
    <t>09-720-4</t>
  </si>
  <si>
    <t>09-719C</t>
  </si>
  <si>
    <t>09-719D</t>
  </si>
  <si>
    <t>09-719A</t>
  </si>
  <si>
    <t>09-719B</t>
  </si>
  <si>
    <t>09-719-000</t>
  </si>
  <si>
    <t>09-719-001</t>
  </si>
  <si>
    <t>09-719-002</t>
  </si>
  <si>
    <t>09-719-003</t>
  </si>
  <si>
    <t>09-719-004</t>
  </si>
  <si>
    <t>09-720-5</t>
  </si>
  <si>
    <t>09-719E</t>
  </si>
  <si>
    <t>09-719-006</t>
  </si>
  <si>
    <t>09-720-6</t>
  </si>
  <si>
    <t>09-719-007</t>
  </si>
  <si>
    <t>09-719-008</t>
  </si>
  <si>
    <t>09-719-5</t>
  </si>
  <si>
    <t>09-720-7</t>
  </si>
  <si>
    <t>09-719G</t>
  </si>
  <si>
    <t>09-730-19</t>
  </si>
  <si>
    <t>09-720-8</t>
  </si>
  <si>
    <t>09-719H</t>
  </si>
  <si>
    <t>09-730-21</t>
  </si>
  <si>
    <t>09-719-7</t>
  </si>
  <si>
    <t>lowest protein-binding cfd to NC, nylon, PTFE</t>
  </si>
  <si>
    <t>Fisherbrand syr filt Durapore PVDF 0.22µm, 33 mm</t>
  </si>
  <si>
    <t>Fisherbrand syr filt Durapore PVDF 0.45µm, 33 mm</t>
  </si>
  <si>
    <t>Fisherbrand syr filt Nylon 0.22µm, 13 mm</t>
  </si>
  <si>
    <t>Fisherbrand syr filt Nylon 0.22µm, 33 mm</t>
  </si>
  <si>
    <t>Fisherbrand syr filt Nylon 0.45µm, 13 mm</t>
  </si>
  <si>
    <t>Fisherbrand syr filt Nylon 0.45µm, 33 mm</t>
  </si>
  <si>
    <t>Fisherbrand syr filt PTFE 0.22µm, 13 mm</t>
  </si>
  <si>
    <t>Fisherbrand syr filt PTFE 0.22µm, 25 mm</t>
  </si>
  <si>
    <t>Fisherbrand syr filt PTFE 0.45µm, 13 mm</t>
  </si>
  <si>
    <t>Fisherbrand syr filt PTFE 0.45µm, 25 mm</t>
  </si>
  <si>
    <t>150/pk</t>
  </si>
  <si>
    <t>1500/pk</t>
  </si>
  <si>
    <t>1000/pk</t>
  </si>
  <si>
    <t>Fisherbrand syr filt PVDF 0.22µm, 13mm</t>
  </si>
  <si>
    <t>Fisherbrand syr filt PVDF 0.45µm, 13mm</t>
  </si>
  <si>
    <t>Fisherbrand syr filt Nylon 0.22µm, 33mm</t>
  </si>
  <si>
    <t>Fisherbrand syr filt Nylon 0.45µm, 33mm</t>
  </si>
  <si>
    <t>Fisherbrand syr filt MCE 0.22µm, 33mm</t>
  </si>
  <si>
    <t>Fisherbrand syr filt MCE 0.45µm, 33mm</t>
  </si>
  <si>
    <t>1-8</t>
  </si>
  <si>
    <t>1-9</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</si>
  <si>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</si>
  <si>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</si>
  <si>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</si>
  <si>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</si>
  <si>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</si>
  <si>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</si>
  <si>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</si>
  <si>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</si>
  <si>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</si>
  <si>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</si>
  <si>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</si>
  <si>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</si>
  <si>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</si>
  <si>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</si>
  <si>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</si>
  <si>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</si>
  <si>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</si>
  <si>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</si>
  <si>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</si>
  <si>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</si>
  <si>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</si>
  <si>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</si>
  <si>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</si>
  <si>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</si>
  <si>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</si>
  <si>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</si>
  <si>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</si>
  <si>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</si>
  <si>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</si>
  <si>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5-6</t>
  </si>
  <si>
    <t>5-7</t>
  </si>
  <si>
    <t>5-8</t>
  </si>
  <si>
    <t>5-9</t>
  </si>
  <si>
    <t>5-10</t>
  </si>
  <si>
    <t>5-11</t>
  </si>
  <si>
    <t>5-12</t>
  </si>
  <si>
    <t>5-13</t>
  </si>
  <si>
    <t>5-14</t>
  </si>
  <si>
    <t>250 ct pack, 4 pk/cs</t>
  </si>
  <si>
    <t>electrode wicks for IEF strips</t>
  </si>
  <si>
    <t>2000 ct</t>
  </si>
  <si>
    <t>3000 ct</t>
  </si>
  <si>
    <t>5000 ct</t>
  </si>
  <si>
    <t>250 ct</t>
  </si>
  <si>
    <t>2-3 L</t>
  </si>
  <si>
    <t>1 L of 30% of 40%</t>
  </si>
  <si>
    <t>1 mg of broad range markers</t>
  </si>
  <si>
    <t>1.5 kg</t>
  </si>
  <si>
    <t>1-15</t>
  </si>
  <si>
    <t>1-16</t>
  </si>
  <si>
    <t>2 g</t>
  </si>
  <si>
    <t>200 U</t>
  </si>
  <si>
    <t>4-8</t>
  </si>
  <si>
    <t>4-9</t>
  </si>
  <si>
    <t>4-10</t>
  </si>
  <si>
    <t>4-11</t>
  </si>
  <si>
    <t>4-12</t>
  </si>
  <si>
    <t>4-13</t>
  </si>
  <si>
    <t>4-14</t>
  </si>
  <si>
    <t>4-15</t>
  </si>
  <si>
    <t>10-7</t>
  </si>
  <si>
    <t>10-8</t>
  </si>
  <si>
    <t>kg</t>
  </si>
  <si>
    <t>dia (mm)</t>
  </si>
  <si>
    <t>% agar</t>
  </si>
  <si>
    <t xml:space="preserve">1 kg agar will pour (1) ~ 850 100-mm 1.5% agar plates,  (2) </t>
  </si>
  <si>
    <t>volume / plate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</si>
</sst>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_);[Red]\(&quot;$&quot;#,##0\)"/>
    <numFmt numFmtId="8" formatCode="&quot;$&quot;#,##0.00_);[Red]\(&quot;$&quot;#,##0.00\)"/>
    <numFmt numFmtId="44" formatCode="_(&quot;$&quot;* #,##0.00_);_(&quot;$&quot;* \(#,##0.00\);_(&quot;$&quot;* &quot;-&quot;??_);_(@_)"/>
    <numFmt numFmtId="164" formatCode="#,##0\ &quot;YTL&quot;_);[Red]\(#,##0\ &quot;YTL&quot;\)"/>
    <numFmt numFmtId="165" formatCode="#,##0.00\ &quot;YTL&quot;_);[Red]\(#,##0.00\ &quot;YTL&quot;\)"/>
    <numFmt numFmtId="166" formatCode="#,##0\ [$€-1];[Red]\-#,##0\ [$€-1]"/>
    <numFmt numFmtId="167" formatCode="#,##0.00\ [$€-1];[Red]\-#,##0.00\ [$€-1]"/>
    <numFmt numFmtId="168" formatCode="#,##0.00\ [$€-1];[Red]#,##0.00\ [$€-1]"/>
    <numFmt numFmtId="169" formatCode="0.0%"/>
    <numFmt numFmtId="170" formatCode="#,##0.00\ &quot;YTL&quot;"/>
    <numFmt numFmtId="171" formatCode="#,##0.00\ &quot;YTL&quot;;[Red]#,##0.00\ &quot;YTL&quot;"/>
    <numFmt numFmtId="172" formatCode="#,##0\ [$€-1]_);[Red]\(#,##0\ [$€-1]\)"/>
    <numFmt numFmtId="173" formatCode="&quot;$&quot;#,##0.00;[Red]&quot;$&quot;#,##0.00"/>
    <numFmt numFmtId="174" formatCode="0000"/>
    <numFmt numFmtId="175" formatCode="&quot;$&quot;#,##0"/>
    <numFmt numFmtId="176" formatCode="[$$-409]#,##0.00_);\([$$-409]#,##0.00\)"/>
    <numFmt numFmtId="177" formatCode="&quot;$&quot;#,##0;[Red]&quot;$&quot;#,##0"/>
  </numFmts>
  <fonts count="29" x14ac:knownFonts="1">
    <font>
      <sz val="10"/>
      <name val="Arial"/>
      <family val="2"/>
    </font>
    <font>
      <sz val="10"/>
      <name val="Arial"/>
      <family val="2"/>
    </font>
    <font>
      <b/>
      <sz val="10"/>
      <color indexed="9"/>
      <name val="Arial"/>
      <family val="2"/>
    </font>
    <font>
      <sz val="10"/>
      <name val="Times New Roman"/>
      <family val="1"/>
    </font>
    <font>
      <sz val="8"/>
      <name val="Arial"/>
      <family val="2"/>
    </font>
    <font>
      <sz val="10"/>
      <color indexed="10"/>
      <name val="Arial"/>
      <family val="2"/>
    </font>
    <font>
      <b/>
      <sz val="12"/>
      <name val="Arial"/>
      <family val="2"/>
    </font>
    <font>
      <b/>
      <sz val="10"/>
      <name val="Arial"/>
      <family val="2"/>
    </font>
    <font>
      <b/>
      <sz val="9"/>
      <color indexed="9"/>
      <name val="Arial"/>
      <family val="2"/>
    </font>
    <font>
      <i/>
      <sz val="12"/>
      <name val="Arial"/>
      <family val="2"/>
    </font>
    <font>
      <i/>
      <sz val="10"/>
      <name val="Arial"/>
      <family val="2"/>
    </font>
    <font>
      <vertAlign val="subscript"/>
      <sz val="10"/>
      <name val="Arial"/>
      <family val="2"/>
    </font>
    <font>
      <sz val="9"/>
      <name val="Arial"/>
      <family val="2"/>
    </font>
    <font>
      <b/>
      <sz val="9"/>
      <name val="Arial"/>
      <family val="2"/>
    </font>
    <font>
      <b/>
      <sz val="9"/>
      <color rgb="FF00FFFF"/>
      <name val="Arial"/>
      <family val="2"/>
    </font>
    <font>
      <b/>
      <sz val="10"/>
      <color indexed="12"/>
      <name val="Arial"/>
      <family val="2"/>
    </font>
    <font>
      <b/>
      <sz val="10"/>
      <color indexed="12"/>
      <name val="Times New Roman"/>
      <family val="1"/>
    </font>
    <font>
      <b/>
      <sz val="10"/>
      <color rgb="FF00FFFF"/>
      <name val="Arial"/>
      <family val="2"/>
    </font>
    <font>
      <sz val="10"/>
      <color rgb="FFFF0000"/>
      <name val="Arial"/>
      <family val="2"/>
    </font>
    <font>
      <b/>
      <sz val="9"/>
      <color indexed="10"/>
      <name val="Arial"/>
      <family val="2"/>
    </font>
    <font>
      <b/>
      <sz val="8"/>
      <name val="Arial"/>
      <family val="2"/>
    </font>
    <font>
      <sz val="10"/>
      <name val="Arial"/>
      <family val="2"/>
    </font>
    <font>
      <u/>
      <sz val="10"/>
      <color theme="10"/>
      <name val="Arial"/>
      <family val="2"/>
    </font>
    <font>
      <sz val="10"/>
      <name val="Symbol"/>
      <family val="1"/>
      <charset val="2"/>
    </font>
    <font>
      <vertAlign val="superscript"/>
      <sz val="10"/>
      <name val="Arial"/>
      <family val="2"/>
    </font>
    <font>
      <b/>
      <sz val="9"/>
      <color rgb="FFFF0000"/>
      <name val="Arial"/>
      <family val="2"/>
    </font>
    <font>
      <sz val="9"/>
      <color rgb="FFFF0000"/>
      <name val="Arial"/>
      <family val="2"/>
    </font>
    <font>
      <b/>
      <sz val="10"/>
      <color rgb="FFFF0000"/>
      <name val="Arial"/>
      <family val="2"/>
    </font>
    <font>
      <sz val="9"/>
      <name val="Times New Roman"/>
      <family val="1"/>
    </font>
  </fonts>
  <fills count="13">
    <fill>
      <patternFill patternType="none"/>
    </fill>
    <fill>
      <patternFill patternType="gray125"/>
    </fill>
    <fill>
      <patternFill patternType="solid">
        <fgColor indexed="63"/>
        <bgColor indexed="64"/>
      </patternFill>
    </fill>
    <fill>
      <patternFill patternType="solid">
        <fgColor indexed="22"/>
        <bgColor indexed="64"/>
      </patternFill>
    </fill>
    <fill>
      <patternFill patternType="solid">
        <fgColor indexed="23"/>
        <bgColor indexed="64"/>
      </patternFill>
    </fill>
    <fill>
      <patternFill patternType="solid">
        <fgColor rgb="FFFFC000"/>
        <bgColor indexed="64"/>
      </patternFill>
    </fill>
    <fill>
      <patternFill patternType="solid">
        <fgColor theme="1"/>
        <bgColor indexed="64"/>
      </patternFill>
    </fill>
    <fill>
      <patternFill patternType="solid">
        <fgColor theme="0"/>
        <bgColor indexed="64"/>
      </patternFill>
    </fill>
    <fill>
      <patternFill patternType="darkUp">
        <fgColor rgb="FFFFFFFF"/>
        <bgColor rgb="FFFF66FF"/>
      </patternFill>
    </fill>
    <fill>
      <patternFill patternType="darkUp">
        <fgColor rgb="FFFFFFFF"/>
        <bgColor theme="0"/>
      </patternFill>
    </fill>
    <fill>
      <patternFill patternType="solid">
        <fgColor rgb="FFCCFFFF"/>
        <bgColor indexed="64"/>
      </patternFill>
    </fill>
    <fill>
      <patternFill patternType="solid">
        <fgColor rgb="FFFFFFCC"/>
        <bgColor indexed="64"/>
      </patternFill>
    </fill>
    <fill>
      <patternFill patternType="solid">
        <fgColor rgb="FFCCCCFF"/>
        <bgColor indexed="64"/>
      </patternFill>
    </fill>
  </fills>
  <borders count="27">
    <border>
      <left/>
      <right/>
      <top/>
      <bottom/>
      <diagonal/>
    </border>
    <border>
      <left/>
      <right/>
      <top style="thick">
        <color indexed="64"/>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ck">
        <color auto="1"/>
      </top>
      <bottom style="thin">
        <color auto="1"/>
      </bottom>
      <diagonal/>
    </border>
    <border>
      <left/>
      <right/>
      <top style="thin">
        <color auto="1"/>
      </top>
      <bottom style="thick">
        <color auto="1"/>
      </bottom>
      <diagonal/>
    </border>
    <border>
      <left/>
      <right/>
      <top/>
      <bottom style="thick">
        <color auto="1"/>
      </bottom>
      <diagonal/>
    </border>
    <border>
      <left style="thin">
        <color auto="1"/>
      </left>
      <right style="thin">
        <color auto="1"/>
      </right>
      <top style="medium">
        <color indexed="64"/>
      </top>
      <bottom style="medium">
        <color indexed="64"/>
      </bottom>
      <diagonal/>
    </border>
    <border>
      <left style="thin">
        <color auto="1"/>
      </left>
      <right style="thin">
        <color auto="1"/>
      </right>
      <top/>
      <bottom style="medium">
        <color indexed="64"/>
      </bottom>
      <diagonal/>
    </border>
    <border>
      <left/>
      <right style="thin">
        <color auto="1"/>
      </right>
      <top style="medium">
        <color indexed="64"/>
      </top>
      <bottom/>
      <diagonal/>
    </border>
    <border>
      <left style="thin">
        <color auto="1"/>
      </left>
      <right style="thin">
        <color auto="1"/>
      </right>
      <top style="medium">
        <color indexed="64"/>
      </top>
      <bottom/>
      <diagonal/>
    </border>
    <border>
      <left/>
      <right style="thin">
        <color auto="1"/>
      </right>
      <top/>
      <bottom style="medium">
        <color indexed="64"/>
      </bottom>
      <diagonal/>
    </border>
    <border>
      <left/>
      <right style="thin">
        <color auto="1"/>
      </right>
      <top/>
      <bottom/>
      <diagonal/>
    </border>
    <border>
      <left style="thin">
        <color auto="1"/>
      </left>
      <right style="thin">
        <color auto="1"/>
      </right>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8">
    <xf numFmtId="0" fontId="0" fillId="0" borderId="0" applyNumberFormat="0" applyFont="0" applyAlignment="0" applyProtection="0"/>
    <xf numFmtId="0" fontId="6" fillId="0" borderId="0" applyNumberFormat="0" applyFill="0" applyAlignment="0" applyProtection="0"/>
    <xf numFmtId="0" fontId="1" fillId="8" borderId="0" applyNumberFormat="0" applyFont="0" applyBorder="0" applyAlignment="0" applyProtection="0">
      <alignment vertical="top" wrapText="1"/>
    </xf>
    <xf numFmtId="44" fontId="21" fillId="0" borderId="0" applyFont="0" applyFill="0" applyBorder="0" applyAlignment="0" applyProtection="0"/>
    <xf numFmtId="0" fontId="1" fillId="10" borderId="0" applyNumberFormat="0" applyFont="0" applyAlignment="0" applyProtection="0">
      <alignment horizontal="left" vertical="top" wrapText="1"/>
    </xf>
    <xf numFmtId="0" fontId="1" fillId="11" borderId="0" applyNumberFormat="0" applyFont="0" applyAlignment="0" applyProtection="0"/>
    <xf numFmtId="0" fontId="1" fillId="12" borderId="11" applyNumberFormat="0" applyFont="0" applyAlignment="0" applyProtection="0">
      <alignment horizontal="left" vertical="top" wrapText="1"/>
    </xf>
    <xf numFmtId="0" fontId="22" fillId="0" borderId="0" applyNumberFormat="0" applyFill="0" applyBorder="0" applyAlignment="0" applyProtection="0"/>
  </cellStyleXfs>
  <cellXfs count="1194">
    <xf numFmtId="0" fontId="0" fillId="0" borderId="0" xfId="0"/>
    <xf numFmtId="0" fontId="2" fillId="2" borderId="1" xfId="0" applyFont="1" applyFill="1" applyBorder="1" applyAlignment="1">
      <alignment horizontal="center" wrapText="1"/>
    </xf>
    <xf numFmtId="0" fontId="0" fillId="0" borderId="0" xfId="0" applyAlignment="1">
      <alignment vertical="top" wrapText="1"/>
    </xf>
    <xf numFmtId="0" fontId="0" fillId="0" borderId="6" xfId="0" applyBorder="1" applyAlignment="1">
      <alignment wrapText="1"/>
    </xf>
    <xf numFmtId="0" fontId="0" fillId="0" borderId="7" xfId="0" applyBorder="1" applyAlignment="1">
      <alignment wrapText="1"/>
    </xf>
    <xf numFmtId="0" fontId="1" fillId="0" borderId="4" xfId="0" applyFont="1" applyBorder="1" applyAlignment="1">
      <alignment vertical="top" wrapText="1"/>
    </xf>
    <xf numFmtId="0" fontId="1" fillId="4" borderId="2" xfId="0" applyFont="1" applyFill="1" applyBorder="1" applyAlignment="1">
      <alignment vertical="top" wrapText="1"/>
    </xf>
    <xf numFmtId="0" fontId="1" fillId="0" borderId="4" xfId="0" applyFont="1" applyFill="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5" borderId="0" xfId="0" applyFont="1" applyFill="1" applyAlignment="1">
      <alignment horizontal="left" vertical="top" wrapText="1"/>
    </xf>
    <xf numFmtId="0" fontId="1" fillId="0" borderId="0" xfId="0" applyFont="1"/>
    <xf numFmtId="0" fontId="0" fillId="0" borderId="0" xfId="0" applyAlignment="1">
      <alignment wrapText="1"/>
    </xf>
    <xf numFmtId="0" fontId="1" fillId="4" borderId="2" xfId="0" applyFont="1" applyFill="1" applyBorder="1" applyAlignment="1">
      <alignment horizontal="left" vertical="top" wrapText="1"/>
    </xf>
    <xf numFmtId="0" fontId="7" fillId="0" borderId="0" xfId="0" applyFont="1" applyBorder="1" applyAlignment="1">
      <alignment horizontal="left" vertical="top" wrapText="1"/>
    </xf>
    <xf numFmtId="9" fontId="1" fillId="0" borderId="0" xfId="0" applyNumberFormat="1" applyFont="1" applyAlignment="1">
      <alignment vertical="top" wrapText="1"/>
    </xf>
    <xf numFmtId="9" fontId="1" fillId="6" borderId="0" xfId="0" applyNumberFormat="1" applyFont="1" applyFill="1" applyAlignment="1">
      <alignment vertical="top" wrapText="1"/>
    </xf>
    <xf numFmtId="0" fontId="1" fillId="0" borderId="4" xfId="0" applyFont="1" applyFill="1" applyBorder="1" applyAlignment="1">
      <alignment horizontal="left" vertical="top" wrapText="1"/>
    </xf>
    <xf numFmtId="9" fontId="1" fillId="0" borderId="7" xfId="0" applyNumberFormat="1" applyFont="1" applyFill="1" applyBorder="1" applyAlignment="1">
      <alignment horizontal="left" vertical="top" wrapText="1"/>
    </xf>
    <xf numFmtId="9" fontId="1" fillId="0" borderId="6" xfId="0" applyNumberFormat="1" applyFont="1" applyFill="1" applyBorder="1" applyAlignment="1">
      <alignment horizontal="left" vertical="top" wrapText="1"/>
    </xf>
    <xf numFmtId="0" fontId="1" fillId="0" borderId="4" xfId="0" applyFont="1" applyBorder="1" applyAlignment="1">
      <alignment horizontal="left" vertical="top" wrapText="1"/>
    </xf>
    <xf numFmtId="0" fontId="1" fillId="4" borderId="4"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0" xfId="0" applyFont="1" applyAlignment="1">
      <alignment horizontal="left" vertical="top"/>
    </xf>
    <xf numFmtId="0" fontId="2" fillId="2" borderId="0" xfId="0" applyFont="1" applyFill="1" applyBorder="1" applyAlignment="1">
      <alignment horizontal="center" wrapText="1"/>
    </xf>
    <xf numFmtId="0" fontId="8" fillId="2" borderId="1" xfId="0" applyFont="1" applyFill="1" applyBorder="1" applyAlignment="1">
      <alignment horizontal="center" wrapText="1"/>
    </xf>
    <xf numFmtId="0" fontId="1" fillId="0" borderId="0" xfId="0" applyFont="1" applyAlignment="1">
      <alignment horizontal="center" wrapText="1"/>
    </xf>
    <xf numFmtId="0" fontId="1" fillId="0" borderId="11" xfId="0" applyFont="1" applyFill="1" applyBorder="1" applyAlignment="1">
      <alignment vertical="top" wrapText="1"/>
    </xf>
    <xf numFmtId="0" fontId="1" fillId="0" borderId="6" xfId="0" applyFont="1" applyFill="1" applyBorder="1" applyAlignment="1">
      <alignment horizontal="left" vertical="top"/>
    </xf>
    <xf numFmtId="0" fontId="1" fillId="0" borderId="7" xfId="0" applyFont="1" applyFill="1" applyBorder="1" applyAlignment="1">
      <alignment horizontal="left" vertical="top"/>
    </xf>
    <xf numFmtId="0" fontId="12" fillId="0" borderId="2"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0" borderId="6"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Border="1" applyAlignment="1">
      <alignment horizontal="left" vertical="top" wrapText="1"/>
    </xf>
    <xf numFmtId="0" fontId="12" fillId="4" borderId="2" xfId="0" applyFont="1" applyFill="1" applyBorder="1" applyAlignment="1">
      <alignment horizontal="left" vertical="top" wrapText="1"/>
    </xf>
    <xf numFmtId="0" fontId="12" fillId="0" borderId="9" xfId="0" applyFont="1" applyBorder="1" applyAlignment="1">
      <alignment horizontal="left" vertical="top" wrapText="1"/>
    </xf>
    <xf numFmtId="0" fontId="12" fillId="0" borderId="0" xfId="0" applyFont="1" applyBorder="1" applyAlignment="1">
      <alignment horizontal="left" vertical="top" wrapText="1"/>
    </xf>
    <xf numFmtId="0" fontId="12" fillId="0" borderId="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3" xfId="0" applyFont="1" applyBorder="1" applyAlignment="1">
      <alignment horizontal="left" vertical="top" wrapText="1"/>
    </xf>
    <xf numFmtId="0" fontId="12" fillId="0" borderId="0" xfId="0" applyFont="1" applyFill="1" applyBorder="1" applyAlignment="1">
      <alignment horizontal="left" vertical="top" wrapText="1"/>
    </xf>
    <xf numFmtId="0" fontId="12" fillId="0" borderId="3" xfId="0" applyFont="1" applyFill="1" applyBorder="1" applyAlignment="1">
      <alignment horizontal="left" vertical="top" wrapText="1"/>
    </xf>
    <xf numFmtId="0" fontId="12" fillId="0" borderId="3" xfId="0" applyFont="1" applyBorder="1" applyAlignment="1">
      <alignment vertical="top" wrapText="1"/>
    </xf>
    <xf numFmtId="0" fontId="12" fillId="0" borderId="2" xfId="0" applyFont="1" applyBorder="1" applyAlignment="1">
      <alignment vertical="top" wrapText="1"/>
    </xf>
    <xf numFmtId="0" fontId="12" fillId="0" borderId="7" xfId="0" applyFont="1" applyFill="1" applyBorder="1" applyAlignment="1">
      <alignment vertical="top" wrapText="1"/>
    </xf>
    <xf numFmtId="0" fontId="12" fillId="0" borderId="0" xfId="0" applyFont="1" applyFill="1" applyAlignment="1">
      <alignment vertical="top" wrapText="1"/>
    </xf>
    <xf numFmtId="0" fontId="12" fillId="0" borderId="0" xfId="0" applyFont="1" applyAlignment="1">
      <alignment vertical="top" wrapText="1"/>
    </xf>
    <xf numFmtId="0" fontId="12" fillId="0" borderId="10" xfId="0" applyFont="1" applyFill="1" applyBorder="1" applyAlignment="1">
      <alignment horizontal="left" vertical="top" wrapText="1"/>
    </xf>
    <xf numFmtId="0" fontId="12" fillId="0" borderId="11"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8" xfId="0" applyFont="1" applyBorder="1" applyAlignment="1">
      <alignment horizontal="left" vertical="top" wrapText="1"/>
    </xf>
    <xf numFmtId="0" fontId="12" fillId="0" borderId="0" xfId="0" applyFont="1" applyAlignment="1">
      <alignment horizontal="left" vertical="top" wrapText="1"/>
    </xf>
    <xf numFmtId="0" fontId="14" fillId="6" borderId="0" xfId="0" applyFont="1" applyFill="1" applyAlignment="1">
      <alignment horizontal="left" vertical="top" wrapText="1"/>
    </xf>
    <xf numFmtId="0" fontId="1" fillId="0" borderId="0" xfId="0" applyFont="1" applyFill="1" applyAlignment="1">
      <alignment horizontal="left" vertical="top" wrapText="1"/>
    </xf>
    <xf numFmtId="174" fontId="1" fillId="0" borderId="0" xfId="0" applyNumberFormat="1" applyFont="1" applyAlignment="1">
      <alignment horizontal="left" vertical="top" wrapText="1"/>
    </xf>
    <xf numFmtId="0" fontId="1" fillId="6" borderId="0" xfId="0" applyFont="1" applyFill="1" applyAlignment="1">
      <alignment horizontal="left" vertical="top" wrapText="1"/>
    </xf>
    <xf numFmtId="0" fontId="1" fillId="0" borderId="2" xfId="0" applyFont="1" applyFill="1" applyBorder="1" applyAlignment="1">
      <alignment horizontal="right" vertical="top" wrapText="1"/>
    </xf>
    <xf numFmtId="0" fontId="3" fillId="0" borderId="2" xfId="0" applyFont="1" applyFill="1" applyBorder="1" applyAlignment="1">
      <alignment horizontal="left" vertical="top" wrapText="1"/>
    </xf>
    <xf numFmtId="170" fontId="1" fillId="0" borderId="5" xfId="0" applyNumberFormat="1" applyFont="1" applyFill="1" applyBorder="1" applyAlignment="1">
      <alignment horizontal="right" vertical="top" wrapText="1"/>
    </xf>
    <xf numFmtId="0" fontId="3" fillId="0" borderId="5" xfId="0" applyFont="1" applyFill="1" applyBorder="1" applyAlignment="1">
      <alignment horizontal="left" vertical="top" wrapText="1"/>
    </xf>
    <xf numFmtId="0" fontId="3" fillId="0" borderId="5" xfId="0" applyFont="1" applyFill="1" applyBorder="1" applyAlignment="1">
      <alignment vertical="top" wrapText="1"/>
    </xf>
    <xf numFmtId="0" fontId="15" fillId="0" borderId="7" xfId="0" applyFont="1" applyFill="1" applyBorder="1" applyAlignment="1">
      <alignment horizontal="right" vertical="top" wrapText="1"/>
    </xf>
    <xf numFmtId="0" fontId="3" fillId="0" borderId="7" xfId="0" applyFont="1" applyFill="1" applyBorder="1" applyAlignment="1">
      <alignment horizontal="left" vertical="top" wrapText="1"/>
    </xf>
    <xf numFmtId="0" fontId="16" fillId="0" borderId="7" xfId="0" applyFont="1" applyFill="1" applyBorder="1" applyAlignment="1">
      <alignment vertical="top" wrapText="1"/>
    </xf>
    <xf numFmtId="168" fontId="1" fillId="0" borderId="6" xfId="0" applyNumberFormat="1" applyFont="1" applyFill="1" applyBorder="1" applyAlignment="1">
      <alignment horizontal="right" vertical="top" wrapText="1"/>
    </xf>
    <xf numFmtId="168" fontId="1" fillId="0" borderId="4" xfId="0" applyNumberFormat="1" applyFont="1" applyFill="1" applyBorder="1" applyAlignment="1">
      <alignment horizontal="right" vertical="top" wrapText="1"/>
    </xf>
    <xf numFmtId="171" fontId="1" fillId="0" borderId="5" xfId="0" applyNumberFormat="1" applyFont="1" applyFill="1" applyBorder="1" applyAlignment="1">
      <alignment horizontal="right" vertical="top" wrapText="1"/>
    </xf>
    <xf numFmtId="171" fontId="1" fillId="0" borderId="7" xfId="0" applyNumberFormat="1" applyFont="1" applyFill="1" applyBorder="1" applyAlignment="1">
      <alignment horizontal="right" vertical="top" wrapText="1"/>
    </xf>
    <xf numFmtId="171" fontId="1" fillId="0" borderId="6" xfId="0" applyNumberFormat="1" applyFont="1" applyFill="1" applyBorder="1" applyAlignment="1">
      <alignment horizontal="right" vertical="top" wrapText="1"/>
    </xf>
    <xf numFmtId="168" fontId="1" fillId="0" borderId="7" xfId="0" applyNumberFormat="1" applyFont="1" applyFill="1" applyBorder="1" applyAlignment="1">
      <alignment horizontal="right" vertical="top" wrapText="1"/>
    </xf>
    <xf numFmtId="0" fontId="1" fillId="0" borderId="5" xfId="0" applyFont="1" applyFill="1" applyBorder="1" applyAlignment="1">
      <alignment horizontal="right" vertical="top" wrapText="1"/>
    </xf>
    <xf numFmtId="0" fontId="1" fillId="0" borderId="7" xfId="0" applyFont="1" applyFill="1" applyBorder="1" applyAlignment="1">
      <alignment horizontal="right" vertical="top" wrapText="1"/>
    </xf>
    <xf numFmtId="0" fontId="1" fillId="0" borderId="6" xfId="0" applyFont="1" applyFill="1" applyBorder="1" applyAlignment="1">
      <alignment horizontal="right" vertical="top" wrapText="1"/>
    </xf>
    <xf numFmtId="170" fontId="1" fillId="0" borderId="7" xfId="0" applyNumberFormat="1" applyFont="1" applyFill="1" applyBorder="1" applyAlignment="1">
      <alignment horizontal="right" vertical="top" wrapText="1"/>
    </xf>
    <xf numFmtId="168" fontId="1" fillId="0" borderId="2" xfId="0" applyNumberFormat="1" applyFont="1" applyFill="1" applyBorder="1" applyAlignment="1">
      <alignment horizontal="right" vertical="top" wrapText="1"/>
    </xf>
    <xf numFmtId="168" fontId="1" fillId="0" borderId="5" xfId="0" applyNumberFormat="1" applyFont="1" applyBorder="1" applyAlignment="1">
      <alignment horizontal="right" vertical="top" wrapText="1"/>
    </xf>
    <xf numFmtId="168" fontId="1" fillId="0" borderId="7" xfId="0" applyNumberFormat="1" applyFont="1" applyBorder="1" applyAlignment="1">
      <alignment horizontal="right" vertical="top" wrapText="1"/>
    </xf>
    <xf numFmtId="168" fontId="1" fillId="0" borderId="6" xfId="0" applyNumberFormat="1" applyFont="1" applyBorder="1" applyAlignment="1">
      <alignment horizontal="right" vertical="top" wrapText="1"/>
    </xf>
    <xf numFmtId="170" fontId="1" fillId="0" borderId="5" xfId="0" applyNumberFormat="1" applyFont="1" applyBorder="1" applyAlignment="1">
      <alignment horizontal="right" vertical="top" wrapText="1"/>
    </xf>
    <xf numFmtId="170" fontId="1" fillId="0" borderId="7" xfId="0" applyNumberFormat="1" applyFont="1" applyBorder="1" applyAlignment="1">
      <alignment horizontal="right" vertical="top" wrapText="1"/>
    </xf>
    <xf numFmtId="0" fontId="1" fillId="0" borderId="6" xfId="0" applyFont="1" applyBorder="1" applyAlignment="1">
      <alignment horizontal="right" vertical="top" wrapText="1"/>
    </xf>
    <xf numFmtId="0" fontId="1" fillId="0" borderId="2" xfId="0" applyFont="1" applyBorder="1" applyAlignment="1">
      <alignment horizontal="right" vertical="top" wrapText="1"/>
    </xf>
    <xf numFmtId="168" fontId="1" fillId="4" borderId="2" xfId="0" applyNumberFormat="1" applyFont="1" applyFill="1" applyBorder="1" applyAlignment="1">
      <alignment horizontal="right" vertical="top" wrapText="1"/>
    </xf>
    <xf numFmtId="170" fontId="1" fillId="0" borderId="2" xfId="0" applyNumberFormat="1" applyFont="1" applyBorder="1" applyAlignment="1">
      <alignment horizontal="right" vertical="top" wrapText="1"/>
    </xf>
    <xf numFmtId="168" fontId="1" fillId="0" borderId="2" xfId="0" applyNumberFormat="1" applyFont="1" applyBorder="1" applyAlignment="1">
      <alignment horizontal="right" vertical="top" wrapText="1"/>
    </xf>
    <xf numFmtId="168" fontId="1" fillId="0" borderId="9" xfId="0" applyNumberFormat="1" applyFont="1" applyBorder="1" applyAlignment="1">
      <alignment horizontal="right" vertical="top" wrapText="1"/>
    </xf>
    <xf numFmtId="168" fontId="1" fillId="0" borderId="0" xfId="0" applyNumberFormat="1" applyFont="1" applyBorder="1" applyAlignment="1">
      <alignment horizontal="right" vertical="top" wrapText="1"/>
    </xf>
    <xf numFmtId="168" fontId="1" fillId="0" borderId="8" xfId="0" applyNumberFormat="1" applyFont="1" applyFill="1" applyBorder="1" applyAlignment="1">
      <alignment horizontal="right" vertical="top" wrapText="1"/>
    </xf>
    <xf numFmtId="0" fontId="1" fillId="0" borderId="4" xfId="0" applyFont="1" applyBorder="1" applyAlignment="1">
      <alignment horizontal="right" vertical="top" wrapText="1"/>
    </xf>
    <xf numFmtId="164" fontId="1" fillId="0" borderId="2" xfId="0" applyNumberFormat="1" applyFont="1" applyBorder="1" applyAlignment="1">
      <alignment horizontal="right" vertical="top" wrapText="1"/>
    </xf>
    <xf numFmtId="164" fontId="1" fillId="0" borderId="4" xfId="0" applyNumberFormat="1" applyFont="1" applyBorder="1" applyAlignment="1">
      <alignment horizontal="right" vertical="top" wrapText="1"/>
    </xf>
    <xf numFmtId="164" fontId="1" fillId="0" borderId="3" xfId="0" applyNumberFormat="1" applyFont="1" applyBorder="1" applyAlignment="1">
      <alignment horizontal="right" vertical="top" wrapText="1"/>
    </xf>
    <xf numFmtId="165" fontId="1" fillId="0" borderId="5" xfId="0" applyNumberFormat="1" applyFont="1" applyFill="1" applyBorder="1" applyAlignment="1">
      <alignment horizontal="right" vertical="top" wrapText="1"/>
    </xf>
    <xf numFmtId="0" fontId="1" fillId="0" borderId="0" xfId="0" applyFont="1" applyFill="1" applyBorder="1" applyAlignment="1">
      <alignment horizontal="right" vertical="top" wrapText="1"/>
    </xf>
    <xf numFmtId="0" fontId="1" fillId="0" borderId="4" xfId="0" applyFont="1" applyFill="1" applyBorder="1" applyAlignment="1">
      <alignment horizontal="right" vertical="top" wrapText="1"/>
    </xf>
    <xf numFmtId="170" fontId="1" fillId="0" borderId="0" xfId="0" applyNumberFormat="1" applyFont="1" applyFill="1" applyBorder="1" applyAlignment="1">
      <alignment horizontal="right" vertical="top" wrapText="1"/>
    </xf>
    <xf numFmtId="168" fontId="1" fillId="0" borderId="5" xfId="0" applyNumberFormat="1" applyFont="1" applyFill="1" applyBorder="1" applyAlignment="1">
      <alignment horizontal="right" vertical="top" wrapText="1"/>
    </xf>
    <xf numFmtId="165" fontId="1" fillId="0" borderId="7" xfId="0" applyNumberFormat="1" applyFont="1" applyFill="1" applyBorder="1" applyAlignment="1">
      <alignment horizontal="right" vertical="top" wrapText="1"/>
    </xf>
    <xf numFmtId="167" fontId="1" fillId="0" borderId="5" xfId="0" applyNumberFormat="1" applyFont="1" applyFill="1" applyBorder="1" applyAlignment="1">
      <alignment horizontal="right" vertical="top" wrapText="1"/>
    </xf>
    <xf numFmtId="167" fontId="1" fillId="0" borderId="7" xfId="0" applyNumberFormat="1" applyFont="1" applyFill="1" applyBorder="1" applyAlignment="1">
      <alignment horizontal="right" vertical="top" wrapText="1"/>
    </xf>
    <xf numFmtId="167" fontId="1" fillId="0" borderId="6" xfId="0" applyNumberFormat="1" applyFont="1" applyFill="1" applyBorder="1" applyAlignment="1">
      <alignment horizontal="right" vertical="top" wrapText="1"/>
    </xf>
    <xf numFmtId="166" fontId="1" fillId="0" borderId="5" xfId="0" applyNumberFormat="1" applyFont="1" applyFill="1" applyBorder="1" applyAlignment="1">
      <alignment horizontal="right" vertical="top" wrapText="1"/>
    </xf>
    <xf numFmtId="166" fontId="1" fillId="0" borderId="7" xfId="0" applyNumberFormat="1" applyFont="1" applyFill="1" applyBorder="1" applyAlignment="1">
      <alignment horizontal="right" vertical="top" wrapText="1"/>
    </xf>
    <xf numFmtId="170" fontId="1" fillId="0" borderId="6" xfId="0" applyNumberFormat="1" applyFont="1" applyFill="1" applyBorder="1" applyAlignment="1">
      <alignment horizontal="right" vertical="top" wrapText="1"/>
    </xf>
    <xf numFmtId="166" fontId="1" fillId="0" borderId="6" xfId="0" applyNumberFormat="1" applyFont="1" applyFill="1" applyBorder="1" applyAlignment="1">
      <alignment horizontal="right" vertical="top" wrapText="1"/>
    </xf>
    <xf numFmtId="173" fontId="1" fillId="0" borderId="7" xfId="0" applyNumberFormat="1" applyFont="1" applyFill="1" applyBorder="1" applyAlignment="1">
      <alignment horizontal="right" vertical="top" wrapText="1"/>
    </xf>
    <xf numFmtId="173" fontId="1" fillId="0" borderId="0" xfId="0" applyNumberFormat="1" applyFont="1" applyFill="1" applyBorder="1" applyAlignment="1">
      <alignment horizontal="right" vertical="top" wrapText="1"/>
    </xf>
    <xf numFmtId="173" fontId="1" fillId="0" borderId="10" xfId="0" applyNumberFormat="1" applyFont="1" applyFill="1" applyBorder="1" applyAlignment="1">
      <alignment horizontal="right" vertical="top" wrapText="1"/>
    </xf>
    <xf numFmtId="173" fontId="1" fillId="0" borderId="11" xfId="0" applyNumberFormat="1" applyFont="1" applyFill="1" applyBorder="1" applyAlignment="1">
      <alignment horizontal="right" vertical="top" wrapText="1"/>
    </xf>
    <xf numFmtId="173" fontId="1" fillId="0" borderId="9" xfId="0" applyNumberFormat="1" applyFont="1" applyFill="1" applyBorder="1" applyAlignment="1">
      <alignment horizontal="right" vertical="top" wrapText="1"/>
    </xf>
    <xf numFmtId="173" fontId="1" fillId="0" borderId="3" xfId="0" applyNumberFormat="1" applyFont="1" applyFill="1" applyBorder="1" applyAlignment="1">
      <alignment horizontal="right" vertical="top" wrapText="1"/>
    </xf>
    <xf numFmtId="173" fontId="1" fillId="0" borderId="2" xfId="0" applyNumberFormat="1" applyFont="1" applyFill="1" applyBorder="1" applyAlignment="1">
      <alignment horizontal="right" vertical="top" wrapText="1"/>
    </xf>
    <xf numFmtId="168" fontId="1" fillId="0" borderId="9" xfId="0" applyNumberFormat="1" applyFont="1" applyFill="1" applyBorder="1" applyAlignment="1">
      <alignment horizontal="right" vertical="top" wrapText="1"/>
    </xf>
    <xf numFmtId="0" fontId="1" fillId="0" borderId="3" xfId="0" applyFont="1" applyBorder="1" applyAlignment="1">
      <alignment horizontal="right" vertical="top" wrapText="1"/>
    </xf>
    <xf numFmtId="0" fontId="1" fillId="0" borderId="5" xfId="0" applyFont="1" applyBorder="1" applyAlignment="1">
      <alignment horizontal="right" vertical="top" wrapText="1"/>
    </xf>
    <xf numFmtId="0" fontId="1" fillId="0" borderId="7" xfId="0" applyFont="1" applyBorder="1" applyAlignment="1">
      <alignment horizontal="right" vertical="top" wrapText="1"/>
    </xf>
    <xf numFmtId="166" fontId="1" fillId="0" borderId="8" xfId="0" applyNumberFormat="1" applyFont="1" applyBorder="1" applyAlignment="1">
      <alignment horizontal="right" vertical="top" wrapText="1"/>
    </xf>
    <xf numFmtId="166" fontId="1" fillId="0" borderId="7" xfId="0" applyNumberFormat="1" applyFont="1" applyBorder="1" applyAlignment="1">
      <alignment horizontal="right" vertical="top" wrapText="1"/>
    </xf>
    <xf numFmtId="166" fontId="1" fillId="0" borderId="6" xfId="0" applyNumberFormat="1" applyFont="1" applyBorder="1" applyAlignment="1">
      <alignment horizontal="right" vertical="top" wrapText="1"/>
    </xf>
    <xf numFmtId="166" fontId="1" fillId="0" borderId="2" xfId="0" applyNumberFormat="1" applyFont="1" applyBorder="1" applyAlignment="1">
      <alignment horizontal="right" vertical="top" wrapText="1"/>
    </xf>
    <xf numFmtId="166" fontId="1" fillId="0" borderId="5" xfId="0" applyNumberFormat="1" applyFont="1" applyBorder="1" applyAlignment="1">
      <alignment horizontal="right" vertical="top" wrapText="1"/>
    </xf>
    <xf numFmtId="0" fontId="1" fillId="0" borderId="0" xfId="0" applyFont="1" applyAlignment="1">
      <alignment horizontal="right" vertical="top" wrapText="1"/>
    </xf>
    <xf numFmtId="8" fontId="1" fillId="0" borderId="0" xfId="0" applyNumberFormat="1" applyFont="1" applyAlignment="1">
      <alignment horizontal="right" vertical="top" wrapText="1"/>
    </xf>
    <xf numFmtId="8" fontId="1" fillId="0" borderId="3" xfId="0" applyNumberFormat="1" applyFont="1" applyBorder="1" applyAlignment="1">
      <alignment horizontal="right" vertical="top" wrapText="1"/>
    </xf>
    <xf numFmtId="0" fontId="1" fillId="0" borderId="0" xfId="0" applyFont="1" applyBorder="1" applyAlignment="1">
      <alignment horizontal="right" vertical="top" wrapText="1"/>
    </xf>
    <xf numFmtId="8" fontId="1" fillId="0" borderId="0" xfId="0" applyNumberFormat="1" applyFont="1" applyBorder="1" applyAlignment="1">
      <alignment vertical="top" wrapText="1"/>
    </xf>
    <xf numFmtId="8" fontId="1" fillId="0" borderId="0" xfId="0" applyNumberFormat="1" applyFont="1" applyAlignment="1">
      <alignment vertical="top" wrapText="1"/>
    </xf>
    <xf numFmtId="8" fontId="17" fillId="6" borderId="0" xfId="0" applyNumberFormat="1" applyFont="1" applyFill="1" applyAlignment="1">
      <alignment horizontal="right" vertical="top" wrapText="1"/>
    </xf>
    <xf numFmtId="8" fontId="18" fillId="0" borderId="0" xfId="0" applyNumberFormat="1" applyFont="1" applyAlignment="1">
      <alignment horizontal="right" vertical="top" wrapText="1"/>
    </xf>
    <xf numFmtId="0" fontId="13" fillId="0" borderId="4" xfId="0" applyFont="1" applyFill="1" applyBorder="1" applyAlignment="1">
      <alignment horizontal="center" vertical="top" wrapText="1"/>
    </xf>
    <xf numFmtId="0" fontId="19" fillId="0" borderId="2" xfId="0" applyFont="1" applyFill="1" applyBorder="1" applyAlignment="1">
      <alignment horizontal="center" vertical="top" wrapText="1"/>
    </xf>
    <xf numFmtId="0" fontId="13" fillId="4" borderId="2" xfId="0" applyFont="1" applyFill="1" applyBorder="1" applyAlignment="1">
      <alignment horizontal="center" vertical="top" wrapText="1"/>
    </xf>
    <xf numFmtId="0" fontId="13" fillId="0" borderId="4" xfId="0" applyFont="1" applyBorder="1" applyAlignment="1">
      <alignment horizontal="center" vertical="top" wrapText="1"/>
    </xf>
    <xf numFmtId="0" fontId="1" fillId="7" borderId="4" xfId="0" applyFont="1" applyFill="1" applyBorder="1" applyAlignment="1">
      <alignment vertical="top" wrapText="1"/>
    </xf>
    <xf numFmtId="0" fontId="13" fillId="7" borderId="4" xfId="0" applyFont="1" applyFill="1" applyBorder="1" applyAlignment="1">
      <alignment horizontal="center" vertical="top" wrapText="1"/>
    </xf>
    <xf numFmtId="0" fontId="1" fillId="7" borderId="4" xfId="0" applyFont="1" applyFill="1" applyBorder="1" applyAlignment="1">
      <alignment horizontal="left" vertical="top" wrapText="1"/>
    </xf>
    <xf numFmtId="0" fontId="12" fillId="7" borderId="4" xfId="0" applyFont="1" applyFill="1" applyBorder="1" applyAlignment="1">
      <alignment horizontal="left" vertical="top" wrapText="1"/>
    </xf>
    <xf numFmtId="0" fontId="1" fillId="7" borderId="4" xfId="0" applyFont="1" applyFill="1" applyBorder="1" applyAlignment="1">
      <alignment horizontal="right" vertical="top" wrapText="1"/>
    </xf>
    <xf numFmtId="0" fontId="3" fillId="7" borderId="4" xfId="0" applyFont="1" applyFill="1" applyBorder="1" applyAlignment="1">
      <alignment vertical="top" wrapText="1"/>
    </xf>
    <xf numFmtId="0" fontId="1"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1" fillId="7" borderId="2" xfId="0" applyFont="1" applyFill="1" applyBorder="1" applyAlignment="1">
      <alignment horizontal="right" vertical="top" wrapText="1"/>
    </xf>
    <xf numFmtId="0" fontId="3" fillId="7" borderId="2" xfId="0" applyFont="1" applyFill="1" applyBorder="1" applyAlignment="1">
      <alignment horizontal="left" vertical="top" wrapText="1"/>
    </xf>
    <xf numFmtId="164" fontId="1" fillId="7" borderId="2" xfId="0" applyNumberFormat="1" applyFont="1" applyFill="1" applyBorder="1" applyAlignment="1">
      <alignment horizontal="right" vertical="top" wrapText="1"/>
    </xf>
    <xf numFmtId="0" fontId="1" fillId="7" borderId="5" xfId="0" applyFont="1" applyFill="1" applyBorder="1" applyAlignment="1">
      <alignment horizontal="right" vertical="top" wrapText="1"/>
    </xf>
    <xf numFmtId="0" fontId="4" fillId="7" borderId="13" xfId="0" applyFont="1" applyFill="1" applyBorder="1" applyAlignment="1">
      <alignment horizontal="left" vertical="top" wrapText="1"/>
    </xf>
    <xf numFmtId="0" fontId="12" fillId="7" borderId="13" xfId="0" applyFont="1" applyFill="1" applyBorder="1" applyAlignment="1">
      <alignment horizontal="left" vertical="top" wrapText="1"/>
    </xf>
    <xf numFmtId="0" fontId="1" fillId="7" borderId="13" xfId="0" applyFont="1" applyFill="1" applyBorder="1" applyAlignment="1">
      <alignment horizontal="left" vertical="top" wrapText="1"/>
    </xf>
    <xf numFmtId="170" fontId="1" fillId="7" borderId="14" xfId="0" applyNumberFormat="1" applyFont="1" applyFill="1" applyBorder="1" applyAlignment="1">
      <alignment horizontal="right" vertical="top" wrapText="1"/>
    </xf>
    <xf numFmtId="6" fontId="1" fillId="7" borderId="14" xfId="0" applyNumberFormat="1" applyFont="1" applyFill="1" applyBorder="1" applyAlignment="1">
      <alignment horizontal="right" vertical="top" wrapText="1"/>
    </xf>
    <xf numFmtId="0" fontId="1" fillId="7" borderId="6" xfId="0" applyFont="1" applyFill="1" applyBorder="1" applyAlignment="1">
      <alignment horizontal="left" vertical="top"/>
    </xf>
    <xf numFmtId="0" fontId="1" fillId="7" borderId="6" xfId="0" applyFont="1" applyFill="1" applyBorder="1" applyAlignment="1">
      <alignment horizontal="right" vertical="top" wrapText="1"/>
    </xf>
    <xf numFmtId="168" fontId="1" fillId="7" borderId="7" xfId="0" applyNumberFormat="1" applyFont="1" applyFill="1" applyBorder="1" applyAlignment="1">
      <alignment horizontal="right" vertical="top" wrapText="1"/>
    </xf>
    <xf numFmtId="0" fontId="12" fillId="7" borderId="0" xfId="0" applyFont="1" applyFill="1" applyBorder="1" applyAlignment="1">
      <alignment horizontal="left" vertical="top" wrapText="1"/>
    </xf>
    <xf numFmtId="0" fontId="1" fillId="7" borderId="0" xfId="0" applyFont="1" applyFill="1" applyBorder="1" applyAlignment="1">
      <alignment horizontal="right" vertical="top" wrapText="1"/>
    </xf>
    <xf numFmtId="168" fontId="1" fillId="7" borderId="5" xfId="0" applyNumberFormat="1" applyFont="1" applyFill="1" applyBorder="1" applyAlignment="1">
      <alignment horizontal="right" vertical="top" wrapText="1"/>
    </xf>
    <xf numFmtId="0" fontId="1" fillId="7" borderId="7" xfId="0" applyFont="1" applyFill="1" applyBorder="1" applyAlignment="1">
      <alignment horizontal="right" vertical="top" wrapText="1"/>
    </xf>
    <xf numFmtId="0" fontId="0" fillId="7" borderId="5" xfId="0" applyFill="1" applyBorder="1" applyAlignment="1">
      <alignment horizontal="left" vertical="top" wrapText="1"/>
    </xf>
    <xf numFmtId="0" fontId="12" fillId="7" borderId="5" xfId="0" applyFont="1" applyFill="1" applyBorder="1" applyAlignment="1">
      <alignment vertical="top" wrapText="1"/>
    </xf>
    <xf numFmtId="168" fontId="1" fillId="7" borderId="6" xfId="0" applyNumberFormat="1" applyFont="1" applyFill="1" applyBorder="1" applyAlignment="1">
      <alignment horizontal="right" vertical="top" wrapText="1"/>
    </xf>
    <xf numFmtId="0" fontId="1" fillId="7" borderId="0" xfId="0" applyFont="1" applyFill="1" applyAlignment="1">
      <alignment horizontal="left" vertical="top" wrapText="1"/>
    </xf>
    <xf numFmtId="0" fontId="12" fillId="7" borderId="0" xfId="0" applyFont="1" applyFill="1" applyAlignment="1">
      <alignment vertical="top" wrapText="1"/>
    </xf>
    <xf numFmtId="173" fontId="1" fillId="7" borderId="7" xfId="0" applyNumberFormat="1" applyFont="1" applyFill="1" applyBorder="1" applyAlignment="1">
      <alignment horizontal="right" vertical="top" wrapText="1"/>
    </xf>
    <xf numFmtId="173" fontId="1" fillId="7" borderId="0" xfId="0" applyNumberFormat="1" applyFont="1" applyFill="1" applyBorder="1" applyAlignment="1">
      <alignment horizontal="right" vertical="top" wrapText="1"/>
    </xf>
    <xf numFmtId="170" fontId="1" fillId="7" borderId="5" xfId="0" applyNumberFormat="1" applyFont="1" applyFill="1" applyBorder="1" applyAlignment="1">
      <alignment horizontal="right" vertical="top" wrapText="1"/>
    </xf>
    <xf numFmtId="170" fontId="1" fillId="7" borderId="7" xfId="0" applyNumberFormat="1" applyFont="1" applyFill="1" applyBorder="1" applyAlignment="1">
      <alignment horizontal="right" vertical="top" wrapText="1"/>
    </xf>
    <xf numFmtId="170" fontId="1" fillId="7" borderId="6" xfId="0" applyNumberFormat="1" applyFont="1" applyFill="1" applyBorder="1" applyAlignment="1">
      <alignment horizontal="right" vertical="top" wrapText="1"/>
    </xf>
    <xf numFmtId="0" fontId="1" fillId="7" borderId="9" xfId="0" applyFont="1" applyFill="1" applyBorder="1" applyAlignment="1">
      <alignment horizontal="right" vertical="top" wrapText="1"/>
    </xf>
    <xf numFmtId="0" fontId="1" fillId="7" borderId="9" xfId="0" applyFont="1" applyFill="1" applyBorder="1" applyAlignment="1">
      <alignment vertical="top" wrapText="1"/>
    </xf>
    <xf numFmtId="8" fontId="1" fillId="0" borderId="0" xfId="0" applyNumberFormat="1" applyFont="1" applyBorder="1" applyAlignment="1">
      <alignment horizontal="right" vertical="top" wrapText="1"/>
    </xf>
    <xf numFmtId="0" fontId="3" fillId="7" borderId="5" xfId="0" applyFont="1" applyFill="1" applyBorder="1" applyAlignment="1">
      <alignment vertical="top"/>
    </xf>
    <xf numFmtId="0" fontId="3" fillId="7" borderId="6" xfId="0" applyFont="1" applyFill="1" applyBorder="1" applyAlignment="1">
      <alignment vertical="top"/>
    </xf>
    <xf numFmtId="0" fontId="1" fillId="9" borderId="4" xfId="2" applyFont="1" applyFill="1" applyBorder="1" applyAlignment="1">
      <alignment vertical="top" wrapText="1"/>
    </xf>
    <xf numFmtId="0" fontId="13" fillId="9" borderId="4" xfId="2" applyFont="1" applyFill="1" applyBorder="1" applyAlignment="1">
      <alignment horizontal="center" vertical="top" wrapText="1"/>
    </xf>
    <xf numFmtId="0" fontId="1" fillId="9" borderId="4" xfId="2" applyFont="1" applyFill="1" applyBorder="1" applyAlignment="1">
      <alignment horizontal="left" vertical="top" wrapText="1"/>
    </xf>
    <xf numFmtId="0" fontId="12" fillId="9" borderId="4" xfId="2" applyFont="1" applyFill="1" applyBorder="1" applyAlignment="1">
      <alignment horizontal="left" vertical="top" wrapText="1"/>
    </xf>
    <xf numFmtId="0" fontId="1" fillId="9" borderId="4" xfId="2" applyFont="1" applyFill="1" applyBorder="1" applyAlignment="1">
      <alignment horizontal="right" vertical="top" wrapText="1"/>
    </xf>
    <xf numFmtId="0" fontId="3" fillId="9" borderId="4" xfId="2" applyFont="1" applyFill="1" applyBorder="1" applyAlignment="1">
      <alignment horizontal="left" vertical="top" wrapText="1"/>
    </xf>
    <xf numFmtId="0" fontId="12" fillId="9" borderId="2" xfId="2" applyFont="1" applyFill="1" applyBorder="1" applyAlignment="1">
      <alignment horizontal="left" vertical="top" wrapText="1"/>
    </xf>
    <xf numFmtId="0" fontId="1" fillId="9" borderId="2" xfId="2" applyFont="1" applyFill="1" applyBorder="1" applyAlignment="1">
      <alignment horizontal="right" vertical="top" wrapText="1"/>
    </xf>
    <xf numFmtId="0" fontId="3" fillId="9" borderId="2" xfId="2" applyFont="1" applyFill="1" applyBorder="1" applyAlignment="1">
      <alignment horizontal="left" vertical="top" wrapText="1"/>
    </xf>
    <xf numFmtId="0" fontId="12" fillId="9" borderId="5" xfId="2" applyFont="1" applyFill="1" applyBorder="1" applyAlignment="1">
      <alignment horizontal="left" vertical="top"/>
    </xf>
    <xf numFmtId="0" fontId="1" fillId="9" borderId="5" xfId="2" applyFont="1" applyFill="1" applyBorder="1" applyAlignment="1">
      <alignment horizontal="right" vertical="top"/>
    </xf>
    <xf numFmtId="0" fontId="3" fillId="9" borderId="5" xfId="2" applyFont="1" applyFill="1" applyBorder="1" applyAlignment="1">
      <alignment horizontal="left" vertical="top"/>
    </xf>
    <xf numFmtId="0" fontId="12" fillId="9" borderId="6" xfId="2" applyFont="1" applyFill="1" applyBorder="1" applyAlignment="1">
      <alignment horizontal="left" vertical="top"/>
    </xf>
    <xf numFmtId="164" fontId="1" fillId="9" borderId="6" xfId="2" applyNumberFormat="1" applyFont="1" applyFill="1" applyBorder="1" applyAlignment="1">
      <alignment horizontal="right" vertical="top"/>
    </xf>
    <xf numFmtId="0" fontId="3" fillId="9" borderId="6" xfId="2" applyFont="1" applyFill="1" applyBorder="1" applyAlignment="1">
      <alignment horizontal="left" vertical="top"/>
    </xf>
    <xf numFmtId="0" fontId="1" fillId="9" borderId="0" xfId="2" applyFont="1" applyFill="1" applyAlignment="1">
      <alignment vertical="top" wrapText="1"/>
    </xf>
    <xf numFmtId="0" fontId="1" fillId="9" borderId="0" xfId="2" applyFont="1" applyFill="1" applyBorder="1" applyAlignment="1">
      <alignment horizontal="left" vertical="top" wrapText="1"/>
    </xf>
    <xf numFmtId="8" fontId="1" fillId="9" borderId="0" xfId="2" applyNumberFormat="1" applyFont="1" applyFill="1" applyBorder="1" applyAlignment="1">
      <alignment vertical="top" wrapText="1"/>
    </xf>
    <xf numFmtId="0" fontId="3" fillId="9" borderId="0" xfId="2" applyFont="1" applyFill="1" applyBorder="1" applyAlignment="1">
      <alignment horizontal="left" vertical="top" wrapText="1"/>
    </xf>
    <xf numFmtId="0" fontId="12" fillId="9" borderId="0" xfId="2" applyFont="1" applyFill="1" applyBorder="1" applyAlignment="1">
      <alignment horizontal="left" vertical="top" wrapText="1"/>
    </xf>
    <xf numFmtId="164" fontId="1" fillId="9" borderId="0" xfId="2" applyNumberFormat="1" applyFont="1" applyFill="1" applyBorder="1" applyAlignment="1">
      <alignment horizontal="right" vertical="top" wrapText="1"/>
    </xf>
    <xf numFmtId="0" fontId="1" fillId="7" borderId="7" xfId="0" applyFont="1" applyFill="1" applyBorder="1" applyAlignment="1">
      <alignment vertical="top"/>
    </xf>
    <xf numFmtId="0" fontId="12" fillId="7" borderId="7" xfId="0" applyFont="1" applyFill="1" applyBorder="1" applyAlignment="1">
      <alignment horizontal="left" vertical="top"/>
    </xf>
    <xf numFmtId="0" fontId="1" fillId="7" borderId="7" xfId="0" applyFont="1" applyFill="1" applyBorder="1" applyAlignment="1">
      <alignment horizontal="right" vertical="top"/>
    </xf>
    <xf numFmtId="0" fontId="3" fillId="7" borderId="7" xfId="0" applyFont="1" applyFill="1" applyBorder="1" applyAlignment="1">
      <alignment horizontal="left" vertical="top"/>
    </xf>
    <xf numFmtId="0" fontId="3" fillId="7" borderId="7" xfId="0" applyFont="1" applyFill="1" applyBorder="1" applyAlignment="1">
      <alignment vertical="top"/>
    </xf>
    <xf numFmtId="0" fontId="1" fillId="7" borderId="6" xfId="0" applyFont="1" applyFill="1" applyBorder="1" applyAlignment="1">
      <alignment vertical="top"/>
    </xf>
    <xf numFmtId="0" fontId="12" fillId="7" borderId="6" xfId="0" applyFont="1" applyFill="1" applyBorder="1" applyAlignment="1">
      <alignment horizontal="left" vertical="top"/>
    </xf>
    <xf numFmtId="0" fontId="1" fillId="7" borderId="6" xfId="0" applyFont="1" applyFill="1" applyBorder="1" applyAlignment="1">
      <alignment horizontal="right" vertical="top"/>
    </xf>
    <xf numFmtId="0" fontId="3" fillId="7" borderId="6" xfId="0" applyFont="1" applyFill="1" applyBorder="1" applyAlignment="1">
      <alignment horizontal="left" vertical="top"/>
    </xf>
    <xf numFmtId="0" fontId="1" fillId="7" borderId="0" xfId="0" applyFont="1" applyFill="1" applyBorder="1" applyAlignment="1">
      <alignment vertical="top"/>
    </xf>
    <xf numFmtId="0" fontId="12" fillId="7" borderId="0" xfId="0" applyFont="1" applyFill="1" applyBorder="1" applyAlignment="1">
      <alignment horizontal="left" vertical="top"/>
    </xf>
    <xf numFmtId="0" fontId="1" fillId="7" borderId="0" xfId="0" applyFont="1" applyFill="1" applyBorder="1" applyAlignment="1">
      <alignment horizontal="right" vertical="top"/>
    </xf>
    <xf numFmtId="0" fontId="3" fillId="7" borderId="0" xfId="0" applyFont="1" applyFill="1" applyBorder="1" applyAlignment="1">
      <alignment horizontal="left" vertical="top"/>
    </xf>
    <xf numFmtId="0" fontId="3" fillId="7" borderId="0" xfId="0" applyFont="1" applyFill="1" applyBorder="1" applyAlignment="1">
      <alignment vertical="top"/>
    </xf>
    <xf numFmtId="0" fontId="1" fillId="7" borderId="5" xfId="0" applyFont="1" applyFill="1" applyBorder="1" applyAlignment="1">
      <alignment vertical="top"/>
    </xf>
    <xf numFmtId="0" fontId="12" fillId="7" borderId="5" xfId="0" applyFont="1" applyFill="1" applyBorder="1" applyAlignment="1">
      <alignment horizontal="left" vertical="top"/>
    </xf>
    <xf numFmtId="0" fontId="1" fillId="7" borderId="5" xfId="0" applyFont="1" applyFill="1" applyBorder="1" applyAlignment="1">
      <alignment horizontal="right" vertical="top"/>
    </xf>
    <xf numFmtId="0" fontId="3" fillId="7" borderId="5" xfId="0" applyFont="1" applyFill="1" applyBorder="1" applyAlignment="1">
      <alignment horizontal="left" vertical="top"/>
    </xf>
    <xf numFmtId="0" fontId="1" fillId="7" borderId="4" xfId="0" applyFont="1" applyFill="1" applyBorder="1" applyAlignment="1">
      <alignment vertical="top"/>
    </xf>
    <xf numFmtId="0" fontId="1" fillId="7" borderId="4" xfId="0" applyFont="1" applyFill="1" applyBorder="1" applyAlignment="1">
      <alignment horizontal="left" vertical="top"/>
    </xf>
    <xf numFmtId="0" fontId="12" fillId="7" borderId="4" xfId="0" applyFont="1" applyFill="1" applyBorder="1" applyAlignment="1">
      <alignment horizontal="left" vertical="top"/>
    </xf>
    <xf numFmtId="0" fontId="1" fillId="7" borderId="4" xfId="0" applyFont="1" applyFill="1" applyBorder="1" applyAlignment="1">
      <alignment horizontal="right" vertical="top"/>
    </xf>
    <xf numFmtId="0" fontId="3" fillId="7" borderId="4" xfId="0" applyFont="1" applyFill="1" applyBorder="1" applyAlignment="1">
      <alignment horizontal="left" vertical="top"/>
    </xf>
    <xf numFmtId="0" fontId="1" fillId="7" borderId="2" xfId="0" applyFont="1" applyFill="1" applyBorder="1" applyAlignment="1">
      <alignment vertical="top"/>
    </xf>
    <xf numFmtId="0" fontId="1" fillId="7" borderId="2" xfId="0" applyFont="1" applyFill="1" applyBorder="1" applyAlignment="1">
      <alignment horizontal="right" vertical="top"/>
    </xf>
    <xf numFmtId="0" fontId="3" fillId="7" borderId="2" xfId="0" applyFont="1" applyFill="1" applyBorder="1" applyAlignment="1">
      <alignment horizontal="left" vertical="top"/>
    </xf>
    <xf numFmtId="0" fontId="1" fillId="7" borderId="0" xfId="0" applyFont="1" applyFill="1" applyBorder="1" applyAlignment="1">
      <alignment horizontal="left" vertical="top"/>
    </xf>
    <xf numFmtId="173" fontId="1" fillId="0" borderId="8" xfId="0" applyNumberFormat="1" applyFont="1" applyFill="1" applyBorder="1" applyAlignment="1">
      <alignment horizontal="right" vertical="top" wrapText="1"/>
    </xf>
    <xf numFmtId="173" fontId="1" fillId="0" borderId="5" xfId="0" applyNumberFormat="1" applyFont="1" applyFill="1" applyBorder="1" applyAlignment="1">
      <alignment horizontal="right" vertical="top" wrapText="1"/>
    </xf>
    <xf numFmtId="173" fontId="1" fillId="0" borderId="6" xfId="0" applyNumberFormat="1" applyFont="1" applyFill="1" applyBorder="1" applyAlignment="1">
      <alignment horizontal="right" vertical="top" wrapText="1"/>
    </xf>
    <xf numFmtId="168" fontId="4" fillId="7" borderId="5" xfId="0" applyNumberFormat="1" applyFont="1" applyFill="1" applyBorder="1" applyAlignment="1">
      <alignment horizontal="right" vertical="top" wrapText="1"/>
    </xf>
    <xf numFmtId="0" fontId="4" fillId="7" borderId="5" xfId="0" applyFont="1" applyFill="1" applyBorder="1" applyAlignment="1">
      <alignment vertical="top" wrapText="1"/>
    </xf>
    <xf numFmtId="168" fontId="4" fillId="7" borderId="6" xfId="0" applyNumberFormat="1" applyFont="1" applyFill="1" applyBorder="1" applyAlignment="1">
      <alignment horizontal="right" vertical="top" wrapText="1"/>
    </xf>
    <xf numFmtId="0" fontId="4" fillId="7" borderId="6" xfId="0" applyFont="1" applyFill="1" applyBorder="1" applyAlignment="1">
      <alignment vertical="top" wrapText="1"/>
    </xf>
    <xf numFmtId="168" fontId="1" fillId="0" borderId="8" xfId="0" applyNumberFormat="1" applyFont="1" applyBorder="1" applyAlignment="1">
      <alignment horizontal="right" vertical="top" wrapText="1"/>
    </xf>
    <xf numFmtId="0" fontId="1" fillId="9" borderId="0" xfId="2" applyFill="1">
      <alignment vertical="top" wrapText="1"/>
    </xf>
    <xf numFmtId="6" fontId="1" fillId="7" borderId="7" xfId="0" applyNumberFormat="1" applyFont="1" applyFill="1" applyBorder="1" applyAlignment="1">
      <alignment horizontal="right" vertical="top" wrapText="1"/>
    </xf>
    <xf numFmtId="8" fontId="1" fillId="0" borderId="7" xfId="0" applyNumberFormat="1" applyFont="1" applyBorder="1" applyAlignment="1">
      <alignment horizontal="right" vertical="top" wrapText="1"/>
    </xf>
    <xf numFmtId="8" fontId="1" fillId="7" borderId="4" xfId="0" applyNumberFormat="1" applyFont="1" applyFill="1" applyBorder="1" applyAlignment="1">
      <alignment horizontal="right" vertical="top" wrapText="1"/>
    </xf>
    <xf numFmtId="0" fontId="1" fillId="9" borderId="4" xfId="2" applyFill="1" applyBorder="1">
      <alignment vertical="top" wrapText="1"/>
    </xf>
    <xf numFmtId="0" fontId="1" fillId="9" borderId="4" xfId="2" applyFill="1" applyBorder="1" applyAlignment="1">
      <alignment horizontal="left" vertical="top" wrapText="1"/>
    </xf>
    <xf numFmtId="8" fontId="12" fillId="7" borderId="4" xfId="0" applyNumberFormat="1" applyFont="1" applyFill="1" applyBorder="1" applyAlignment="1">
      <alignment vertical="top" wrapText="1"/>
    </xf>
    <xf numFmtId="8" fontId="1" fillId="9" borderId="4" xfId="2" applyNumberFormat="1" applyFill="1" applyBorder="1">
      <alignment vertical="top" wrapText="1"/>
    </xf>
    <xf numFmtId="8" fontId="1" fillId="9" borderId="4" xfId="2" applyNumberFormat="1" applyFill="1" applyBorder="1" applyAlignment="1">
      <alignment vertical="top" wrapText="1"/>
    </xf>
    <xf numFmtId="8" fontId="1" fillId="7" borderId="4" xfId="0" applyNumberFormat="1" applyFont="1" applyFill="1" applyBorder="1" applyAlignment="1">
      <alignment vertical="top" wrapText="1"/>
    </xf>
    <xf numFmtId="8" fontId="1" fillId="9" borderId="4" xfId="2" applyNumberFormat="1" applyFont="1" applyFill="1" applyBorder="1" applyAlignment="1">
      <alignment horizontal="right" vertical="top" wrapText="1"/>
    </xf>
    <xf numFmtId="8" fontId="1" fillId="7" borderId="4" xfId="0" applyNumberFormat="1" applyFont="1" applyFill="1" applyBorder="1" applyAlignment="1">
      <alignment vertical="top"/>
    </xf>
    <xf numFmtId="0" fontId="0" fillId="7" borderId="4" xfId="0" applyFill="1" applyBorder="1" applyAlignment="1">
      <alignment horizontal="left"/>
    </xf>
    <xf numFmtId="0" fontId="0" fillId="7" borderId="4" xfId="0" applyFill="1" applyBorder="1"/>
    <xf numFmtId="8" fontId="0" fillId="7" borderId="4" xfId="0" applyNumberFormat="1" applyFill="1" applyBorder="1"/>
    <xf numFmtId="8" fontId="1" fillId="0" borderId="5" xfId="0" applyNumberFormat="1" applyFont="1" applyBorder="1" applyAlignment="1">
      <alignment horizontal="right" vertical="top" wrapText="1"/>
    </xf>
    <xf numFmtId="8" fontId="1" fillId="0" borderId="6" xfId="0" applyNumberFormat="1" applyFont="1" applyBorder="1" applyAlignment="1">
      <alignment horizontal="right" vertical="top" wrapText="1"/>
    </xf>
    <xf numFmtId="0" fontId="12" fillId="9" borderId="3" xfId="2" applyFont="1" applyFill="1" applyBorder="1" applyAlignment="1">
      <alignment horizontal="left" vertical="top" wrapText="1"/>
    </xf>
    <xf numFmtId="0" fontId="12" fillId="9" borderId="5" xfId="2" applyFont="1" applyFill="1" applyBorder="1" applyAlignment="1">
      <alignment horizontal="left" vertical="top" wrapText="1"/>
    </xf>
    <xf numFmtId="0" fontId="12" fillId="9" borderId="7" xfId="2" applyFont="1" applyFill="1" applyBorder="1" applyAlignment="1">
      <alignment horizontal="left" vertical="top" wrapText="1"/>
    </xf>
    <xf numFmtId="0" fontId="12" fillId="9" borderId="6" xfId="2" applyFont="1" applyFill="1" applyBorder="1" applyAlignment="1">
      <alignment horizontal="left" vertical="top" wrapText="1"/>
    </xf>
    <xf numFmtId="0" fontId="6" fillId="0" borderId="3" xfId="1" applyBorder="1" applyAlignment="1">
      <alignment wrapText="1"/>
    </xf>
    <xf numFmtId="0" fontId="1" fillId="0" borderId="3" xfId="1" applyFont="1" applyBorder="1" applyAlignment="1">
      <alignment wrapText="1"/>
    </xf>
    <xf numFmtId="0" fontId="1" fillId="7" borderId="14" xfId="0" applyFont="1" applyFill="1" applyBorder="1" applyAlignment="1">
      <alignment vertical="top" wrapText="1"/>
    </xf>
    <xf numFmtId="6" fontId="1" fillId="0" borderId="2" xfId="0" applyNumberFormat="1" applyFont="1" applyBorder="1" applyAlignment="1">
      <alignment horizontal="right" vertical="top" wrapText="1"/>
    </xf>
    <xf numFmtId="6" fontId="1" fillId="0" borderId="4" xfId="0" applyNumberFormat="1" applyFont="1" applyBorder="1" applyAlignment="1">
      <alignment horizontal="right" vertical="top" wrapText="1"/>
    </xf>
    <xf numFmtId="0" fontId="1" fillId="0" borderId="0" xfId="0" applyFont="1" applyAlignment="1">
      <alignment vertical="top"/>
    </xf>
    <xf numFmtId="6" fontId="1" fillId="0" borderId="3" xfId="0" applyNumberFormat="1" applyFont="1" applyBorder="1" applyAlignment="1">
      <alignment horizontal="right" vertical="top" wrapText="1"/>
    </xf>
    <xf numFmtId="49" fontId="7" fillId="9" borderId="4" xfId="2" applyNumberFormat="1" applyFont="1" applyFill="1" applyBorder="1" applyAlignment="1">
      <alignment horizontal="center" vertical="top" wrapText="1"/>
    </xf>
    <xf numFmtId="0" fontId="4" fillId="7" borderId="4" xfId="0" applyFont="1" applyFill="1" applyBorder="1" applyAlignment="1">
      <alignment horizontal="left" vertical="top" wrapText="1"/>
    </xf>
    <xf numFmtId="0" fontId="1" fillId="0" borderId="7" xfId="0" applyFont="1" applyBorder="1" applyAlignment="1">
      <alignment wrapText="1"/>
    </xf>
    <xf numFmtId="175" fontId="1" fillId="7" borderId="7" xfId="0" applyNumberFormat="1" applyFont="1" applyFill="1" applyBorder="1" applyAlignment="1">
      <alignment horizontal="right" vertical="top" wrapText="1"/>
    </xf>
    <xf numFmtId="0" fontId="1" fillId="0" borderId="7" xfId="0" applyFont="1" applyBorder="1"/>
    <xf numFmtId="0" fontId="1" fillId="0" borderId="6" xfId="0" applyFont="1" applyBorder="1" applyAlignment="1">
      <alignment wrapText="1"/>
    </xf>
    <xf numFmtId="170" fontId="1" fillId="9" borderId="6" xfId="2" applyNumberFormat="1" applyFont="1" applyFill="1" applyBorder="1" applyAlignment="1">
      <alignment horizontal="right" vertical="top" wrapText="1"/>
    </xf>
    <xf numFmtId="49" fontId="2" fillId="2" borderId="1" xfId="0" applyNumberFormat="1" applyFont="1" applyFill="1" applyBorder="1" applyAlignment="1">
      <alignment horizontal="center" wrapText="1"/>
    </xf>
    <xf numFmtId="49" fontId="1" fillId="9" borderId="0" xfId="2" applyNumberFormat="1" applyFill="1">
      <alignment vertical="top" wrapText="1"/>
    </xf>
    <xf numFmtId="0" fontId="0" fillId="7" borderId="4" xfId="0" applyFont="1" applyFill="1" applyBorder="1" applyAlignment="1">
      <alignment vertical="top" wrapText="1"/>
    </xf>
    <xf numFmtId="0" fontId="0" fillId="7" borderId="4" xfId="0" applyFont="1" applyFill="1" applyBorder="1" applyAlignment="1">
      <alignment horizontal="left" vertical="top" wrapText="1"/>
    </xf>
    <xf numFmtId="8" fontId="0" fillId="7" borderId="4" xfId="0" applyNumberFormat="1" applyFont="1" applyFill="1" applyBorder="1" applyAlignment="1">
      <alignment horizontal="right" vertical="top" wrapText="1"/>
    </xf>
    <xf numFmtId="49" fontId="7" fillId="0" borderId="2" xfId="0" applyNumberFormat="1" applyFont="1" applyFill="1" applyBorder="1" applyAlignment="1">
      <alignment horizontal="center" vertical="top" wrapText="1"/>
    </xf>
    <xf numFmtId="0" fontId="12" fillId="9" borderId="0" xfId="2" applyFont="1" applyFill="1" applyAlignment="1">
      <alignment horizontal="center" vertical="top" wrapText="1"/>
    </xf>
    <xf numFmtId="0" fontId="1" fillId="7" borderId="2" xfId="0" applyFont="1" applyFill="1" applyBorder="1" applyAlignment="1">
      <alignment vertical="top" wrapText="1"/>
    </xf>
    <xf numFmtId="0" fontId="1" fillId="0" borderId="2" xfId="0" applyFont="1" applyFill="1" applyBorder="1" applyAlignment="1">
      <alignment horizontal="left" vertical="top" wrapText="1"/>
    </xf>
    <xf numFmtId="0" fontId="3" fillId="7" borderId="0" xfId="0" applyFont="1" applyFill="1" applyBorder="1" applyAlignment="1">
      <alignment vertical="top" wrapText="1"/>
    </xf>
    <xf numFmtId="0" fontId="3" fillId="7" borderId="2"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13" fillId="0" borderId="0" xfId="0" applyFont="1" applyAlignment="1">
      <alignment horizontal="center" vertical="top" wrapText="1"/>
    </xf>
    <xf numFmtId="49" fontId="7" fillId="0" borderId="0" xfId="0" applyNumberFormat="1" applyFont="1" applyAlignment="1">
      <alignment horizontal="center" vertical="top" wrapText="1"/>
    </xf>
    <xf numFmtId="0" fontId="1" fillId="9" borderId="5" xfId="2" applyFont="1" applyFill="1" applyBorder="1" applyAlignment="1">
      <alignment horizontal="left" vertical="top"/>
    </xf>
    <xf numFmtId="0" fontId="1" fillId="9" borderId="6" xfId="2" applyFont="1" applyFill="1" applyBorder="1" applyAlignment="1">
      <alignment horizontal="left" vertical="top"/>
    </xf>
    <xf numFmtId="0" fontId="3" fillId="0" borderId="2" xfId="0" applyFont="1" applyFill="1" applyBorder="1" applyAlignment="1">
      <alignment vertical="top" wrapText="1"/>
    </xf>
    <xf numFmtId="8" fontId="0" fillId="7" borderId="5" xfId="0" applyNumberFormat="1" applyFont="1" applyFill="1" applyBorder="1" applyAlignment="1">
      <alignment horizontal="right" vertical="top" wrapText="1"/>
    </xf>
    <xf numFmtId="8" fontId="0" fillId="7" borderId="7" xfId="0" applyNumberFormat="1" applyFont="1" applyFill="1" applyBorder="1" applyAlignment="1">
      <alignment horizontal="right" vertical="top" wrapText="1"/>
    </xf>
    <xf numFmtId="8" fontId="0" fillId="7" borderId="6" xfId="0" applyNumberFormat="1" applyFont="1" applyFill="1" applyBorder="1" applyAlignment="1">
      <alignment horizontal="right" vertical="top" wrapText="1"/>
    </xf>
    <xf numFmtId="8" fontId="0" fillId="7" borderId="2" xfId="0" applyNumberFormat="1" applyFont="1" applyFill="1" applyBorder="1" applyAlignment="1">
      <alignment horizontal="right" vertical="top" wrapText="1"/>
    </xf>
    <xf numFmtId="49" fontId="0" fillId="7" borderId="2" xfId="0" applyNumberFormat="1" applyFont="1" applyFill="1" applyBorder="1" applyAlignment="1">
      <alignment horizontal="left" vertical="top" wrapText="1"/>
    </xf>
    <xf numFmtId="0" fontId="22" fillId="7" borderId="2" xfId="7" applyFill="1" applyBorder="1" applyAlignment="1">
      <alignment horizontal="left" vertical="top" wrapText="1"/>
    </xf>
    <xf numFmtId="0" fontId="0" fillId="9" borderId="0" xfId="2" applyFont="1" applyFill="1">
      <alignment vertical="top" wrapText="1"/>
    </xf>
    <xf numFmtId="49" fontId="7" fillId="0" borderId="2" xfId="0" applyNumberFormat="1" applyFont="1" applyFill="1" applyBorder="1" applyAlignment="1">
      <alignment horizontal="center" vertical="top" wrapText="1"/>
    </xf>
    <xf numFmtId="49" fontId="7" fillId="7" borderId="0" xfId="0" applyNumberFormat="1" applyFont="1" applyFill="1" applyBorder="1" applyAlignment="1">
      <alignment horizontal="center" vertical="top" wrapText="1"/>
    </xf>
    <xf numFmtId="49" fontId="7" fillId="0" borderId="4" xfId="0" applyNumberFormat="1" applyFont="1" applyFill="1" applyBorder="1" applyAlignment="1">
      <alignment horizontal="center" vertical="top" wrapText="1"/>
    </xf>
    <xf numFmtId="0" fontId="1" fillId="0" borderId="2" xfId="0" applyFont="1" applyFill="1" applyBorder="1" applyAlignment="1">
      <alignment horizontal="left" vertical="top" wrapText="1"/>
    </xf>
    <xf numFmtId="49" fontId="7" fillId="7" borderId="4" xfId="0" applyNumberFormat="1" applyFont="1" applyFill="1" applyBorder="1" applyAlignment="1">
      <alignment horizontal="center" vertical="top" wrapText="1"/>
    </xf>
    <xf numFmtId="0" fontId="3" fillId="0" borderId="2" xfId="0" applyFont="1" applyFill="1" applyBorder="1" applyAlignment="1">
      <alignment vertical="top" wrapText="1"/>
    </xf>
    <xf numFmtId="0" fontId="13" fillId="0" borderId="2" xfId="0" applyFont="1" applyFill="1" applyBorder="1" applyAlignment="1">
      <alignment horizontal="center" vertical="top" wrapText="1"/>
    </xf>
    <xf numFmtId="0" fontId="0" fillId="0" borderId="0" xfId="0" applyFont="1" applyAlignment="1">
      <alignment vertical="top" wrapText="1"/>
    </xf>
    <xf numFmtId="0" fontId="0" fillId="0" borderId="0" xfId="0" applyFont="1" applyAlignment="1">
      <alignment horizontal="left" vertical="top" wrapText="1"/>
    </xf>
    <xf numFmtId="0" fontId="0" fillId="0" borderId="2" xfId="0" applyFont="1" applyFill="1" applyBorder="1" applyAlignment="1">
      <alignment vertical="top" wrapText="1"/>
    </xf>
    <xf numFmtId="0" fontId="0" fillId="0" borderId="2" xfId="0" applyFont="1" applyFill="1" applyBorder="1" applyAlignment="1">
      <alignment horizontal="left" vertical="top" wrapText="1"/>
    </xf>
    <xf numFmtId="0" fontId="0" fillId="0" borderId="0" xfId="0" applyAlignment="1">
      <alignment vertical="top"/>
    </xf>
    <xf numFmtId="0" fontId="0" fillId="0" borderId="4" xfId="0" applyFont="1" applyFill="1" applyBorder="1" applyAlignment="1">
      <alignment horizontal="left" vertical="top" wrapText="1"/>
    </xf>
    <xf numFmtId="0" fontId="0" fillId="9" borderId="0" xfId="2" applyFont="1" applyFill="1" applyBorder="1" applyAlignment="1">
      <alignment horizontal="left" vertical="top" wrapText="1"/>
    </xf>
    <xf numFmtId="0" fontId="0" fillId="9" borderId="4" xfId="2" applyFont="1" applyFill="1" applyBorder="1" applyAlignment="1">
      <alignment vertical="top" wrapText="1"/>
    </xf>
    <xf numFmtId="0" fontId="0" fillId="0" borderId="4" xfId="0" applyFont="1" applyFill="1" applyBorder="1" applyAlignment="1">
      <alignment vertical="top" wrapText="1"/>
    </xf>
    <xf numFmtId="49" fontId="7" fillId="0" borderId="4" xfId="0" applyNumberFormat="1" applyFont="1" applyFill="1" applyBorder="1" applyAlignment="1">
      <alignment horizontal="center" vertical="top" wrapText="1"/>
    </xf>
    <xf numFmtId="0" fontId="3" fillId="0" borderId="2" xfId="0" applyFont="1" applyFill="1" applyBorder="1" applyAlignment="1">
      <alignment vertical="top" wrapText="1"/>
    </xf>
    <xf numFmtId="6" fontId="1" fillId="0" borderId="2" xfId="0" applyNumberFormat="1" applyFont="1" applyFill="1" applyBorder="1" applyAlignment="1">
      <alignment horizontal="right" vertical="top" wrapText="1"/>
    </xf>
    <xf numFmtId="6" fontId="1" fillId="0" borderId="0" xfId="0" applyNumberFormat="1" applyFont="1" applyFill="1" applyBorder="1" applyAlignment="1">
      <alignment horizontal="right" vertical="top" wrapText="1"/>
    </xf>
    <xf numFmtId="0" fontId="0" fillId="0" borderId="5" xfId="0" applyNumberFormat="1" applyFont="1" applyFill="1" applyBorder="1" applyAlignment="1">
      <alignment horizontal="left" vertical="top" wrapText="1"/>
    </xf>
    <xf numFmtId="0" fontId="12" fillId="0" borderId="5" xfId="0" applyNumberFormat="1" applyFont="1" applyFill="1" applyBorder="1" applyAlignment="1">
      <alignment horizontal="left" vertical="top" wrapText="1"/>
    </xf>
    <xf numFmtId="0" fontId="1" fillId="0" borderId="5" xfId="0" applyNumberFormat="1" applyFont="1" applyFill="1" applyBorder="1" applyAlignment="1">
      <alignment horizontal="right" vertical="top" wrapText="1"/>
    </xf>
    <xf numFmtId="0" fontId="1" fillId="0" borderId="5" xfId="0" applyNumberFormat="1" applyFont="1" applyFill="1" applyBorder="1" applyAlignment="1">
      <alignment horizontal="left" vertical="top" wrapText="1"/>
    </xf>
    <xf numFmtId="0" fontId="0" fillId="0" borderId="7" xfId="0" applyNumberFormat="1" applyFont="1" applyFill="1" applyBorder="1" applyAlignment="1">
      <alignment horizontal="left" vertical="top" wrapText="1"/>
    </xf>
    <xf numFmtId="0" fontId="12" fillId="0" borderId="7" xfId="0" applyNumberFormat="1" applyFont="1" applyFill="1" applyBorder="1" applyAlignment="1">
      <alignment horizontal="left" vertical="top" wrapText="1"/>
    </xf>
    <xf numFmtId="0" fontId="1" fillId="0" borderId="7" xfId="0" applyNumberFormat="1" applyFont="1" applyFill="1" applyBorder="1" applyAlignment="1">
      <alignment horizontal="right" vertical="top" wrapText="1"/>
    </xf>
    <xf numFmtId="0" fontId="1" fillId="0" borderId="7" xfId="0" applyNumberFormat="1" applyFont="1" applyFill="1" applyBorder="1" applyAlignment="1">
      <alignment horizontal="left" vertical="top" wrapText="1"/>
    </xf>
    <xf numFmtId="0" fontId="0" fillId="0" borderId="6" xfId="0" applyNumberFormat="1" applyFont="1" applyFill="1" applyBorder="1" applyAlignment="1">
      <alignment horizontal="left" vertical="top" wrapText="1"/>
    </xf>
    <xf numFmtId="0" fontId="12" fillId="0" borderId="6" xfId="0" applyNumberFormat="1" applyFont="1" applyFill="1" applyBorder="1" applyAlignment="1">
      <alignment horizontal="left" vertical="top" wrapText="1"/>
    </xf>
    <xf numFmtId="0" fontId="1" fillId="0" borderId="6" xfId="0" applyNumberFormat="1" applyFont="1" applyFill="1" applyBorder="1" applyAlignment="1">
      <alignment horizontal="right" vertical="top" wrapText="1"/>
    </xf>
    <xf numFmtId="0" fontId="1" fillId="0" borderId="6" xfId="0" applyNumberFormat="1" applyFont="1" applyFill="1" applyBorder="1" applyAlignment="1">
      <alignment horizontal="left" vertical="top" wrapText="1"/>
    </xf>
    <xf numFmtId="6" fontId="1" fillId="7" borderId="2" xfId="0" applyNumberFormat="1" applyFont="1" applyFill="1" applyBorder="1" applyAlignment="1">
      <alignment horizontal="right" vertical="top" wrapText="1"/>
    </xf>
    <xf numFmtId="0" fontId="1" fillId="9" borderId="6" xfId="2" applyFont="1" applyFill="1" applyBorder="1" applyAlignment="1">
      <alignment horizontal="left" vertical="top" wrapText="1"/>
    </xf>
    <xf numFmtId="168" fontId="0" fillId="0" borderId="5" xfId="0" applyNumberFormat="1" applyFont="1" applyFill="1" applyBorder="1" applyAlignment="1">
      <alignment horizontal="right" vertical="top" wrapText="1"/>
    </xf>
    <xf numFmtId="168" fontId="0" fillId="0" borderId="7" xfId="0" applyNumberFormat="1" applyFont="1" applyFill="1" applyBorder="1" applyAlignment="1">
      <alignment horizontal="right" vertical="top" wrapText="1"/>
    </xf>
    <xf numFmtId="168" fontId="0" fillId="0" borderId="2" xfId="0" applyNumberFormat="1" applyFont="1" applyFill="1" applyBorder="1" applyAlignment="1">
      <alignment horizontal="right" vertical="top" wrapText="1"/>
    </xf>
    <xf numFmtId="6" fontId="1" fillId="9" borderId="5" xfId="2" applyNumberFormat="1" applyFont="1" applyFill="1" applyBorder="1" applyAlignment="1">
      <alignment horizontal="right" vertical="top" wrapText="1"/>
    </xf>
    <xf numFmtId="0" fontId="3" fillId="9" borderId="5" xfId="2" applyFont="1" applyFill="1" applyBorder="1" applyAlignment="1">
      <alignment horizontal="left" vertical="top" wrapText="1"/>
    </xf>
    <xf numFmtId="6" fontId="1" fillId="9" borderId="7" xfId="2" applyNumberFormat="1" applyFont="1" applyFill="1" applyBorder="1" applyAlignment="1">
      <alignment horizontal="right" vertical="top" wrapText="1"/>
    </xf>
    <xf numFmtId="0" fontId="3" fillId="9" borderId="7" xfId="2" applyFont="1" applyFill="1" applyBorder="1" applyAlignment="1">
      <alignment horizontal="left" vertical="top" wrapText="1"/>
    </xf>
    <xf numFmtId="0" fontId="3" fillId="7" borderId="7" xfId="0" applyFont="1" applyFill="1" applyBorder="1" applyAlignment="1">
      <alignment vertical="top" wrapText="1"/>
    </xf>
    <xf numFmtId="0" fontId="0" fillId="0" borderId="7" xfId="0" applyFont="1" applyBorder="1" applyAlignment="1">
      <alignment wrapText="1"/>
    </xf>
    <xf numFmtId="0" fontId="0" fillId="0" borderId="9" xfId="0" applyFont="1" applyBorder="1" applyAlignment="1">
      <alignment wrapText="1"/>
    </xf>
    <xf numFmtId="0" fontId="0" fillId="0" borderId="9" xfId="0" applyBorder="1" applyAlignment="1">
      <alignment wrapText="1"/>
    </xf>
    <xf numFmtId="170" fontId="1" fillId="7" borderId="9" xfId="0" applyNumberFormat="1" applyFont="1" applyFill="1" applyBorder="1" applyAlignment="1">
      <alignment horizontal="right" vertical="top" wrapText="1"/>
    </xf>
    <xf numFmtId="0" fontId="0" fillId="7" borderId="9" xfId="0" applyFont="1" applyFill="1" applyBorder="1" applyAlignment="1">
      <alignment vertical="top" wrapText="1"/>
    </xf>
    <xf numFmtId="0" fontId="0" fillId="0" borderId="8" xfId="0" applyBorder="1" applyAlignment="1">
      <alignment wrapText="1"/>
    </xf>
    <xf numFmtId="170" fontId="0" fillId="7" borderId="8" xfId="0" applyNumberFormat="1" applyFont="1" applyFill="1" applyBorder="1" applyAlignment="1">
      <alignment horizontal="right" vertical="top" wrapText="1"/>
    </xf>
    <xf numFmtId="0" fontId="0" fillId="7" borderId="8" xfId="0" applyFont="1" applyFill="1" applyBorder="1" applyAlignment="1">
      <alignment vertical="top" wrapText="1"/>
    </xf>
    <xf numFmtId="0" fontId="4" fillId="7" borderId="21" xfId="0" applyFont="1" applyFill="1" applyBorder="1" applyAlignment="1">
      <alignment horizontal="left" vertical="top" wrapText="1"/>
    </xf>
    <xf numFmtId="0" fontId="0" fillId="0" borderId="5" xfId="0" applyBorder="1" applyAlignment="1">
      <alignment wrapText="1"/>
    </xf>
    <xf numFmtId="170" fontId="0" fillId="7" borderId="5" xfId="0" applyNumberFormat="1" applyFont="1" applyFill="1" applyBorder="1" applyAlignment="1">
      <alignment horizontal="right" vertical="top" wrapText="1"/>
    </xf>
    <xf numFmtId="0" fontId="4" fillId="7" borderId="22" xfId="0" applyFont="1" applyFill="1" applyBorder="1" applyAlignment="1">
      <alignment horizontal="left" vertical="top" wrapText="1"/>
    </xf>
    <xf numFmtId="170" fontId="0" fillId="7" borderId="6" xfId="0" applyNumberFormat="1" applyFont="1" applyFill="1" applyBorder="1" applyAlignment="1">
      <alignment horizontal="right" vertical="top" wrapText="1"/>
    </xf>
    <xf numFmtId="170" fontId="0" fillId="7" borderId="9" xfId="0" applyNumberFormat="1" applyFont="1" applyFill="1" applyBorder="1" applyAlignment="1">
      <alignment horizontal="right" vertical="top" wrapText="1"/>
    </xf>
    <xf numFmtId="0" fontId="0" fillId="0" borderId="8" xfId="0" applyFont="1" applyBorder="1" applyAlignment="1">
      <alignment wrapText="1"/>
    </xf>
    <xf numFmtId="0" fontId="4" fillId="7" borderId="20" xfId="0" applyFont="1" applyFill="1" applyBorder="1" applyAlignment="1">
      <alignment horizontal="left" vertical="top" wrapText="1"/>
    </xf>
    <xf numFmtId="0" fontId="0" fillId="0" borderId="4" xfId="0" applyFont="1" applyBorder="1" applyAlignment="1">
      <alignment wrapText="1"/>
    </xf>
    <xf numFmtId="0" fontId="0" fillId="0" borderId="4" xfId="0" applyBorder="1" applyAlignment="1">
      <alignment wrapText="1"/>
    </xf>
    <xf numFmtId="170" fontId="0" fillId="7" borderId="4" xfId="0" applyNumberFormat="1" applyFont="1" applyFill="1" applyBorder="1" applyAlignment="1">
      <alignment horizontal="right" vertical="top" wrapText="1"/>
    </xf>
    <xf numFmtId="170" fontId="1" fillId="7" borderId="4" xfId="0" applyNumberFormat="1" applyFont="1" applyFill="1" applyBorder="1" applyAlignment="1">
      <alignment horizontal="right" vertical="top" wrapText="1"/>
    </xf>
    <xf numFmtId="8" fontId="0" fillId="7" borderId="4" xfId="0" applyNumberFormat="1" applyFont="1" applyFill="1" applyBorder="1" applyAlignment="1">
      <alignment horizontal="right" wrapText="1"/>
    </xf>
    <xf numFmtId="0" fontId="1" fillId="10" borderId="0" xfId="4" applyFont="1" applyAlignment="1">
      <alignment horizontal="left" vertical="top" wrapText="1"/>
    </xf>
    <xf numFmtId="0" fontId="12" fillId="10" borderId="0" xfId="4" applyFont="1" applyAlignment="1">
      <alignment horizontal="left" vertical="top" wrapText="1"/>
    </xf>
    <xf numFmtId="168" fontId="1" fillId="10" borderId="0" xfId="4" applyNumberFormat="1" applyFont="1" applyAlignment="1">
      <alignment horizontal="right" vertical="top" wrapText="1"/>
    </xf>
    <xf numFmtId="0" fontId="1" fillId="11" borderId="0" xfId="5" applyFont="1" applyAlignment="1">
      <alignment horizontal="left" vertical="top" wrapText="1"/>
    </xf>
    <xf numFmtId="0" fontId="12" fillId="11" borderId="0" xfId="5" applyFont="1" applyAlignment="1">
      <alignment horizontal="left" vertical="top" wrapText="1"/>
    </xf>
    <xf numFmtId="168" fontId="1" fillId="11" borderId="0" xfId="5" applyNumberFormat="1" applyFont="1" applyAlignment="1">
      <alignment horizontal="right" vertical="top" wrapText="1"/>
    </xf>
    <xf numFmtId="0" fontId="0" fillId="10" borderId="0" xfId="4" applyFont="1" applyAlignment="1">
      <alignment wrapText="1"/>
    </xf>
    <xf numFmtId="0" fontId="0" fillId="0" borderId="0" xfId="0" applyFont="1" applyAlignment="1">
      <alignment wrapText="1"/>
    </xf>
    <xf numFmtId="0" fontId="0" fillId="0" borderId="0" xfId="0" applyFont="1" applyAlignment="1">
      <alignment horizontal="left" wrapText="1"/>
    </xf>
    <xf numFmtId="168" fontId="1" fillId="0" borderId="0" xfId="0" applyNumberFormat="1" applyFont="1" applyAlignment="1">
      <alignment horizontal="right" vertical="top" wrapText="1"/>
    </xf>
    <xf numFmtId="0" fontId="0" fillId="0" borderId="6" xfId="0" applyFont="1" applyBorder="1" applyAlignment="1">
      <alignment horizontal="left" vertical="top" wrapText="1"/>
    </xf>
    <xf numFmtId="176" fontId="1" fillId="0" borderId="6" xfId="3" applyNumberFormat="1" applyFont="1" applyBorder="1" applyAlignment="1">
      <alignment wrapText="1"/>
    </xf>
    <xf numFmtId="176" fontId="1" fillId="0" borderId="0" xfId="0" applyNumberFormat="1" applyFont="1" applyAlignment="1">
      <alignment vertical="top" wrapText="1"/>
    </xf>
    <xf numFmtId="0" fontId="0" fillId="10" borderId="7" xfId="4" applyFont="1" applyBorder="1" applyAlignment="1">
      <alignment wrapText="1"/>
    </xf>
    <xf numFmtId="0" fontId="1" fillId="10" borderId="7" xfId="4" applyFont="1" applyBorder="1" applyAlignment="1">
      <alignment horizontal="left" vertical="top" wrapText="1"/>
    </xf>
    <xf numFmtId="0" fontId="1" fillId="10" borderId="7" xfId="4" applyFont="1" applyBorder="1" applyAlignment="1">
      <alignment vertical="top" wrapText="1"/>
    </xf>
    <xf numFmtId="176" fontId="1" fillId="10" borderId="7" xfId="4" applyNumberFormat="1" applyFont="1" applyBorder="1" applyAlignment="1">
      <alignment wrapText="1"/>
    </xf>
    <xf numFmtId="0" fontId="0" fillId="10" borderId="0" xfId="4" applyFont="1" applyAlignment="1"/>
    <xf numFmtId="0" fontId="0" fillId="9" borderId="4" xfId="2" applyFont="1" applyFill="1" applyBorder="1" applyAlignment="1">
      <alignment horizontal="left" vertical="top" wrapText="1"/>
    </xf>
    <xf numFmtId="6" fontId="1" fillId="9" borderId="2" xfId="2" applyNumberFormat="1" applyFont="1" applyFill="1" applyBorder="1" applyAlignment="1">
      <alignment horizontal="right" vertical="top" wrapText="1"/>
    </xf>
    <xf numFmtId="0" fontId="12" fillId="0" borderId="24" xfId="0" applyFont="1" applyBorder="1" applyAlignment="1">
      <alignment horizontal="left" vertical="top" wrapText="1"/>
    </xf>
    <xf numFmtId="0" fontId="1" fillId="0" borderId="5" xfId="0" applyFont="1" applyBorder="1"/>
    <xf numFmtId="6" fontId="1" fillId="0" borderId="24" xfId="0" applyNumberFormat="1" applyFont="1" applyBorder="1" applyAlignment="1">
      <alignment horizontal="right" vertical="top" wrapText="1"/>
    </xf>
    <xf numFmtId="0" fontId="1" fillId="0" borderId="24" xfId="0" applyFont="1" applyBorder="1" applyAlignment="1">
      <alignment horizontal="left" vertical="top" wrapText="1"/>
    </xf>
    <xf numFmtId="0" fontId="12" fillId="7" borderId="26" xfId="0" applyFont="1" applyFill="1" applyBorder="1" applyAlignment="1">
      <alignment horizontal="left" vertical="top" wrapText="1"/>
    </xf>
    <xf numFmtId="0" fontId="1" fillId="7" borderId="6" xfId="0" applyFont="1" applyFill="1" applyBorder="1"/>
    <xf numFmtId="6" fontId="1" fillId="7" borderId="26" xfId="0" applyNumberFormat="1" applyFont="1" applyFill="1" applyBorder="1" applyAlignment="1">
      <alignment horizontal="right" vertical="top" wrapText="1"/>
    </xf>
    <xf numFmtId="0" fontId="1" fillId="7" borderId="26" xfId="0" applyFont="1" applyFill="1" applyBorder="1" applyAlignment="1">
      <alignment horizontal="left" vertical="top" wrapText="1"/>
    </xf>
    <xf numFmtId="0" fontId="0" fillId="7" borderId="13" xfId="0" applyFont="1" applyFill="1" applyBorder="1" applyAlignment="1">
      <alignment vertical="top" wrapText="1"/>
    </xf>
    <xf numFmtId="0" fontId="1" fillId="7" borderId="4" xfId="0" applyFont="1" applyFill="1" applyBorder="1"/>
    <xf numFmtId="6" fontId="1" fillId="7" borderId="13" xfId="0" applyNumberFormat="1" applyFont="1" applyFill="1" applyBorder="1" applyAlignment="1">
      <alignment horizontal="right" vertical="top" wrapText="1"/>
    </xf>
    <xf numFmtId="0" fontId="0" fillId="7" borderId="4" xfId="0" applyFont="1" applyFill="1" applyBorder="1" applyAlignment="1">
      <alignment vertical="top"/>
    </xf>
    <xf numFmtId="0" fontId="1" fillId="9" borderId="5" xfId="2" applyFont="1" applyFill="1" applyBorder="1" applyAlignment="1">
      <alignment horizontal="left" vertical="top" wrapText="1"/>
    </xf>
    <xf numFmtId="0" fontId="1" fillId="9" borderId="7" xfId="2" applyFont="1" applyFill="1" applyBorder="1" applyAlignment="1">
      <alignment horizontal="left" vertical="top" wrapText="1"/>
    </xf>
    <xf numFmtId="0" fontId="0" fillId="9" borderId="5" xfId="2" applyFont="1" applyFill="1" applyBorder="1" applyAlignment="1">
      <alignment horizontal="right" vertical="top" wrapText="1"/>
    </xf>
    <xf numFmtId="0" fontId="0" fillId="9" borderId="6" xfId="2" applyFont="1" applyFill="1" applyBorder="1" applyAlignment="1">
      <alignment horizontal="right" vertical="top" wrapText="1"/>
    </xf>
    <xf numFmtId="6" fontId="1" fillId="7" borderId="5" xfId="0" applyNumberFormat="1" applyFont="1" applyFill="1" applyBorder="1" applyAlignment="1">
      <alignment horizontal="right" vertical="top" wrapText="1"/>
    </xf>
    <xf numFmtId="0" fontId="3" fillId="7" borderId="5" xfId="0" applyFont="1" applyFill="1" applyBorder="1" applyAlignment="1">
      <alignment horizontal="left" vertical="top" wrapText="1"/>
    </xf>
    <xf numFmtId="0" fontId="0" fillId="7" borderId="7" xfId="0" applyFont="1" applyFill="1" applyBorder="1" applyAlignment="1">
      <alignment horizontal="right" vertical="top" wrapText="1"/>
    </xf>
    <xf numFmtId="0" fontId="3" fillId="7" borderId="7" xfId="0" applyFont="1" applyFill="1" applyBorder="1" applyAlignment="1">
      <alignment horizontal="left" vertical="top" wrapText="1"/>
    </xf>
    <xf numFmtId="0" fontId="0" fillId="7" borderId="6" xfId="0" applyFont="1" applyFill="1" applyBorder="1" applyAlignment="1">
      <alignment horizontal="right" vertical="top" wrapText="1"/>
    </xf>
    <xf numFmtId="6" fontId="1" fillId="7" borderId="6" xfId="0" applyNumberFormat="1" applyFont="1" applyFill="1" applyBorder="1" applyAlignment="1">
      <alignment horizontal="right" vertical="top" wrapText="1"/>
    </xf>
    <xf numFmtId="0" fontId="3" fillId="7" borderId="6" xfId="0" applyFont="1" applyFill="1" applyBorder="1" applyAlignment="1">
      <alignment horizontal="left" vertical="top" wrapText="1"/>
    </xf>
    <xf numFmtId="0" fontId="0" fillId="7" borderId="5" xfId="0" applyFont="1" applyFill="1" applyBorder="1" applyAlignment="1">
      <alignment horizontal="right" vertical="top" wrapText="1"/>
    </xf>
    <xf numFmtId="0" fontId="19" fillId="0" borderId="4" xfId="0" applyFont="1" applyFill="1" applyBorder="1" applyAlignment="1">
      <alignment horizontal="center" vertical="top" wrapText="1"/>
    </xf>
    <xf numFmtId="0" fontId="3" fillId="0" borderId="4" xfId="0" applyFont="1" applyFill="1" applyBorder="1" applyAlignment="1">
      <alignment horizontal="left" vertical="top" wrapText="1"/>
    </xf>
    <xf numFmtId="0" fontId="0" fillId="9" borderId="2" xfId="2" applyFont="1" applyFill="1" applyBorder="1">
      <alignment vertical="top" wrapText="1"/>
    </xf>
    <xf numFmtId="6" fontId="1" fillId="9" borderId="2" xfId="2" applyNumberFormat="1" applyFill="1" applyBorder="1">
      <alignment vertical="top" wrapText="1"/>
    </xf>
    <xf numFmtId="0" fontId="1" fillId="9" borderId="5" xfId="2" applyFill="1" applyBorder="1" applyAlignment="1">
      <alignment horizontal="left" vertical="top" wrapText="1"/>
    </xf>
    <xf numFmtId="0" fontId="1" fillId="9" borderId="6" xfId="2" applyFill="1" applyBorder="1" applyAlignment="1">
      <alignment horizontal="left" vertical="top" wrapText="1"/>
    </xf>
    <xf numFmtId="0" fontId="3" fillId="7" borderId="5" xfId="0" applyFont="1" applyFill="1" applyBorder="1" applyAlignment="1">
      <alignment vertical="top" wrapText="1"/>
    </xf>
    <xf numFmtId="0" fontId="3" fillId="7" borderId="6" xfId="0" applyFont="1" applyFill="1" applyBorder="1" applyAlignment="1">
      <alignment vertical="top" wrapText="1"/>
    </xf>
    <xf numFmtId="0" fontId="0" fillId="0" borderId="7" xfId="0" applyBorder="1" applyAlignment="1">
      <alignment horizontal="right" vertical="top"/>
    </xf>
    <xf numFmtId="0" fontId="0" fillId="7" borderId="4" xfId="0" applyFont="1" applyFill="1" applyBorder="1" applyAlignment="1">
      <alignment horizontal="right" vertical="top" wrapText="1"/>
    </xf>
    <xf numFmtId="0" fontId="3" fillId="7" borderId="4" xfId="0" applyFont="1" applyFill="1" applyBorder="1" applyAlignment="1">
      <alignment horizontal="left" vertical="top" wrapText="1"/>
    </xf>
    <xf numFmtId="0" fontId="0" fillId="7" borderId="3" xfId="0" applyFont="1" applyFill="1" applyBorder="1" applyAlignment="1">
      <alignment vertical="top" wrapText="1"/>
    </xf>
    <xf numFmtId="0" fontId="0" fillId="7" borderId="2" xfId="0" applyFont="1" applyFill="1" applyBorder="1" applyAlignment="1">
      <alignment vertical="top" wrapText="1"/>
    </xf>
    <xf numFmtId="0" fontId="13" fillId="7" borderId="0" xfId="0" applyFont="1" applyFill="1" applyBorder="1" applyAlignment="1">
      <alignment horizontal="center" vertical="top" wrapText="1"/>
    </xf>
    <xf numFmtId="0" fontId="13" fillId="7" borderId="2" xfId="0" applyFont="1" applyFill="1" applyBorder="1" applyAlignment="1">
      <alignment horizontal="center" vertical="top" wrapText="1"/>
    </xf>
    <xf numFmtId="0" fontId="0" fillId="7" borderId="3" xfId="0" applyFont="1" applyFill="1" applyBorder="1" applyAlignment="1">
      <alignment horizontal="left" vertical="top" wrapText="1"/>
    </xf>
    <xf numFmtId="0" fontId="0" fillId="7" borderId="2" xfId="0" applyFont="1" applyFill="1" applyBorder="1" applyAlignment="1">
      <alignment horizontal="left" vertical="top" wrapText="1"/>
    </xf>
    <xf numFmtId="0" fontId="0" fillId="9" borderId="3" xfId="2" applyFont="1" applyFill="1" applyBorder="1" applyAlignment="1">
      <alignment horizontal="left" vertical="top" wrapText="1"/>
    </xf>
    <xf numFmtId="0" fontId="0" fillId="9" borderId="3" xfId="2" applyFont="1" applyFill="1" applyBorder="1" applyAlignment="1">
      <alignment vertical="top" wrapText="1"/>
    </xf>
    <xf numFmtId="49" fontId="7" fillId="7" borderId="3" xfId="0" applyNumberFormat="1" applyFont="1" applyFill="1" applyBorder="1" applyAlignment="1">
      <alignment horizontal="center" vertical="top" wrapText="1"/>
    </xf>
    <xf numFmtId="49" fontId="7" fillId="7" borderId="2" xfId="0" applyNumberFormat="1" applyFont="1" applyFill="1" applyBorder="1" applyAlignment="1">
      <alignment horizontal="center" vertical="top" wrapText="1"/>
    </xf>
    <xf numFmtId="0" fontId="0" fillId="0" borderId="0" xfId="0" applyFont="1" applyBorder="1" applyAlignment="1">
      <alignment vertical="top" wrapText="1"/>
    </xf>
    <xf numFmtId="0" fontId="0" fillId="0" borderId="0" xfId="0" applyFont="1" applyBorder="1" applyAlignment="1">
      <alignment horizontal="left" vertical="top" wrapText="1"/>
    </xf>
    <xf numFmtId="49" fontId="7" fillId="0" borderId="3" xfId="0" applyNumberFormat="1" applyFont="1" applyBorder="1" applyAlignment="1">
      <alignment horizontal="center" vertical="top" wrapText="1"/>
    </xf>
    <xf numFmtId="49" fontId="7" fillId="0" borderId="0" xfId="0" applyNumberFormat="1" applyFont="1" applyBorder="1" applyAlignment="1">
      <alignment horizontal="center" vertical="top" wrapText="1"/>
    </xf>
    <xf numFmtId="49" fontId="7" fillId="0" borderId="2" xfId="0" applyNumberFormat="1" applyFont="1" applyBorder="1" applyAlignment="1">
      <alignment horizontal="center" vertical="top" wrapText="1"/>
    </xf>
    <xf numFmtId="0" fontId="0" fillId="7" borderId="5"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7" xfId="0" applyFont="1" applyFill="1" applyBorder="1" applyAlignment="1">
      <alignment vertical="top" wrapText="1"/>
    </xf>
    <xf numFmtId="0" fontId="0" fillId="7" borderId="6" xfId="0" applyFont="1" applyFill="1" applyBorder="1" applyAlignment="1">
      <alignment vertical="top" wrapText="1"/>
    </xf>
    <xf numFmtId="49" fontId="7" fillId="0" borderId="4" xfId="0" applyNumberFormat="1" applyFont="1" applyFill="1" applyBorder="1" applyAlignment="1">
      <alignment horizontal="center" vertical="top" wrapText="1"/>
    </xf>
    <xf numFmtId="0" fontId="0" fillId="0" borderId="5" xfId="0" applyFont="1" applyBorder="1" applyAlignment="1">
      <alignment vertical="top" wrapText="1"/>
    </xf>
    <xf numFmtId="0" fontId="1" fillId="0" borderId="7" xfId="0" applyFont="1" applyBorder="1" applyAlignment="1">
      <alignment vertical="top" wrapText="1"/>
    </xf>
    <xf numFmtId="0" fontId="1" fillId="0" borderId="6" xfId="0" applyFont="1" applyBorder="1" applyAlignment="1">
      <alignment vertical="top" wrapText="1"/>
    </xf>
    <xf numFmtId="0" fontId="1" fillId="0" borderId="8"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10" borderId="0" xfId="4" applyFont="1" applyAlignment="1">
      <alignment horizontal="left" vertical="top" wrapText="1"/>
    </xf>
    <xf numFmtId="0" fontId="0" fillId="0" borderId="5" xfId="0" applyFont="1" applyBorder="1" applyAlignment="1">
      <alignment horizontal="left" vertical="top" wrapText="1"/>
    </xf>
    <xf numFmtId="0" fontId="1" fillId="0" borderId="7" xfId="0" applyFont="1" applyBorder="1" applyAlignment="1">
      <alignment horizontal="left" vertical="top" wrapText="1"/>
    </xf>
    <xf numFmtId="0" fontId="1" fillId="7" borderId="5" xfId="0" applyFont="1" applyFill="1" applyBorder="1" applyAlignment="1">
      <alignment vertical="top" wrapText="1"/>
    </xf>
    <xf numFmtId="0" fontId="1" fillId="7" borderId="6" xfId="0" applyFont="1" applyFill="1" applyBorder="1" applyAlignment="1">
      <alignment vertical="top" wrapText="1"/>
    </xf>
    <xf numFmtId="0" fontId="13" fillId="7" borderId="6" xfId="0" applyFont="1" applyFill="1" applyBorder="1" applyAlignment="1">
      <alignment horizontal="center" vertical="top" wrapText="1"/>
    </xf>
    <xf numFmtId="0" fontId="4" fillId="7" borderId="5" xfId="0" applyFont="1" applyFill="1" applyBorder="1" applyAlignment="1">
      <alignment horizontal="left" vertical="top" wrapText="1"/>
    </xf>
    <xf numFmtId="0" fontId="4" fillId="7" borderId="6" xfId="0" applyFont="1" applyFill="1" applyBorder="1" applyAlignment="1">
      <alignment horizontal="left" vertical="top" wrapText="1"/>
    </xf>
    <xf numFmtId="0" fontId="6" fillId="0" borderId="4" xfId="1" applyBorder="1" applyAlignment="1">
      <alignment wrapText="1"/>
    </xf>
    <xf numFmtId="0" fontId="13" fillId="0" borderId="3" xfId="0" applyFont="1" applyBorder="1" applyAlignment="1">
      <alignment horizontal="center" vertical="top" wrapText="1"/>
    </xf>
    <xf numFmtId="0" fontId="13" fillId="0" borderId="2" xfId="0" applyFont="1" applyBorder="1" applyAlignment="1">
      <alignment horizontal="center" vertical="top" wrapText="1"/>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0" fontId="1" fillId="0" borderId="0" xfId="0" applyFont="1" applyFill="1" applyBorder="1" applyAlignment="1">
      <alignment vertical="top" wrapText="1"/>
    </xf>
    <xf numFmtId="0" fontId="1" fillId="0" borderId="2" xfId="0" applyFont="1" applyFill="1" applyBorder="1" applyAlignment="1">
      <alignment vertical="top" wrapText="1"/>
    </xf>
    <xf numFmtId="0" fontId="13" fillId="0" borderId="3" xfId="0" applyFont="1" applyFill="1" applyBorder="1" applyAlignment="1">
      <alignment horizontal="center" vertical="top" wrapText="1"/>
    </xf>
    <xf numFmtId="0" fontId="1" fillId="0" borderId="6" xfId="0" applyFont="1" applyFill="1" applyBorder="1" applyAlignment="1">
      <alignment horizontal="left" vertical="top" wrapText="1"/>
    </xf>
    <xf numFmtId="0" fontId="1" fillId="0" borderId="5" xfId="0" applyFont="1" applyFill="1" applyBorder="1" applyAlignment="1">
      <alignment vertical="top" wrapText="1"/>
    </xf>
    <xf numFmtId="0" fontId="1" fillId="0" borderId="7" xfId="0" applyFont="1" applyFill="1" applyBorder="1" applyAlignment="1">
      <alignment vertical="top" wrapText="1"/>
    </xf>
    <xf numFmtId="0" fontId="1" fillId="0" borderId="6" xfId="0" applyFont="1" applyFill="1" applyBorder="1" applyAlignment="1">
      <alignment vertical="top" wrapText="1"/>
    </xf>
    <xf numFmtId="0" fontId="1" fillId="0" borderId="5"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3" xfId="0" applyFont="1" applyBorder="1" applyAlignment="1">
      <alignment vertical="top" wrapText="1"/>
    </xf>
    <xf numFmtId="0" fontId="1" fillId="0" borderId="2" xfId="0" applyFont="1" applyBorder="1" applyAlignment="1">
      <alignment vertical="top" wrapText="1"/>
    </xf>
    <xf numFmtId="49" fontId="7" fillId="7" borderId="0" xfId="0" applyNumberFormat="1" applyFont="1" applyFill="1" applyBorder="1" applyAlignment="1">
      <alignment horizontal="center" vertical="top" wrapText="1"/>
    </xf>
    <xf numFmtId="0" fontId="1" fillId="7" borderId="3" xfId="0" applyFont="1" applyFill="1" applyBorder="1" applyAlignment="1">
      <alignment vertical="top" wrapText="1"/>
    </xf>
    <xf numFmtId="0" fontId="1" fillId="7" borderId="0" xfId="0" applyFont="1" applyFill="1" applyBorder="1" applyAlignment="1">
      <alignment vertical="top" wrapText="1"/>
    </xf>
    <xf numFmtId="0" fontId="1" fillId="7" borderId="2" xfId="0" applyFont="1" applyFill="1" applyBorder="1" applyAlignment="1">
      <alignment vertical="top" wrapText="1"/>
    </xf>
    <xf numFmtId="0" fontId="1" fillId="9" borderId="2" xfId="2" applyFill="1" applyBorder="1">
      <alignment vertical="top" wrapText="1"/>
    </xf>
    <xf numFmtId="0" fontId="1" fillId="0" borderId="5" xfId="0" applyFont="1" applyBorder="1" applyAlignment="1">
      <alignment vertical="top" wrapText="1"/>
    </xf>
    <xf numFmtId="0" fontId="0" fillId="10" borderId="0" xfId="4" applyFont="1" applyAlignment="1">
      <alignment vertical="top" wrapText="1"/>
    </xf>
    <xf numFmtId="0" fontId="3" fillId="7" borderId="0" xfId="0" applyFont="1" applyFill="1" applyBorder="1" applyAlignment="1">
      <alignment vertical="top" wrapText="1"/>
    </xf>
    <xf numFmtId="0" fontId="3" fillId="7" borderId="2" xfId="0" applyFont="1" applyFill="1" applyBorder="1" applyAlignment="1">
      <alignment vertical="top" wrapText="1"/>
    </xf>
    <xf numFmtId="49" fontId="7" fillId="7" borderId="4" xfId="0" applyNumberFormat="1" applyFont="1" applyFill="1" applyBorder="1" applyAlignment="1">
      <alignment horizontal="center" vertical="top" wrapText="1"/>
    </xf>
    <xf numFmtId="0" fontId="0" fillId="9" borderId="7" xfId="2" applyFont="1" applyFill="1" applyBorder="1" applyAlignment="1">
      <alignment horizontal="left" vertical="top" wrapText="1"/>
    </xf>
    <xf numFmtId="0" fontId="1" fillId="0" borderId="9" xfId="0" applyFont="1" applyFill="1" applyBorder="1" applyAlignment="1">
      <alignment vertical="top" wrapText="1"/>
    </xf>
    <xf numFmtId="0" fontId="1" fillId="7" borderId="5" xfId="0" applyFont="1" applyFill="1" applyBorder="1" applyAlignment="1">
      <alignment horizontal="left" vertical="top" wrapText="1"/>
    </xf>
    <xf numFmtId="0" fontId="1" fillId="7" borderId="7" xfId="0" applyFont="1" applyFill="1" applyBorder="1" applyAlignment="1">
      <alignment horizontal="left" vertical="top" wrapText="1"/>
    </xf>
    <xf numFmtId="0" fontId="0" fillId="0" borderId="7" xfId="0" applyFill="1" applyBorder="1" applyAlignment="1">
      <alignment horizontal="left" vertical="top" wrapText="1"/>
    </xf>
    <xf numFmtId="0" fontId="1" fillId="0" borderId="0" xfId="0" applyFont="1" applyBorder="1" applyAlignment="1">
      <alignment vertical="top" wrapText="1"/>
    </xf>
    <xf numFmtId="0" fontId="1" fillId="0" borderId="0" xfId="0" applyFont="1" applyAlignment="1">
      <alignment vertical="top" wrapText="1"/>
    </xf>
    <xf numFmtId="0" fontId="1" fillId="0" borderId="0" xfId="0" applyFont="1" applyBorder="1" applyAlignment="1">
      <alignment horizontal="left" vertical="top" wrapText="1"/>
    </xf>
    <xf numFmtId="0" fontId="1" fillId="0" borderId="0" xfId="0" applyFont="1" applyAlignment="1">
      <alignment horizontal="left" vertical="top" wrapText="1"/>
    </xf>
    <xf numFmtId="0" fontId="13" fillId="0" borderId="0" xfId="0" applyFont="1" applyAlignment="1">
      <alignment horizontal="center" vertical="top" wrapText="1"/>
    </xf>
    <xf numFmtId="0" fontId="13" fillId="0" borderId="0" xfId="0" applyFont="1" applyBorder="1" applyAlignment="1">
      <alignment horizontal="center"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9" xfId="0" applyFont="1" applyFill="1" applyBorder="1" applyAlignment="1">
      <alignment horizontal="left" vertical="top" wrapText="1"/>
    </xf>
    <xf numFmtId="0" fontId="1" fillId="0" borderId="2" xfId="0" applyFont="1" applyFill="1" applyBorder="1" applyAlignment="1">
      <alignment horizontal="left" vertical="top" wrapText="1"/>
    </xf>
    <xf numFmtId="0" fontId="12" fillId="7" borderId="14" xfId="0" applyFont="1" applyFill="1" applyBorder="1" applyAlignment="1">
      <alignment horizontal="left" vertical="top" wrapText="1"/>
    </xf>
    <xf numFmtId="0" fontId="4" fillId="7" borderId="2" xfId="0" applyFont="1" applyFill="1" applyBorder="1" applyAlignment="1">
      <alignment horizontal="left" vertical="top" wrapText="1"/>
    </xf>
    <xf numFmtId="0" fontId="1" fillId="7" borderId="14" xfId="0" applyFont="1" applyFill="1" applyBorder="1" applyAlignment="1">
      <alignment horizontal="left" vertical="top" wrapText="1"/>
    </xf>
    <xf numFmtId="0" fontId="4" fillId="7" borderId="0" xfId="0" applyFont="1" applyFill="1" applyBorder="1" applyAlignment="1">
      <alignment horizontal="left" vertical="top" wrapText="1"/>
    </xf>
    <xf numFmtId="0" fontId="1" fillId="7" borderId="7" xfId="0" applyFont="1" applyFill="1" applyBorder="1" applyAlignment="1">
      <alignment vertical="top" wrapText="1"/>
    </xf>
    <xf numFmtId="0" fontId="12" fillId="7" borderId="9" xfId="0" applyFont="1" applyFill="1" applyBorder="1" applyAlignment="1">
      <alignment horizontal="left" vertical="top" wrapText="1"/>
    </xf>
    <xf numFmtId="0" fontId="12" fillId="7" borderId="8" xfId="0" applyFont="1" applyFill="1" applyBorder="1" applyAlignment="1">
      <alignment horizontal="left" vertical="top" wrapText="1"/>
    </xf>
    <xf numFmtId="49" fontId="7" fillId="0" borderId="4" xfId="0" applyNumberFormat="1" applyFont="1" applyBorder="1" applyAlignment="1">
      <alignment horizontal="center" vertical="top" wrapText="1"/>
    </xf>
    <xf numFmtId="0" fontId="1" fillId="0" borderId="9" xfId="0" applyFont="1" applyBorder="1" applyAlignment="1">
      <alignment horizontal="left" vertical="top"/>
    </xf>
    <xf numFmtId="49" fontId="7" fillId="0" borderId="0" xfId="0" applyNumberFormat="1" applyFont="1" applyAlignment="1">
      <alignment horizontal="center" vertical="top" wrapText="1"/>
    </xf>
    <xf numFmtId="0" fontId="1" fillId="0" borderId="8" xfId="0" applyFont="1" applyFill="1" applyBorder="1" applyAlignment="1">
      <alignment vertical="top" wrapText="1"/>
    </xf>
    <xf numFmtId="0" fontId="1" fillId="7" borderId="9" xfId="0" applyFont="1" applyFill="1" applyBorder="1" applyAlignment="1">
      <alignment horizontal="left" vertical="top" wrapText="1"/>
    </xf>
    <xf numFmtId="0" fontId="1" fillId="7" borderId="8" xfId="0" applyFont="1" applyFill="1" applyBorder="1" applyAlignment="1">
      <alignment horizontal="left" vertical="top" wrapText="1"/>
    </xf>
    <xf numFmtId="0" fontId="13" fillId="9" borderId="3" xfId="2" applyFont="1" applyFill="1" applyBorder="1" applyAlignment="1">
      <alignment horizontal="center" vertical="top" wrapText="1"/>
    </xf>
    <xf numFmtId="0" fontId="0" fillId="0" borderId="0" xfId="0" applyAlignment="1">
      <alignment horizontal="left" vertical="top" wrapText="1"/>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0" fontId="1" fillId="9" borderId="5" xfId="2" applyFill="1" applyBorder="1">
      <alignment vertical="top" wrapText="1"/>
    </xf>
    <xf numFmtId="0" fontId="1" fillId="9" borderId="7" xfId="2" applyFill="1" applyBorder="1">
      <alignment vertical="top" wrapText="1"/>
    </xf>
    <xf numFmtId="0" fontId="1" fillId="9" borderId="6" xfId="2" applyFill="1" applyBorder="1">
      <alignment vertical="top" wrapText="1"/>
    </xf>
    <xf numFmtId="0" fontId="1" fillId="11" borderId="0" xfId="5" applyFont="1" applyAlignment="1">
      <alignment vertical="top" wrapText="1"/>
    </xf>
    <xf numFmtId="0" fontId="12" fillId="7" borderId="5" xfId="0" applyFont="1" applyFill="1" applyBorder="1" applyAlignment="1">
      <alignment horizontal="left" vertical="top" wrapText="1"/>
    </xf>
    <xf numFmtId="0" fontId="12" fillId="7" borderId="7" xfId="0" applyFont="1" applyFill="1" applyBorder="1" applyAlignment="1">
      <alignment horizontal="left" vertical="top" wrapText="1"/>
    </xf>
    <xf numFmtId="0" fontId="12" fillId="7" borderId="6" xfId="0" applyFont="1" applyFill="1" applyBorder="1" applyAlignment="1">
      <alignment horizontal="left" vertical="top" wrapText="1"/>
    </xf>
    <xf numFmtId="0" fontId="1" fillId="10" borderId="0" xfId="4" applyFont="1" applyAlignment="1">
      <alignment vertical="top" wrapText="1"/>
    </xf>
    <xf numFmtId="0" fontId="1" fillId="7" borderId="5" xfId="0" applyFont="1" applyFill="1" applyBorder="1" applyAlignment="1">
      <alignment horizontal="left" vertical="top"/>
    </xf>
    <xf numFmtId="0" fontId="1" fillId="7" borderId="7" xfId="0" applyFont="1" applyFill="1" applyBorder="1" applyAlignment="1">
      <alignment horizontal="left" vertical="top"/>
    </xf>
    <xf numFmtId="0" fontId="0" fillId="7" borderId="6" xfId="0" applyFont="1" applyFill="1" applyBorder="1" applyAlignment="1">
      <alignment horizontal="left" vertical="top" wrapText="1"/>
    </xf>
    <xf numFmtId="0" fontId="0" fillId="9" borderId="5" xfId="2" applyFont="1" applyFill="1" applyBorder="1">
      <alignment vertical="top" wrapText="1"/>
    </xf>
    <xf numFmtId="0" fontId="0" fillId="9" borderId="6" xfId="2" applyFont="1" applyFill="1" applyBorder="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0" fillId="0" borderId="6" xfId="0" applyFont="1" applyFill="1" applyBorder="1" applyAlignment="1">
      <alignment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vertical="top" wrapText="1"/>
    </xf>
    <xf numFmtId="0" fontId="1" fillId="7" borderId="6"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2" xfId="0" applyFont="1" applyFill="1" applyBorder="1" applyAlignment="1">
      <alignment horizontal="left" vertical="top" wrapText="1"/>
    </xf>
    <xf numFmtId="0" fontId="0" fillId="9" borderId="5" xfId="2" applyFont="1" applyFill="1" applyBorder="1" applyAlignment="1">
      <alignment horizontal="left" vertical="top" wrapText="1"/>
    </xf>
    <xf numFmtId="0" fontId="0" fillId="9" borderId="6" xfId="2" applyFont="1" applyFill="1" applyBorder="1" applyAlignment="1">
      <alignment horizontal="left" vertical="top" wrapText="1"/>
    </xf>
    <xf numFmtId="0" fontId="1" fillId="9" borderId="0" xfId="2" applyFont="1" applyFill="1" applyBorder="1" applyAlignment="1">
      <alignment horizontal="left" vertical="top" wrapText="1"/>
    </xf>
    <xf numFmtId="49" fontId="0" fillId="7" borderId="4" xfId="0" applyNumberFormat="1" applyFill="1" applyBorder="1"/>
    <xf numFmtId="0" fontId="0" fillId="9" borderId="4" xfId="2" applyFont="1" applyFill="1" applyBorder="1" applyAlignment="1"/>
    <xf numFmtId="0" fontId="0" fillId="0" borderId="4" xfId="0" applyBorder="1"/>
    <xf numFmtId="0" fontId="0" fillId="9" borderId="4" xfId="2" applyFont="1" applyFill="1" applyBorder="1" applyAlignment="1">
      <alignment horizontal="right"/>
    </xf>
    <xf numFmtId="0" fontId="0" fillId="9" borderId="5" xfId="2" applyFont="1" applyFill="1" applyBorder="1" applyAlignment="1"/>
    <xf numFmtId="6" fontId="0" fillId="9" borderId="5" xfId="2" applyNumberFormat="1" applyFont="1" applyFill="1" applyBorder="1" applyAlignment="1"/>
    <xf numFmtId="0" fontId="0" fillId="7" borderId="5" xfId="0" applyFill="1" applyBorder="1"/>
    <xf numFmtId="0" fontId="0" fillId="0" borderId="5" xfId="0" applyBorder="1"/>
    <xf numFmtId="0" fontId="0" fillId="9" borderId="7" xfId="2" applyFont="1" applyFill="1" applyBorder="1" applyAlignment="1"/>
    <xf numFmtId="6" fontId="0" fillId="9" borderId="7" xfId="2" applyNumberFormat="1" applyFont="1" applyFill="1" applyBorder="1" applyAlignment="1"/>
    <xf numFmtId="0" fontId="0" fillId="7" borderId="7" xfId="0" applyFill="1" applyBorder="1"/>
    <xf numFmtId="0" fontId="0" fillId="0" borderId="7" xfId="0" applyBorder="1"/>
    <xf numFmtId="0" fontId="0" fillId="7" borderId="6" xfId="0" applyFill="1" applyBorder="1"/>
    <xf numFmtId="0" fontId="0" fillId="0" borderId="6" xfId="0" applyBorder="1"/>
    <xf numFmtId="0" fontId="0" fillId="9" borderId="9" xfId="2" applyFont="1" applyFill="1" applyBorder="1" applyAlignment="1"/>
    <xf numFmtId="0" fontId="0" fillId="7" borderId="9" xfId="0" applyFill="1" applyBorder="1"/>
    <xf numFmtId="0" fontId="0" fillId="0" borderId="9" xfId="0" applyBorder="1"/>
    <xf numFmtId="0" fontId="0" fillId="9" borderId="7" xfId="2" applyFont="1" applyFill="1" applyBorder="1" applyAlignment="1">
      <alignment vertical="top"/>
    </xf>
    <xf numFmtId="167" fontId="0" fillId="9" borderId="7" xfId="2" applyNumberFormat="1" applyFont="1" applyFill="1" applyBorder="1" applyAlignment="1">
      <alignment horizontal="right" vertical="top" wrapText="1"/>
    </xf>
    <xf numFmtId="171" fontId="0" fillId="7" borderId="3" xfId="0" applyNumberFormat="1" applyFont="1" applyFill="1" applyBorder="1" applyAlignment="1">
      <alignment horizontal="right" vertical="top" wrapText="1"/>
    </xf>
    <xf numFmtId="0" fontId="0" fillId="7" borderId="9" xfId="0" applyFont="1" applyFill="1" applyBorder="1" applyAlignment="1">
      <alignment horizontal="right" vertical="top" wrapText="1"/>
    </xf>
    <xf numFmtId="0" fontId="0" fillId="7" borderId="9" xfId="0" applyFont="1" applyFill="1" applyBorder="1" applyAlignment="1">
      <alignment horizontal="left" vertical="top" wrapText="1"/>
    </xf>
    <xf numFmtId="0" fontId="0" fillId="7" borderId="5" xfId="0" applyFont="1" applyFill="1" applyBorder="1" applyAlignment="1">
      <alignment vertical="top" wrapText="1"/>
    </xf>
    <xf numFmtId="165" fontId="0" fillId="7" borderId="5" xfId="0" applyNumberFormat="1" applyFont="1" applyFill="1" applyBorder="1" applyAlignment="1">
      <alignment horizontal="right" vertical="top" wrapText="1"/>
    </xf>
    <xf numFmtId="171" fontId="0" fillId="9" borderId="5" xfId="2" applyNumberFormat="1" applyFont="1" applyFill="1" applyBorder="1" applyAlignment="1">
      <alignment horizontal="right" vertical="top" wrapText="1"/>
    </xf>
    <xf numFmtId="173" fontId="0" fillId="9" borderId="6" xfId="2" applyNumberFormat="1" applyFont="1" applyFill="1" applyBorder="1" applyAlignment="1">
      <alignment horizontal="right" vertical="top" wrapText="1"/>
    </xf>
    <xf numFmtId="168" fontId="0" fillId="9" borderId="5" xfId="2" applyNumberFormat="1" applyFont="1" applyFill="1" applyBorder="1" applyAlignment="1">
      <alignment horizontal="right" vertical="top" wrapText="1"/>
    </xf>
    <xf numFmtId="168" fontId="0" fillId="9" borderId="7" xfId="2" applyNumberFormat="1" applyFont="1" applyFill="1" applyBorder="1" applyAlignment="1">
      <alignment horizontal="right" vertical="top" wrapText="1"/>
    </xf>
    <xf numFmtId="168" fontId="0" fillId="9" borderId="6" xfId="2" applyNumberFormat="1" applyFont="1" applyFill="1" applyBorder="1" applyAlignment="1">
      <alignment horizontal="right" vertical="top" wrapText="1"/>
    </xf>
    <xf numFmtId="168" fontId="0" fillId="7" borderId="5" xfId="0" applyNumberFormat="1" applyFont="1" applyFill="1" applyBorder="1" applyAlignment="1">
      <alignment horizontal="right" vertical="top" wrapText="1"/>
    </xf>
    <xf numFmtId="168" fontId="0" fillId="7" borderId="7" xfId="0" applyNumberFormat="1" applyFont="1" applyFill="1" applyBorder="1" applyAlignment="1">
      <alignment horizontal="right" vertical="top" wrapText="1"/>
    </xf>
    <xf numFmtId="168" fontId="0" fillId="7" borderId="6" xfId="0" applyNumberFormat="1" applyFont="1" applyFill="1" applyBorder="1" applyAlignment="1">
      <alignment horizontal="right" vertical="top" wrapText="1"/>
    </xf>
    <xf numFmtId="168" fontId="0" fillId="7" borderId="4" xfId="0" applyNumberFormat="1" applyFont="1" applyFill="1" applyBorder="1" applyAlignment="1">
      <alignment horizontal="right" vertical="top" wrapText="1"/>
    </xf>
    <xf numFmtId="168" fontId="0" fillId="0" borderId="6" xfId="0" applyNumberFormat="1" applyFont="1" applyFill="1" applyBorder="1" applyAlignment="1">
      <alignment horizontal="right" vertical="top" wrapText="1"/>
    </xf>
    <xf numFmtId="0" fontId="0" fillId="0" borderId="4" xfId="0" applyFont="1" applyFill="1" applyBorder="1" applyAlignment="1">
      <alignment horizontal="right" vertical="top" wrapText="1"/>
    </xf>
    <xf numFmtId="164" fontId="0" fillId="0" borderId="3" xfId="0" applyNumberFormat="1" applyFont="1" applyFill="1" applyBorder="1" applyAlignment="1">
      <alignment horizontal="right" vertical="top" wrapText="1"/>
    </xf>
    <xf numFmtId="164" fontId="0" fillId="9" borderId="3" xfId="2" applyNumberFormat="1" applyFont="1" applyFill="1" applyBorder="1" applyAlignment="1">
      <alignment horizontal="right" vertical="top" wrapText="1"/>
    </xf>
    <xf numFmtId="0" fontId="0" fillId="7" borderId="4" xfId="0" applyFont="1" applyFill="1" applyBorder="1" applyAlignment="1">
      <alignment horizontal="left" vertical="top"/>
    </xf>
    <xf numFmtId="172" fontId="0" fillId="7" borderId="4" xfId="0" applyNumberFormat="1" applyFont="1" applyFill="1" applyBorder="1" applyAlignment="1">
      <alignment horizontal="right" vertical="top" wrapText="1"/>
    </xf>
    <xf numFmtId="0" fontId="0" fillId="0" borderId="5" xfId="0" applyFont="1" applyFill="1" applyBorder="1" applyAlignment="1">
      <alignment horizontal="left" vertical="top"/>
    </xf>
    <xf numFmtId="172" fontId="0" fillId="0" borderId="5" xfId="0" applyNumberFormat="1" applyFont="1" applyFill="1" applyBorder="1" applyAlignment="1">
      <alignment horizontal="right" vertical="top" wrapText="1"/>
    </xf>
    <xf numFmtId="172" fontId="0" fillId="0" borderId="7" xfId="0" applyNumberFormat="1" applyFont="1" applyFill="1" applyBorder="1" applyAlignment="1">
      <alignment horizontal="right" vertical="top" wrapText="1"/>
    </xf>
    <xf numFmtId="0" fontId="0" fillId="0" borderId="7" xfId="0" applyFont="1" applyFill="1" applyBorder="1" applyAlignment="1">
      <alignment horizontal="left" vertical="top"/>
    </xf>
    <xf numFmtId="6" fontId="0" fillId="0" borderId="7" xfId="0" applyNumberFormat="1" applyFont="1" applyFill="1" applyBorder="1" applyAlignment="1">
      <alignment horizontal="right" vertical="top" wrapText="1"/>
    </xf>
    <xf numFmtId="0" fontId="0" fillId="0" borderId="6" xfId="0" applyFont="1" applyFill="1" applyBorder="1" applyAlignment="1">
      <alignment horizontal="left" vertical="top"/>
    </xf>
    <xf numFmtId="6" fontId="0" fillId="0" borderId="6" xfId="0" applyNumberFormat="1" applyFont="1" applyFill="1" applyBorder="1" applyAlignment="1">
      <alignment horizontal="right" vertical="top" wrapText="1"/>
    </xf>
    <xf numFmtId="6" fontId="1" fillId="0" borderId="5" xfId="0" applyNumberFormat="1" applyFont="1" applyBorder="1" applyAlignment="1">
      <alignment horizontal="left" vertical="top" wrapText="1"/>
    </xf>
    <xf numFmtId="0" fontId="12" fillId="7" borderId="9" xfId="0" applyFont="1" applyFill="1" applyBorder="1" applyAlignment="1">
      <alignment horizontal="left" vertical="top"/>
    </xf>
    <xf numFmtId="0" fontId="1" fillId="10" borderId="5" xfId="4" applyFont="1" applyBorder="1" applyAlignment="1">
      <alignment vertical="top"/>
    </xf>
    <xf numFmtId="0" fontId="1" fillId="10" borderId="5" xfId="4" applyFont="1" applyBorder="1" applyAlignment="1">
      <alignment horizontal="left" vertical="top"/>
    </xf>
    <xf numFmtId="0" fontId="12" fillId="10" borderId="5" xfId="4" applyFont="1" applyBorder="1" applyAlignment="1">
      <alignment horizontal="left" vertical="top"/>
    </xf>
    <xf numFmtId="0" fontId="1" fillId="10" borderId="5" xfId="4" applyFont="1" applyBorder="1" applyAlignment="1">
      <alignment horizontal="right" vertical="top"/>
    </xf>
    <xf numFmtId="0" fontId="3" fillId="10" borderId="5" xfId="4" applyFont="1" applyBorder="1" applyAlignment="1">
      <alignment horizontal="left" vertical="top"/>
    </xf>
    <xf numFmtId="0" fontId="3" fillId="10" borderId="5" xfId="4" applyFont="1" applyBorder="1" applyAlignment="1">
      <alignment vertical="top"/>
    </xf>
    <xf numFmtId="0" fontId="1" fillId="10" borderId="7" xfId="4" applyFont="1" applyBorder="1" applyAlignment="1">
      <alignment vertical="top"/>
    </xf>
    <xf numFmtId="0" fontId="1" fillId="10" borderId="7" xfId="4" applyFont="1" applyBorder="1" applyAlignment="1">
      <alignment horizontal="left" vertical="top"/>
    </xf>
    <xf numFmtId="0" fontId="12" fillId="10" borderId="7" xfId="4" applyFont="1" applyBorder="1" applyAlignment="1">
      <alignment horizontal="left" vertical="top"/>
    </xf>
    <xf numFmtId="0" fontId="1" fillId="10" borderId="7" xfId="4" applyFont="1" applyBorder="1" applyAlignment="1">
      <alignment horizontal="right" vertical="top"/>
    </xf>
    <xf numFmtId="0" fontId="3" fillId="10" borderId="7" xfId="4" applyFont="1" applyBorder="1" applyAlignment="1">
      <alignment horizontal="left" vertical="top"/>
    </xf>
    <xf numFmtId="0" fontId="3" fillId="10" borderId="7" xfId="4" applyFont="1" applyBorder="1" applyAlignment="1">
      <alignment vertical="top"/>
    </xf>
    <xf numFmtId="0" fontId="1" fillId="10" borderId="6" xfId="4" applyFont="1" applyBorder="1" applyAlignment="1">
      <alignment vertical="top"/>
    </xf>
    <xf numFmtId="0" fontId="1" fillId="10" borderId="6" xfId="4" applyFont="1" applyBorder="1" applyAlignment="1">
      <alignment horizontal="left" vertical="top"/>
    </xf>
    <xf numFmtId="0" fontId="12" fillId="10" borderId="6" xfId="4" applyFont="1" applyBorder="1" applyAlignment="1">
      <alignment horizontal="left" vertical="top"/>
    </xf>
    <xf numFmtId="0" fontId="1" fillId="10" borderId="6" xfId="4" applyFont="1" applyBorder="1" applyAlignment="1">
      <alignment horizontal="right" vertical="top"/>
    </xf>
    <xf numFmtId="0" fontId="3" fillId="10" borderId="6" xfId="4" applyFont="1" applyBorder="1" applyAlignment="1">
      <alignment horizontal="left" vertical="top"/>
    </xf>
    <xf numFmtId="49" fontId="7" fillId="0" borderId="4" xfId="0" applyNumberFormat="1" applyFont="1" applyFill="1" applyBorder="1" applyAlignment="1">
      <alignment horizontal="center" vertical="top" wrapText="1"/>
    </xf>
    <xf numFmtId="0" fontId="19" fillId="0" borderId="7" xfId="0" applyFont="1" applyFill="1" applyBorder="1" applyAlignment="1">
      <alignment horizontal="center" vertical="top" wrapText="1"/>
    </xf>
    <xf numFmtId="0" fontId="3" fillId="0" borderId="6" xfId="0" applyFont="1" applyFill="1" applyBorder="1" applyAlignment="1">
      <alignment horizontal="left" vertical="top" wrapText="1"/>
    </xf>
    <xf numFmtId="0" fontId="0" fillId="0" borderId="6" xfId="0" applyFont="1" applyFill="1" applyBorder="1" applyAlignment="1">
      <alignment horizontal="right" vertical="top" wrapText="1"/>
    </xf>
    <xf numFmtId="6" fontId="1" fillId="0" borderId="5" xfId="0" applyNumberFormat="1" applyFont="1" applyFill="1" applyBorder="1" applyAlignment="1">
      <alignment horizontal="right" vertical="top" wrapText="1"/>
    </xf>
    <xf numFmtId="6" fontId="1" fillId="0" borderId="6" xfId="0" applyNumberFormat="1" applyFont="1" applyFill="1" applyBorder="1" applyAlignment="1">
      <alignment horizontal="right" vertical="top" wrapText="1"/>
    </xf>
    <xf numFmtId="6" fontId="1" fillId="0" borderId="7" xfId="0" applyNumberFormat="1" applyFont="1" applyFill="1" applyBorder="1" applyAlignment="1">
      <alignment horizontal="right" vertical="top" wrapText="1"/>
    </xf>
    <xf numFmtId="6" fontId="1" fillId="0" borderId="4" xfId="0" applyNumberFormat="1" applyFont="1" applyFill="1" applyBorder="1" applyAlignment="1">
      <alignment horizontal="right" vertical="top" wrapText="1"/>
    </xf>
    <xf numFmtId="49" fontId="7" fillId="0" borderId="4" xfId="0" applyNumberFormat="1" applyFont="1" applyFill="1" applyBorder="1" applyAlignment="1">
      <alignment horizontal="center" vertical="top" wrapText="1"/>
    </xf>
    <xf numFmtId="177" fontId="1" fillId="0" borderId="4" xfId="0" applyNumberFormat="1" applyFont="1" applyFill="1" applyBorder="1" applyAlignment="1">
      <alignment horizontal="right" vertical="top" wrapText="1"/>
    </xf>
    <xf numFmtId="168" fontId="0" fillId="0" borderId="4" xfId="0" applyNumberFormat="1" applyFont="1" applyFill="1" applyBorder="1" applyAlignment="1">
      <alignment horizontal="right" vertical="top" wrapText="1"/>
    </xf>
    <xf numFmtId="0" fontId="0" fillId="0" borderId="2" xfId="0" applyFont="1" applyFill="1" applyBorder="1" applyAlignment="1">
      <alignment horizontal="left" vertical="top" wrapText="1"/>
    </xf>
    <xf numFmtId="6" fontId="12" fillId="0" borderId="4" xfId="0" applyNumberFormat="1" applyFont="1" applyFill="1" applyBorder="1" applyAlignment="1">
      <alignment horizontal="left" vertical="top" wrapText="1"/>
    </xf>
    <xf numFmtId="0" fontId="0" fillId="0" borderId="0" xfId="0" applyNumberFormat="1" applyFont="1" applyFill="1" applyBorder="1" applyAlignment="1">
      <alignment vertical="top" wrapText="1"/>
    </xf>
    <xf numFmtId="0" fontId="0"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1" fillId="0" borderId="0" xfId="0" applyNumberFormat="1" applyFont="1" applyFill="1" applyBorder="1" applyAlignment="1">
      <alignment horizontal="left" vertical="top" wrapText="1"/>
    </xf>
    <xf numFmtId="0" fontId="3" fillId="0" borderId="6" xfId="0" applyFont="1" applyFill="1" applyBorder="1" applyAlignment="1">
      <alignment vertical="top" wrapText="1"/>
    </xf>
    <xf numFmtId="0" fontId="0" fillId="7" borderId="6" xfId="0" applyFont="1" applyFill="1" applyBorder="1" applyAlignment="1">
      <alignment vertical="top"/>
    </xf>
    <xf numFmtId="0" fontId="0" fillId="0" borderId="7" xfId="0" applyFont="1" applyBorder="1" applyAlignment="1">
      <alignment horizontal="left" vertical="top" wrapText="1"/>
    </xf>
    <xf numFmtId="0" fontId="0" fillId="7" borderId="7" xfId="0" applyFont="1" applyFill="1" applyBorder="1" applyAlignment="1">
      <alignment vertical="top"/>
    </xf>
    <xf numFmtId="0" fontId="25" fillId="9" borderId="4" xfId="2" applyFont="1" applyFill="1" applyBorder="1" applyAlignment="1">
      <alignment horizontal="center"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49" fontId="7" fillId="0" borderId="4" xfId="0" applyNumberFormat="1" applyFont="1" applyFill="1" applyBorder="1" applyAlignment="1">
      <alignment horizontal="center" vertical="top" wrapText="1"/>
    </xf>
    <xf numFmtId="0" fontId="1" fillId="0" borderId="7" xfId="0" applyFont="1" applyBorder="1" applyAlignment="1">
      <alignment vertical="top" wrapText="1"/>
    </xf>
    <xf numFmtId="0" fontId="1" fillId="0" borderId="6" xfId="0" applyFont="1" applyBorder="1" applyAlignment="1">
      <alignment vertical="top" wrapText="1"/>
    </xf>
    <xf numFmtId="0" fontId="1" fillId="0" borderId="7" xfId="0" applyFont="1" applyFill="1" applyBorder="1" applyAlignment="1">
      <alignment horizontal="left" vertical="top" wrapText="1"/>
    </xf>
    <xf numFmtId="0" fontId="1" fillId="0" borderId="5" xfId="0" applyFont="1" applyFill="1" applyBorder="1" applyAlignment="1">
      <alignment vertical="top" wrapText="1"/>
    </xf>
    <xf numFmtId="0" fontId="1" fillId="0" borderId="7" xfId="0" applyFont="1" applyFill="1" applyBorder="1" applyAlignment="1">
      <alignment vertical="top" wrapText="1"/>
    </xf>
    <xf numFmtId="0" fontId="1" fillId="0" borderId="6" xfId="0" applyFont="1" applyFill="1" applyBorder="1" applyAlignment="1">
      <alignment vertical="top" wrapText="1"/>
    </xf>
    <xf numFmtId="0" fontId="13" fillId="0" borderId="3" xfId="0" applyFont="1" applyBorder="1" applyAlignment="1">
      <alignment horizontal="center" vertical="top" wrapText="1"/>
    </xf>
    <xf numFmtId="0" fontId="13" fillId="0" borderId="2" xfId="0" applyFont="1" applyBorder="1" applyAlignment="1">
      <alignment horizontal="center" vertical="top" wrapText="1"/>
    </xf>
    <xf numFmtId="0" fontId="1" fillId="0" borderId="5" xfId="0" applyFont="1" applyBorder="1" applyAlignment="1">
      <alignment vertical="top" wrapText="1"/>
    </xf>
    <xf numFmtId="0" fontId="13" fillId="0" borderId="3"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7" xfId="0" applyFont="1" applyFill="1" applyBorder="1" applyAlignment="1">
      <alignment horizontal="center" vertical="top" wrapText="1"/>
    </xf>
    <xf numFmtId="0" fontId="13" fillId="0" borderId="6" xfId="0" applyFont="1" applyFill="1" applyBorder="1" applyAlignment="1">
      <alignment horizontal="center" vertical="top" wrapText="1"/>
    </xf>
    <xf numFmtId="0" fontId="1" fillId="0" borderId="6"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5" xfId="0" applyFont="1" applyBorder="1" applyAlignment="1">
      <alignment horizontal="left" vertical="top" wrapText="1"/>
    </xf>
    <xf numFmtId="0" fontId="1" fillId="0" borderId="7" xfId="0" applyFont="1" applyBorder="1" applyAlignment="1">
      <alignment horizontal="left" vertical="top" wrapText="1"/>
    </xf>
    <xf numFmtId="0" fontId="13" fillId="7" borderId="3" xfId="0" applyFont="1" applyFill="1" applyBorder="1" applyAlignment="1">
      <alignment horizontal="center" vertical="top" wrapText="1"/>
    </xf>
    <xf numFmtId="0" fontId="13" fillId="7" borderId="0" xfId="0" applyFont="1" applyFill="1" applyBorder="1" applyAlignment="1">
      <alignment horizontal="center" vertical="top" wrapText="1"/>
    </xf>
    <xf numFmtId="0" fontId="13" fillId="7" borderId="2" xfId="0" applyFont="1" applyFill="1" applyBorder="1" applyAlignment="1">
      <alignment horizontal="center" vertical="top" wrapText="1"/>
    </xf>
    <xf numFmtId="0" fontId="1" fillId="0" borderId="5" xfId="0" applyFont="1" applyFill="1" applyBorder="1" applyAlignment="1">
      <alignment horizontal="left" vertical="top" wrapText="1"/>
    </xf>
    <xf numFmtId="0" fontId="13" fillId="0" borderId="0" xfId="0" applyFont="1" applyFill="1" applyAlignment="1">
      <alignment horizontal="center" vertical="top" wrapText="1"/>
    </xf>
    <xf numFmtId="0" fontId="1" fillId="7" borderId="6" xfId="0" applyFont="1" applyFill="1" applyBorder="1" applyAlignment="1">
      <alignment vertical="top" wrapText="1"/>
    </xf>
    <xf numFmtId="0" fontId="0" fillId="9" borderId="5" xfId="2" applyFont="1" applyFill="1" applyBorder="1" applyAlignment="1">
      <alignment horizontal="left" vertical="top" wrapText="1"/>
    </xf>
    <xf numFmtId="49" fontId="7" fillId="7" borderId="4" xfId="0" applyNumberFormat="1" applyFont="1" applyFill="1" applyBorder="1" applyAlignment="1">
      <alignment horizontal="center" vertical="top" wrapText="1"/>
    </xf>
    <xf numFmtId="0" fontId="1" fillId="0" borderId="0" xfId="0" applyFont="1" applyAlignment="1">
      <alignment horizontal="left" vertical="top" wrapText="1"/>
    </xf>
    <xf numFmtId="169" fontId="1" fillId="0" borderId="7" xfId="0" applyNumberFormat="1" applyFont="1" applyFill="1" applyBorder="1" applyAlignment="1">
      <alignment horizontal="left" vertical="top" wrapText="1"/>
    </xf>
    <xf numFmtId="0" fontId="0" fillId="0" borderId="7" xfId="0" applyFill="1" applyBorder="1" applyAlignment="1">
      <alignment horizontal="left" vertical="top" wrapText="1"/>
    </xf>
    <xf numFmtId="0" fontId="12" fillId="7" borderId="19" xfId="0" applyFont="1" applyFill="1" applyBorder="1" applyAlignment="1">
      <alignment horizontal="left" vertical="top" wrapText="1"/>
    </xf>
    <xf numFmtId="0" fontId="12" fillId="7" borderId="14" xfId="0" applyFont="1" applyFill="1" applyBorder="1" applyAlignment="1">
      <alignment horizontal="left" vertical="top" wrapText="1"/>
    </xf>
    <xf numFmtId="0" fontId="1" fillId="9" borderId="5" xfId="2" applyFont="1" applyFill="1" applyBorder="1" applyAlignment="1">
      <alignment horizontal="left" vertical="top"/>
    </xf>
    <xf numFmtId="0" fontId="1" fillId="9" borderId="6" xfId="2" applyFont="1" applyFill="1" applyBorder="1" applyAlignment="1">
      <alignment horizontal="left" vertical="top"/>
    </xf>
    <xf numFmtId="0" fontId="13" fillId="0" borderId="5" xfId="0" applyFont="1" applyBorder="1" applyAlignment="1">
      <alignment horizontal="center" vertical="top" wrapText="1"/>
    </xf>
    <xf numFmtId="0" fontId="13" fillId="0" borderId="6" xfId="0" applyFont="1" applyBorder="1" applyAlignment="1">
      <alignment horizontal="center" vertical="top" wrapText="1"/>
    </xf>
    <xf numFmtId="0" fontId="13" fillId="0" borderId="1"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9" borderId="2" xfId="2" applyFont="1" applyFill="1" applyBorder="1" applyAlignment="1">
      <alignment horizontal="center" vertical="top" wrapText="1"/>
    </xf>
    <xf numFmtId="0" fontId="13" fillId="0" borderId="7" xfId="0" applyFont="1" applyBorder="1" applyAlignment="1">
      <alignment horizontal="center" vertical="top" wrapText="1"/>
    </xf>
    <xf numFmtId="0" fontId="12" fillId="7" borderId="6" xfId="0" applyFont="1" applyFill="1" applyBorder="1" applyAlignment="1">
      <alignment horizontal="left" vertical="top" wrapText="1"/>
    </xf>
    <xf numFmtId="0" fontId="13" fillId="7" borderId="16" xfId="0" applyFont="1" applyFill="1" applyBorder="1" applyAlignment="1">
      <alignment horizontal="left" vertical="top" wrapText="1"/>
    </xf>
    <xf numFmtId="0" fontId="19" fillId="0" borderId="5" xfId="0" applyFont="1" applyFill="1" applyBorder="1" applyAlignment="1">
      <alignment horizontal="center" vertical="top" wrapText="1"/>
    </xf>
    <xf numFmtId="0" fontId="19" fillId="0" borderId="6" xfId="0" applyFont="1" applyFill="1" applyBorder="1" applyAlignment="1">
      <alignment horizontal="center" vertical="top" wrapText="1"/>
    </xf>
    <xf numFmtId="0" fontId="1" fillId="7" borderId="6" xfId="0" applyFont="1" applyFill="1" applyBorder="1" applyAlignment="1">
      <alignment horizontal="left" vertical="top" wrapText="1"/>
    </xf>
    <xf numFmtId="0" fontId="25" fillId="7" borderId="5" xfId="0" applyFont="1" applyFill="1" applyBorder="1" applyAlignment="1">
      <alignment horizontal="center" vertical="top" wrapText="1"/>
    </xf>
    <xf numFmtId="0" fontId="25" fillId="7" borderId="7" xfId="0" applyFont="1" applyFill="1" applyBorder="1" applyAlignment="1">
      <alignment horizontal="center" vertical="top" wrapText="1"/>
    </xf>
    <xf numFmtId="0" fontId="25" fillId="7" borderId="6" xfId="0" applyFont="1" applyFill="1" applyBorder="1" applyAlignment="1">
      <alignment horizontal="center" vertical="top" wrapText="1"/>
    </xf>
    <xf numFmtId="0" fontId="26" fillId="9" borderId="6" xfId="2" applyFont="1" applyFill="1" applyBorder="1" applyAlignment="1">
      <alignment horizontal="center" vertical="top"/>
    </xf>
    <xf numFmtId="0" fontId="26" fillId="9" borderId="5" xfId="2" applyFont="1" applyFill="1" applyBorder="1" applyAlignment="1">
      <alignment horizontal="center" vertical="top" wrapText="1"/>
    </xf>
    <xf numFmtId="0" fontId="26" fillId="9" borderId="7" xfId="2" applyFont="1" applyFill="1" applyBorder="1" applyAlignment="1">
      <alignment horizontal="center" vertical="top" wrapText="1"/>
    </xf>
    <xf numFmtId="0" fontId="25" fillId="0" borderId="6" xfId="0" applyFont="1" applyFill="1" applyBorder="1" applyAlignment="1">
      <alignment horizontal="center" vertical="top" wrapText="1"/>
    </xf>
    <xf numFmtId="0" fontId="25" fillId="0" borderId="4" xfId="0" applyFont="1" applyFill="1" applyBorder="1" applyAlignment="1">
      <alignment horizontal="center" vertical="top" wrapText="1"/>
    </xf>
    <xf numFmtId="0" fontId="25" fillId="0" borderId="5" xfId="0" applyFont="1" applyFill="1" applyBorder="1" applyAlignment="1">
      <alignment horizontal="center" vertical="top" wrapText="1"/>
    </xf>
    <xf numFmtId="0" fontId="25" fillId="0" borderId="7" xfId="0" applyFont="1" applyFill="1" applyBorder="1" applyAlignment="1">
      <alignment horizontal="center" vertical="top" wrapText="1"/>
    </xf>
    <xf numFmtId="0" fontId="25" fillId="0" borderId="2" xfId="0" applyFont="1" applyFill="1" applyBorder="1" applyAlignment="1">
      <alignment horizontal="center" vertical="top" wrapText="1"/>
    </xf>
    <xf numFmtId="0" fontId="25" fillId="7" borderId="26" xfId="0" applyFont="1" applyFill="1" applyBorder="1" applyAlignment="1">
      <alignment horizontal="center" vertical="top" wrapText="1"/>
    </xf>
    <xf numFmtId="0" fontId="25" fillId="7" borderId="13" xfId="0" applyFont="1" applyFill="1" applyBorder="1" applyAlignment="1">
      <alignment horizontal="center" vertical="top" wrapText="1"/>
    </xf>
    <xf numFmtId="0" fontId="25" fillId="0" borderId="0" xfId="0" applyFont="1" applyFill="1" applyBorder="1" applyAlignment="1">
      <alignment horizontal="center"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7" xfId="0" applyFont="1" applyFill="1" applyBorder="1" applyAlignment="1">
      <alignment vertical="top" wrapText="1"/>
    </xf>
    <xf numFmtId="0" fontId="1" fillId="0" borderId="6" xfId="0" applyFont="1" applyFill="1" applyBorder="1" applyAlignment="1">
      <alignment vertical="top" wrapText="1"/>
    </xf>
    <xf numFmtId="0" fontId="1" fillId="0" borderId="5" xfId="0" applyFont="1" applyFill="1" applyBorder="1" applyAlignment="1">
      <alignment horizontal="left" vertical="top" wrapText="1"/>
    </xf>
    <xf numFmtId="0" fontId="1" fillId="0" borderId="2" xfId="0" applyFont="1" applyFill="1" applyBorder="1" applyAlignment="1">
      <alignment vertical="top" wrapText="1"/>
    </xf>
    <xf numFmtId="0" fontId="1" fillId="0" borderId="7" xfId="0" applyFont="1" applyFill="1" applyBorder="1" applyAlignment="1">
      <alignment horizontal="left" vertical="top" wrapText="1"/>
    </xf>
    <xf numFmtId="0" fontId="0" fillId="7" borderId="2" xfId="0" applyFont="1" applyFill="1" applyBorder="1" applyAlignment="1">
      <alignment vertical="top" wrapText="1"/>
    </xf>
    <xf numFmtId="0" fontId="0" fillId="7" borderId="2"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6" xfId="0" applyFont="1" applyFill="1" applyBorder="1" applyAlignment="1">
      <alignment horizontal="left" vertical="top" wrapText="1"/>
    </xf>
    <xf numFmtId="49" fontId="7" fillId="0" borderId="0" xfId="0" applyNumberFormat="1" applyFont="1" applyFill="1" applyBorder="1" applyAlignment="1">
      <alignment horizontal="center" vertical="top" wrapText="1"/>
    </xf>
    <xf numFmtId="0" fontId="12" fillId="7" borderId="7" xfId="0" applyFont="1" applyFill="1" applyBorder="1" applyAlignment="1">
      <alignment horizontal="left" vertical="top" wrapText="1"/>
    </xf>
    <xf numFmtId="0" fontId="12" fillId="7" borderId="6" xfId="0" applyFont="1" applyFill="1" applyBorder="1" applyAlignment="1">
      <alignment horizontal="left" vertical="top" wrapText="1"/>
    </xf>
    <xf numFmtId="0" fontId="13" fillId="0" borderId="5" xfId="0" applyFont="1" applyFill="1" applyBorder="1" applyAlignment="1">
      <alignment horizontal="center" vertical="top" wrapText="1"/>
    </xf>
    <xf numFmtId="0" fontId="13" fillId="0" borderId="6" xfId="0" applyFont="1" applyFill="1" applyBorder="1" applyAlignment="1">
      <alignment horizontal="center" vertical="top" wrapText="1"/>
    </xf>
    <xf numFmtId="0" fontId="1" fillId="0" borderId="5" xfId="0" applyFont="1" applyBorder="1" applyAlignment="1">
      <alignment vertical="top" wrapText="1"/>
    </xf>
    <xf numFmtId="0" fontId="1" fillId="0" borderId="7" xfId="0" applyFont="1" applyBorder="1" applyAlignment="1">
      <alignment vertical="top" wrapText="1"/>
    </xf>
    <xf numFmtId="49" fontId="7" fillId="0" borderId="4" xfId="0" applyNumberFormat="1" applyFont="1" applyFill="1" applyBorder="1" applyAlignment="1">
      <alignment horizontal="center" vertical="top" wrapText="1"/>
    </xf>
    <xf numFmtId="0" fontId="1" fillId="0" borderId="3"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vertical="top" wrapText="1"/>
    </xf>
    <xf numFmtId="49" fontId="7" fillId="0" borderId="3" xfId="0" applyNumberFormat="1" applyFont="1" applyFill="1" applyBorder="1" applyAlignment="1">
      <alignment horizontal="center" vertical="top" wrapText="1"/>
    </xf>
    <xf numFmtId="49" fontId="7" fillId="0" borderId="2" xfId="0" applyNumberFormat="1" applyFont="1" applyFill="1" applyBorder="1" applyAlignment="1">
      <alignment horizontal="center" vertical="top" wrapText="1"/>
    </xf>
    <xf numFmtId="49" fontId="7" fillId="7" borderId="4" xfId="0" applyNumberFormat="1" applyFont="1" applyFill="1" applyBorder="1" applyAlignment="1">
      <alignment horizontal="center" vertical="top" wrapText="1"/>
    </xf>
    <xf numFmtId="49" fontId="7" fillId="0" borderId="5" xfId="0" applyNumberFormat="1" applyFont="1" applyBorder="1" applyAlignment="1">
      <alignment horizontal="center" vertical="top" wrapText="1"/>
    </xf>
    <xf numFmtId="49" fontId="7" fillId="0" borderId="7" xfId="0" applyNumberFormat="1" applyFont="1" applyBorder="1" applyAlignment="1">
      <alignment horizontal="center" vertical="top" wrapText="1"/>
    </xf>
    <xf numFmtId="49" fontId="7" fillId="0" borderId="6" xfId="0" applyNumberFormat="1" applyFont="1" applyBorder="1" applyAlignment="1">
      <alignment horizontal="center" vertical="top" wrapText="1"/>
    </xf>
    <xf numFmtId="0" fontId="13" fillId="0" borderId="5" xfId="0" applyFont="1" applyBorder="1" applyAlignment="1">
      <alignment horizontal="center" vertical="top" wrapText="1"/>
    </xf>
    <xf numFmtId="0" fontId="13" fillId="0" borderId="7" xfId="0" applyFont="1" applyBorder="1" applyAlignment="1">
      <alignment horizontal="center" vertical="top" wrapText="1"/>
    </xf>
    <xf numFmtId="0" fontId="13" fillId="0" borderId="6" xfId="0" applyFont="1" applyBorder="1" applyAlignment="1">
      <alignment horizontal="center" vertical="top" wrapText="1"/>
    </xf>
    <xf numFmtId="0" fontId="13" fillId="0" borderId="3" xfId="0" applyFont="1" applyFill="1" applyBorder="1" applyAlignment="1">
      <alignment horizontal="center" vertical="top" wrapText="1"/>
    </xf>
    <xf numFmtId="0" fontId="13" fillId="0" borderId="2" xfId="0" applyFont="1" applyFill="1" applyBorder="1" applyAlignment="1">
      <alignment horizontal="center" vertical="top" wrapText="1"/>
    </xf>
    <xf numFmtId="0" fontId="1" fillId="0" borderId="6" xfId="0" applyFont="1" applyBorder="1" applyAlignment="1">
      <alignment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5" xfId="0" applyFont="1" applyFill="1" applyBorder="1" applyAlignment="1">
      <alignment vertical="top" wrapText="1"/>
    </xf>
    <xf numFmtId="0" fontId="0" fillId="0" borderId="6" xfId="0" applyFont="1" applyFill="1" applyBorder="1" applyAlignment="1">
      <alignment vertical="top" wrapText="1"/>
    </xf>
    <xf numFmtId="0" fontId="0" fillId="0" borderId="3" xfId="0" applyFont="1" applyFill="1" applyBorder="1" applyAlignment="1">
      <alignment vertical="top" wrapText="1"/>
    </xf>
    <xf numFmtId="0" fontId="0" fillId="0" borderId="2" xfId="0" applyFont="1" applyFill="1" applyBorder="1" applyAlignment="1">
      <alignment vertical="top" wrapText="1"/>
    </xf>
    <xf numFmtId="0" fontId="13" fillId="0" borderId="7" xfId="0" applyFont="1" applyFill="1" applyBorder="1" applyAlignment="1">
      <alignment horizontal="center" vertical="top" wrapText="1"/>
    </xf>
    <xf numFmtId="0" fontId="1" fillId="0" borderId="6" xfId="0" applyFont="1" applyFill="1" applyBorder="1" applyAlignment="1">
      <alignment horizontal="left" vertical="top" wrapText="1"/>
    </xf>
    <xf numFmtId="0" fontId="1" fillId="0" borderId="5" xfId="0" applyFont="1" applyFill="1" applyBorder="1" applyAlignment="1">
      <alignment vertical="top" wrapText="1"/>
    </xf>
    <xf numFmtId="0" fontId="0" fillId="7" borderId="5" xfId="0" applyFont="1" applyFill="1" applyBorder="1" applyAlignment="1">
      <alignment horizontal="left" vertical="top" wrapText="1"/>
    </xf>
    <xf numFmtId="0" fontId="0" fillId="0" borderId="5" xfId="0" applyFont="1" applyBorder="1" applyAlignment="1">
      <alignment vertical="top" wrapText="1"/>
    </xf>
    <xf numFmtId="0" fontId="12" fillId="7" borderId="5" xfId="0" applyFont="1" applyFill="1" applyBorder="1" applyAlignment="1">
      <alignment horizontal="left" vertical="top" wrapText="1"/>
    </xf>
    <xf numFmtId="0" fontId="0" fillId="0" borderId="5" xfId="0" applyFont="1" applyBorder="1" applyAlignment="1">
      <alignment horizontal="left" vertical="top" wrapText="1"/>
    </xf>
    <xf numFmtId="0" fontId="0" fillId="0" borderId="5" xfId="0" applyNumberFormat="1" applyFont="1" applyFill="1" applyBorder="1" applyAlignment="1">
      <alignment horizontal="left" vertical="top" wrapText="1"/>
    </xf>
    <xf numFmtId="0" fontId="0" fillId="0" borderId="6" xfId="0" applyNumberFormat="1" applyFont="1" applyFill="1" applyBorder="1" applyAlignment="1">
      <alignment horizontal="left" vertical="top" wrapText="1"/>
    </xf>
    <xf numFmtId="0" fontId="3" fillId="7" borderId="2" xfId="0" applyFont="1" applyFill="1" applyBorder="1" applyAlignment="1">
      <alignment vertical="top" wrapText="1"/>
    </xf>
    <xf numFmtId="0" fontId="0"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1" fillId="7" borderId="2" xfId="0" applyFont="1" applyFill="1" applyBorder="1" applyAlignment="1">
      <alignment horizontal="left" vertical="top" wrapText="1"/>
    </xf>
    <xf numFmtId="0" fontId="19" fillId="0" borderId="5" xfId="0" applyFont="1" applyFill="1" applyBorder="1" applyAlignment="1">
      <alignment horizontal="center" vertical="top" wrapText="1"/>
    </xf>
    <xf numFmtId="0" fontId="19" fillId="0" borderId="6" xfId="0" applyFont="1" applyFill="1" applyBorder="1" applyAlignment="1">
      <alignment horizontal="center" vertical="top" wrapText="1"/>
    </xf>
    <xf numFmtId="0" fontId="0" fillId="0" borderId="5" xfId="0" applyFont="1" applyBorder="1" applyAlignment="1">
      <alignment horizontal="left" vertical="center"/>
    </xf>
    <xf numFmtId="0" fontId="0" fillId="0" borderId="5" xfId="0" applyFont="1" applyBorder="1" applyAlignment="1">
      <alignment vertical="center" wrapText="1"/>
    </xf>
    <xf numFmtId="175" fontId="0" fillId="0" borderId="5" xfId="0" applyNumberFormat="1" applyBorder="1"/>
    <xf numFmtId="0" fontId="0" fillId="0" borderId="7" xfId="0" applyFont="1" applyBorder="1" applyAlignment="1">
      <alignment horizontal="left" vertical="center"/>
    </xf>
    <xf numFmtId="0" fontId="0" fillId="0" borderId="7" xfId="0" applyFont="1" applyBorder="1" applyAlignment="1">
      <alignment vertical="center" wrapText="1"/>
    </xf>
    <xf numFmtId="175" fontId="0" fillId="0" borderId="7" xfId="0" applyNumberFormat="1" applyBorder="1"/>
    <xf numFmtId="0" fontId="0" fillId="0" borderId="6" xfId="0" applyFont="1" applyBorder="1" applyAlignment="1">
      <alignment horizontal="left" vertical="center"/>
    </xf>
    <xf numFmtId="0" fontId="0" fillId="0" borderId="6" xfId="0" applyFont="1" applyBorder="1" applyAlignment="1">
      <alignment vertical="center" wrapText="1"/>
    </xf>
    <xf numFmtId="175" fontId="0" fillId="0" borderId="6" xfId="0" applyNumberFormat="1" applyBorder="1"/>
    <xf numFmtId="6" fontId="0" fillId="0" borderId="5" xfId="0" applyNumberFormat="1" applyBorder="1"/>
    <xf numFmtId="6" fontId="0" fillId="0" borderId="7" xfId="0" applyNumberFormat="1" applyBorder="1"/>
    <xf numFmtId="0" fontId="0" fillId="0" borderId="7" xfId="0" applyFont="1" applyBorder="1" applyAlignment="1">
      <alignment horizontal="center" vertical="center" wrapText="1"/>
    </xf>
    <xf numFmtId="6" fontId="0" fillId="0" borderId="6" xfId="0" applyNumberFormat="1" applyBorder="1"/>
    <xf numFmtId="0" fontId="1" fillId="7" borderId="3" xfId="0" applyFont="1" applyFill="1" applyBorder="1" applyAlignment="1">
      <alignment horizontal="left" vertical="top"/>
    </xf>
    <xf numFmtId="0" fontId="12" fillId="7" borderId="3" xfId="0" applyFont="1" applyFill="1" applyBorder="1" applyAlignment="1">
      <alignment horizontal="left" vertical="top"/>
    </xf>
    <xf numFmtId="0" fontId="0" fillId="7" borderId="5" xfId="0" applyFont="1" applyFill="1" applyBorder="1" applyAlignment="1">
      <alignment vertical="top"/>
    </xf>
    <xf numFmtId="0" fontId="0" fillId="7" borderId="5" xfId="0" applyFont="1" applyFill="1" applyBorder="1" applyAlignment="1">
      <alignment horizontal="left" vertical="top"/>
    </xf>
    <xf numFmtId="6" fontId="1" fillId="7" borderId="5" xfId="0" applyNumberFormat="1" applyFont="1" applyFill="1" applyBorder="1" applyAlignment="1">
      <alignment horizontal="right" vertical="top"/>
    </xf>
    <xf numFmtId="0" fontId="0" fillId="7" borderId="7" xfId="0" applyFont="1" applyFill="1" applyBorder="1" applyAlignment="1">
      <alignment horizontal="left" vertical="top"/>
    </xf>
    <xf numFmtId="6" fontId="1" fillId="7" borderId="7" xfId="0" applyNumberFormat="1" applyFont="1" applyFill="1" applyBorder="1" applyAlignment="1">
      <alignment horizontal="right" vertical="top"/>
    </xf>
    <xf numFmtId="0" fontId="0" fillId="7" borderId="6" xfId="0" applyFont="1" applyFill="1" applyBorder="1" applyAlignment="1">
      <alignment horizontal="left" vertical="top"/>
    </xf>
    <xf numFmtId="6" fontId="1" fillId="7" borderId="6" xfId="0" applyNumberFormat="1" applyFont="1" applyFill="1" applyBorder="1" applyAlignment="1">
      <alignment horizontal="right" vertical="top"/>
    </xf>
    <xf numFmtId="0" fontId="0" fillId="7" borderId="9" xfId="0" applyFont="1" applyFill="1" applyBorder="1" applyAlignment="1">
      <alignment vertical="top"/>
    </xf>
    <xf numFmtId="0" fontId="0" fillId="7" borderId="9" xfId="0" applyFont="1" applyFill="1" applyBorder="1" applyAlignment="1">
      <alignment horizontal="left" vertical="top"/>
    </xf>
    <xf numFmtId="6" fontId="1" fillId="7" borderId="9" xfId="0" applyNumberFormat="1" applyFont="1" applyFill="1" applyBorder="1" applyAlignment="1">
      <alignment horizontal="right" vertical="top"/>
    </xf>
    <xf numFmtId="0" fontId="3" fillId="7" borderId="9" xfId="0" applyFont="1" applyFill="1" applyBorder="1" applyAlignment="1">
      <alignment horizontal="left" vertical="top"/>
    </xf>
    <xf numFmtId="0" fontId="3" fillId="7" borderId="9" xfId="0" applyFont="1" applyFill="1" applyBorder="1" applyAlignment="1">
      <alignment vertical="top"/>
    </xf>
    <xf numFmtId="0" fontId="0" fillId="9" borderId="4" xfId="2" applyNumberFormat="1" applyFont="1" applyFill="1" applyBorder="1" applyAlignment="1">
      <alignment horizontal="right" vertical="top" wrapText="1"/>
    </xf>
    <xf numFmtId="0" fontId="3" fillId="0" borderId="4" xfId="0" applyFont="1" applyFill="1" applyBorder="1" applyAlignment="1">
      <alignment vertical="top" wrapText="1"/>
    </xf>
    <xf numFmtId="0" fontId="4" fillId="0" borderId="6" xfId="0" applyFont="1" applyFill="1" applyBorder="1" applyAlignment="1">
      <alignment vertical="top" wrapText="1"/>
    </xf>
    <xf numFmtId="0" fontId="4" fillId="0" borderId="4" xfId="0" applyFont="1" applyFill="1" applyBorder="1" applyAlignment="1">
      <alignment vertical="top" wrapText="1"/>
    </xf>
    <xf numFmtId="0" fontId="4" fillId="0" borderId="8" xfId="0" applyFont="1" applyBorder="1" applyAlignment="1">
      <alignment vertical="top" wrapText="1"/>
    </xf>
    <xf numFmtId="0" fontId="4" fillId="0" borderId="9" xfId="0" applyFont="1" applyBorder="1" applyAlignment="1">
      <alignment vertical="top" wrapText="1"/>
    </xf>
    <xf numFmtId="0" fontId="4" fillId="7" borderId="7" xfId="0" applyFont="1" applyFill="1" applyBorder="1" applyAlignment="1">
      <alignment vertical="top" wrapText="1"/>
    </xf>
    <xf numFmtId="0" fontId="4" fillId="9" borderId="7" xfId="2" applyFont="1" applyFill="1" applyBorder="1" applyAlignment="1">
      <alignment vertical="top" wrapText="1"/>
    </xf>
    <xf numFmtId="0" fontId="4" fillId="7" borderId="2" xfId="0" applyFont="1" applyFill="1" applyBorder="1" applyAlignment="1">
      <alignment vertical="top" wrapText="1"/>
    </xf>
    <xf numFmtId="0" fontId="4" fillId="7" borderId="4" xfId="0" applyFont="1" applyFill="1" applyBorder="1" applyAlignment="1">
      <alignment vertical="top" wrapText="1"/>
    </xf>
    <xf numFmtId="0" fontId="4" fillId="10" borderId="7" xfId="4" applyFont="1" applyBorder="1" applyAlignment="1">
      <alignment vertical="top"/>
    </xf>
    <xf numFmtId="0" fontId="4" fillId="10" borderId="6" xfId="4" applyFont="1" applyBorder="1" applyAlignment="1">
      <alignment vertical="top"/>
    </xf>
    <xf numFmtId="0" fontId="4" fillId="7" borderId="5" xfId="0" applyFont="1" applyFill="1" applyBorder="1" applyAlignment="1">
      <alignment vertical="top"/>
    </xf>
    <xf numFmtId="0" fontId="4" fillId="7" borderId="7" xfId="0" applyFont="1" applyFill="1" applyBorder="1" applyAlignment="1">
      <alignment vertical="top"/>
    </xf>
    <xf numFmtId="0" fontId="4" fillId="7" borderId="6" xfId="0" applyFont="1" applyFill="1" applyBorder="1" applyAlignment="1">
      <alignment vertical="top"/>
    </xf>
    <xf numFmtId="0" fontId="4" fillId="7" borderId="0" xfId="0" applyFont="1" applyFill="1" applyBorder="1" applyAlignment="1">
      <alignment vertical="top"/>
    </xf>
    <xf numFmtId="0" fontId="4" fillId="10" borderId="5" xfId="4" applyFont="1" applyBorder="1" applyAlignment="1">
      <alignment vertical="top"/>
    </xf>
    <xf numFmtId="0" fontId="4" fillId="7" borderId="4" xfId="0" applyFont="1" applyFill="1" applyBorder="1" applyAlignment="1">
      <alignment vertical="top"/>
    </xf>
    <xf numFmtId="0" fontId="4" fillId="7" borderId="2" xfId="0" applyFont="1" applyFill="1" applyBorder="1" applyAlignment="1">
      <alignment vertical="top"/>
    </xf>
    <xf numFmtId="0" fontId="4" fillId="0" borderId="5" xfId="0" applyFont="1" applyBorder="1" applyAlignment="1">
      <alignment vertical="top"/>
    </xf>
    <xf numFmtId="0" fontId="4" fillId="0" borderId="7" xfId="0" applyFont="1" applyBorder="1" applyAlignment="1">
      <alignment vertical="top"/>
    </xf>
    <xf numFmtId="6" fontId="1" fillId="0" borderId="5" xfId="0" applyNumberFormat="1" applyFont="1" applyBorder="1" applyAlignment="1">
      <alignment horizontal="right" vertical="top" wrapText="1"/>
    </xf>
    <xf numFmtId="0" fontId="0" fillId="0" borderId="7" xfId="0" applyFont="1" applyBorder="1" applyAlignment="1">
      <alignment vertical="top" wrapText="1"/>
    </xf>
    <xf numFmtId="0" fontId="0" fillId="0" borderId="7" xfId="0" applyFont="1" applyBorder="1" applyAlignment="1">
      <alignment horizontal="left" vertical="top" wrapText="1"/>
    </xf>
    <xf numFmtId="6" fontId="1" fillId="0" borderId="7" xfId="0" applyNumberFormat="1" applyFont="1" applyBorder="1" applyAlignment="1">
      <alignment horizontal="right" vertical="top" wrapText="1"/>
    </xf>
    <xf numFmtId="0" fontId="0" fillId="0" borderId="6" xfId="0" applyFont="1" applyBorder="1" applyAlignment="1">
      <alignment horizontal="left" vertical="top" wrapText="1"/>
    </xf>
    <xf numFmtId="6" fontId="1" fillId="0" borderId="6" xfId="0" applyNumberFormat="1" applyFont="1" applyBorder="1" applyAlignment="1">
      <alignment horizontal="right" vertical="top" wrapText="1"/>
    </xf>
    <xf numFmtId="0" fontId="4" fillId="7" borderId="0" xfId="0" applyFont="1" applyFill="1" applyAlignment="1">
      <alignment vertical="top" wrapText="1"/>
    </xf>
    <xf numFmtId="0" fontId="4" fillId="7" borderId="0" xfId="0" applyFont="1" applyFill="1" applyBorder="1" applyAlignment="1">
      <alignment vertical="top" wrapText="1"/>
    </xf>
    <xf numFmtId="0" fontId="0" fillId="0" borderId="8" xfId="0" applyFont="1" applyFill="1" applyBorder="1" applyAlignment="1">
      <alignment vertical="top" wrapText="1"/>
    </xf>
    <xf numFmtId="0" fontId="0" fillId="0" borderId="5" xfId="0" applyFont="1" applyBorder="1" applyAlignment="1">
      <alignment horizontal="left" vertical="top"/>
    </xf>
    <xf numFmtId="0" fontId="0" fillId="0" borderId="7" xfId="0" applyFont="1" applyBorder="1" applyAlignment="1">
      <alignment horizontal="left" vertical="top"/>
    </xf>
    <xf numFmtId="0" fontId="0" fillId="0" borderId="9" xfId="0" applyFont="1" applyBorder="1" applyAlignment="1">
      <alignment horizontal="left" vertical="top"/>
    </xf>
    <xf numFmtId="0" fontId="0" fillId="0" borderId="6" xfId="0" applyFont="1" applyBorder="1" applyAlignment="1">
      <alignment horizontal="left" vertical="top"/>
    </xf>
    <xf numFmtId="49" fontId="7" fillId="7" borderId="5" xfId="0" applyNumberFormat="1" applyFont="1" applyFill="1" applyBorder="1" applyAlignment="1">
      <alignment horizontal="center" vertical="top"/>
    </xf>
    <xf numFmtId="49" fontId="7" fillId="7" borderId="7" xfId="0" applyNumberFormat="1" applyFont="1" applyFill="1" applyBorder="1" applyAlignment="1">
      <alignment horizontal="center" vertical="top"/>
    </xf>
    <xf numFmtId="49" fontId="7" fillId="7" borderId="6" xfId="0" applyNumberFormat="1" applyFont="1" applyFill="1" applyBorder="1" applyAlignment="1">
      <alignment horizontal="center" vertical="top"/>
    </xf>
    <xf numFmtId="0" fontId="0" fillId="9" borderId="5" xfId="2" applyFont="1" applyFill="1" applyBorder="1" applyAlignment="1">
      <alignment vertical="top" wrapText="1"/>
    </xf>
    <xf numFmtId="0" fontId="0" fillId="9" borderId="7" xfId="2" applyFont="1" applyFill="1" applyBorder="1" applyAlignment="1">
      <alignment vertical="top" wrapText="1"/>
    </xf>
    <xf numFmtId="0" fontId="0" fillId="9" borderId="6" xfId="2" applyFont="1" applyFill="1" applyBorder="1" applyAlignment="1">
      <alignment vertical="top" wrapText="1"/>
    </xf>
    <xf numFmtId="49" fontId="7" fillId="7" borderId="5" xfId="0" applyNumberFormat="1" applyFont="1" applyFill="1" applyBorder="1" applyAlignment="1">
      <alignment horizontal="center" vertical="top" wrapText="1"/>
    </xf>
    <xf numFmtId="49" fontId="7" fillId="7" borderId="7" xfId="0" applyNumberFormat="1" applyFont="1" applyFill="1" applyBorder="1" applyAlignment="1">
      <alignment horizontal="center" vertical="top" wrapText="1"/>
    </xf>
    <xf numFmtId="49" fontId="7" fillId="7" borderId="6" xfId="0" applyNumberFormat="1" applyFont="1" applyFill="1" applyBorder="1" applyAlignment="1">
      <alignment horizontal="center" vertical="top" wrapText="1"/>
    </xf>
    <xf numFmtId="0" fontId="0" fillId="9" borderId="5" xfId="2" applyFont="1" applyFill="1" applyBorder="1" applyAlignment="1">
      <alignment horizontal="left" vertical="top" wrapText="1"/>
    </xf>
    <xf numFmtId="0" fontId="0" fillId="9" borderId="7" xfId="2" applyFont="1" applyFill="1" applyBorder="1" applyAlignment="1">
      <alignment horizontal="left" vertical="top" wrapText="1"/>
    </xf>
    <xf numFmtId="0" fontId="0" fillId="9" borderId="6" xfId="2" applyFont="1" applyFill="1" applyBorder="1" applyAlignment="1">
      <alignment horizontal="left" vertical="top" wrapText="1"/>
    </xf>
    <xf numFmtId="0" fontId="6" fillId="3" borderId="0" xfId="1" applyFill="1" applyAlignment="1">
      <alignment horizontal="left" vertical="top" wrapText="1"/>
    </xf>
    <xf numFmtId="0" fontId="6" fillId="0" borderId="0" xfId="1" applyAlignment="1">
      <alignment wrapText="1"/>
    </xf>
    <xf numFmtId="0" fontId="1" fillId="9" borderId="5" xfId="2" applyFont="1" applyFill="1" applyBorder="1" applyAlignment="1">
      <alignment vertical="top"/>
    </xf>
    <xf numFmtId="0" fontId="1" fillId="9" borderId="6" xfId="2" applyFont="1" applyFill="1" applyBorder="1" applyAlignment="1">
      <alignmen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10" borderId="5" xfId="4" applyFont="1" applyBorder="1" applyAlignment="1">
      <alignment horizontal="left" vertical="top"/>
    </xf>
    <xf numFmtId="0" fontId="1" fillId="10" borderId="7" xfId="4" applyFont="1" applyBorder="1" applyAlignment="1">
      <alignment horizontal="left" vertical="top"/>
    </xf>
    <xf numFmtId="0" fontId="13" fillId="7" borderId="3" xfId="0" applyFont="1" applyFill="1" applyBorder="1" applyAlignment="1">
      <alignment horizontal="center" vertical="top"/>
    </xf>
    <xf numFmtId="0" fontId="13" fillId="7" borderId="0" xfId="0" applyFont="1" applyFill="1" applyBorder="1" applyAlignment="1">
      <alignment horizontal="center" vertical="top"/>
    </xf>
    <xf numFmtId="49" fontId="7" fillId="0" borderId="2" xfId="0" applyNumberFormat="1" applyFont="1" applyFill="1" applyBorder="1" applyAlignment="1">
      <alignment horizontal="center" vertical="top" wrapText="1"/>
    </xf>
    <xf numFmtId="49" fontId="7" fillId="0" borderId="4" xfId="0" applyNumberFormat="1" applyFont="1" applyFill="1" applyBorder="1" applyAlignment="1">
      <alignment horizontal="center" vertical="top" wrapText="1"/>
    </xf>
    <xf numFmtId="0" fontId="0" fillId="0" borderId="5" xfId="0" applyFont="1" applyBorder="1" applyAlignment="1">
      <alignment vertical="top" wrapText="1"/>
    </xf>
    <xf numFmtId="0" fontId="1" fillId="0" borderId="7" xfId="0" applyFont="1" applyBorder="1" applyAlignment="1">
      <alignment vertical="top" wrapText="1"/>
    </xf>
    <xf numFmtId="0" fontId="1" fillId="0" borderId="6" xfId="0" applyFont="1" applyBorder="1" applyAlignment="1">
      <alignment vertical="top" wrapText="1"/>
    </xf>
    <xf numFmtId="0" fontId="1" fillId="0" borderId="8"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5" xfId="0" applyFont="1" applyFill="1" applyBorder="1" applyAlignment="1">
      <alignment vertical="top" wrapText="1"/>
    </xf>
    <xf numFmtId="0" fontId="1" fillId="0" borderId="7" xfId="0" applyFont="1" applyFill="1" applyBorder="1" applyAlignment="1">
      <alignment vertical="top" wrapText="1"/>
    </xf>
    <xf numFmtId="0" fontId="1" fillId="0" borderId="6" xfId="0" applyFont="1" applyFill="1" applyBorder="1" applyAlignment="1">
      <alignment vertical="top" wrapText="1"/>
    </xf>
    <xf numFmtId="49" fontId="7" fillId="0" borderId="3" xfId="0" applyNumberFormat="1" applyFont="1" applyBorder="1" applyAlignment="1">
      <alignment horizontal="center" vertical="top" wrapText="1"/>
    </xf>
    <xf numFmtId="49" fontId="7" fillId="0" borderId="2" xfId="0" applyNumberFormat="1" applyFont="1" applyBorder="1" applyAlignment="1">
      <alignment horizontal="center" vertical="top" wrapText="1"/>
    </xf>
    <xf numFmtId="49" fontId="7" fillId="7" borderId="3" xfId="0" applyNumberFormat="1" applyFont="1" applyFill="1" applyBorder="1" applyAlignment="1">
      <alignment horizontal="center" vertical="top" wrapText="1"/>
    </xf>
    <xf numFmtId="49" fontId="7" fillId="7" borderId="0" xfId="0" applyNumberFormat="1" applyFont="1" applyFill="1" applyBorder="1" applyAlignment="1">
      <alignment horizontal="center" vertical="top" wrapText="1"/>
    </xf>
    <xf numFmtId="49" fontId="7" fillId="7" borderId="2" xfId="0" applyNumberFormat="1" applyFont="1" applyFill="1" applyBorder="1" applyAlignment="1">
      <alignment horizontal="center" vertical="top" wrapText="1"/>
    </xf>
    <xf numFmtId="0" fontId="1" fillId="7" borderId="3" xfId="0" applyFont="1" applyFill="1" applyBorder="1" applyAlignment="1">
      <alignment vertical="top" wrapText="1"/>
    </xf>
    <xf numFmtId="0" fontId="1" fillId="7" borderId="0" xfId="0" applyFont="1" applyFill="1" applyBorder="1" applyAlignment="1">
      <alignment vertical="top" wrapText="1"/>
    </xf>
    <xf numFmtId="0" fontId="1" fillId="7" borderId="2" xfId="0" applyFont="1" applyFill="1" applyBorder="1" applyAlignment="1">
      <alignment vertical="top" wrapText="1"/>
    </xf>
    <xf numFmtId="0" fontId="1" fillId="0" borderId="5" xfId="0" applyFont="1" applyBorder="1" applyAlignment="1">
      <alignment vertical="top" wrapText="1"/>
    </xf>
    <xf numFmtId="0" fontId="6" fillId="3" borderId="4" xfId="1" applyFill="1" applyBorder="1" applyAlignment="1">
      <alignment horizontal="left" vertical="top" wrapText="1"/>
    </xf>
    <xf numFmtId="0" fontId="6" fillId="0" borderId="4" xfId="1" applyBorder="1" applyAlignment="1">
      <alignment wrapText="1"/>
    </xf>
    <xf numFmtId="0" fontId="13" fillId="0" borderId="3" xfId="0" applyFont="1" applyBorder="1" applyAlignment="1">
      <alignment horizontal="center" vertical="top" wrapText="1"/>
    </xf>
    <xf numFmtId="0" fontId="13" fillId="0" borderId="2" xfId="0" applyFont="1" applyBorder="1" applyAlignment="1">
      <alignment horizontal="center" vertical="top" wrapText="1"/>
    </xf>
    <xf numFmtId="0" fontId="1" fillId="0" borderId="3" xfId="0" applyFont="1" applyBorder="1" applyAlignment="1">
      <alignment horizontal="left" vertical="top" wrapText="1"/>
    </xf>
    <xf numFmtId="0" fontId="1" fillId="0" borderId="2" xfId="0" applyFont="1" applyBorder="1" applyAlignment="1">
      <alignment horizontal="left" vertical="top" wrapText="1"/>
    </xf>
    <xf numFmtId="49" fontId="7" fillId="0" borderId="5" xfId="0" applyNumberFormat="1" applyFont="1" applyFill="1" applyBorder="1" applyAlignment="1">
      <alignment horizontal="center" vertical="top" wrapText="1"/>
    </xf>
    <xf numFmtId="49" fontId="7" fillId="0" borderId="7" xfId="0" applyNumberFormat="1" applyFont="1" applyFill="1" applyBorder="1" applyAlignment="1">
      <alignment horizontal="center" vertical="top" wrapText="1"/>
    </xf>
    <xf numFmtId="49" fontId="7" fillId="0" borderId="6" xfId="0" applyNumberFormat="1" applyFont="1" applyFill="1" applyBorder="1" applyAlignment="1">
      <alignment horizontal="center" vertical="top" wrapText="1"/>
    </xf>
    <xf numFmtId="0" fontId="1" fillId="0" borderId="6" xfId="0" applyFont="1" applyFill="1" applyBorder="1" applyAlignment="1">
      <alignment horizontal="left" vertical="top" wrapText="1"/>
    </xf>
    <xf numFmtId="0" fontId="1" fillId="0" borderId="3" xfId="0" applyFont="1" applyFill="1" applyBorder="1" applyAlignment="1">
      <alignment vertical="top" wrapText="1"/>
    </xf>
    <xf numFmtId="0" fontId="1" fillId="0" borderId="0" xfId="0" applyFont="1" applyFill="1" applyBorder="1" applyAlignment="1">
      <alignment vertical="top" wrapText="1"/>
    </xf>
    <xf numFmtId="0" fontId="1" fillId="0" borderId="2" xfId="0" applyFont="1" applyFill="1"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0" fillId="0" borderId="6" xfId="0" applyFont="1" applyFill="1" applyBorder="1" applyAlignment="1">
      <alignment vertical="top" wrapText="1"/>
    </xf>
    <xf numFmtId="0" fontId="13" fillId="0" borderId="5" xfId="0" applyFont="1" applyFill="1" applyBorder="1" applyAlignment="1">
      <alignment horizontal="center" vertical="top" wrapText="1"/>
    </xf>
    <xf numFmtId="0" fontId="13" fillId="0" borderId="7" xfId="0" applyFont="1" applyFill="1" applyBorder="1" applyAlignment="1">
      <alignment horizontal="center" vertical="top" wrapText="1"/>
    </xf>
    <xf numFmtId="0" fontId="13" fillId="0" borderId="6" xfId="0" applyFont="1" applyFill="1" applyBorder="1" applyAlignment="1">
      <alignment horizontal="center" vertical="top" wrapText="1"/>
    </xf>
    <xf numFmtId="0" fontId="0" fillId="0" borderId="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6" xfId="0" applyFont="1" applyFill="1" applyBorder="1" applyAlignment="1">
      <alignment horizontal="left" vertical="top" wrapText="1"/>
    </xf>
    <xf numFmtId="49" fontId="20" fillId="0" borderId="2" xfId="0" applyNumberFormat="1" applyFont="1" applyBorder="1" applyAlignment="1">
      <alignment horizontal="left" vertical="top" wrapText="1"/>
    </xf>
    <xf numFmtId="49" fontId="20" fillId="0" borderId="17" xfId="0" applyNumberFormat="1" applyFont="1" applyBorder="1" applyAlignment="1">
      <alignment horizontal="left" vertical="top" wrapText="1"/>
    </xf>
    <xf numFmtId="0" fontId="0" fillId="10" borderId="0" xfId="4" applyFont="1" applyAlignment="1">
      <alignment horizontal="left" vertical="top" wrapText="1"/>
    </xf>
    <xf numFmtId="0" fontId="0" fillId="0" borderId="5" xfId="0" applyFont="1" applyBorder="1" applyAlignment="1">
      <alignment horizontal="left" vertical="top" wrapText="1"/>
    </xf>
    <xf numFmtId="0" fontId="1" fillId="0" borderId="7" xfId="0" applyFont="1" applyBorder="1" applyAlignment="1">
      <alignment horizontal="left" vertical="top" wrapText="1"/>
    </xf>
    <xf numFmtId="49" fontId="7" fillId="9" borderId="3" xfId="2" applyNumberFormat="1" applyFont="1" applyFill="1" applyBorder="1" applyAlignment="1">
      <alignment horizontal="center" vertical="top" wrapText="1"/>
    </xf>
    <xf numFmtId="49" fontId="7" fillId="9" borderId="2" xfId="2" applyNumberFormat="1" applyFont="1" applyFill="1" applyBorder="1" applyAlignment="1">
      <alignment horizontal="center" vertical="top" wrapText="1"/>
    </xf>
    <xf numFmtId="0" fontId="0" fillId="9" borderId="5" xfId="2" applyFont="1" applyFill="1" applyBorder="1">
      <alignment vertical="top" wrapText="1"/>
    </xf>
    <xf numFmtId="0" fontId="0" fillId="9" borderId="6" xfId="2" applyFont="1" applyFill="1" applyBorder="1">
      <alignment vertical="top" wrapText="1"/>
    </xf>
    <xf numFmtId="0" fontId="0" fillId="7" borderId="3" xfId="0" applyFont="1" applyFill="1" applyBorder="1" applyAlignment="1">
      <alignment vertical="top" wrapText="1"/>
    </xf>
    <xf numFmtId="0" fontId="0" fillId="7" borderId="0" xfId="0" applyFont="1" applyFill="1" applyBorder="1" applyAlignment="1">
      <alignment vertical="top" wrapText="1"/>
    </xf>
    <xf numFmtId="0" fontId="0" fillId="7" borderId="2" xfId="0" applyFont="1" applyFill="1" applyBorder="1" applyAlignment="1">
      <alignment vertical="top" wrapText="1"/>
    </xf>
    <xf numFmtId="0" fontId="13" fillId="7" borderId="3" xfId="0" applyFont="1" applyFill="1" applyBorder="1" applyAlignment="1">
      <alignment horizontal="center" vertical="top" wrapText="1"/>
    </xf>
    <xf numFmtId="0" fontId="13" fillId="7" borderId="0" xfId="0" applyFont="1" applyFill="1" applyBorder="1" applyAlignment="1">
      <alignment horizontal="center" vertical="top" wrapText="1"/>
    </xf>
    <xf numFmtId="0" fontId="13" fillId="7" borderId="2" xfId="0" applyFont="1" applyFill="1" applyBorder="1" applyAlignment="1">
      <alignment horizontal="center" vertical="top" wrapText="1"/>
    </xf>
    <xf numFmtId="0" fontId="0" fillId="7" borderId="3"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2" xfId="0" applyFont="1" applyFill="1" applyBorder="1" applyAlignment="1">
      <alignment horizontal="left" vertical="top" wrapText="1"/>
    </xf>
    <xf numFmtId="0" fontId="1" fillId="0" borderId="3" xfId="0" applyFont="1" applyBorder="1" applyAlignment="1">
      <alignment vertical="top" wrapText="1"/>
    </xf>
    <xf numFmtId="0" fontId="1" fillId="0" borderId="0" xfId="0" applyFont="1" applyBorder="1" applyAlignment="1">
      <alignment vertical="top" wrapText="1"/>
    </xf>
    <xf numFmtId="0" fontId="1" fillId="0" borderId="2" xfId="0" applyFont="1" applyBorder="1" applyAlignment="1">
      <alignment vertical="top" wrapText="1"/>
    </xf>
    <xf numFmtId="0" fontId="1" fillId="0" borderId="5" xfId="0" applyFont="1" applyFill="1" applyBorder="1" applyAlignment="1">
      <alignment horizontal="left" vertical="top" wrapText="1"/>
    </xf>
    <xf numFmtId="0" fontId="1" fillId="9" borderId="3" xfId="2" applyFill="1" applyBorder="1" applyAlignment="1">
      <alignment vertical="top" wrapText="1"/>
    </xf>
    <xf numFmtId="0" fontId="1" fillId="9" borderId="2" xfId="2" applyFill="1" applyBorder="1" applyAlignment="1">
      <alignment vertical="top" wrapText="1"/>
    </xf>
    <xf numFmtId="0" fontId="1" fillId="7" borderId="5" xfId="0" applyFont="1" applyFill="1" applyBorder="1" applyAlignment="1">
      <alignment horizontal="left" vertical="top" wrapText="1"/>
    </xf>
    <xf numFmtId="0" fontId="0" fillId="7" borderId="7" xfId="0" applyFill="1" applyBorder="1" applyAlignment="1">
      <alignment horizontal="left" vertical="top" wrapText="1"/>
    </xf>
    <xf numFmtId="0" fontId="1" fillId="0" borderId="3" xfId="0" applyNumberFormat="1" applyFont="1" applyFill="1" applyBorder="1" applyAlignment="1">
      <alignment vertical="top" wrapText="1"/>
    </xf>
    <xf numFmtId="0" fontId="1" fillId="0" borderId="2" xfId="0" applyNumberFormat="1" applyFont="1" applyFill="1" applyBorder="1" applyAlignment="1">
      <alignment vertical="top" wrapText="1"/>
    </xf>
    <xf numFmtId="0" fontId="1" fillId="7" borderId="5" xfId="0" applyFont="1" applyFill="1" applyBorder="1" applyAlignment="1">
      <alignment vertical="top" wrapText="1"/>
    </xf>
    <xf numFmtId="0" fontId="1" fillId="7" borderId="6" xfId="0" applyFont="1" applyFill="1" applyBorder="1" applyAlignment="1">
      <alignment vertical="top" wrapText="1"/>
    </xf>
    <xf numFmtId="0" fontId="4" fillId="7" borderId="5" xfId="0" applyFont="1" applyFill="1" applyBorder="1" applyAlignment="1">
      <alignment horizontal="left" vertical="top" wrapText="1"/>
    </xf>
    <xf numFmtId="0" fontId="4" fillId="7" borderId="6" xfId="0" applyFont="1" applyFill="1" applyBorder="1" applyAlignment="1">
      <alignment horizontal="left" vertical="top" wrapText="1"/>
    </xf>
    <xf numFmtId="0" fontId="1" fillId="0" borderId="0" xfId="0" applyFont="1" applyFill="1" applyAlignment="1">
      <alignment vertical="top" wrapText="1"/>
    </xf>
    <xf numFmtId="0" fontId="1" fillId="7" borderId="7" xfId="0" applyFont="1" applyFill="1" applyBorder="1" applyAlignment="1">
      <alignment vertical="top" wrapText="1"/>
    </xf>
    <xf numFmtId="0" fontId="1" fillId="0" borderId="3" xfId="0" applyFont="1" applyFill="1" applyBorder="1" applyAlignment="1">
      <alignment horizontal="left" vertical="top" wrapText="1"/>
    </xf>
    <xf numFmtId="0" fontId="1" fillId="0" borderId="2" xfId="0" applyFont="1" applyFill="1" applyBorder="1" applyAlignment="1">
      <alignment horizontal="left" vertical="top" wrapText="1"/>
    </xf>
    <xf numFmtId="0" fontId="0" fillId="0" borderId="7" xfId="0" applyFill="1" applyBorder="1" applyAlignment="1">
      <alignment horizontal="left" vertical="top" wrapText="1"/>
    </xf>
    <xf numFmtId="0" fontId="0" fillId="0" borderId="6" xfId="0" applyFill="1" applyBorder="1" applyAlignment="1">
      <alignment horizontal="left" vertical="top" wrapText="1"/>
    </xf>
    <xf numFmtId="0" fontId="4" fillId="7" borderId="16" xfId="0" applyFont="1" applyFill="1" applyBorder="1" applyAlignment="1">
      <alignment horizontal="left" vertical="top" wrapText="1"/>
    </xf>
    <xf numFmtId="0" fontId="4" fillId="7" borderId="19" xfId="0" applyFont="1" applyFill="1" applyBorder="1" applyAlignment="1">
      <alignment horizontal="left" vertical="top" wrapText="1"/>
    </xf>
    <xf numFmtId="0" fontId="4" fillId="7" borderId="14" xfId="0" applyFont="1" applyFill="1" applyBorder="1" applyAlignment="1">
      <alignment horizontal="left" vertical="top" wrapText="1"/>
    </xf>
    <xf numFmtId="0" fontId="4" fillId="7" borderId="3" xfId="0" applyFont="1" applyFill="1" applyBorder="1" applyAlignment="1">
      <alignment horizontal="left" vertical="top" wrapText="1"/>
    </xf>
    <xf numFmtId="0" fontId="4" fillId="7" borderId="0" xfId="0" applyFont="1" applyFill="1" applyBorder="1" applyAlignment="1">
      <alignment horizontal="left" vertical="top" wrapText="1"/>
    </xf>
    <xf numFmtId="0" fontId="4" fillId="7" borderId="2" xfId="0" applyFont="1" applyFill="1" applyBorder="1" applyAlignment="1">
      <alignment horizontal="left" vertical="top" wrapText="1"/>
    </xf>
    <xf numFmtId="0" fontId="1" fillId="0" borderId="0" xfId="0" applyFont="1" applyAlignment="1">
      <alignment vertical="top" wrapText="1"/>
    </xf>
    <xf numFmtId="0" fontId="1" fillId="0" borderId="0"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4" fillId="7" borderId="7" xfId="0" applyFont="1" applyFill="1" applyBorder="1" applyAlignment="1">
      <alignment horizontal="left" vertical="top" wrapText="1"/>
    </xf>
    <xf numFmtId="0" fontId="1" fillId="9" borderId="3" xfId="2" applyFill="1" applyBorder="1">
      <alignment vertical="top" wrapText="1"/>
    </xf>
    <xf numFmtId="0" fontId="1" fillId="9" borderId="2" xfId="2" applyFill="1" applyBorder="1">
      <alignment vertical="top" wrapText="1"/>
    </xf>
    <xf numFmtId="0" fontId="1" fillId="7" borderId="3" xfId="0" applyFont="1" applyFill="1" applyBorder="1" applyAlignment="1">
      <alignment horizontal="left" vertical="top" wrapText="1"/>
    </xf>
    <xf numFmtId="0" fontId="0" fillId="7" borderId="2" xfId="0" applyFill="1" applyBorder="1" applyAlignment="1">
      <alignment horizontal="left" vertical="top" wrapText="1"/>
    </xf>
    <xf numFmtId="49" fontId="7" fillId="7" borderId="4" xfId="0" applyNumberFormat="1" applyFont="1" applyFill="1" applyBorder="1" applyAlignment="1">
      <alignment horizontal="center" vertical="top" wrapText="1"/>
    </xf>
    <xf numFmtId="49" fontId="7" fillId="0" borderId="5" xfId="0" applyNumberFormat="1" applyFont="1" applyBorder="1" applyAlignment="1">
      <alignment horizontal="center" vertical="top" wrapText="1"/>
    </xf>
    <xf numFmtId="49" fontId="7" fillId="0" borderId="6" xfId="0" applyNumberFormat="1" applyFont="1" applyBorder="1" applyAlignment="1">
      <alignment horizontal="center" vertical="top" wrapText="1"/>
    </xf>
    <xf numFmtId="0" fontId="0" fillId="9" borderId="3" xfId="2" applyFont="1" applyFill="1" applyBorder="1" applyAlignment="1">
      <alignment vertical="top" wrapText="1"/>
    </xf>
    <xf numFmtId="0" fontId="0" fillId="9" borderId="0" xfId="2" applyFont="1" applyFill="1" applyBorder="1" applyAlignment="1">
      <alignment vertical="top"/>
    </xf>
    <xf numFmtId="0" fontId="0" fillId="9" borderId="2" xfId="2" applyFont="1" applyFill="1" applyBorder="1" applyAlignment="1">
      <alignment vertical="top"/>
    </xf>
    <xf numFmtId="0" fontId="13" fillId="0" borderId="0" xfId="0" applyFont="1" applyBorder="1" applyAlignment="1">
      <alignment horizontal="center" vertical="top" wrapText="1"/>
    </xf>
    <xf numFmtId="0" fontId="13" fillId="0" borderId="0" xfId="0" applyFont="1" applyAlignment="1">
      <alignment horizontal="center" vertical="top" wrapText="1"/>
    </xf>
    <xf numFmtId="0" fontId="1" fillId="0" borderId="0" xfId="0" applyFont="1" applyAlignment="1">
      <alignment horizontal="left" vertical="top" wrapText="1"/>
    </xf>
    <xf numFmtId="0" fontId="0" fillId="9" borderId="3" xfId="2" applyFont="1" applyFill="1" applyBorder="1" applyAlignment="1">
      <alignment vertical="top"/>
    </xf>
    <xf numFmtId="0" fontId="0" fillId="0" borderId="0" xfId="0" applyAlignment="1">
      <alignment vertical="top"/>
    </xf>
    <xf numFmtId="0" fontId="0" fillId="0" borderId="8" xfId="0" applyBorder="1" applyAlignment="1">
      <alignment vertical="top"/>
    </xf>
    <xf numFmtId="0" fontId="0" fillId="0" borderId="9" xfId="0" applyBorder="1" applyAlignment="1">
      <alignment vertical="top"/>
    </xf>
    <xf numFmtId="0" fontId="0" fillId="0" borderId="0" xfId="0" applyBorder="1" applyAlignment="1">
      <alignment vertical="top"/>
    </xf>
    <xf numFmtId="0" fontId="0" fillId="0" borderId="2" xfId="0" applyBorder="1" applyAlignment="1">
      <alignment vertical="top"/>
    </xf>
    <xf numFmtId="0" fontId="1" fillId="0" borderId="9" xfId="0" applyFont="1" applyFill="1" applyBorder="1" applyAlignment="1">
      <alignment horizontal="left" vertical="top" wrapText="1"/>
    </xf>
    <xf numFmtId="0" fontId="0"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8" xfId="0" applyFill="1" applyBorder="1" applyAlignment="1">
      <alignment horizontal="left" vertical="top" wrapText="1"/>
    </xf>
    <xf numFmtId="0" fontId="1" fillId="0" borderId="24" xfId="0" applyFont="1" applyFill="1" applyBorder="1" applyAlignment="1">
      <alignment vertical="top" wrapText="1"/>
    </xf>
    <xf numFmtId="0" fontId="1" fillId="0" borderId="26" xfId="0" applyFont="1" applyFill="1" applyBorder="1" applyAlignment="1">
      <alignment vertical="top" wrapText="1"/>
    </xf>
    <xf numFmtId="169" fontId="1" fillId="0" borderId="7" xfId="0" applyNumberFormat="1"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7" xfId="0" applyFont="1" applyFill="1" applyBorder="1" applyAlignment="1">
      <alignment horizontal="left" vertical="top" wrapText="1"/>
    </xf>
    <xf numFmtId="0" fontId="12" fillId="7" borderId="16" xfId="0" applyFont="1" applyFill="1" applyBorder="1" applyAlignment="1">
      <alignment horizontal="left" vertical="top" wrapText="1"/>
    </xf>
    <xf numFmtId="0" fontId="12" fillId="7" borderId="19" xfId="0" applyFont="1" applyFill="1" applyBorder="1" applyAlignment="1">
      <alignment horizontal="left" vertical="top" wrapText="1"/>
    </xf>
    <xf numFmtId="0" fontId="12" fillId="7" borderId="14" xfId="0" applyFont="1" applyFill="1" applyBorder="1" applyAlignment="1">
      <alignment horizontal="left" vertical="top" wrapText="1"/>
    </xf>
    <xf numFmtId="0" fontId="4" fillId="7" borderId="9" xfId="0" applyFont="1" applyFill="1" applyBorder="1" applyAlignment="1">
      <alignment horizontal="left" vertical="top" wrapText="1"/>
    </xf>
    <xf numFmtId="0" fontId="12" fillId="7" borderId="9" xfId="0" applyFont="1" applyFill="1" applyBorder="1" applyAlignment="1">
      <alignment horizontal="left" vertical="top" wrapText="1"/>
    </xf>
    <xf numFmtId="0" fontId="12" fillId="7" borderId="8" xfId="0" applyFont="1" applyFill="1" applyBorder="1" applyAlignment="1">
      <alignment horizontal="left" vertical="top" wrapText="1"/>
    </xf>
    <xf numFmtId="0" fontId="0" fillId="0" borderId="6" xfId="0" applyFont="1" applyBorder="1" applyAlignment="1">
      <alignment vertical="top" wrapText="1"/>
    </xf>
    <xf numFmtId="0" fontId="0" fillId="0" borderId="0" xfId="0" applyFont="1" applyBorder="1" applyAlignment="1">
      <alignment vertical="top" wrapText="1"/>
    </xf>
    <xf numFmtId="0" fontId="4" fillId="7" borderId="8" xfId="0" applyFont="1" applyFill="1" applyBorder="1" applyAlignment="1">
      <alignment horizontal="left" vertical="top" wrapText="1"/>
    </xf>
    <xf numFmtId="0" fontId="0" fillId="0" borderId="0" xfId="0" applyFont="1" applyBorder="1" applyAlignment="1">
      <alignment horizontal="left" vertical="top" wrapText="1"/>
    </xf>
    <xf numFmtId="0" fontId="12" fillId="7" borderId="5" xfId="0" applyFont="1" applyFill="1" applyBorder="1" applyAlignment="1">
      <alignment horizontal="left" vertical="top" wrapText="1"/>
    </xf>
    <xf numFmtId="0" fontId="12" fillId="7" borderId="7" xfId="0" applyFont="1" applyFill="1" applyBorder="1" applyAlignment="1">
      <alignment horizontal="left" vertical="top" wrapText="1"/>
    </xf>
    <xf numFmtId="0" fontId="1" fillId="0" borderId="3" xfId="0" applyFont="1" applyBorder="1" applyAlignment="1">
      <alignment vertical="top"/>
    </xf>
    <xf numFmtId="0" fontId="1" fillId="0" borderId="2" xfId="0" applyFont="1" applyBorder="1" applyAlignment="1">
      <alignment vertical="top"/>
    </xf>
    <xf numFmtId="0" fontId="13" fillId="0" borderId="3" xfId="0" applyFont="1" applyBorder="1" applyAlignment="1">
      <alignment horizontal="center" vertical="top"/>
    </xf>
    <xf numFmtId="0" fontId="13" fillId="0" borderId="0" xfId="0" applyFont="1" applyBorder="1" applyAlignment="1">
      <alignment horizontal="center" vertical="top"/>
    </xf>
    <xf numFmtId="49" fontId="7" fillId="10" borderId="5" xfId="4" applyNumberFormat="1" applyFont="1" applyBorder="1" applyAlignment="1">
      <alignment horizontal="center" vertical="top"/>
    </xf>
    <xf numFmtId="49" fontId="7" fillId="10" borderId="7" xfId="4" applyNumberFormat="1" applyFont="1" applyBorder="1" applyAlignment="1">
      <alignment horizontal="center" vertical="top"/>
    </xf>
    <xf numFmtId="49" fontId="7" fillId="10" borderId="6" xfId="4" applyNumberFormat="1" applyFont="1" applyBorder="1" applyAlignment="1">
      <alignment horizontal="center" vertical="top"/>
    </xf>
    <xf numFmtId="49" fontId="7" fillId="7" borderId="3" xfId="0" applyNumberFormat="1" applyFont="1" applyFill="1" applyBorder="1" applyAlignment="1">
      <alignment horizontal="center" vertical="top"/>
    </xf>
    <xf numFmtId="49" fontId="0" fillId="0" borderId="2" xfId="0" applyNumberFormat="1" applyBorder="1" applyAlignment="1">
      <alignment horizontal="center" vertical="top"/>
    </xf>
    <xf numFmtId="0" fontId="13" fillId="7" borderId="3" xfId="0" applyFont="1" applyFill="1" applyBorder="1" applyAlignment="1">
      <alignment vertical="top"/>
    </xf>
    <xf numFmtId="0" fontId="1" fillId="10" borderId="5" xfId="4" applyFont="1" applyBorder="1" applyAlignment="1">
      <alignment vertical="top"/>
    </xf>
    <xf numFmtId="0" fontId="1" fillId="10" borderId="7" xfId="4" applyFont="1" applyBorder="1" applyAlignment="1">
      <alignment vertical="top"/>
    </xf>
    <xf numFmtId="0" fontId="1" fillId="10" borderId="6" xfId="4" applyFont="1" applyBorder="1" applyAlignment="1">
      <alignment vertical="top"/>
    </xf>
    <xf numFmtId="0" fontId="13" fillId="10" borderId="5" xfId="4" applyFont="1" applyBorder="1" applyAlignment="1">
      <alignment horizontal="center" vertical="top" wrapText="1"/>
    </xf>
    <xf numFmtId="0" fontId="13" fillId="10" borderId="7" xfId="4" applyFont="1" applyBorder="1" applyAlignment="1">
      <alignment horizontal="center" vertical="top" wrapText="1"/>
    </xf>
    <xf numFmtId="0" fontId="13" fillId="10" borderId="6" xfId="4" applyFont="1" applyBorder="1" applyAlignment="1">
      <alignment horizontal="center" vertical="top" wrapText="1"/>
    </xf>
    <xf numFmtId="0" fontId="13" fillId="7" borderId="2" xfId="0" applyFont="1" applyFill="1" applyBorder="1" applyAlignment="1">
      <alignment horizontal="center" vertical="top"/>
    </xf>
    <xf numFmtId="49" fontId="7" fillId="0" borderId="7" xfId="0" applyNumberFormat="1" applyFont="1" applyBorder="1" applyAlignment="1">
      <alignment horizontal="center" vertical="top" wrapText="1"/>
    </xf>
    <xf numFmtId="49" fontId="7" fillId="0" borderId="3" xfId="0" applyNumberFormat="1" applyFont="1" applyBorder="1" applyAlignment="1">
      <alignment horizontal="center" vertical="top"/>
    </xf>
    <xf numFmtId="49" fontId="7" fillId="0" borderId="0" xfId="0" applyNumberFormat="1" applyFont="1" applyBorder="1" applyAlignment="1">
      <alignment horizontal="center" vertical="top"/>
    </xf>
    <xf numFmtId="0" fontId="1" fillId="0" borderId="0" xfId="0" applyFont="1" applyBorder="1" applyAlignment="1">
      <alignment vertical="top"/>
    </xf>
    <xf numFmtId="49" fontId="7" fillId="7" borderId="2" xfId="0" applyNumberFormat="1" applyFont="1" applyFill="1" applyBorder="1" applyAlignment="1">
      <alignment horizontal="center" vertical="top"/>
    </xf>
    <xf numFmtId="0" fontId="0" fillId="0" borderId="7" xfId="0" applyFont="1" applyBorder="1" applyAlignment="1">
      <alignment vertical="top" wrapText="1"/>
    </xf>
    <xf numFmtId="49" fontId="7" fillId="7" borderId="0" xfId="0" applyNumberFormat="1" applyFont="1" applyFill="1" applyBorder="1" applyAlignment="1">
      <alignment horizontal="center" vertical="top"/>
    </xf>
    <xf numFmtId="49" fontId="7" fillId="0" borderId="0" xfId="0" applyNumberFormat="1" applyFont="1" applyAlignment="1">
      <alignment horizontal="center" vertical="top" wrapText="1"/>
    </xf>
    <xf numFmtId="0" fontId="6" fillId="3" borderId="4" xfId="1" applyFill="1" applyBorder="1" applyAlignment="1">
      <alignment vertical="top" wrapText="1"/>
    </xf>
    <xf numFmtId="0" fontId="1" fillId="0" borderId="3" xfId="0" applyFont="1" applyBorder="1" applyAlignment="1">
      <alignment horizontal="left" vertical="top"/>
    </xf>
    <xf numFmtId="0" fontId="1" fillId="0" borderId="0" xfId="0" applyFont="1" applyBorder="1" applyAlignment="1">
      <alignment horizontal="left" vertical="top"/>
    </xf>
    <xf numFmtId="0" fontId="1" fillId="0" borderId="2" xfId="0" applyFont="1" applyBorder="1" applyAlignment="1">
      <alignment horizontal="left" vertical="top"/>
    </xf>
    <xf numFmtId="0" fontId="1" fillId="10" borderId="6" xfId="4" applyFont="1" applyBorder="1" applyAlignment="1">
      <alignment horizontal="left" vertical="top"/>
    </xf>
    <xf numFmtId="0" fontId="1" fillId="0" borderId="9" xfId="0" applyFont="1" applyBorder="1" applyAlignment="1">
      <alignment horizontal="left" vertical="top"/>
    </xf>
    <xf numFmtId="0" fontId="13" fillId="0"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49" fontId="7" fillId="0" borderId="5" xfId="0" applyNumberFormat="1" applyFont="1" applyBorder="1" applyAlignment="1">
      <alignment vertical="top" wrapText="1"/>
    </xf>
    <xf numFmtId="49" fontId="7" fillId="0" borderId="6" xfId="0" applyNumberFormat="1" applyFont="1" applyBorder="1" applyAlignment="1">
      <alignment vertical="top" wrapText="1"/>
    </xf>
    <xf numFmtId="0" fontId="1" fillId="9" borderId="5" xfId="2" applyFont="1" applyFill="1" applyBorder="1" applyAlignment="1">
      <alignment horizontal="left" vertical="top"/>
    </xf>
    <xf numFmtId="0" fontId="1" fillId="9" borderId="6" xfId="2" applyFont="1" applyFill="1" applyBorder="1" applyAlignment="1">
      <alignment horizontal="left" vertical="top"/>
    </xf>
    <xf numFmtId="49" fontId="7" fillId="0" borderId="4" xfId="0" applyNumberFormat="1" applyFont="1" applyBorder="1" applyAlignment="1">
      <alignment horizontal="center" vertical="top" wrapText="1"/>
    </xf>
    <xf numFmtId="46" fontId="1" fillId="0" borderId="7" xfId="0" applyNumberFormat="1" applyFont="1" applyFill="1" applyBorder="1" applyAlignment="1">
      <alignment horizontal="left" vertical="top" wrapText="1"/>
    </xf>
    <xf numFmtId="46" fontId="1" fillId="0" borderId="5" xfId="0" applyNumberFormat="1" applyFont="1" applyFill="1" applyBorder="1" applyAlignment="1">
      <alignment horizontal="left" vertical="top" wrapText="1"/>
    </xf>
    <xf numFmtId="0" fontId="1" fillId="0" borderId="3" xfId="0" applyNumberFormat="1" applyFont="1" applyBorder="1" applyAlignment="1">
      <alignment horizontal="left" vertical="top" wrapText="1"/>
    </xf>
    <xf numFmtId="0" fontId="0" fillId="0" borderId="2" xfId="0" applyBorder="1" applyAlignment="1">
      <alignment horizontal="left" vertical="top" wrapText="1"/>
    </xf>
    <xf numFmtId="49" fontId="7" fillId="0" borderId="3" xfId="0" applyNumberFormat="1" applyFont="1" applyFill="1" applyBorder="1" applyAlignment="1">
      <alignment horizontal="center" vertical="top" wrapText="1"/>
    </xf>
    <xf numFmtId="0" fontId="13" fillId="9" borderId="5" xfId="2" applyFont="1" applyFill="1" applyBorder="1" applyAlignment="1">
      <alignment horizontal="center" vertical="top" wrapText="1"/>
    </xf>
    <xf numFmtId="0" fontId="13" fillId="9" borderId="7" xfId="2" applyFont="1" applyFill="1" applyBorder="1" applyAlignment="1">
      <alignment horizontal="center" vertical="top" wrapText="1"/>
    </xf>
    <xf numFmtId="0" fontId="13" fillId="9" borderId="6" xfId="2" applyFont="1" applyFill="1" applyBorder="1" applyAlignment="1">
      <alignment horizontal="center" vertical="top" wrapText="1"/>
    </xf>
    <xf numFmtId="0" fontId="1" fillId="0" borderId="9" xfId="0" applyFont="1" applyFill="1" applyBorder="1" applyAlignment="1">
      <alignment vertical="top" wrapText="1"/>
    </xf>
    <xf numFmtId="0" fontId="13" fillId="0" borderId="3" xfId="0" applyFont="1" applyFill="1" applyBorder="1" applyAlignment="1">
      <alignment horizontal="center" vertical="top" wrapText="1"/>
    </xf>
    <xf numFmtId="0" fontId="0" fillId="9" borderId="2" xfId="2" applyFont="1" applyFill="1" applyBorder="1" applyAlignment="1">
      <alignment vertical="top" wrapText="1"/>
    </xf>
    <xf numFmtId="0" fontId="13" fillId="9" borderId="3" xfId="2" applyFont="1" applyFill="1" applyBorder="1" applyAlignment="1">
      <alignment horizontal="center" vertical="top" wrapText="1"/>
    </xf>
    <xf numFmtId="0" fontId="13" fillId="9" borderId="2" xfId="2" applyFont="1" applyFill="1" applyBorder="1" applyAlignment="1">
      <alignment horizontal="center" vertical="top" wrapText="1"/>
    </xf>
    <xf numFmtId="0" fontId="1" fillId="7" borderId="9" xfId="0" applyFont="1" applyFill="1" applyBorder="1" applyAlignment="1">
      <alignment horizontal="left" vertical="top" wrapText="1"/>
    </xf>
    <xf numFmtId="0" fontId="1" fillId="7" borderId="8" xfId="0" applyFont="1" applyFill="1" applyBorder="1" applyAlignment="1">
      <alignment horizontal="left" vertical="top" wrapText="1"/>
    </xf>
    <xf numFmtId="49" fontId="7" fillId="0" borderId="0" xfId="0" applyNumberFormat="1" applyFont="1" applyFill="1" applyBorder="1" applyAlignment="1">
      <alignment horizontal="center" vertical="top" wrapText="1"/>
    </xf>
    <xf numFmtId="0" fontId="0" fillId="7" borderId="0" xfId="0" applyFont="1" applyFill="1" applyAlignment="1">
      <alignment vertical="top" wrapText="1"/>
    </xf>
    <xf numFmtId="0" fontId="13" fillId="7" borderId="0" xfId="0" applyFont="1" applyFill="1" applyAlignment="1">
      <alignment horizontal="center" vertical="top" wrapText="1"/>
    </xf>
    <xf numFmtId="0" fontId="13" fillId="7" borderId="5" xfId="0" applyFont="1" applyFill="1" applyBorder="1" applyAlignment="1">
      <alignment horizontal="center" vertical="top" wrapText="1"/>
    </xf>
    <xf numFmtId="0" fontId="13" fillId="7" borderId="6" xfId="0" applyFont="1" applyFill="1" applyBorder="1" applyAlignment="1">
      <alignment horizontal="center" vertical="top" wrapText="1"/>
    </xf>
    <xf numFmtId="0" fontId="12" fillId="7" borderId="0" xfId="0" applyFont="1" applyFill="1" applyAlignment="1">
      <alignment horizontal="center" vertical="top" wrapText="1"/>
    </xf>
    <xf numFmtId="0" fontId="12" fillId="7" borderId="2" xfId="0" applyFont="1" applyFill="1" applyBorder="1" applyAlignment="1">
      <alignment horizontal="center" vertical="top" wrapText="1"/>
    </xf>
    <xf numFmtId="0" fontId="0" fillId="7" borderId="5" xfId="0" applyFont="1" applyFill="1" applyBorder="1" applyAlignment="1">
      <alignment vertical="top" wrapText="1"/>
    </xf>
    <xf numFmtId="0" fontId="0" fillId="7" borderId="6" xfId="0" applyFont="1" applyFill="1" applyBorder="1" applyAlignment="1">
      <alignment vertical="top" wrapText="1"/>
    </xf>
    <xf numFmtId="0" fontId="0" fillId="7" borderId="9"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ont="1" applyFill="1" applyAlignment="1">
      <alignment horizontal="left" vertical="top" wrapText="1"/>
    </xf>
    <xf numFmtId="0" fontId="0" fillId="0" borderId="7" xfId="0" applyFont="1" applyFill="1" applyBorder="1" applyAlignment="1">
      <alignment horizontal="left" vertical="top"/>
    </xf>
    <xf numFmtId="0" fontId="0" fillId="0" borderId="3" xfId="0" applyFont="1" applyFill="1" applyBorder="1" applyAlignment="1">
      <alignment vertical="top" wrapText="1"/>
    </xf>
    <xf numFmtId="0" fontId="0" fillId="0" borderId="0" xfId="0" applyFont="1" applyFill="1" applyBorder="1" applyAlignment="1">
      <alignment vertical="top" wrapText="1"/>
    </xf>
    <xf numFmtId="0" fontId="0" fillId="0" borderId="2" xfId="0" applyFont="1" applyFill="1" applyBorder="1" applyAlignment="1">
      <alignment vertical="top" wrapText="1"/>
    </xf>
    <xf numFmtId="0" fontId="0" fillId="0" borderId="0" xfId="0" applyAlignment="1">
      <alignment horizontal="left" vertical="top" wrapText="1"/>
    </xf>
    <xf numFmtId="0" fontId="9" fillId="0" borderId="3" xfId="0" applyFont="1" applyBorder="1" applyAlignment="1">
      <alignment vertical="top" wrapText="1"/>
    </xf>
    <xf numFmtId="0" fontId="9" fillId="0" borderId="3" xfId="0" applyFont="1" applyBorder="1" applyAlignment="1">
      <alignment wrapText="1"/>
    </xf>
    <xf numFmtId="9" fontId="1" fillId="0" borderId="0" xfId="0" applyNumberFormat="1" applyFont="1" applyFill="1" applyAlignment="1">
      <alignment vertical="top" wrapText="1"/>
    </xf>
    <xf numFmtId="0" fontId="1" fillId="0" borderId="10" xfId="0" applyFont="1" applyFill="1"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1" fillId="9" borderId="5" xfId="2" applyFont="1" applyFill="1" applyBorder="1">
      <alignment vertical="top" wrapText="1"/>
    </xf>
    <xf numFmtId="0" fontId="1" fillId="9" borderId="7" xfId="2" applyFont="1" applyFill="1" applyBorder="1">
      <alignment vertical="top" wrapText="1"/>
    </xf>
    <xf numFmtId="0" fontId="1" fillId="9" borderId="6" xfId="2" applyFont="1" applyFill="1" applyBorder="1">
      <alignment vertical="top" wrapText="1"/>
    </xf>
    <xf numFmtId="49" fontId="1" fillId="9" borderId="5" xfId="2" applyNumberFormat="1" applyFill="1" applyBorder="1">
      <alignment vertical="top" wrapText="1"/>
    </xf>
    <xf numFmtId="49" fontId="1" fillId="9" borderId="7" xfId="2" applyNumberFormat="1" applyFill="1" applyBorder="1">
      <alignment vertical="top" wrapText="1"/>
    </xf>
    <xf numFmtId="49" fontId="1" fillId="9" borderId="6" xfId="2" applyNumberFormat="1" applyFill="1" applyBorder="1">
      <alignment vertical="top" wrapText="1"/>
    </xf>
    <xf numFmtId="0" fontId="1" fillId="9" borderId="5" xfId="2" applyFill="1" applyBorder="1">
      <alignment vertical="top" wrapText="1"/>
    </xf>
    <xf numFmtId="0" fontId="1" fillId="9" borderId="7" xfId="2" applyFill="1" applyBorder="1">
      <alignment vertical="top" wrapText="1"/>
    </xf>
    <xf numFmtId="0" fontId="1" fillId="9" borderId="6" xfId="2" applyFill="1" applyBorder="1">
      <alignment vertical="top" wrapText="1"/>
    </xf>
    <xf numFmtId="0" fontId="1" fillId="9" borderId="0" xfId="2" applyFill="1" applyBorder="1">
      <alignment vertical="top" wrapText="1"/>
    </xf>
    <xf numFmtId="49" fontId="7" fillId="0" borderId="0" xfId="0" applyNumberFormat="1" applyFont="1" applyBorder="1" applyAlignment="1">
      <alignment horizontal="center" vertical="top" wrapText="1"/>
    </xf>
    <xf numFmtId="0" fontId="0" fillId="0" borderId="3" xfId="0" applyFont="1" applyBorder="1" applyAlignment="1">
      <alignment vertical="top" wrapText="1"/>
    </xf>
    <xf numFmtId="0" fontId="0" fillId="0" borderId="2" xfId="0" applyFont="1" applyBorder="1" applyAlignment="1">
      <alignment vertical="top" wrapText="1"/>
    </xf>
    <xf numFmtId="0" fontId="13" fillId="7" borderId="7" xfId="0" applyFont="1" applyFill="1" applyBorder="1" applyAlignment="1">
      <alignment horizontal="center" vertical="top" wrapText="1"/>
    </xf>
    <xf numFmtId="49" fontId="7" fillId="0" borderId="8" xfId="0" applyNumberFormat="1" applyFont="1" applyFill="1" applyBorder="1" applyAlignment="1">
      <alignment horizontal="center" vertical="top" wrapText="1"/>
    </xf>
    <xf numFmtId="49" fontId="7" fillId="0" borderId="9" xfId="0" applyNumberFormat="1" applyFont="1" applyFill="1" applyBorder="1" applyAlignment="1">
      <alignment horizontal="center" vertical="top" wrapText="1"/>
    </xf>
    <xf numFmtId="0" fontId="1" fillId="0" borderId="8" xfId="0" applyFont="1" applyFill="1" applyBorder="1" applyAlignment="1">
      <alignment vertical="top" wrapText="1"/>
    </xf>
    <xf numFmtId="49" fontId="7" fillId="0" borderId="10" xfId="0" applyNumberFormat="1" applyFont="1" applyFill="1" applyBorder="1" applyAlignment="1">
      <alignment horizontal="center" vertical="top" wrapText="1"/>
    </xf>
    <xf numFmtId="49" fontId="1" fillId="0" borderId="7" xfId="0" applyNumberFormat="1" applyFont="1" applyBorder="1" applyAlignment="1">
      <alignment horizontal="center" vertical="top" wrapText="1"/>
    </xf>
    <xf numFmtId="49" fontId="1" fillId="0" borderId="11" xfId="0" applyNumberFormat="1" applyFont="1" applyBorder="1" applyAlignment="1">
      <alignment horizontal="center" vertical="top" wrapText="1"/>
    </xf>
    <xf numFmtId="0" fontId="1" fillId="0" borderId="10" xfId="0" applyFont="1" applyFill="1" applyBorder="1" applyAlignment="1">
      <alignment vertical="top" wrapText="1"/>
    </xf>
    <xf numFmtId="0" fontId="1" fillId="0" borderId="11" xfId="0" applyFont="1" applyBorder="1" applyAlignment="1">
      <alignment vertical="top" wrapText="1"/>
    </xf>
    <xf numFmtId="0" fontId="13" fillId="0" borderId="5" xfId="0" applyFont="1" applyBorder="1" applyAlignment="1">
      <alignment horizontal="center" vertical="top" wrapText="1"/>
    </xf>
    <xf numFmtId="0" fontId="13" fillId="0" borderId="7" xfId="0" applyFont="1" applyBorder="1" applyAlignment="1">
      <alignment horizontal="center" vertical="top" wrapText="1"/>
    </xf>
    <xf numFmtId="0" fontId="13" fillId="0" borderId="6" xfId="0" applyFont="1" applyBorder="1" applyAlignment="1">
      <alignment horizontal="center" vertical="top" wrapText="1"/>
    </xf>
    <xf numFmtId="0" fontId="0" fillId="0" borderId="0" xfId="0" applyBorder="1" applyAlignment="1">
      <alignment horizontal="left" vertical="top" wrapText="1"/>
    </xf>
    <xf numFmtId="0" fontId="1" fillId="7" borderId="7" xfId="0" applyFont="1" applyFill="1" applyBorder="1" applyAlignment="1">
      <alignment horizontal="left" vertical="top" wrapText="1"/>
    </xf>
    <xf numFmtId="49" fontId="7" fillId="7" borderId="3" xfId="0" applyNumberFormat="1" applyFont="1" applyFill="1" applyBorder="1" applyAlignment="1">
      <alignment vertical="top" wrapText="1"/>
    </xf>
    <xf numFmtId="49" fontId="0" fillId="7" borderId="0" xfId="0" applyNumberFormat="1" applyFont="1" applyFill="1" applyAlignment="1">
      <alignment vertical="top" wrapText="1"/>
    </xf>
    <xf numFmtId="49" fontId="0" fillId="7" borderId="2" xfId="0" applyNumberFormat="1" applyFont="1" applyFill="1" applyBorder="1" applyAlignment="1">
      <alignment vertical="top" wrapText="1"/>
    </xf>
    <xf numFmtId="49" fontId="1" fillId="0" borderId="0" xfId="0" applyNumberFormat="1" applyFont="1" applyAlignment="1">
      <alignment horizontal="center" vertical="top" wrapText="1"/>
    </xf>
    <xf numFmtId="49" fontId="1" fillId="0" borderId="0" xfId="0" applyNumberFormat="1" applyFont="1" applyBorder="1" applyAlignment="1">
      <alignment horizontal="center" vertical="top" wrapText="1"/>
    </xf>
    <xf numFmtId="49" fontId="0" fillId="7" borderId="3" xfId="0" applyNumberFormat="1" applyFill="1" applyBorder="1"/>
    <xf numFmtId="49" fontId="0" fillId="7" borderId="0" xfId="0" applyNumberFormat="1" applyFill="1" applyBorder="1"/>
    <xf numFmtId="49" fontId="0" fillId="7" borderId="2" xfId="0" applyNumberFormat="1" applyFill="1" applyBorder="1"/>
    <xf numFmtId="49" fontId="7" fillId="10" borderId="3" xfId="4" applyNumberFormat="1" applyFont="1" applyBorder="1" applyAlignment="1">
      <alignment horizontal="center" vertical="top" wrapText="1"/>
    </xf>
    <xf numFmtId="49" fontId="7" fillId="10" borderId="0" xfId="4" applyNumberFormat="1" applyFont="1" applyBorder="1" applyAlignment="1">
      <alignment horizontal="center" vertical="top" wrapText="1"/>
    </xf>
    <xf numFmtId="49" fontId="7" fillId="10" borderId="2" xfId="4" applyNumberFormat="1" applyFont="1" applyBorder="1" applyAlignment="1">
      <alignment horizontal="center" vertical="top" wrapText="1"/>
    </xf>
    <xf numFmtId="0" fontId="1" fillId="7" borderId="5" xfId="0" applyFont="1" applyFill="1" applyBorder="1" applyAlignment="1">
      <alignment horizontal="left" vertical="top"/>
    </xf>
    <xf numFmtId="0" fontId="1" fillId="7" borderId="7" xfId="0" applyFont="1" applyFill="1" applyBorder="1" applyAlignment="1">
      <alignment horizontal="left" vertical="top"/>
    </xf>
    <xf numFmtId="0" fontId="12" fillId="7" borderId="6" xfId="0" applyFont="1" applyFill="1" applyBorder="1" applyAlignment="1">
      <alignment horizontal="left" vertical="top" wrapText="1"/>
    </xf>
    <xf numFmtId="0" fontId="0" fillId="10" borderId="3" xfId="4" applyFont="1" applyBorder="1" applyAlignment="1">
      <alignment vertical="top" wrapText="1"/>
    </xf>
    <xf numFmtId="0" fontId="0" fillId="10" borderId="0" xfId="4" applyFont="1" applyBorder="1" applyAlignment="1">
      <alignment vertical="top" wrapText="1"/>
    </xf>
    <xf numFmtId="0" fontId="0" fillId="10" borderId="2" xfId="4" applyFont="1" applyBorder="1" applyAlignment="1">
      <alignment vertical="top" wrapText="1"/>
    </xf>
    <xf numFmtId="0" fontId="13" fillId="10" borderId="3" xfId="4" applyFont="1" applyBorder="1" applyAlignment="1">
      <alignment horizontal="center" vertical="top" wrapText="1"/>
    </xf>
    <xf numFmtId="0" fontId="13" fillId="10" borderId="0" xfId="4" applyFont="1" applyBorder="1" applyAlignment="1">
      <alignment horizontal="center" vertical="top" wrapText="1"/>
    </xf>
    <xf numFmtId="0" fontId="13" fillId="10" borderId="2" xfId="4" applyFont="1" applyBorder="1" applyAlignment="1">
      <alignment horizontal="center" vertical="top" wrapText="1"/>
    </xf>
    <xf numFmtId="0" fontId="0" fillId="10" borderId="0" xfId="4" applyFont="1" applyAlignment="1">
      <alignment vertical="top" wrapText="1"/>
    </xf>
    <xf numFmtId="0" fontId="1" fillId="10" borderId="0" xfId="4" applyFont="1" applyAlignment="1">
      <alignment vertical="top" wrapText="1"/>
    </xf>
    <xf numFmtId="0" fontId="13" fillId="10" borderId="0" xfId="4" applyFont="1" applyAlignment="1">
      <alignment horizontal="center" vertical="top" wrapText="1"/>
    </xf>
    <xf numFmtId="0" fontId="13" fillId="11" borderId="0" xfId="5" applyFont="1" applyAlignment="1">
      <alignment horizontal="center" vertical="top" wrapText="1"/>
    </xf>
    <xf numFmtId="0" fontId="1" fillId="7" borderId="16" xfId="0" applyFont="1" applyFill="1" applyBorder="1" applyAlignment="1">
      <alignment horizontal="left" vertical="top" wrapText="1"/>
    </xf>
    <xf numFmtId="0" fontId="1" fillId="7" borderId="19" xfId="0" applyFont="1" applyFill="1" applyBorder="1" applyAlignment="1">
      <alignment horizontal="left" vertical="top" wrapText="1"/>
    </xf>
    <xf numFmtId="0" fontId="1" fillId="7" borderId="14" xfId="0" applyFont="1" applyFill="1" applyBorder="1" applyAlignment="1">
      <alignment horizontal="left" vertical="top" wrapText="1"/>
    </xf>
    <xf numFmtId="0" fontId="4" fillId="7" borderId="16" xfId="0" applyFont="1" applyFill="1" applyBorder="1" applyAlignment="1">
      <alignment horizontal="center" vertical="top" wrapText="1"/>
    </xf>
    <xf numFmtId="0" fontId="4" fillId="7" borderId="19" xfId="0" applyFont="1" applyFill="1" applyBorder="1" applyAlignment="1">
      <alignment horizontal="center" vertical="top" wrapText="1"/>
    </xf>
    <xf numFmtId="0" fontId="4" fillId="7" borderId="14" xfId="0" applyFont="1" applyFill="1" applyBorder="1" applyAlignment="1">
      <alignment horizontal="center" vertical="top" wrapText="1"/>
    </xf>
    <xf numFmtId="0" fontId="0" fillId="7" borderId="6" xfId="0" applyFont="1" applyFill="1" applyBorder="1" applyAlignment="1">
      <alignment horizontal="left" vertical="top" wrapText="1"/>
    </xf>
    <xf numFmtId="49" fontId="7" fillId="0" borderId="0" xfId="0" applyNumberFormat="1" applyFont="1" applyFill="1" applyAlignment="1">
      <alignment horizontal="center" vertical="top" wrapText="1"/>
    </xf>
    <xf numFmtId="49" fontId="7" fillId="10" borderId="0" xfId="4" applyNumberFormat="1" applyFont="1" applyAlignment="1">
      <alignment horizontal="center" vertical="top" wrapText="1"/>
    </xf>
    <xf numFmtId="49" fontId="7" fillId="7" borderId="15" xfId="0" applyNumberFormat="1" applyFont="1" applyFill="1" applyBorder="1" applyAlignment="1">
      <alignment horizontal="center" vertical="top" wrapText="1"/>
    </xf>
    <xf numFmtId="49" fontId="7" fillId="7" borderId="18" xfId="0" applyNumberFormat="1" applyFont="1" applyFill="1" applyBorder="1" applyAlignment="1">
      <alignment horizontal="center" vertical="top" wrapText="1"/>
    </xf>
    <xf numFmtId="49" fontId="7" fillId="7" borderId="17" xfId="0" applyNumberFormat="1" applyFont="1" applyFill="1" applyBorder="1" applyAlignment="1">
      <alignment horizontal="center" vertical="top" wrapText="1"/>
    </xf>
    <xf numFmtId="0" fontId="4" fillId="7" borderId="7" xfId="0" applyFont="1" applyFill="1" applyBorder="1" applyAlignment="1">
      <alignment vertical="top" wrapText="1"/>
    </xf>
    <xf numFmtId="0" fontId="4" fillId="7" borderId="6" xfId="0" applyFont="1" applyFill="1" applyBorder="1" applyAlignment="1">
      <alignment vertical="top" wrapText="1"/>
    </xf>
    <xf numFmtId="49" fontId="7" fillId="11" borderId="0" xfId="5" applyNumberFormat="1" applyFont="1" applyAlignment="1">
      <alignment horizontal="center" vertical="top" wrapText="1"/>
    </xf>
    <xf numFmtId="0" fontId="1" fillId="11" borderId="0" xfId="5" applyFont="1" applyAlignment="1">
      <alignment vertical="top" wrapText="1"/>
    </xf>
    <xf numFmtId="0" fontId="0" fillId="9" borderId="3" xfId="2" applyFont="1" applyFill="1" applyBorder="1">
      <alignment vertical="top" wrapText="1"/>
    </xf>
    <xf numFmtId="0" fontId="4" fillId="0" borderId="24" xfId="0" applyFont="1" applyBorder="1" applyAlignment="1">
      <alignment horizontal="left" vertical="top" wrapText="1"/>
    </xf>
    <xf numFmtId="0" fontId="4" fillId="0" borderId="26" xfId="0" applyFont="1" applyBorder="1" applyAlignment="1">
      <alignment horizontal="left" vertical="top" wrapText="1"/>
    </xf>
    <xf numFmtId="49" fontId="7" fillId="7" borderId="23" xfId="0" applyNumberFormat="1" applyFont="1" applyFill="1" applyBorder="1" applyAlignment="1">
      <alignment horizontal="center" vertical="top" wrapText="1"/>
    </xf>
    <xf numFmtId="49" fontId="7" fillId="7" borderId="25" xfId="0" applyNumberFormat="1" applyFont="1" applyFill="1" applyBorder="1" applyAlignment="1">
      <alignment horizontal="center" vertical="top" wrapText="1"/>
    </xf>
    <xf numFmtId="0" fontId="0" fillId="0" borderId="5" xfId="0" applyFont="1" applyBorder="1" applyAlignment="1">
      <alignment vertical="center" wrapText="1"/>
    </xf>
    <xf numFmtId="0" fontId="0" fillId="0" borderId="7" xfId="0" applyFont="1" applyBorder="1" applyAlignment="1">
      <alignment vertical="center" wrapText="1"/>
    </xf>
    <xf numFmtId="0" fontId="0" fillId="0" borderId="6" xfId="0" applyFont="1" applyBorder="1" applyAlignment="1">
      <alignment vertical="center" wrapText="1"/>
    </xf>
    <xf numFmtId="0" fontId="0" fillId="0" borderId="5" xfId="0" applyFont="1" applyBorder="1" applyAlignment="1">
      <alignment vertical="top"/>
    </xf>
    <xf numFmtId="0" fontId="0" fillId="0" borderId="7" xfId="0" applyFont="1" applyBorder="1" applyAlignment="1">
      <alignment vertical="top"/>
    </xf>
    <xf numFmtId="0" fontId="0" fillId="0" borderId="6" xfId="0" applyFont="1" applyBorder="1" applyAlignment="1">
      <alignment vertical="top"/>
    </xf>
    <xf numFmtId="0" fontId="0" fillId="9" borderId="9" xfId="2" applyFont="1" applyFill="1" applyBorder="1" applyAlignment="1">
      <alignment vertical="top"/>
    </xf>
    <xf numFmtId="0" fontId="0" fillId="9" borderId="8" xfId="2" applyFont="1" applyFill="1" applyBorder="1" applyAlignment="1">
      <alignment vertical="top"/>
    </xf>
    <xf numFmtId="0" fontId="0"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49" fontId="0" fillId="0" borderId="4" xfId="0" applyNumberFormat="1" applyFont="1" applyFill="1" applyBorder="1" applyAlignment="1">
      <alignment vertical="top" wrapText="1"/>
    </xf>
    <xf numFmtId="0" fontId="0" fillId="0" borderId="5" xfId="0" applyNumberFormat="1" applyFont="1" applyFill="1" applyBorder="1" applyAlignment="1">
      <alignment horizontal="left" vertical="top" wrapText="1"/>
    </xf>
    <xf numFmtId="0" fontId="0" fillId="0" borderId="6" xfId="0" applyNumberFormat="1" applyFont="1" applyFill="1" applyBorder="1" applyAlignment="1">
      <alignment horizontal="left" vertical="top" wrapText="1"/>
    </xf>
    <xf numFmtId="0" fontId="0" fillId="0" borderId="5" xfId="0" applyNumberFormat="1" applyFont="1" applyFill="1" applyBorder="1" applyAlignment="1">
      <alignment vertical="top" wrapText="1"/>
    </xf>
    <xf numFmtId="0" fontId="0" fillId="0" borderId="6" xfId="0" applyNumberFormat="1" applyFont="1" applyFill="1" applyBorder="1" applyAlignment="1">
      <alignment vertical="top" wrapText="1"/>
    </xf>
    <xf numFmtId="0" fontId="1" fillId="0" borderId="0" xfId="0" applyFont="1" applyFill="1" applyBorder="1" applyAlignment="1">
      <alignment horizontal="left" vertical="top" wrapText="1"/>
    </xf>
    <xf numFmtId="0" fontId="1" fillId="9" borderId="3" xfId="2" applyFont="1" applyFill="1" applyBorder="1" applyAlignment="1">
      <alignment vertical="top"/>
    </xf>
    <xf numFmtId="0" fontId="1" fillId="9" borderId="2" xfId="2" applyFont="1" applyFill="1" applyBorder="1" applyAlignment="1">
      <alignment vertical="top"/>
    </xf>
    <xf numFmtId="0" fontId="0" fillId="0" borderId="3" xfId="0" applyFont="1" applyBorder="1" applyAlignment="1">
      <alignment horizontal="left" vertical="top" wrapText="1"/>
    </xf>
    <xf numFmtId="0" fontId="0" fillId="0" borderId="7" xfId="0" applyNumberFormat="1" applyFont="1" applyFill="1" applyBorder="1" applyAlignment="1">
      <alignment horizontal="left" vertical="top" wrapText="1"/>
    </xf>
    <xf numFmtId="0" fontId="1" fillId="0" borderId="6" xfId="0" applyNumberFormat="1" applyFont="1" applyFill="1" applyBorder="1" applyAlignment="1">
      <alignment vertical="top" wrapText="1"/>
    </xf>
    <xf numFmtId="0" fontId="1" fillId="0" borderId="7" xfId="0" applyNumberFormat="1" applyFont="1" applyFill="1" applyBorder="1" applyAlignment="1">
      <alignment vertical="top" wrapText="1"/>
    </xf>
    <xf numFmtId="0" fontId="0" fillId="0" borderId="7" xfId="0" applyNumberFormat="1" applyFont="1" applyFill="1" applyBorder="1" applyAlignment="1">
      <alignment vertical="top" wrapText="1"/>
    </xf>
    <xf numFmtId="0" fontId="0" fillId="0" borderId="0" xfId="0" applyFont="1" applyFill="1" applyBorder="1" applyAlignment="1">
      <alignment horizontal="left" vertical="top" wrapText="1"/>
    </xf>
    <xf numFmtId="0" fontId="0" fillId="0" borderId="9" xfId="0" applyFont="1" applyFill="1" applyBorder="1" applyAlignment="1">
      <alignment horizontal="left" vertical="top" wrapText="1"/>
    </xf>
    <xf numFmtId="0" fontId="1" fillId="7" borderId="6" xfId="0" applyFont="1" applyFill="1" applyBorder="1" applyAlignment="1">
      <alignment horizontal="left" vertical="top" wrapText="1"/>
    </xf>
    <xf numFmtId="0" fontId="0" fillId="7" borderId="7" xfId="0" applyFont="1" applyFill="1" applyBorder="1" applyAlignment="1">
      <alignment vertical="top" wrapText="1"/>
    </xf>
    <xf numFmtId="0" fontId="25" fillId="7" borderId="4" xfId="0" applyFont="1" applyFill="1" applyBorder="1" applyAlignment="1">
      <alignment horizontal="center" vertical="top" wrapText="1"/>
    </xf>
    <xf numFmtId="0" fontId="25" fillId="7" borderId="2" xfId="0" applyFont="1" applyFill="1" applyBorder="1" applyAlignment="1">
      <alignment horizontal="center" vertical="top" wrapText="1"/>
    </xf>
    <xf numFmtId="0" fontId="25" fillId="7" borderId="3" xfId="0" applyFont="1" applyFill="1" applyBorder="1" applyAlignment="1">
      <alignment horizontal="center" vertical="top" wrapText="1"/>
    </xf>
    <xf numFmtId="0" fontId="25" fillId="7" borderId="0" xfId="0" applyFont="1" applyFill="1" applyBorder="1" applyAlignment="1">
      <alignment horizontal="center" vertical="top" wrapText="1"/>
    </xf>
    <xf numFmtId="0" fontId="25" fillId="7" borderId="2" xfId="0" applyFont="1" applyFill="1" applyBorder="1" applyAlignment="1">
      <alignment horizontal="center" vertical="top" wrapText="1"/>
    </xf>
    <xf numFmtId="0" fontId="25" fillId="9" borderId="5" xfId="2" applyFont="1" applyFill="1" applyBorder="1" applyAlignment="1">
      <alignment horizontal="center" vertical="top"/>
    </xf>
    <xf numFmtId="0" fontId="26" fillId="9" borderId="3" xfId="2" applyFont="1" applyFill="1" applyBorder="1" applyAlignment="1">
      <alignment horizontal="center" vertical="top" wrapText="1"/>
    </xf>
    <xf numFmtId="0" fontId="26" fillId="9" borderId="0" xfId="2" applyFont="1" applyFill="1" applyAlignment="1">
      <alignment horizontal="center" vertical="top" wrapText="1"/>
    </xf>
    <xf numFmtId="0" fontId="26" fillId="9" borderId="4" xfId="2" applyFont="1" applyFill="1" applyBorder="1" applyAlignment="1">
      <alignment horizontal="center" vertical="top" wrapText="1"/>
    </xf>
    <xf numFmtId="0" fontId="25" fillId="0" borderId="3" xfId="0" applyFont="1" applyFill="1" applyBorder="1" applyAlignment="1">
      <alignment horizontal="center" vertical="top" wrapText="1"/>
    </xf>
    <xf numFmtId="0" fontId="26" fillId="0" borderId="0" xfId="0" applyFont="1" applyFill="1" applyAlignment="1">
      <alignment horizontal="center" vertical="top"/>
    </xf>
    <xf numFmtId="0" fontId="26" fillId="0" borderId="2" xfId="0" applyFont="1" applyFill="1" applyBorder="1" applyAlignment="1">
      <alignment horizontal="center" vertical="top"/>
    </xf>
    <xf numFmtId="0" fontId="25" fillId="0" borderId="3" xfId="0" applyFont="1" applyBorder="1" applyAlignment="1">
      <alignment horizontal="center" vertical="top" wrapText="1"/>
    </xf>
    <xf numFmtId="0" fontId="25" fillId="0" borderId="0" xfId="0" applyFont="1" applyBorder="1" applyAlignment="1">
      <alignment horizontal="center" vertical="top" wrapText="1"/>
    </xf>
    <xf numFmtId="0" fontId="25" fillId="0" borderId="2" xfId="0" applyFont="1" applyBorder="1" applyAlignment="1">
      <alignment horizontal="center" vertical="top" wrapText="1"/>
    </xf>
    <xf numFmtId="0" fontId="25" fillId="0" borderId="24" xfId="0" applyFont="1" applyBorder="1" applyAlignment="1">
      <alignment horizontal="center" vertical="top" wrapText="1"/>
    </xf>
    <xf numFmtId="0" fontId="25" fillId="7" borderId="14" xfId="0" applyFont="1" applyFill="1" applyBorder="1" applyAlignment="1">
      <alignment horizontal="center" vertical="top" wrapText="1"/>
    </xf>
    <xf numFmtId="0" fontId="27" fillId="9" borderId="3" xfId="2" applyFont="1" applyFill="1" applyBorder="1" applyAlignment="1">
      <alignment horizontal="center" vertical="top" wrapText="1"/>
    </xf>
    <xf numFmtId="0" fontId="27" fillId="9" borderId="2" xfId="2" applyFont="1" applyFill="1" applyBorder="1" applyAlignment="1">
      <alignment horizontal="center" vertical="top" wrapText="1"/>
    </xf>
    <xf numFmtId="0" fontId="27" fillId="9" borderId="2" xfId="2" applyFont="1" applyFill="1" applyBorder="1" applyAlignment="1">
      <alignment horizontal="center" vertical="top" wrapText="1"/>
    </xf>
    <xf numFmtId="0" fontId="25" fillId="0" borderId="3" xfId="0" applyFont="1" applyBorder="1" applyAlignment="1">
      <alignment horizontal="center" vertical="top" wrapText="1"/>
    </xf>
    <xf numFmtId="0" fontId="25" fillId="0" borderId="0" xfId="0" applyFont="1" applyBorder="1" applyAlignment="1">
      <alignment horizontal="center" vertical="top" wrapText="1"/>
    </xf>
    <xf numFmtId="0" fontId="25" fillId="0" borderId="2" xfId="0" applyFont="1" applyBorder="1" applyAlignment="1">
      <alignment horizontal="center" vertical="top" wrapText="1"/>
    </xf>
    <xf numFmtId="0" fontId="27" fillId="9" borderId="4" xfId="2" applyFont="1" applyFill="1" applyBorder="1" applyAlignment="1">
      <alignment horizontal="center" vertical="top" wrapText="1"/>
    </xf>
    <xf numFmtId="0" fontId="27" fillId="9" borderId="5" xfId="2" applyFont="1" applyFill="1" applyBorder="1" applyAlignment="1">
      <alignment horizontal="center" vertical="top" wrapText="1"/>
    </xf>
    <xf numFmtId="0" fontId="27" fillId="9" borderId="6" xfId="2" applyFont="1" applyFill="1" applyBorder="1" applyAlignment="1">
      <alignment horizontal="center" vertical="top" wrapText="1"/>
    </xf>
    <xf numFmtId="0" fontId="25" fillId="0" borderId="5" xfId="0" applyFont="1" applyFill="1" applyBorder="1" applyAlignment="1">
      <alignment horizontal="center" vertical="top" wrapText="1"/>
    </xf>
    <xf numFmtId="0" fontId="25" fillId="0" borderId="6" xfId="0" applyFont="1" applyFill="1" applyBorder="1" applyAlignment="1">
      <alignment horizontal="center" vertical="top" wrapText="1"/>
    </xf>
    <xf numFmtId="0" fontId="25" fillId="7" borderId="5" xfId="0" applyFont="1" applyFill="1" applyBorder="1" applyAlignment="1">
      <alignment horizontal="center" vertical="top"/>
    </xf>
    <xf numFmtId="0" fontId="25" fillId="7" borderId="7" xfId="0" applyFont="1" applyFill="1" applyBorder="1" applyAlignment="1">
      <alignment horizontal="center" vertical="top"/>
    </xf>
    <xf numFmtId="0" fontId="25" fillId="7" borderId="9" xfId="0" applyFont="1" applyFill="1" applyBorder="1" applyAlignment="1">
      <alignment horizontal="center" vertical="top"/>
    </xf>
    <xf numFmtId="0" fontId="25" fillId="7" borderId="6" xfId="0" applyFont="1" applyFill="1" applyBorder="1" applyAlignment="1">
      <alignment horizontal="center" vertical="top"/>
    </xf>
    <xf numFmtId="0" fontId="25" fillId="0" borderId="3" xfId="0" applyFont="1" applyFill="1" applyBorder="1" applyAlignment="1">
      <alignment horizontal="center" vertical="top" wrapText="1"/>
    </xf>
    <xf numFmtId="0" fontId="25" fillId="0" borderId="0" xfId="0" applyFont="1" applyFill="1" applyBorder="1" applyAlignment="1">
      <alignment horizontal="center" vertical="top" wrapText="1"/>
    </xf>
    <xf numFmtId="0" fontId="25" fillId="0" borderId="2" xfId="0" applyFont="1" applyFill="1" applyBorder="1" applyAlignment="1">
      <alignment horizontal="center" vertical="top" wrapText="1"/>
    </xf>
    <xf numFmtId="0" fontId="4" fillId="0" borderId="4" xfId="0" applyFont="1" applyFill="1" applyBorder="1" applyAlignment="1">
      <alignment vertical="top" wrapText="1"/>
    </xf>
    <xf numFmtId="0" fontId="3" fillId="7" borderId="5" xfId="0" applyFont="1" applyFill="1" applyBorder="1" applyAlignment="1">
      <alignment vertical="top" wrapText="1"/>
    </xf>
    <xf numFmtId="0" fontId="3" fillId="7" borderId="7" xfId="0" applyFont="1" applyFill="1" applyBorder="1" applyAlignment="1">
      <alignment vertical="top" wrapText="1"/>
    </xf>
    <xf numFmtId="0" fontId="3" fillId="7" borderId="6" xfId="0" applyFont="1" applyFill="1" applyBorder="1" applyAlignment="1">
      <alignment vertical="top" wrapText="1"/>
    </xf>
    <xf numFmtId="0" fontId="0" fillId="0" borderId="4" xfId="0" applyNumberFormat="1" applyFont="1" applyFill="1" applyBorder="1" applyAlignment="1">
      <alignment vertical="top" wrapText="1"/>
    </xf>
    <xf numFmtId="0" fontId="0" fillId="0" borderId="4" xfId="0" applyNumberFormat="1" applyFont="1" applyFill="1" applyBorder="1" applyAlignment="1">
      <alignment horizontal="left" vertical="top" wrapText="1"/>
    </xf>
    <xf numFmtId="0" fontId="12" fillId="0" borderId="4" xfId="0" applyNumberFormat="1" applyFont="1" applyFill="1" applyBorder="1" applyAlignment="1">
      <alignment horizontal="left" vertical="top" wrapText="1"/>
    </xf>
    <xf numFmtId="0" fontId="1" fillId="0" borderId="4" xfId="0" applyNumberFormat="1" applyFont="1" applyFill="1" applyBorder="1" applyAlignment="1">
      <alignment horizontal="left" vertical="top" wrapText="1"/>
    </xf>
    <xf numFmtId="173" fontId="1" fillId="0" borderId="5" xfId="0" applyNumberFormat="1" applyFont="1" applyBorder="1" applyAlignment="1">
      <alignment horizontal="right" vertical="top" wrapText="1"/>
    </xf>
    <xf numFmtId="177" fontId="1" fillId="0" borderId="5" xfId="0" applyNumberFormat="1" applyFont="1" applyBorder="1" applyAlignment="1">
      <alignment horizontal="right" vertical="top" wrapText="1"/>
    </xf>
    <xf numFmtId="177" fontId="1" fillId="0" borderId="7" xfId="0" applyNumberFormat="1" applyFont="1" applyBorder="1" applyAlignment="1">
      <alignment horizontal="right" vertical="top" wrapText="1"/>
    </xf>
    <xf numFmtId="177" fontId="1" fillId="0" borderId="6" xfId="0" applyNumberFormat="1" applyFont="1" applyBorder="1" applyAlignment="1">
      <alignment horizontal="right" vertical="top" wrapText="1"/>
    </xf>
    <xf numFmtId="6" fontId="12" fillId="0" borderId="5" xfId="0" applyNumberFormat="1" applyFont="1" applyBorder="1" applyAlignment="1">
      <alignment horizontal="left" vertical="top" wrapText="1"/>
    </xf>
    <xf numFmtId="177" fontId="1" fillId="0" borderId="5" xfId="0" applyNumberFormat="1" applyFont="1" applyFill="1" applyBorder="1" applyAlignment="1">
      <alignment horizontal="right" vertical="top" wrapText="1"/>
    </xf>
    <xf numFmtId="177" fontId="1" fillId="0" borderId="6" xfId="0" applyNumberFormat="1" applyFont="1" applyFill="1" applyBorder="1" applyAlignment="1">
      <alignment horizontal="right" vertical="top" wrapText="1"/>
    </xf>
    <xf numFmtId="177" fontId="0" fillId="0" borderId="5" xfId="0" applyNumberFormat="1" applyFont="1" applyFill="1" applyBorder="1" applyAlignment="1">
      <alignment horizontal="right" vertical="top" wrapText="1"/>
    </xf>
    <xf numFmtId="177" fontId="0" fillId="0" borderId="7" xfId="0" applyNumberFormat="1" applyFont="1" applyFill="1" applyBorder="1" applyAlignment="1">
      <alignment horizontal="right" vertical="top" wrapText="1"/>
    </xf>
    <xf numFmtId="0" fontId="0" fillId="0" borderId="8" xfId="0" applyFont="1" applyFill="1" applyBorder="1" applyAlignment="1">
      <alignment horizontal="left" vertical="top" wrapText="1"/>
    </xf>
    <xf numFmtId="177" fontId="1" fillId="0" borderId="7" xfId="0" applyNumberFormat="1" applyFont="1" applyFill="1" applyBorder="1" applyAlignment="1">
      <alignment horizontal="right" vertical="top" wrapText="1"/>
    </xf>
    <xf numFmtId="0" fontId="0" fillId="0" borderId="2" xfId="0" applyFont="1" applyBorder="1" applyAlignment="1">
      <alignment horizontal="left" vertical="top" wrapText="1"/>
    </xf>
    <xf numFmtId="0" fontId="0" fillId="0" borderId="9" xfId="0" applyFont="1" applyBorder="1" applyAlignment="1">
      <alignment horizontal="left" vertical="top" wrapText="1"/>
    </xf>
    <xf numFmtId="0" fontId="0" fillId="0" borderId="8" xfId="0" applyFont="1" applyBorder="1" applyAlignment="1">
      <alignment horizontal="left" vertical="top" wrapText="1"/>
    </xf>
    <xf numFmtId="0" fontId="25" fillId="0" borderId="7" xfId="0" applyFont="1" applyFill="1" applyBorder="1" applyAlignment="1">
      <alignment horizontal="center" vertical="top" wrapText="1"/>
    </xf>
    <xf numFmtId="0" fontId="25" fillId="9" borderId="3" xfId="2" applyFont="1" applyFill="1" applyBorder="1" applyAlignment="1">
      <alignment horizontal="center" vertical="top"/>
    </xf>
    <xf numFmtId="0" fontId="26" fillId="9" borderId="2" xfId="2" applyFont="1" applyFill="1" applyBorder="1" applyAlignment="1">
      <alignment horizontal="center" vertical="top"/>
    </xf>
    <xf numFmtId="0" fontId="25" fillId="0" borderId="5" xfId="0" applyNumberFormat="1" applyFont="1" applyFill="1" applyBorder="1" applyAlignment="1">
      <alignment horizontal="center" vertical="top" wrapText="1"/>
    </xf>
    <xf numFmtId="0" fontId="25" fillId="0" borderId="6" xfId="0" applyNumberFormat="1" applyFont="1" applyFill="1" applyBorder="1" applyAlignment="1">
      <alignment horizontal="center" vertical="top" wrapText="1"/>
    </xf>
    <xf numFmtId="0" fontId="25" fillId="0" borderId="0" xfId="0" applyNumberFormat="1" applyFont="1" applyFill="1" applyBorder="1" applyAlignment="1">
      <alignment horizontal="center" vertical="top" wrapText="1"/>
    </xf>
    <xf numFmtId="0" fontId="25" fillId="0" borderId="4" xfId="0" applyNumberFormat="1" applyFont="1" applyFill="1" applyBorder="1" applyAlignment="1">
      <alignment horizontal="center" vertical="top" wrapText="1"/>
    </xf>
    <xf numFmtId="0" fontId="25" fillId="0" borderId="7" xfId="0" applyNumberFormat="1" applyFont="1" applyFill="1" applyBorder="1" applyAlignment="1">
      <alignment horizontal="center" vertical="top" wrapText="1"/>
    </xf>
    <xf numFmtId="0" fontId="25" fillId="0" borderId="7" xfId="0" applyFont="1" applyBorder="1" applyAlignment="1">
      <alignment horizontal="center" vertical="top" wrapText="1"/>
    </xf>
    <xf numFmtId="0" fontId="28" fillId="0" borderId="4" xfId="0" applyFont="1" applyFill="1" applyBorder="1" applyAlignment="1">
      <alignment vertical="top" wrapText="1"/>
    </xf>
  </cellXfs>
  <cellStyles count="8">
    <cellStyle name="Buy Any Brand" xfId="4"/>
    <cellStyle name="Buy This Product" xfId="5"/>
    <cellStyle name="Currency" xfId="3" builtinId="4"/>
    <cellStyle name="Heading 1" xfId="1" builtinId="16" customBuiltin="1"/>
    <cellStyle name="Hyperlink" xfId="7" builtinId="8"/>
    <cellStyle name="Normal" xfId="0" builtinId="0" customBuiltin="1"/>
    <cellStyle name="SelectedItem" xfId="2"/>
    <cellStyle name="To Be Used" xfId="6"/>
  </cellStyles>
  <dxfs count="0"/>
  <tableStyles count="0" defaultTableStyle="TableStyleMedium9" defaultPivotStyle="PivotStyleLight16"/>
  <colors>
    <mruColors>
      <color rgb="FFCCCCFF"/>
      <color rgb="FFFFFFCC"/>
      <color rgb="FFCCFFFF"/>
      <color rgb="FF0066FF"/>
      <color rgb="FFFF66FF"/>
      <color rgb="FFFFFFFF"/>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news.google.com/news/section?pz=1&amp;geo=Ankara&amp;ict=ln"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news.google.com/news/section?pz=1&amp;geo=Ankara&amp;ict=ln"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106</xdr:row>
      <xdr:rowOff>0</xdr:rowOff>
    </xdr:from>
    <xdr:to>
      <xdr:col>1</xdr:col>
      <xdr:colOff>8313</xdr:colOff>
      <xdr:row>106</xdr:row>
      <xdr:rowOff>8313</xdr:rowOff>
    </xdr:to>
    <xdr:pic>
      <xdr:nvPicPr>
        <xdr:cNvPr id="3" name="Picture 6" descr="http://www.gstatic.com/news/img/cleardot.gif">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819150" y="22736175"/>
          <a:ext cx="8313" cy="8313"/>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85</xdr:row>
      <xdr:rowOff>0</xdr:rowOff>
    </xdr:from>
    <xdr:to>
      <xdr:col>1</xdr:col>
      <xdr:colOff>8313</xdr:colOff>
      <xdr:row>85</xdr:row>
      <xdr:rowOff>8313</xdr:rowOff>
    </xdr:to>
    <xdr:pic>
      <xdr:nvPicPr>
        <xdr:cNvPr id="2" name="Picture 6" descr="http://www.gstatic.com/news/img/cleardot.gif">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819150" y="25336500"/>
          <a:ext cx="8313" cy="831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2520950</xdr:colOff>
          <xdr:row>55</xdr:row>
          <xdr:rowOff>0</xdr:rowOff>
        </xdr:from>
        <xdr:to>
          <xdr:col>5</xdr:col>
          <xdr:colOff>412750</xdr:colOff>
          <xdr:row>55</xdr:row>
          <xdr:rowOff>171450</xdr:rowOff>
        </xdr:to>
        <xdr:sp macro="" textlink="">
          <xdr:nvSpPr>
            <xdr:cNvPr id="2049" name="Control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pbio.com/product_info.php?open=&amp;cPath=&amp;selecttab=&amp;family_key=02191263" TargetMode="External"/><Relationship Id="rId2" Type="http://schemas.openxmlformats.org/officeDocument/2006/relationships/hyperlink" Target="http://www.gelifesciences.com/aptrix/upp01077.nsf/content/Products?OpenDocument&amp;parentid=570&amp;moduleid=15318" TargetMode="External"/><Relationship Id="rId1" Type="http://schemas.openxmlformats.org/officeDocument/2006/relationships/hyperlink" Target="http://www.sigmaaldrich.com/catalog/ProductDetail.do?D7=0&amp;N5=SEARCH_CONCAT_PNO|BRAND_KEY&amp;N4=R9903|SIGMA&amp;N25=0&amp;QS=ON&amp;F=SPEC"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0"/>
  <sheetViews>
    <sheetView workbookViewId="0">
      <selection activeCell="A9" sqref="A9:XFD9"/>
    </sheetView>
  </sheetViews>
  <sheetFormatPr defaultRowHeight="12.75" x14ac:dyDescent="0.2"/>
  <cols>
    <col min="1" max="1" width="7.42578125" customWidth="1"/>
    <col min="2" max="2" width="51.7109375" customWidth="1"/>
    <col min="3" max="3" width="8" customWidth="1"/>
    <col min="4" max="4" width="21.140625" customWidth="1"/>
    <col min="5" max="5" width="70.5703125" customWidth="1"/>
    <col min="6" max="6" width="19.28515625" customWidth="1"/>
    <col min="7" max="7" width="17.85546875" customWidth="1"/>
    <col min="8" max="8" width="17.5703125" customWidth="1"/>
    <col min="10" max="10" width="37" customWidth="1"/>
  </cols>
  <sheetData>
    <row r="1" spans="1:10" ht="13.5" thickBot="1" x14ac:dyDescent="0.25">
      <c r="A1" s="496"/>
      <c r="B1" s="477"/>
      <c r="C1" s="863" t="s">
        <v>1521</v>
      </c>
      <c r="D1" s="863"/>
      <c r="E1" s="863"/>
      <c r="F1" s="863"/>
      <c r="G1" s="863"/>
      <c r="H1" s="863"/>
      <c r="I1" s="864"/>
      <c r="J1" s="477"/>
    </row>
    <row r="2" spans="1:10" ht="26.25" thickTop="1" x14ac:dyDescent="0.2">
      <c r="A2" s="269" t="s">
        <v>723</v>
      </c>
      <c r="B2" s="1" t="s">
        <v>87</v>
      </c>
      <c r="C2" s="26" t="s">
        <v>0</v>
      </c>
      <c r="D2" s="1" t="s">
        <v>94</v>
      </c>
      <c r="E2" s="25" t="s">
        <v>85</v>
      </c>
      <c r="F2" s="1" t="s">
        <v>1</v>
      </c>
      <c r="G2" s="26" t="s">
        <v>86</v>
      </c>
      <c r="H2" s="1" t="s">
        <v>719</v>
      </c>
      <c r="I2" s="1" t="s">
        <v>88</v>
      </c>
      <c r="J2" s="1" t="s">
        <v>90</v>
      </c>
    </row>
    <row r="3" spans="1:10" ht="16.5" thickBot="1" x14ac:dyDescent="0.3">
      <c r="A3" s="812" t="s">
        <v>341</v>
      </c>
      <c r="B3" s="813"/>
      <c r="C3" s="813"/>
      <c r="D3" s="813"/>
      <c r="E3" s="813"/>
      <c r="F3" s="813"/>
      <c r="G3" s="813"/>
      <c r="H3" s="813"/>
      <c r="I3" s="813"/>
      <c r="J3" s="813"/>
    </row>
    <row r="4" spans="1:10" ht="26.25" thickBot="1" x14ac:dyDescent="0.25">
      <c r="A4" s="470" t="s">
        <v>1531</v>
      </c>
      <c r="B4" s="178" t="s">
        <v>422</v>
      </c>
      <c r="C4" s="617" t="s">
        <v>3035</v>
      </c>
      <c r="D4" s="180" t="s">
        <v>27</v>
      </c>
      <c r="E4" s="375" t="s">
        <v>2578</v>
      </c>
      <c r="F4" s="375" t="s">
        <v>2579</v>
      </c>
      <c r="G4" s="184" t="s">
        <v>676</v>
      </c>
      <c r="H4" s="376">
        <v>55</v>
      </c>
      <c r="I4" s="186"/>
      <c r="J4" s="469"/>
    </row>
    <row r="5" spans="1:10" ht="26.25" thickBot="1" x14ac:dyDescent="0.25">
      <c r="A5" s="470" t="str">
        <f>LEFT(A4,FIND("-",A4))&amp;VALUE(RIGHT(A4,FIND("-",A4)-1))+1</f>
        <v>1-2</v>
      </c>
      <c r="B5" s="178" t="s">
        <v>416</v>
      </c>
      <c r="C5" s="617" t="s">
        <v>3035</v>
      </c>
      <c r="D5" s="180" t="s">
        <v>27</v>
      </c>
      <c r="E5" s="375" t="s">
        <v>2581</v>
      </c>
      <c r="F5" s="375" t="s">
        <v>2580</v>
      </c>
      <c r="G5" s="184" t="s">
        <v>676</v>
      </c>
      <c r="H5" s="376">
        <v>57</v>
      </c>
      <c r="I5" s="186"/>
      <c r="J5" s="469"/>
    </row>
    <row r="6" spans="1:10" ht="13.5" thickBot="1" x14ac:dyDescent="0.25">
      <c r="A6" s="470" t="str">
        <f>LEFT(A5,FIND("-",A5))&amp;VALUE(RIGHT(A5,FIND("-",A5)-1))+1</f>
        <v>1-3</v>
      </c>
      <c r="B6" s="139" t="s">
        <v>419</v>
      </c>
      <c r="C6" s="1127"/>
      <c r="D6" s="180" t="s">
        <v>27</v>
      </c>
      <c r="E6" s="141" t="s">
        <v>2585</v>
      </c>
      <c r="F6" s="141" t="s">
        <v>2584</v>
      </c>
      <c r="G6" s="146" t="s">
        <v>676</v>
      </c>
      <c r="H6" s="326">
        <v>44</v>
      </c>
      <c r="I6" s="148"/>
      <c r="J6" s="469"/>
    </row>
    <row r="7" spans="1:10" ht="13.5" thickBot="1" x14ac:dyDescent="0.25">
      <c r="A7" s="470" t="s">
        <v>2460</v>
      </c>
      <c r="B7" s="308" t="s">
        <v>2462</v>
      </c>
      <c r="C7" s="617" t="s">
        <v>720</v>
      </c>
      <c r="D7" s="180" t="s">
        <v>27</v>
      </c>
      <c r="E7" s="180" t="s">
        <v>426</v>
      </c>
      <c r="F7" s="180" t="s">
        <v>10</v>
      </c>
      <c r="G7" s="181" t="s">
        <v>423</v>
      </c>
      <c r="H7" s="182">
        <v>235</v>
      </c>
      <c r="I7" s="183"/>
      <c r="J7" s="144"/>
    </row>
    <row r="8" spans="1:10" ht="13.5" thickBot="1" x14ac:dyDescent="0.25">
      <c r="A8" s="470" t="str">
        <f>LEFT(A7,FIND("-",A7))&amp;VALUE(RIGHT(A7,FIND("-",A7)-1))+1</f>
        <v>1-5</v>
      </c>
      <c r="B8" s="413" t="s">
        <v>2463</v>
      </c>
      <c r="C8" s="1128" t="s">
        <v>676</v>
      </c>
      <c r="D8" s="527" t="s">
        <v>27</v>
      </c>
      <c r="E8" s="527" t="s">
        <v>425</v>
      </c>
      <c r="F8" s="527" t="s">
        <v>424</v>
      </c>
      <c r="G8" s="146" t="s">
        <v>423</v>
      </c>
      <c r="H8" s="147"/>
      <c r="I8" s="148"/>
      <c r="J8" s="469"/>
    </row>
    <row r="9" spans="1:10" ht="13.5" thickBot="1" x14ac:dyDescent="0.25">
      <c r="A9" s="470" t="s">
        <v>2464</v>
      </c>
      <c r="B9" s="413" t="s">
        <v>2461</v>
      </c>
      <c r="C9" s="1128" t="s">
        <v>720</v>
      </c>
      <c r="D9" s="417" t="s">
        <v>27</v>
      </c>
      <c r="E9" s="527" t="s">
        <v>2586</v>
      </c>
      <c r="F9" s="417" t="s">
        <v>2587</v>
      </c>
      <c r="G9" s="146" t="s">
        <v>2588</v>
      </c>
      <c r="H9" s="326">
        <v>250</v>
      </c>
      <c r="I9" s="148"/>
      <c r="J9" s="469"/>
    </row>
    <row r="10" spans="1:10" ht="13.5" thickBot="1" x14ac:dyDescent="0.25">
      <c r="A10" s="470" t="s">
        <v>2465</v>
      </c>
      <c r="B10" s="139" t="s">
        <v>11</v>
      </c>
      <c r="C10" s="1127"/>
      <c r="D10" s="141" t="s">
        <v>27</v>
      </c>
      <c r="E10" s="272" t="s">
        <v>2636</v>
      </c>
      <c r="F10" s="141" t="s">
        <v>12</v>
      </c>
      <c r="G10" s="146" t="s">
        <v>427</v>
      </c>
      <c r="H10" s="326">
        <v>96</v>
      </c>
      <c r="I10" s="148"/>
      <c r="J10" s="469" t="s">
        <v>2637</v>
      </c>
    </row>
    <row r="11" spans="1:10" x14ac:dyDescent="0.2">
      <c r="A11" s="420" t="s">
        <v>2993</v>
      </c>
      <c r="B11" s="872" t="s">
        <v>2617</v>
      </c>
      <c r="C11" s="1129" t="s">
        <v>2945</v>
      </c>
      <c r="D11" s="878" t="s">
        <v>27</v>
      </c>
      <c r="E11" s="427" t="s">
        <v>2627</v>
      </c>
      <c r="F11" s="427" t="s">
        <v>2624</v>
      </c>
      <c r="G11" s="508" t="s">
        <v>2625</v>
      </c>
      <c r="H11" s="400" t="s">
        <v>2626</v>
      </c>
      <c r="I11" s="394"/>
      <c r="J11" s="407" t="s">
        <v>2623</v>
      </c>
    </row>
    <row r="12" spans="1:10" x14ac:dyDescent="0.2">
      <c r="A12" s="461"/>
      <c r="B12" s="873"/>
      <c r="C12" s="1130"/>
      <c r="D12" s="879"/>
      <c r="E12" s="4" t="s">
        <v>2628</v>
      </c>
      <c r="F12" s="4" t="s">
        <v>2629</v>
      </c>
      <c r="G12" s="4" t="s">
        <v>2630</v>
      </c>
      <c r="H12" s="409" t="s">
        <v>2631</v>
      </c>
      <c r="I12" s="396"/>
      <c r="J12" s="335" t="s">
        <v>2632</v>
      </c>
    </row>
    <row r="13" spans="1:10" ht="13.5" thickBot="1" x14ac:dyDescent="0.25">
      <c r="A13" s="421"/>
      <c r="B13" s="874"/>
      <c r="C13" s="1131"/>
      <c r="D13" s="880"/>
      <c r="E13" s="514" t="s">
        <v>2633</v>
      </c>
      <c r="F13" s="525">
        <v>50820478</v>
      </c>
      <c r="G13" s="510" t="s">
        <v>2634</v>
      </c>
      <c r="H13" s="398">
        <v>347</v>
      </c>
      <c r="I13" s="399"/>
      <c r="J13" s="408" t="s">
        <v>2635</v>
      </c>
    </row>
    <row r="14" spans="1:10" ht="13.5" thickBot="1" x14ac:dyDescent="0.25">
      <c r="A14" s="470" t="s">
        <v>2994</v>
      </c>
      <c r="B14" s="271" t="s">
        <v>2618</v>
      </c>
      <c r="C14" s="1127">
        <v>50</v>
      </c>
      <c r="D14" s="272" t="s">
        <v>27</v>
      </c>
      <c r="E14" s="141" t="s">
        <v>2619</v>
      </c>
      <c r="F14" s="272" t="s">
        <v>2620</v>
      </c>
      <c r="G14" s="142" t="s">
        <v>2621</v>
      </c>
      <c r="H14" s="410" t="s">
        <v>2622</v>
      </c>
      <c r="I14" s="411"/>
      <c r="J14" s="144"/>
    </row>
    <row r="15" spans="1:10" ht="16.5" thickBot="1" x14ac:dyDescent="0.3">
      <c r="A15" s="812" t="s">
        <v>2466</v>
      </c>
      <c r="B15" s="813"/>
      <c r="C15" s="813"/>
      <c r="D15" s="813"/>
      <c r="E15" s="813"/>
      <c r="F15" s="813"/>
      <c r="G15" s="813"/>
      <c r="H15" s="813"/>
      <c r="I15" s="813"/>
      <c r="J15" s="813"/>
    </row>
    <row r="16" spans="1:10" ht="13.5" thickBot="1" x14ac:dyDescent="0.25">
      <c r="A16" s="470" t="s">
        <v>739</v>
      </c>
      <c r="B16" s="178" t="s">
        <v>414</v>
      </c>
      <c r="C16" s="617" t="s">
        <v>3036</v>
      </c>
      <c r="D16" s="180" t="s">
        <v>27</v>
      </c>
      <c r="E16" s="180"/>
      <c r="F16" s="180" t="s">
        <v>24</v>
      </c>
      <c r="G16" s="184" t="s">
        <v>411</v>
      </c>
      <c r="H16" s="185">
        <v>70</v>
      </c>
      <c r="I16" s="186"/>
      <c r="J16" s="469"/>
    </row>
    <row r="17" spans="1:10" ht="13.5" thickBot="1" x14ac:dyDescent="0.25">
      <c r="A17" s="470" t="str">
        <f>LEFT(A16,FIND("-",A16))&amp;VALUE(RIGHT(A16,FIND("-",A16)-1))+1</f>
        <v>2-2</v>
      </c>
      <c r="B17" s="178" t="s">
        <v>2915</v>
      </c>
      <c r="C17" s="617" t="s">
        <v>3037</v>
      </c>
      <c r="D17" s="180" t="s">
        <v>27</v>
      </c>
      <c r="E17" s="180" t="s">
        <v>410</v>
      </c>
      <c r="F17" s="180" t="s">
        <v>25</v>
      </c>
      <c r="G17" s="184" t="s">
        <v>411</v>
      </c>
      <c r="H17" s="185">
        <v>40</v>
      </c>
      <c r="I17" s="186"/>
      <c r="J17" s="469" t="s">
        <v>412</v>
      </c>
    </row>
    <row r="18" spans="1:10" x14ac:dyDescent="0.2">
      <c r="A18" s="806" t="str">
        <f>LEFT(A17,FIND("-",A17))&amp;VALUE(RIGHT(A17,FIND("-",A17)-1))+1</f>
        <v>2-3</v>
      </c>
      <c r="B18" s="814" t="s">
        <v>413</v>
      </c>
      <c r="C18" s="1132"/>
      <c r="D18" s="987" t="s">
        <v>27</v>
      </c>
      <c r="E18" s="987" t="s">
        <v>404</v>
      </c>
      <c r="F18" s="655" t="s">
        <v>26</v>
      </c>
      <c r="G18" s="187" t="s">
        <v>405</v>
      </c>
      <c r="H18" s="188">
        <v>80</v>
      </c>
      <c r="I18" s="189"/>
      <c r="J18" s="176" t="s">
        <v>406</v>
      </c>
    </row>
    <row r="19" spans="1:10" ht="13.5" thickBot="1" x14ac:dyDescent="0.25">
      <c r="A19" s="808" t="str">
        <f>LEFT(A18,FIND("-",A18))&amp;VALUE(RIGHT(A18,FIND("-",A18)-1))+1</f>
        <v>2-4</v>
      </c>
      <c r="B19" s="815"/>
      <c r="C19" s="671" t="s">
        <v>3035</v>
      </c>
      <c r="D19" s="988"/>
      <c r="E19" s="988"/>
      <c r="F19" s="656" t="s">
        <v>407</v>
      </c>
      <c r="G19" s="190" t="s">
        <v>408</v>
      </c>
      <c r="H19" s="191">
        <v>19</v>
      </c>
      <c r="I19" s="192"/>
      <c r="J19" s="177" t="s">
        <v>409</v>
      </c>
    </row>
    <row r="20" spans="1:10" ht="25.5" x14ac:dyDescent="0.2">
      <c r="A20" s="461" t="s">
        <v>2467</v>
      </c>
      <c r="B20" s="193" t="s">
        <v>1665</v>
      </c>
      <c r="C20" s="1133"/>
      <c r="D20" s="530" t="s">
        <v>176</v>
      </c>
      <c r="E20" s="530" t="s">
        <v>1668</v>
      </c>
      <c r="F20" s="530" t="s">
        <v>1667</v>
      </c>
      <c r="G20" s="530" t="s">
        <v>1666</v>
      </c>
      <c r="H20" s="195">
        <v>117.92</v>
      </c>
      <c r="I20" s="196"/>
      <c r="J20" s="468"/>
    </row>
    <row r="21" spans="1:10" ht="13.5" thickBot="1" x14ac:dyDescent="0.25">
      <c r="A21" s="461"/>
      <c r="B21" s="193"/>
      <c r="C21" s="1134"/>
      <c r="D21" s="530" t="s">
        <v>27</v>
      </c>
      <c r="E21" s="530" t="s">
        <v>1671</v>
      </c>
      <c r="F21" s="530" t="s">
        <v>1669</v>
      </c>
      <c r="G21" s="197" t="s">
        <v>1670</v>
      </c>
      <c r="H21" s="198">
        <v>118</v>
      </c>
      <c r="I21" s="196"/>
      <c r="J21" s="468"/>
    </row>
    <row r="22" spans="1:10" x14ac:dyDescent="0.2">
      <c r="A22" s="806" t="s">
        <v>2927</v>
      </c>
      <c r="B22" s="803" t="s">
        <v>2582</v>
      </c>
      <c r="C22" s="672" t="s">
        <v>676</v>
      </c>
      <c r="D22" s="809" t="s">
        <v>27</v>
      </c>
      <c r="E22" s="809" t="s">
        <v>2468</v>
      </c>
      <c r="F22" s="648" t="s">
        <v>1509</v>
      </c>
      <c r="G22" s="252" t="s">
        <v>2470</v>
      </c>
      <c r="H22" s="331">
        <v>34</v>
      </c>
      <c r="I22" s="332"/>
      <c r="J22" s="407"/>
    </row>
    <row r="23" spans="1:10" x14ac:dyDescent="0.2">
      <c r="A23" s="807"/>
      <c r="B23" s="804"/>
      <c r="C23" s="673"/>
      <c r="D23" s="810"/>
      <c r="E23" s="810"/>
      <c r="F23" s="390" t="s">
        <v>2469</v>
      </c>
      <c r="G23" s="253" t="s">
        <v>2471</v>
      </c>
      <c r="H23" s="333">
        <v>153</v>
      </c>
      <c r="I23" s="334"/>
      <c r="J23" s="335"/>
    </row>
    <row r="24" spans="1:10" ht="13.5" thickBot="1" x14ac:dyDescent="0.25">
      <c r="A24" s="808"/>
      <c r="B24" s="805"/>
      <c r="C24" s="670"/>
      <c r="D24" s="811"/>
      <c r="E24" s="663" t="s">
        <v>1503</v>
      </c>
      <c r="F24" s="667" t="s">
        <v>1504</v>
      </c>
      <c r="G24" s="663" t="s">
        <v>3033</v>
      </c>
      <c r="H24" s="172" t="s">
        <v>1505</v>
      </c>
      <c r="I24" s="667"/>
      <c r="J24" s="647"/>
    </row>
    <row r="25" spans="1:10" x14ac:dyDescent="0.2">
      <c r="A25" s="806" t="s">
        <v>2928</v>
      </c>
      <c r="B25" s="803" t="s">
        <v>2583</v>
      </c>
      <c r="C25" s="672" t="s">
        <v>3038</v>
      </c>
      <c r="D25" s="809" t="s">
        <v>27</v>
      </c>
      <c r="E25" s="648" t="s">
        <v>2472</v>
      </c>
      <c r="F25" s="389" t="s">
        <v>2473</v>
      </c>
      <c r="G25" s="252" t="s">
        <v>2470</v>
      </c>
      <c r="H25" s="331">
        <v>41</v>
      </c>
      <c r="I25" s="332"/>
      <c r="J25" s="407"/>
    </row>
    <row r="26" spans="1:10" x14ac:dyDescent="0.2">
      <c r="A26" s="807"/>
      <c r="B26" s="804"/>
      <c r="C26" s="673"/>
      <c r="D26" s="810"/>
      <c r="E26" s="390"/>
      <c r="F26" s="390" t="s">
        <v>2474</v>
      </c>
      <c r="G26" s="253" t="s">
        <v>2471</v>
      </c>
      <c r="H26" s="333">
        <v>206</v>
      </c>
      <c r="I26" s="334"/>
      <c r="J26" s="335"/>
    </row>
    <row r="27" spans="1:10" ht="13.5" thickBot="1" x14ac:dyDescent="0.25">
      <c r="A27" s="808"/>
      <c r="B27" s="805"/>
      <c r="C27" s="670"/>
      <c r="D27" s="811"/>
      <c r="E27" s="663" t="s">
        <v>1506</v>
      </c>
      <c r="F27" s="667" t="s">
        <v>1507</v>
      </c>
      <c r="G27" s="663" t="s">
        <v>3033</v>
      </c>
      <c r="H27" s="172" t="s">
        <v>1508</v>
      </c>
      <c r="I27" s="667"/>
      <c r="J27" s="647"/>
    </row>
    <row r="28" spans="1:10" ht="13.5" thickBot="1" x14ac:dyDescent="0.25">
      <c r="A28" s="649" t="s">
        <v>740</v>
      </c>
      <c r="B28" s="308" t="s">
        <v>2475</v>
      </c>
      <c r="C28" s="1135" t="s">
        <v>2945</v>
      </c>
      <c r="D28" s="375" t="s">
        <v>176</v>
      </c>
      <c r="E28" s="375" t="s">
        <v>2476</v>
      </c>
      <c r="F28" s="180" t="s">
        <v>2477</v>
      </c>
      <c r="G28" s="181" t="s">
        <v>2459</v>
      </c>
      <c r="H28" s="766" t="s">
        <v>2478</v>
      </c>
      <c r="I28" s="183"/>
      <c r="J28" s="144"/>
    </row>
    <row r="29" spans="1:10" ht="16.5" thickBot="1" x14ac:dyDescent="0.3">
      <c r="A29" s="977" t="s">
        <v>2</v>
      </c>
      <c r="B29" s="842"/>
      <c r="C29" s="842"/>
      <c r="D29" s="842"/>
      <c r="E29" s="842"/>
      <c r="F29" s="842"/>
      <c r="G29" s="842"/>
      <c r="H29" s="842"/>
      <c r="I29" s="842"/>
      <c r="J29" s="842"/>
    </row>
    <row r="30" spans="1:10" ht="13.5" thickBot="1" x14ac:dyDescent="0.25">
      <c r="A30" s="620" t="s">
        <v>741</v>
      </c>
      <c r="B30" s="7" t="s">
        <v>3</v>
      </c>
      <c r="C30" s="675"/>
      <c r="D30" s="17"/>
      <c r="E30" s="17"/>
      <c r="F30" s="17"/>
      <c r="G30" s="35"/>
      <c r="H30" s="100"/>
      <c r="I30" s="402"/>
      <c r="J30" s="767"/>
    </row>
    <row r="31" spans="1:10" x14ac:dyDescent="0.2">
      <c r="A31" s="847" t="s">
        <v>2913</v>
      </c>
      <c r="B31" s="829" t="s">
        <v>4</v>
      </c>
      <c r="C31" s="676"/>
      <c r="D31" s="645" t="s">
        <v>5</v>
      </c>
      <c r="E31" s="645"/>
      <c r="F31" s="645" t="s">
        <v>6</v>
      </c>
      <c r="G31" s="32"/>
      <c r="H31" s="64">
        <v>923.92</v>
      </c>
      <c r="I31" s="65"/>
      <c r="J31" s="66"/>
    </row>
    <row r="32" spans="1:10" x14ac:dyDescent="0.2">
      <c r="A32" s="848"/>
      <c r="B32" s="830"/>
      <c r="C32" s="677"/>
      <c r="D32" s="623" t="s">
        <v>7</v>
      </c>
      <c r="E32" s="623"/>
      <c r="F32" s="623" t="s">
        <v>8</v>
      </c>
      <c r="G32" s="33"/>
      <c r="H32" s="67"/>
      <c r="I32" s="68" t="s">
        <v>266</v>
      </c>
      <c r="J32" s="69"/>
    </row>
    <row r="33" spans="1:10" ht="13.5" thickBot="1" x14ac:dyDescent="0.25">
      <c r="A33" s="849"/>
      <c r="B33" s="831"/>
      <c r="C33" s="674">
        <v>1</v>
      </c>
      <c r="D33" s="636" t="s">
        <v>9</v>
      </c>
      <c r="E33" s="636" t="s">
        <v>93</v>
      </c>
      <c r="F33" s="636">
        <v>1697498</v>
      </c>
      <c r="G33" s="34" t="s">
        <v>89</v>
      </c>
      <c r="H33" s="70">
        <v>250</v>
      </c>
      <c r="I33" s="636" t="s">
        <v>91</v>
      </c>
      <c r="J33" s="768" t="s">
        <v>92</v>
      </c>
    </row>
    <row r="34" spans="1:10" ht="34.5" thickBot="1" x14ac:dyDescent="0.25">
      <c r="A34" s="620" t="s">
        <v>2914</v>
      </c>
      <c r="B34" s="7" t="s">
        <v>1360</v>
      </c>
      <c r="C34" s="675"/>
      <c r="D34" s="17" t="s">
        <v>672</v>
      </c>
      <c r="E34" s="17" t="s">
        <v>1383</v>
      </c>
      <c r="F34" s="17" t="s">
        <v>1384</v>
      </c>
      <c r="G34" s="35" t="s">
        <v>1385</v>
      </c>
      <c r="H34" s="71"/>
      <c r="I34" s="17"/>
      <c r="J34" s="769" t="s">
        <v>1386</v>
      </c>
    </row>
    <row r="35" spans="1:10" ht="23.25" thickBot="1" x14ac:dyDescent="0.25">
      <c r="A35" s="620" t="s">
        <v>2929</v>
      </c>
      <c r="B35" s="7" t="s">
        <v>1361</v>
      </c>
      <c r="C35" s="675"/>
      <c r="D35" s="17" t="s">
        <v>672</v>
      </c>
      <c r="E35" s="17"/>
      <c r="F35" s="17" t="s">
        <v>1387</v>
      </c>
      <c r="G35" s="35" t="s">
        <v>1388</v>
      </c>
      <c r="H35" s="71"/>
      <c r="I35" s="17"/>
      <c r="J35" s="769" t="s">
        <v>1389</v>
      </c>
    </row>
    <row r="36" spans="1:10" ht="23.25" thickBot="1" x14ac:dyDescent="0.25">
      <c r="A36" s="620" t="str">
        <f>LEFT(A35,FIND("-",A35))&amp;VALUE(RIGHT(A35,FIND("-",A35)-1))+1</f>
        <v>3-5</v>
      </c>
      <c r="B36" s="7" t="s">
        <v>1362</v>
      </c>
      <c r="C36" s="675"/>
      <c r="D36" s="17" t="s">
        <v>672</v>
      </c>
      <c r="E36" s="17" t="s">
        <v>1390</v>
      </c>
      <c r="F36" s="17" t="s">
        <v>1391</v>
      </c>
      <c r="G36" s="35" t="s">
        <v>1392</v>
      </c>
      <c r="H36" s="71"/>
      <c r="I36" s="17"/>
      <c r="J36" s="769" t="s">
        <v>1393</v>
      </c>
    </row>
    <row r="37" spans="1:10" ht="13.5" thickBot="1" x14ac:dyDescent="0.25">
      <c r="A37" s="431" t="str">
        <f>LEFT(A36,FIND("-",A36))&amp;VALUE(RIGHT(A36,FIND("-",A36)-1))+1</f>
        <v>3-6</v>
      </c>
      <c r="B37" s="7" t="s">
        <v>1363</v>
      </c>
      <c r="C37" s="675"/>
      <c r="D37" s="17" t="s">
        <v>672</v>
      </c>
      <c r="E37" s="17" t="s">
        <v>1396</v>
      </c>
      <c r="F37" s="17" t="s">
        <v>1394</v>
      </c>
      <c r="G37" s="35" t="s">
        <v>1395</v>
      </c>
      <c r="H37" s="71"/>
      <c r="I37" s="17"/>
      <c r="J37" s="769" t="s">
        <v>1397</v>
      </c>
    </row>
    <row r="38" spans="1:10" ht="13.5" thickBot="1" x14ac:dyDescent="0.25">
      <c r="A38" s="620" t="s">
        <v>2930</v>
      </c>
      <c r="B38" s="7" t="s">
        <v>1364</v>
      </c>
      <c r="C38" s="675"/>
      <c r="D38" s="17" t="s">
        <v>672</v>
      </c>
      <c r="E38" s="17" t="s">
        <v>1398</v>
      </c>
      <c r="F38" s="17" t="s">
        <v>1399</v>
      </c>
      <c r="G38" s="35" t="s">
        <v>1400</v>
      </c>
      <c r="H38" s="71"/>
      <c r="I38" s="17"/>
      <c r="J38" s="769" t="s">
        <v>1401</v>
      </c>
    </row>
    <row r="39" spans="1:10" ht="13.5" thickBot="1" x14ac:dyDescent="0.25">
      <c r="A39" s="431" t="s">
        <v>2931</v>
      </c>
      <c r="B39" s="7" t="s">
        <v>1402</v>
      </c>
      <c r="C39" s="675"/>
      <c r="D39" s="17" t="s">
        <v>672</v>
      </c>
      <c r="E39" s="17" t="s">
        <v>1403</v>
      </c>
      <c r="F39" s="17" t="s">
        <v>1404</v>
      </c>
      <c r="G39" s="35" t="s">
        <v>1405</v>
      </c>
      <c r="H39" s="71"/>
      <c r="I39" s="17"/>
      <c r="J39" s="769" t="s">
        <v>1406</v>
      </c>
    </row>
    <row r="40" spans="1:10" ht="23.25" thickBot="1" x14ac:dyDescent="0.25">
      <c r="A40" s="431" t="s">
        <v>2932</v>
      </c>
      <c r="B40" s="7" t="s">
        <v>1365</v>
      </c>
      <c r="C40" s="675"/>
      <c r="D40" s="17" t="s">
        <v>672</v>
      </c>
      <c r="E40" s="17" t="s">
        <v>1410</v>
      </c>
      <c r="F40" s="17" t="s">
        <v>1408</v>
      </c>
      <c r="G40" s="35" t="s">
        <v>1409</v>
      </c>
      <c r="H40" s="71"/>
      <c r="I40" s="17"/>
      <c r="J40" s="769" t="s">
        <v>1407</v>
      </c>
    </row>
    <row r="41" spans="1:10" ht="23.25" thickBot="1" x14ac:dyDescent="0.25">
      <c r="A41" s="431" t="s">
        <v>2933</v>
      </c>
      <c r="B41" s="7" t="s">
        <v>1366</v>
      </c>
      <c r="C41" s="675"/>
      <c r="D41" s="17" t="s">
        <v>672</v>
      </c>
      <c r="E41" s="17" t="s">
        <v>1412</v>
      </c>
      <c r="F41" s="17" t="s">
        <v>1413</v>
      </c>
      <c r="G41" s="35" t="s">
        <v>1414</v>
      </c>
      <c r="H41" s="71"/>
      <c r="I41" s="17"/>
      <c r="J41" s="769" t="s">
        <v>1411</v>
      </c>
    </row>
    <row r="42" spans="1:10" ht="13.5" thickBot="1" x14ac:dyDescent="0.25">
      <c r="A42" s="431" t="s">
        <v>2995</v>
      </c>
      <c r="B42" s="7" t="s">
        <v>1415</v>
      </c>
      <c r="C42" s="675"/>
      <c r="D42" s="17" t="s">
        <v>672</v>
      </c>
      <c r="E42" s="17" t="s">
        <v>1417</v>
      </c>
      <c r="F42" s="17" t="s">
        <v>1416</v>
      </c>
      <c r="G42" s="35" t="s">
        <v>1400</v>
      </c>
      <c r="H42" s="71"/>
      <c r="I42" s="17"/>
      <c r="J42" s="769" t="s">
        <v>1418</v>
      </c>
    </row>
    <row r="43" spans="1:10" ht="13.5" thickBot="1" x14ac:dyDescent="0.25">
      <c r="A43" s="431" t="s">
        <v>2996</v>
      </c>
      <c r="B43" s="7" t="s">
        <v>1367</v>
      </c>
      <c r="C43" s="675"/>
      <c r="D43" s="17" t="s">
        <v>672</v>
      </c>
      <c r="E43" s="17" t="s">
        <v>1367</v>
      </c>
      <c r="F43" s="17" t="s">
        <v>1419</v>
      </c>
      <c r="G43" s="35" t="s">
        <v>1400</v>
      </c>
      <c r="H43" s="71"/>
      <c r="I43" s="17"/>
      <c r="J43" s="769" t="s">
        <v>1420</v>
      </c>
    </row>
    <row r="44" spans="1:10" ht="23.25" thickBot="1" x14ac:dyDescent="0.25">
      <c r="A44" s="431" t="s">
        <v>2997</v>
      </c>
      <c r="B44" s="7" t="s">
        <v>1368</v>
      </c>
      <c r="C44" s="675"/>
      <c r="D44" s="17" t="s">
        <v>672</v>
      </c>
      <c r="E44" s="17" t="s">
        <v>1368</v>
      </c>
      <c r="F44" s="17" t="s">
        <v>1421</v>
      </c>
      <c r="G44" s="35" t="s">
        <v>1400</v>
      </c>
      <c r="H44" s="71"/>
      <c r="I44" s="17"/>
      <c r="J44" s="769" t="s">
        <v>1422</v>
      </c>
    </row>
    <row r="45" spans="1:10" ht="13.5" thickBot="1" x14ac:dyDescent="0.25">
      <c r="A45" s="431" t="s">
        <v>2998</v>
      </c>
      <c r="B45" s="7" t="s">
        <v>1369</v>
      </c>
      <c r="C45" s="675" t="s">
        <v>102</v>
      </c>
      <c r="D45" s="17" t="s">
        <v>672</v>
      </c>
      <c r="E45" s="17" t="s">
        <v>1423</v>
      </c>
      <c r="F45" s="17" t="s">
        <v>1424</v>
      </c>
      <c r="G45" s="35" t="s">
        <v>1425</v>
      </c>
      <c r="H45" s="71"/>
      <c r="I45" s="17"/>
      <c r="J45" s="769"/>
    </row>
    <row r="46" spans="1:10" ht="13.5" thickBot="1" x14ac:dyDescent="0.25">
      <c r="A46" s="431" t="s">
        <v>2999</v>
      </c>
      <c r="B46" s="7" t="s">
        <v>1370</v>
      </c>
      <c r="C46" s="675"/>
      <c r="D46" s="17" t="s">
        <v>672</v>
      </c>
      <c r="E46" s="17" t="s">
        <v>1427</v>
      </c>
      <c r="F46" s="17" t="s">
        <v>1428</v>
      </c>
      <c r="G46" s="35" t="s">
        <v>1426</v>
      </c>
      <c r="H46" s="71"/>
      <c r="I46" s="17"/>
      <c r="J46" s="769"/>
    </row>
    <row r="47" spans="1:10" ht="23.25" thickBot="1" x14ac:dyDescent="0.25">
      <c r="A47" s="431" t="s">
        <v>3000</v>
      </c>
      <c r="B47" s="7" t="s">
        <v>1371</v>
      </c>
      <c r="C47" s="675"/>
      <c r="D47" s="17" t="s">
        <v>672</v>
      </c>
      <c r="E47" s="17" t="s">
        <v>1430</v>
      </c>
      <c r="F47" s="17" t="s">
        <v>1429</v>
      </c>
      <c r="G47" s="35" t="s">
        <v>1409</v>
      </c>
      <c r="H47" s="71"/>
      <c r="I47" s="17"/>
      <c r="J47" s="769" t="s">
        <v>1433</v>
      </c>
    </row>
    <row r="48" spans="1:10" ht="13.5" thickBot="1" x14ac:dyDescent="0.25">
      <c r="A48" s="431" t="s">
        <v>3001</v>
      </c>
      <c r="B48" s="7" t="s">
        <v>1372</v>
      </c>
      <c r="C48" s="675"/>
      <c r="D48" s="17" t="s">
        <v>672</v>
      </c>
      <c r="E48" s="17" t="s">
        <v>1432</v>
      </c>
      <c r="F48" s="17" t="s">
        <v>1431</v>
      </c>
      <c r="G48" s="35" t="s">
        <v>1388</v>
      </c>
      <c r="H48" s="71"/>
      <c r="I48" s="17"/>
      <c r="J48" s="769"/>
    </row>
    <row r="49" spans="1:10" ht="13.5" thickBot="1" x14ac:dyDescent="0.25">
      <c r="A49" s="431" t="s">
        <v>3002</v>
      </c>
      <c r="B49" s="7" t="s">
        <v>1373</v>
      </c>
      <c r="C49" s="675"/>
      <c r="D49" s="17" t="s">
        <v>672</v>
      </c>
      <c r="E49" s="17" t="s">
        <v>1373</v>
      </c>
      <c r="F49" s="17" t="s">
        <v>1434</v>
      </c>
      <c r="G49" s="35" t="s">
        <v>1409</v>
      </c>
      <c r="H49" s="71"/>
      <c r="I49" s="17"/>
      <c r="J49" s="769" t="s">
        <v>1435</v>
      </c>
    </row>
    <row r="50" spans="1:10" ht="23.25" thickBot="1" x14ac:dyDescent="0.25">
      <c r="A50" s="431" t="s">
        <v>3003</v>
      </c>
      <c r="B50" s="7" t="s">
        <v>1374</v>
      </c>
      <c r="C50" s="675"/>
      <c r="D50" s="17" t="s">
        <v>672</v>
      </c>
      <c r="E50" s="17" t="s">
        <v>1438</v>
      </c>
      <c r="F50" s="17" t="s">
        <v>1437</v>
      </c>
      <c r="G50" s="35" t="s">
        <v>1436</v>
      </c>
      <c r="H50" s="71"/>
      <c r="I50" s="17"/>
      <c r="J50" s="769" t="s">
        <v>1441</v>
      </c>
    </row>
    <row r="51" spans="1:10" ht="13.5" thickBot="1" x14ac:dyDescent="0.25">
      <c r="A51" s="431" t="s">
        <v>3004</v>
      </c>
      <c r="B51" s="7" t="s">
        <v>1375</v>
      </c>
      <c r="C51" s="675"/>
      <c r="D51" s="17" t="s">
        <v>672</v>
      </c>
      <c r="E51" s="17" t="s">
        <v>1440</v>
      </c>
      <c r="F51" s="17" t="s">
        <v>1439</v>
      </c>
      <c r="G51" s="35" t="s">
        <v>1400</v>
      </c>
      <c r="H51" s="71"/>
      <c r="I51" s="17"/>
      <c r="J51" s="769"/>
    </row>
    <row r="52" spans="1:10" ht="45.75" thickBot="1" x14ac:dyDescent="0.25">
      <c r="A52" s="431" t="s">
        <v>3005</v>
      </c>
      <c r="B52" s="7" t="s">
        <v>1376</v>
      </c>
      <c r="C52" s="675"/>
      <c r="D52" s="17" t="s">
        <v>672</v>
      </c>
      <c r="E52" s="17" t="s">
        <v>1443</v>
      </c>
      <c r="F52" s="17" t="s">
        <v>1442</v>
      </c>
      <c r="G52" s="35" t="s">
        <v>1426</v>
      </c>
      <c r="H52" s="71"/>
      <c r="I52" s="17"/>
      <c r="J52" s="769" t="s">
        <v>1444</v>
      </c>
    </row>
    <row r="53" spans="1:10" ht="13.5" thickBot="1" x14ac:dyDescent="0.25">
      <c r="A53" s="431" t="s">
        <v>3006</v>
      </c>
      <c r="B53" s="7" t="s">
        <v>1377</v>
      </c>
      <c r="C53" s="675"/>
      <c r="D53" s="17" t="s">
        <v>672</v>
      </c>
      <c r="E53" s="17" t="s">
        <v>1445</v>
      </c>
      <c r="F53" s="17" t="s">
        <v>1446</v>
      </c>
      <c r="G53" s="35" t="s">
        <v>1447</v>
      </c>
      <c r="H53" s="71"/>
      <c r="I53" s="17"/>
      <c r="J53" s="7"/>
    </row>
    <row r="54" spans="1:10" ht="24.75" thickBot="1" x14ac:dyDescent="0.25">
      <c r="A54" s="431" t="s">
        <v>3007</v>
      </c>
      <c r="B54" s="7" t="s">
        <v>1378</v>
      </c>
      <c r="C54" s="675"/>
      <c r="D54" s="17" t="s">
        <v>672</v>
      </c>
      <c r="E54" s="17" t="s">
        <v>1448</v>
      </c>
      <c r="F54" s="17" t="s">
        <v>1449</v>
      </c>
      <c r="G54" s="35" t="s">
        <v>1450</v>
      </c>
      <c r="H54" s="71"/>
      <c r="I54" s="17"/>
      <c r="J54" s="7"/>
    </row>
    <row r="55" spans="1:10" ht="13.5" thickBot="1" x14ac:dyDescent="0.25">
      <c r="A55" s="431" t="s">
        <v>3008</v>
      </c>
      <c r="B55" s="7" t="s">
        <v>1379</v>
      </c>
      <c r="C55" s="675"/>
      <c r="D55" s="17" t="s">
        <v>672</v>
      </c>
      <c r="E55" s="17" t="s">
        <v>1453</v>
      </c>
      <c r="F55" s="17" t="s">
        <v>1452</v>
      </c>
      <c r="G55" s="35" t="s">
        <v>1451</v>
      </c>
      <c r="H55" s="71"/>
      <c r="I55" s="17"/>
      <c r="J55" s="7"/>
    </row>
    <row r="56" spans="1:10" ht="13.5" thickBot="1" x14ac:dyDescent="0.25">
      <c r="A56" s="823" t="s">
        <v>3009</v>
      </c>
      <c r="B56" s="829" t="s">
        <v>1285</v>
      </c>
      <c r="C56" s="676" t="s">
        <v>102</v>
      </c>
      <c r="D56" s="884" t="s">
        <v>176</v>
      </c>
      <c r="E56" s="884" t="s">
        <v>535</v>
      </c>
      <c r="F56" s="457" t="s">
        <v>536</v>
      </c>
      <c r="G56" s="32" t="s">
        <v>49</v>
      </c>
      <c r="H56" s="72">
        <v>202.5</v>
      </c>
      <c r="I56" s="457"/>
      <c r="J56" s="454"/>
    </row>
    <row r="57" spans="1:10" ht="13.5" thickBot="1" x14ac:dyDescent="0.25">
      <c r="A57" s="823"/>
      <c r="B57" s="830"/>
      <c r="C57" s="677"/>
      <c r="D57" s="899"/>
      <c r="E57" s="899"/>
      <c r="F57" s="436" t="s">
        <v>537</v>
      </c>
      <c r="G57" s="33" t="s">
        <v>102</v>
      </c>
      <c r="H57" s="73">
        <v>338.92</v>
      </c>
      <c r="I57" s="436"/>
      <c r="J57" s="455"/>
    </row>
    <row r="58" spans="1:10" ht="13.5" thickBot="1" x14ac:dyDescent="0.25">
      <c r="A58" s="823"/>
      <c r="B58" s="831"/>
      <c r="C58" s="674"/>
      <c r="D58" s="453" t="s">
        <v>33</v>
      </c>
      <c r="E58" s="453"/>
      <c r="F58" s="453" t="s">
        <v>290</v>
      </c>
      <c r="G58" s="34" t="s">
        <v>102</v>
      </c>
      <c r="H58" s="74">
        <v>289</v>
      </c>
      <c r="I58" s="453"/>
      <c r="J58" s="456"/>
    </row>
    <row r="59" spans="1:10" ht="13.5" thickBot="1" x14ac:dyDescent="0.25">
      <c r="A59" s="823" t="s">
        <v>3010</v>
      </c>
      <c r="B59" s="829" t="s">
        <v>1286</v>
      </c>
      <c r="C59" s="676" t="s">
        <v>49</v>
      </c>
      <c r="D59" s="457" t="s">
        <v>176</v>
      </c>
      <c r="E59" s="457"/>
      <c r="F59" s="457" t="s">
        <v>291</v>
      </c>
      <c r="G59" s="32" t="s">
        <v>102</v>
      </c>
      <c r="H59" s="72">
        <v>131.36000000000001</v>
      </c>
      <c r="I59" s="457"/>
      <c r="J59" s="454"/>
    </row>
    <row r="60" spans="1:10" ht="13.5" thickBot="1" x14ac:dyDescent="0.25">
      <c r="A60" s="823"/>
      <c r="B60" s="830"/>
      <c r="C60" s="677"/>
      <c r="D60" s="436" t="s">
        <v>7</v>
      </c>
      <c r="E60" s="436"/>
      <c r="F60" s="436" t="s">
        <v>292</v>
      </c>
      <c r="G60" s="33" t="s">
        <v>49</v>
      </c>
      <c r="H60" s="75"/>
      <c r="I60" s="436"/>
      <c r="J60" s="455"/>
    </row>
    <row r="61" spans="1:10" ht="13.5" thickBot="1" x14ac:dyDescent="0.25">
      <c r="A61" s="823"/>
      <c r="B61" s="831"/>
      <c r="C61" s="674"/>
      <c r="D61" s="453" t="s">
        <v>672</v>
      </c>
      <c r="E61" s="453"/>
      <c r="F61" s="453" t="s">
        <v>685</v>
      </c>
      <c r="G61" s="34" t="s">
        <v>49</v>
      </c>
      <c r="H61" s="70"/>
      <c r="I61" s="453"/>
      <c r="J61" s="456"/>
    </row>
    <row r="62" spans="1:10" ht="13.5" thickBot="1" x14ac:dyDescent="0.25">
      <c r="A62" s="823" t="s">
        <v>3011</v>
      </c>
      <c r="B62" s="829" t="s">
        <v>68</v>
      </c>
      <c r="C62" s="1136"/>
      <c r="D62" s="884" t="s">
        <v>5</v>
      </c>
      <c r="E62" s="457"/>
      <c r="F62" s="457" t="s">
        <v>69</v>
      </c>
      <c r="G62" s="32" t="s">
        <v>114</v>
      </c>
      <c r="H62" s="76"/>
      <c r="I62" s="457"/>
      <c r="J62" s="454"/>
    </row>
    <row r="63" spans="1:10" ht="13.5" thickBot="1" x14ac:dyDescent="0.25">
      <c r="A63" s="823"/>
      <c r="B63" s="830"/>
      <c r="C63" s="1137"/>
      <c r="D63" s="899"/>
      <c r="E63" s="436" t="s">
        <v>666</v>
      </c>
      <c r="F63" s="436">
        <v>39878</v>
      </c>
      <c r="G63" s="33" t="s">
        <v>114</v>
      </c>
      <c r="H63" s="77"/>
      <c r="I63" s="436"/>
      <c r="J63" s="455"/>
    </row>
    <row r="64" spans="1:10" ht="13.5" thickBot="1" x14ac:dyDescent="0.25">
      <c r="A64" s="823"/>
      <c r="B64" s="830"/>
      <c r="C64" s="1137"/>
      <c r="D64" s="828" t="s">
        <v>33</v>
      </c>
      <c r="E64" s="18" t="s">
        <v>669</v>
      </c>
      <c r="F64" s="436" t="s">
        <v>70</v>
      </c>
      <c r="G64" s="33" t="s">
        <v>103</v>
      </c>
      <c r="H64" s="77"/>
      <c r="I64" s="436"/>
      <c r="J64" s="455"/>
    </row>
    <row r="65" spans="1:10" ht="13.5" thickBot="1" x14ac:dyDescent="0.25">
      <c r="A65" s="823"/>
      <c r="B65" s="831"/>
      <c r="C65" s="1138"/>
      <c r="D65" s="900"/>
      <c r="E65" s="19" t="s">
        <v>668</v>
      </c>
      <c r="F65" s="453" t="s">
        <v>667</v>
      </c>
      <c r="G65" s="34" t="s">
        <v>403</v>
      </c>
      <c r="H65" s="78"/>
      <c r="I65" s="453"/>
      <c r="J65" s="456"/>
    </row>
    <row r="66" spans="1:10" ht="13.5" thickBot="1" x14ac:dyDescent="0.25">
      <c r="A66" s="823" t="s">
        <v>3012</v>
      </c>
      <c r="B66" s="829" t="s">
        <v>1287</v>
      </c>
      <c r="C66" s="676"/>
      <c r="D66" s="884" t="s">
        <v>176</v>
      </c>
      <c r="E66" s="457" t="s">
        <v>564</v>
      </c>
      <c r="F66" s="457" t="s">
        <v>561</v>
      </c>
      <c r="G66" s="32" t="s">
        <v>299</v>
      </c>
      <c r="H66" s="64">
        <v>144.56</v>
      </c>
      <c r="I66" s="457"/>
      <c r="J66" s="454"/>
    </row>
    <row r="67" spans="1:10" ht="13.5" thickBot="1" x14ac:dyDescent="0.25">
      <c r="A67" s="823"/>
      <c r="B67" s="830"/>
      <c r="C67" s="677"/>
      <c r="D67" s="828"/>
      <c r="E67" s="828" t="s">
        <v>565</v>
      </c>
      <c r="F67" s="436" t="s">
        <v>562</v>
      </c>
      <c r="G67" s="33" t="s">
        <v>299</v>
      </c>
      <c r="H67" s="79">
        <v>75.11</v>
      </c>
      <c r="I67" s="436"/>
      <c r="J67" s="455"/>
    </row>
    <row r="68" spans="1:10" ht="13.5" thickBot="1" x14ac:dyDescent="0.25">
      <c r="A68" s="823"/>
      <c r="B68" s="830"/>
      <c r="C68" s="677"/>
      <c r="D68" s="828"/>
      <c r="E68" s="828"/>
      <c r="F68" s="436" t="s">
        <v>563</v>
      </c>
      <c r="G68" s="33" t="s">
        <v>113</v>
      </c>
      <c r="H68" s="79">
        <v>319.23</v>
      </c>
      <c r="I68" s="436"/>
      <c r="J68" s="455"/>
    </row>
    <row r="69" spans="1:10" ht="13.5" thickBot="1" x14ac:dyDescent="0.25">
      <c r="A69" s="823"/>
      <c r="B69" s="830"/>
      <c r="C69" s="677"/>
      <c r="D69" s="436" t="s">
        <v>33</v>
      </c>
      <c r="E69" s="436" t="s">
        <v>670</v>
      </c>
      <c r="F69" s="436" t="s">
        <v>671</v>
      </c>
      <c r="G69" s="33" t="s">
        <v>299</v>
      </c>
      <c r="H69" s="79">
        <v>195</v>
      </c>
      <c r="I69" s="436"/>
      <c r="J69" s="455"/>
    </row>
    <row r="70" spans="1:10" ht="13.5" thickBot="1" x14ac:dyDescent="0.25">
      <c r="A70" s="823"/>
      <c r="B70" s="830"/>
      <c r="C70" s="677"/>
      <c r="D70" s="436" t="s">
        <v>672</v>
      </c>
      <c r="E70" s="18">
        <v>0.98</v>
      </c>
      <c r="F70" s="436" t="s">
        <v>673</v>
      </c>
      <c r="G70" s="33" t="s">
        <v>113</v>
      </c>
      <c r="H70" s="75"/>
      <c r="I70" s="436"/>
      <c r="J70" s="455"/>
    </row>
    <row r="71" spans="1:10" ht="13.5" thickBot="1" x14ac:dyDescent="0.25">
      <c r="A71" s="823"/>
      <c r="B71" s="831"/>
      <c r="C71" s="674"/>
      <c r="D71" s="453" t="s">
        <v>7</v>
      </c>
      <c r="E71" s="19"/>
      <c r="F71" s="453" t="str">
        <f>"0465"</f>
        <v>0465</v>
      </c>
      <c r="G71" s="34" t="s">
        <v>108</v>
      </c>
      <c r="H71" s="70"/>
      <c r="I71" s="453"/>
      <c r="J71" s="456"/>
    </row>
    <row r="72" spans="1:10" ht="13.5" thickBot="1" x14ac:dyDescent="0.25">
      <c r="A72" s="431" t="s">
        <v>3013</v>
      </c>
      <c r="B72" s="451" t="s">
        <v>448</v>
      </c>
      <c r="C72" s="678"/>
      <c r="D72" s="17" t="s">
        <v>176</v>
      </c>
      <c r="E72" s="17"/>
      <c r="F72" s="17" t="s">
        <v>298</v>
      </c>
      <c r="G72" s="31" t="s">
        <v>299</v>
      </c>
      <c r="H72" s="80">
        <v>40</v>
      </c>
      <c r="I72" s="486"/>
      <c r="J72" s="451"/>
    </row>
    <row r="73" spans="1:10" ht="13.5" thickBot="1" x14ac:dyDescent="0.25">
      <c r="A73" s="989" t="s">
        <v>3014</v>
      </c>
      <c r="B73" s="881" t="s">
        <v>435</v>
      </c>
      <c r="C73" s="1139"/>
      <c r="D73" s="458" t="s">
        <v>7</v>
      </c>
      <c r="E73" s="458" t="s">
        <v>430</v>
      </c>
      <c r="F73" s="458" t="s">
        <v>433</v>
      </c>
      <c r="G73" s="36" t="s">
        <v>113</v>
      </c>
      <c r="H73" s="81"/>
      <c r="I73" s="458"/>
      <c r="J73" s="466"/>
    </row>
    <row r="74" spans="1:10" ht="13.5" thickBot="1" x14ac:dyDescent="0.25">
      <c r="A74" s="989"/>
      <c r="B74" s="882"/>
      <c r="C74" s="1140"/>
      <c r="D74" s="867" t="s">
        <v>176</v>
      </c>
      <c r="E74" s="867" t="s">
        <v>436</v>
      </c>
      <c r="F74" s="439" t="s">
        <v>438</v>
      </c>
      <c r="G74" s="37" t="s">
        <v>113</v>
      </c>
      <c r="H74" s="82">
        <v>41.7</v>
      </c>
      <c r="I74" s="439"/>
      <c r="J74" s="433"/>
    </row>
    <row r="75" spans="1:10" ht="13.5" thickBot="1" x14ac:dyDescent="0.25">
      <c r="A75" s="989"/>
      <c r="B75" s="882"/>
      <c r="C75" s="1140"/>
      <c r="D75" s="867"/>
      <c r="E75" s="867"/>
      <c r="F75" s="439" t="s">
        <v>439</v>
      </c>
      <c r="G75" s="37" t="s">
        <v>106</v>
      </c>
      <c r="H75" s="82">
        <v>129</v>
      </c>
      <c r="I75" s="439"/>
      <c r="J75" s="433"/>
    </row>
    <row r="76" spans="1:10" ht="13.5" thickBot="1" x14ac:dyDescent="0.25">
      <c r="A76" s="989"/>
      <c r="B76" s="882"/>
      <c r="C76" s="1140"/>
      <c r="D76" s="867"/>
      <c r="E76" s="867" t="s">
        <v>437</v>
      </c>
      <c r="F76" s="439" t="s">
        <v>440</v>
      </c>
      <c r="G76" s="37" t="s">
        <v>113</v>
      </c>
      <c r="H76" s="82">
        <v>78.5</v>
      </c>
      <c r="I76" s="439"/>
      <c r="J76" s="433"/>
    </row>
    <row r="77" spans="1:10" ht="13.5" thickBot="1" x14ac:dyDescent="0.25">
      <c r="A77" s="989"/>
      <c r="B77" s="883"/>
      <c r="C77" s="1141"/>
      <c r="D77" s="817"/>
      <c r="E77" s="817"/>
      <c r="F77" s="482" t="s">
        <v>441</v>
      </c>
      <c r="G77" s="38" t="s">
        <v>106</v>
      </c>
      <c r="H77" s="83">
        <v>273</v>
      </c>
      <c r="I77" s="482"/>
      <c r="J77" s="434"/>
    </row>
    <row r="78" spans="1:10" ht="13.5" thickBot="1" x14ac:dyDescent="0.25">
      <c r="A78" s="989" t="s">
        <v>3015</v>
      </c>
      <c r="B78" s="881" t="s">
        <v>428</v>
      </c>
      <c r="C78" s="1139"/>
      <c r="D78" s="816" t="s">
        <v>176</v>
      </c>
      <c r="E78" s="816" t="s">
        <v>5</v>
      </c>
      <c r="F78" s="458" t="s">
        <v>442</v>
      </c>
      <c r="G78" s="36" t="s">
        <v>443</v>
      </c>
      <c r="H78" s="84">
        <v>156.11000000000001</v>
      </c>
      <c r="I78" s="458"/>
      <c r="J78" s="466"/>
    </row>
    <row r="79" spans="1:10" ht="13.5" thickBot="1" x14ac:dyDescent="0.25">
      <c r="A79" s="989"/>
      <c r="B79" s="882"/>
      <c r="C79" s="1140"/>
      <c r="D79" s="867"/>
      <c r="E79" s="867"/>
      <c r="F79" s="439" t="s">
        <v>444</v>
      </c>
      <c r="G79" s="37" t="s">
        <v>106</v>
      </c>
      <c r="H79" s="85">
        <v>617.36</v>
      </c>
      <c r="I79" s="439"/>
      <c r="J79" s="433"/>
    </row>
    <row r="80" spans="1:10" ht="13.5" thickBot="1" x14ac:dyDescent="0.25">
      <c r="A80" s="989"/>
      <c r="B80" s="882"/>
      <c r="C80" s="1140"/>
      <c r="D80" s="867"/>
      <c r="E80" s="867" t="s">
        <v>447</v>
      </c>
      <c r="F80" s="439" t="s">
        <v>445</v>
      </c>
      <c r="G80" s="37" t="s">
        <v>113</v>
      </c>
      <c r="H80" s="85">
        <v>179.73</v>
      </c>
      <c r="I80" s="439"/>
      <c r="J80" s="433"/>
    </row>
    <row r="81" spans="1:10" ht="13.5" thickBot="1" x14ac:dyDescent="0.25">
      <c r="A81" s="989"/>
      <c r="B81" s="882"/>
      <c r="C81" s="1140"/>
      <c r="D81" s="867"/>
      <c r="E81" s="867"/>
      <c r="F81" s="439" t="s">
        <v>446</v>
      </c>
      <c r="G81" s="37" t="s">
        <v>106</v>
      </c>
      <c r="H81" s="85">
        <v>762.19</v>
      </c>
      <c r="I81" s="439"/>
      <c r="J81" s="433"/>
    </row>
    <row r="82" spans="1:10" ht="13.5" thickBot="1" x14ac:dyDescent="0.25">
      <c r="A82" s="989"/>
      <c r="B82" s="883"/>
      <c r="C82" s="1141"/>
      <c r="D82" s="482" t="s">
        <v>7</v>
      </c>
      <c r="E82" s="482" t="s">
        <v>71</v>
      </c>
      <c r="F82" s="482" t="s">
        <v>72</v>
      </c>
      <c r="G82" s="38" t="s">
        <v>115</v>
      </c>
      <c r="H82" s="86"/>
      <c r="I82" s="482"/>
      <c r="J82" s="434"/>
    </row>
    <row r="83" spans="1:10" ht="13.5" thickBot="1" x14ac:dyDescent="0.25">
      <c r="A83" s="494" t="s">
        <v>3016</v>
      </c>
      <c r="B83" s="460" t="s">
        <v>429</v>
      </c>
      <c r="C83" s="628"/>
      <c r="D83" s="20" t="s">
        <v>7</v>
      </c>
      <c r="E83" s="20" t="s">
        <v>431</v>
      </c>
      <c r="F83" s="20" t="s">
        <v>432</v>
      </c>
      <c r="G83" s="39" t="s">
        <v>115</v>
      </c>
      <c r="H83" s="87"/>
      <c r="I83" s="449"/>
      <c r="J83" s="460"/>
    </row>
    <row r="84" spans="1:10" x14ac:dyDescent="0.2">
      <c r="A84" s="985" t="s">
        <v>3017</v>
      </c>
      <c r="B84" s="840" t="s">
        <v>734</v>
      </c>
      <c r="C84" s="657"/>
      <c r="D84" s="816" t="s">
        <v>176</v>
      </c>
      <c r="E84" s="816" t="s">
        <v>735</v>
      </c>
      <c r="F84" s="458" t="s">
        <v>736</v>
      </c>
      <c r="G84" s="36" t="s">
        <v>113</v>
      </c>
      <c r="H84" s="81">
        <v>75.400000000000006</v>
      </c>
      <c r="I84" s="458"/>
      <c r="J84" s="881" t="s">
        <v>738</v>
      </c>
    </row>
    <row r="85" spans="1:10" ht="13.5" thickBot="1" x14ac:dyDescent="0.25">
      <c r="A85" s="986"/>
      <c r="B85" s="826"/>
      <c r="C85" s="658"/>
      <c r="D85" s="817"/>
      <c r="E85" s="817"/>
      <c r="F85" s="482" t="s">
        <v>737</v>
      </c>
      <c r="G85" s="38" t="s">
        <v>106</v>
      </c>
      <c r="H85" s="83">
        <v>297.5</v>
      </c>
      <c r="I85" s="482"/>
      <c r="J85" s="883"/>
    </row>
    <row r="86" spans="1:10" ht="13.5" thickBot="1" x14ac:dyDescent="0.25">
      <c r="A86" s="494" t="s">
        <v>3018</v>
      </c>
      <c r="B86" s="460" t="s">
        <v>1288</v>
      </c>
      <c r="C86" s="628"/>
      <c r="D86" s="20" t="s">
        <v>176</v>
      </c>
      <c r="E86" s="20" t="s">
        <v>683</v>
      </c>
      <c r="F86" s="20" t="s">
        <v>684</v>
      </c>
      <c r="G86" s="39" t="s">
        <v>45</v>
      </c>
      <c r="H86" s="87"/>
      <c r="I86" s="449"/>
      <c r="J86" s="460"/>
    </row>
    <row r="87" spans="1:10" ht="13.5" thickBot="1" x14ac:dyDescent="0.25">
      <c r="A87" s="431"/>
      <c r="B87" s="451" t="s">
        <v>556</v>
      </c>
      <c r="C87" s="137"/>
      <c r="D87" s="21"/>
      <c r="E87" s="21"/>
      <c r="F87" s="21"/>
      <c r="G87" s="40"/>
      <c r="H87" s="88"/>
      <c r="I87" s="13"/>
      <c r="J87" s="6"/>
    </row>
    <row r="88" spans="1:10" ht="13.5" thickBot="1" x14ac:dyDescent="0.25">
      <c r="A88" s="431" t="s">
        <v>3019</v>
      </c>
      <c r="B88" s="451" t="s">
        <v>1289</v>
      </c>
      <c r="C88" s="628"/>
      <c r="D88" s="20" t="s">
        <v>176</v>
      </c>
      <c r="E88" s="20"/>
      <c r="F88" s="20" t="s">
        <v>294</v>
      </c>
      <c r="G88" s="39" t="s">
        <v>295</v>
      </c>
      <c r="H88" s="89">
        <v>173.54</v>
      </c>
      <c r="I88" s="449"/>
      <c r="J88" s="460"/>
    </row>
    <row r="89" spans="1:10" ht="13.5" thickBot="1" x14ac:dyDescent="0.25">
      <c r="A89" s="431" t="s">
        <v>3020</v>
      </c>
      <c r="B89" s="451" t="s">
        <v>1291</v>
      </c>
      <c r="C89" s="628"/>
      <c r="D89" s="20" t="s">
        <v>566</v>
      </c>
      <c r="E89" s="20"/>
      <c r="F89" s="20"/>
      <c r="G89" s="39"/>
      <c r="H89" s="89"/>
      <c r="I89" s="449"/>
      <c r="J89" s="460"/>
    </row>
    <row r="90" spans="1:10" ht="13.5" thickBot="1" x14ac:dyDescent="0.25">
      <c r="A90" s="431"/>
      <c r="B90" s="451" t="s">
        <v>674</v>
      </c>
      <c r="C90" s="137"/>
      <c r="D90" s="21"/>
      <c r="E90" s="21"/>
      <c r="F90" s="21"/>
      <c r="G90" s="40"/>
      <c r="H90" s="88"/>
      <c r="I90" s="13"/>
      <c r="J90" s="6"/>
    </row>
    <row r="91" spans="1:10" ht="13.5" thickBot="1" x14ac:dyDescent="0.25">
      <c r="A91" s="494" t="s">
        <v>3021</v>
      </c>
      <c r="B91" s="460" t="s">
        <v>1290</v>
      </c>
      <c r="C91" s="1141" t="s">
        <v>187</v>
      </c>
      <c r="D91" s="20" t="s">
        <v>176</v>
      </c>
      <c r="E91" s="20"/>
      <c r="F91" s="20" t="s">
        <v>297</v>
      </c>
      <c r="G91" s="39" t="s">
        <v>145</v>
      </c>
      <c r="H91" s="90">
        <v>70</v>
      </c>
      <c r="I91" s="449"/>
      <c r="J91" s="460"/>
    </row>
    <row r="92" spans="1:10" ht="13.5" thickBot="1" x14ac:dyDescent="0.25">
      <c r="A92" s="494" t="s">
        <v>3022</v>
      </c>
      <c r="B92" s="460" t="s">
        <v>1292</v>
      </c>
      <c r="C92" s="628"/>
      <c r="D92" s="20" t="s">
        <v>176</v>
      </c>
      <c r="E92" s="20"/>
      <c r="F92" s="20" t="s">
        <v>300</v>
      </c>
      <c r="G92" s="39" t="s">
        <v>45</v>
      </c>
      <c r="H92" s="90">
        <v>25</v>
      </c>
      <c r="I92" s="449"/>
      <c r="J92" s="460"/>
    </row>
    <row r="93" spans="1:10" ht="13.5" thickBot="1" x14ac:dyDescent="0.25">
      <c r="A93" s="832" t="s">
        <v>3023</v>
      </c>
      <c r="B93" s="881" t="s">
        <v>345</v>
      </c>
      <c r="C93" s="627"/>
      <c r="D93" s="448" t="s">
        <v>176</v>
      </c>
      <c r="E93" s="448" t="s">
        <v>344</v>
      </c>
      <c r="F93" s="448" t="s">
        <v>346</v>
      </c>
      <c r="G93" s="42" t="s">
        <v>312</v>
      </c>
      <c r="H93" s="92"/>
      <c r="I93" s="478"/>
      <c r="J93" s="476" t="s">
        <v>1962</v>
      </c>
    </row>
    <row r="94" spans="1:10" ht="13.5" thickBot="1" x14ac:dyDescent="0.25">
      <c r="A94" s="833"/>
      <c r="B94" s="883"/>
      <c r="C94" s="628"/>
      <c r="D94" s="448" t="s">
        <v>33</v>
      </c>
      <c r="E94" s="448" t="s">
        <v>1965</v>
      </c>
      <c r="F94" s="448" t="s">
        <v>1963</v>
      </c>
      <c r="G94" s="42" t="s">
        <v>312</v>
      </c>
      <c r="H94" s="92">
        <v>100</v>
      </c>
      <c r="I94" s="478"/>
      <c r="J94" s="476" t="s">
        <v>1964</v>
      </c>
    </row>
    <row r="95" spans="1:10" ht="16.5" thickBot="1" x14ac:dyDescent="0.25">
      <c r="A95" s="977" t="s">
        <v>343</v>
      </c>
      <c r="B95" s="977"/>
      <c r="C95" s="977"/>
      <c r="D95" s="977"/>
      <c r="E95" s="977"/>
      <c r="F95" s="977"/>
      <c r="G95" s="977"/>
      <c r="H95" s="977"/>
      <c r="I95" s="977"/>
      <c r="J95" s="977"/>
    </row>
    <row r="96" spans="1:10" x14ac:dyDescent="0.2">
      <c r="A96" s="976" t="s">
        <v>742</v>
      </c>
      <c r="B96" s="882" t="s">
        <v>452</v>
      </c>
      <c r="C96" s="922"/>
      <c r="D96" s="909" t="s">
        <v>176</v>
      </c>
      <c r="E96" s="483" t="s">
        <v>450</v>
      </c>
      <c r="F96" s="483" t="s">
        <v>347</v>
      </c>
      <c r="G96" s="56" t="s">
        <v>312</v>
      </c>
      <c r="H96" s="233">
        <v>365.5</v>
      </c>
      <c r="I96" s="483"/>
      <c r="J96" s="770" t="s">
        <v>2916</v>
      </c>
    </row>
    <row r="97" spans="1:10" ht="23.25" thickBot="1" x14ac:dyDescent="0.25">
      <c r="A97" s="976"/>
      <c r="B97" s="882"/>
      <c r="C97" s="922"/>
      <c r="D97" s="910"/>
      <c r="E97" s="484" t="s">
        <v>451</v>
      </c>
      <c r="F97" s="484" t="s">
        <v>449</v>
      </c>
      <c r="G97" s="41" t="s">
        <v>312</v>
      </c>
      <c r="H97" s="91">
        <v>414</v>
      </c>
      <c r="I97" s="484"/>
      <c r="J97" s="771" t="s">
        <v>2917</v>
      </c>
    </row>
    <row r="98" spans="1:10" ht="16.5" thickBot="1" x14ac:dyDescent="0.25">
      <c r="A98" s="977" t="s">
        <v>1483</v>
      </c>
      <c r="B98" s="977"/>
      <c r="C98" s="977"/>
      <c r="D98" s="977"/>
      <c r="E98" s="977"/>
      <c r="F98" s="977"/>
      <c r="G98" s="977"/>
      <c r="H98" s="977"/>
      <c r="I98" s="977"/>
      <c r="J98" s="977"/>
    </row>
    <row r="99" spans="1:10" x14ac:dyDescent="0.2">
      <c r="A99" s="1098" t="s">
        <v>2934</v>
      </c>
      <c r="B99" s="935" t="s">
        <v>1510</v>
      </c>
      <c r="C99" s="1142"/>
      <c r="D99" s="1096" t="s">
        <v>27</v>
      </c>
      <c r="E99" s="377" t="s">
        <v>1511</v>
      </c>
      <c r="F99" s="378" t="s">
        <v>1512</v>
      </c>
      <c r="G99" s="377" t="s">
        <v>1513</v>
      </c>
      <c r="H99" s="379">
        <v>11</v>
      </c>
      <c r="I99" s="380"/>
      <c r="J99" s="466"/>
    </row>
    <row r="100" spans="1:10" ht="13.5" thickBot="1" x14ac:dyDescent="0.25">
      <c r="A100" s="1099"/>
      <c r="B100" s="936"/>
      <c r="C100" s="679"/>
      <c r="D100" s="1097"/>
      <c r="E100" s="381" t="s">
        <v>1514</v>
      </c>
      <c r="F100" s="382" t="s">
        <v>1515</v>
      </c>
      <c r="G100" s="381" t="s">
        <v>1513</v>
      </c>
      <c r="H100" s="383">
        <v>11</v>
      </c>
      <c r="I100" s="384"/>
      <c r="J100" s="441"/>
    </row>
    <row r="101" spans="1:10" ht="13.5" thickBot="1" x14ac:dyDescent="0.25">
      <c r="A101" s="470" t="s">
        <v>2935</v>
      </c>
      <c r="B101" s="385" t="s">
        <v>2589</v>
      </c>
      <c r="C101" s="680"/>
      <c r="D101" s="151" t="s">
        <v>27</v>
      </c>
      <c r="E101" s="152" t="s">
        <v>2596</v>
      </c>
      <c r="F101" s="386" t="s">
        <v>2595</v>
      </c>
      <c r="G101" s="152" t="s">
        <v>2594</v>
      </c>
      <c r="H101" s="387"/>
      <c r="I101" s="153"/>
      <c r="J101" s="139"/>
    </row>
    <row r="102" spans="1:10" ht="13.5" thickBot="1" x14ac:dyDescent="0.25">
      <c r="A102" s="470" t="s">
        <v>2936</v>
      </c>
      <c r="B102" s="385" t="s">
        <v>2590</v>
      </c>
      <c r="C102" s="680"/>
      <c r="D102" s="151" t="s">
        <v>27</v>
      </c>
      <c r="E102" s="152" t="s">
        <v>2596</v>
      </c>
      <c r="F102" s="386" t="s">
        <v>2593</v>
      </c>
      <c r="G102" s="152" t="s">
        <v>2594</v>
      </c>
      <c r="H102" s="387">
        <v>130</v>
      </c>
      <c r="I102" s="153"/>
      <c r="J102" s="139"/>
    </row>
    <row r="103" spans="1:10" ht="13.5" thickBot="1" x14ac:dyDescent="0.25">
      <c r="A103" s="470" t="s">
        <v>2937</v>
      </c>
      <c r="B103" s="385" t="s">
        <v>2592</v>
      </c>
      <c r="C103" s="680">
        <v>2</v>
      </c>
      <c r="D103" s="151" t="s">
        <v>27</v>
      </c>
      <c r="E103" s="152" t="s">
        <v>2597</v>
      </c>
      <c r="F103" s="217" t="s">
        <v>2598</v>
      </c>
      <c r="G103" s="152" t="s">
        <v>2594</v>
      </c>
      <c r="H103" s="387">
        <v>86</v>
      </c>
      <c r="I103" s="153"/>
      <c r="J103" s="139"/>
    </row>
    <row r="104" spans="1:10" ht="26.25" thickBot="1" x14ac:dyDescent="0.25">
      <c r="A104" s="470" t="s">
        <v>2938</v>
      </c>
      <c r="B104" s="385" t="s">
        <v>2591</v>
      </c>
      <c r="C104" s="680">
        <v>2</v>
      </c>
      <c r="D104" s="151" t="s">
        <v>27</v>
      </c>
      <c r="E104" s="152" t="s">
        <v>2597</v>
      </c>
      <c r="F104" s="388" t="s">
        <v>2599</v>
      </c>
      <c r="G104" s="152" t="s">
        <v>2594</v>
      </c>
      <c r="H104" s="387">
        <v>95</v>
      </c>
      <c r="I104" s="153"/>
      <c r="J104" s="139"/>
    </row>
    <row r="105" spans="1:10" ht="26.25" customHeight="1" thickBot="1" x14ac:dyDescent="0.25">
      <c r="A105" s="421" t="s">
        <v>3024</v>
      </c>
      <c r="B105" s="257" t="s">
        <v>1516</v>
      </c>
      <c r="C105" s="1143"/>
      <c r="D105" s="151" t="s">
        <v>176</v>
      </c>
      <c r="E105" s="152" t="s">
        <v>1517</v>
      </c>
      <c r="F105" s="153" t="s">
        <v>1518</v>
      </c>
      <c r="G105" s="487" t="s">
        <v>1519</v>
      </c>
      <c r="H105" s="154" t="s">
        <v>1520</v>
      </c>
      <c r="I105" s="489"/>
      <c r="J105" s="464"/>
    </row>
    <row r="106" spans="1:10" x14ac:dyDescent="0.2">
      <c r="A106" s="834" t="s">
        <v>3025</v>
      </c>
      <c r="B106" s="891" t="s">
        <v>1928</v>
      </c>
      <c r="C106" s="668"/>
      <c r="D106" s="893" t="s">
        <v>33</v>
      </c>
      <c r="E106" s="508" t="s">
        <v>1838</v>
      </c>
      <c r="F106" s="473" t="s">
        <v>1844</v>
      </c>
      <c r="G106" s="508"/>
      <c r="H106" s="170"/>
      <c r="I106" s="473"/>
      <c r="J106" s="440"/>
    </row>
    <row r="107" spans="1:10" x14ac:dyDescent="0.2">
      <c r="A107" s="835"/>
      <c r="B107" s="896"/>
      <c r="C107" s="669"/>
      <c r="D107" s="911"/>
      <c r="E107" s="509" t="s">
        <v>1839</v>
      </c>
      <c r="F107" s="474" t="s">
        <v>1845</v>
      </c>
      <c r="G107" s="509"/>
      <c r="H107" s="171"/>
      <c r="I107" s="474"/>
      <c r="J107" s="491"/>
    </row>
    <row r="108" spans="1:10" x14ac:dyDescent="0.2">
      <c r="A108" s="835"/>
      <c r="B108" s="896"/>
      <c r="C108" s="669"/>
      <c r="D108" s="911"/>
      <c r="E108" s="509" t="s">
        <v>1840</v>
      </c>
      <c r="F108" s="474" t="s">
        <v>1846</v>
      </c>
      <c r="G108" s="509"/>
      <c r="H108" s="171"/>
      <c r="I108" s="474"/>
      <c r="J108" s="491"/>
    </row>
    <row r="109" spans="1:10" ht="25.5" x14ac:dyDescent="0.2">
      <c r="A109" s="835"/>
      <c r="B109" s="896"/>
      <c r="C109" s="669"/>
      <c r="D109" s="911" t="s">
        <v>176</v>
      </c>
      <c r="E109" s="509" t="s">
        <v>1939</v>
      </c>
      <c r="F109" s="474" t="s">
        <v>1940</v>
      </c>
      <c r="G109" s="509" t="s">
        <v>1942</v>
      </c>
      <c r="H109" s="171" t="s">
        <v>1943</v>
      </c>
      <c r="I109" s="474"/>
      <c r="J109" s="772" t="s">
        <v>1941</v>
      </c>
    </row>
    <row r="110" spans="1:10" x14ac:dyDescent="0.2">
      <c r="A110" s="835"/>
      <c r="B110" s="896"/>
      <c r="C110" s="669"/>
      <c r="D110" s="911"/>
      <c r="E110" s="509" t="s">
        <v>1944</v>
      </c>
      <c r="F110" s="474" t="s">
        <v>1945</v>
      </c>
      <c r="G110" s="509" t="s">
        <v>1931</v>
      </c>
      <c r="H110" s="171" t="s">
        <v>1946</v>
      </c>
      <c r="I110" s="474"/>
      <c r="J110" s="772" t="s">
        <v>1947</v>
      </c>
    </row>
    <row r="111" spans="1:10" ht="13.5" thickBot="1" x14ac:dyDescent="0.25">
      <c r="A111" s="836"/>
      <c r="B111" s="892"/>
      <c r="C111" s="670"/>
      <c r="D111" s="894"/>
      <c r="E111" s="510" t="s">
        <v>1948</v>
      </c>
      <c r="F111" s="525" t="s">
        <v>1949</v>
      </c>
      <c r="G111" s="510" t="s">
        <v>1931</v>
      </c>
      <c r="H111" s="172" t="s">
        <v>1950</v>
      </c>
      <c r="I111" s="525"/>
      <c r="J111" s="232" t="s">
        <v>1951</v>
      </c>
    </row>
    <row r="112" spans="1:10" x14ac:dyDescent="0.2">
      <c r="A112" s="834" t="s">
        <v>3026</v>
      </c>
      <c r="B112" s="837" t="s">
        <v>1929</v>
      </c>
      <c r="C112" s="642"/>
      <c r="D112" s="904" t="s">
        <v>33</v>
      </c>
      <c r="E112" s="508" t="s">
        <v>1841</v>
      </c>
      <c r="F112" s="473" t="s">
        <v>1847</v>
      </c>
      <c r="G112" s="508"/>
      <c r="H112" s="170"/>
      <c r="I112" s="473"/>
      <c r="J112" s="230"/>
    </row>
    <row r="113" spans="1:10" x14ac:dyDescent="0.2">
      <c r="A113" s="835"/>
      <c r="B113" s="838"/>
      <c r="C113" s="643"/>
      <c r="D113" s="905"/>
      <c r="E113" s="509" t="s">
        <v>1842</v>
      </c>
      <c r="F113" s="474" t="s">
        <v>1848</v>
      </c>
      <c r="G113" s="509"/>
      <c r="H113" s="171"/>
      <c r="I113" s="474"/>
      <c r="J113" s="772"/>
    </row>
    <row r="114" spans="1:10" x14ac:dyDescent="0.2">
      <c r="A114" s="835"/>
      <c r="B114" s="838"/>
      <c r="C114" s="643"/>
      <c r="D114" s="948"/>
      <c r="E114" s="509" t="s">
        <v>1843</v>
      </c>
      <c r="F114" s="474" t="s">
        <v>1849</v>
      </c>
      <c r="G114" s="509"/>
      <c r="H114" s="171"/>
      <c r="I114" s="474"/>
      <c r="J114" s="772"/>
    </row>
    <row r="115" spans="1:10" x14ac:dyDescent="0.2">
      <c r="A115" s="835"/>
      <c r="B115" s="838"/>
      <c r="C115" s="643"/>
      <c r="D115" s="943" t="s">
        <v>176</v>
      </c>
      <c r="E115" s="509" t="s">
        <v>1934</v>
      </c>
      <c r="F115" s="474" t="s">
        <v>1930</v>
      </c>
      <c r="G115" s="509" t="s">
        <v>1931</v>
      </c>
      <c r="H115" s="171" t="s">
        <v>1932</v>
      </c>
      <c r="I115" s="474"/>
      <c r="J115" s="772" t="s">
        <v>1933</v>
      </c>
    </row>
    <row r="116" spans="1:10" ht="13.5" thickBot="1" x14ac:dyDescent="0.25">
      <c r="A116" s="835"/>
      <c r="B116" s="838"/>
      <c r="C116" s="644"/>
      <c r="D116" s="906"/>
      <c r="E116" s="510" t="s">
        <v>1935</v>
      </c>
      <c r="F116" s="525" t="s">
        <v>1936</v>
      </c>
      <c r="G116" s="510" t="s">
        <v>1931</v>
      </c>
      <c r="H116" s="172" t="s">
        <v>1937</v>
      </c>
      <c r="I116" s="525"/>
      <c r="J116" s="232" t="s">
        <v>1938</v>
      </c>
    </row>
    <row r="117" spans="1:10" ht="13.5" thickBot="1" x14ac:dyDescent="0.25">
      <c r="A117" s="836"/>
      <c r="B117" s="839"/>
      <c r="C117" s="661"/>
      <c r="D117" s="490"/>
      <c r="E117" s="254" t="s">
        <v>1956</v>
      </c>
      <c r="F117" s="327" t="s">
        <v>1957</v>
      </c>
      <c r="G117" s="254" t="s">
        <v>1533</v>
      </c>
      <c r="H117" s="268" t="s">
        <v>1958</v>
      </c>
      <c r="I117" s="327"/>
      <c r="J117" s="773" t="s">
        <v>1959</v>
      </c>
    </row>
    <row r="118" spans="1:10" x14ac:dyDescent="0.2">
      <c r="A118" s="806" t="s">
        <v>3027</v>
      </c>
      <c r="B118" s="891" t="s">
        <v>1850</v>
      </c>
      <c r="C118" s="642"/>
      <c r="D118" s="893" t="s">
        <v>33</v>
      </c>
      <c r="E118" s="950" t="s">
        <v>1851</v>
      </c>
      <c r="F118" s="473" t="s">
        <v>1852</v>
      </c>
      <c r="G118" s="508" t="s">
        <v>187</v>
      </c>
      <c r="H118" s="170"/>
      <c r="I118" s="473"/>
      <c r="J118" s="440"/>
    </row>
    <row r="119" spans="1:10" x14ac:dyDescent="0.2">
      <c r="A119" s="807"/>
      <c r="B119" s="896"/>
      <c r="C119" s="643"/>
      <c r="D119" s="911"/>
      <c r="E119" s="951"/>
      <c r="F119" s="474" t="s">
        <v>1853</v>
      </c>
      <c r="G119" s="509" t="s">
        <v>523</v>
      </c>
      <c r="H119" s="171"/>
      <c r="I119" s="474"/>
      <c r="J119" s="491"/>
    </row>
    <row r="120" spans="1:10" x14ac:dyDescent="0.2">
      <c r="A120" s="807"/>
      <c r="B120" s="896"/>
      <c r="C120" s="643"/>
      <c r="D120" s="911"/>
      <c r="E120" s="951"/>
      <c r="F120" s="474" t="s">
        <v>1854</v>
      </c>
      <c r="G120" s="509" t="s">
        <v>1857</v>
      </c>
      <c r="H120" s="171"/>
      <c r="I120" s="474"/>
      <c r="J120" s="491"/>
    </row>
    <row r="121" spans="1:10" x14ac:dyDescent="0.2">
      <c r="A121" s="807"/>
      <c r="B121" s="896"/>
      <c r="C121" s="643"/>
      <c r="D121" s="911"/>
      <c r="E121" s="951"/>
      <c r="F121" s="474" t="s">
        <v>1855</v>
      </c>
      <c r="G121" s="509" t="s">
        <v>1858</v>
      </c>
      <c r="H121" s="171"/>
      <c r="I121" s="474"/>
      <c r="J121" s="491"/>
    </row>
    <row r="122" spans="1:10" x14ac:dyDescent="0.2">
      <c r="A122" s="807"/>
      <c r="B122" s="896"/>
      <c r="C122" s="643"/>
      <c r="D122" s="911"/>
      <c r="E122" s="951"/>
      <c r="F122" s="474" t="s">
        <v>1856</v>
      </c>
      <c r="G122" s="509" t="s">
        <v>114</v>
      </c>
      <c r="H122" s="171"/>
      <c r="I122" s="474"/>
      <c r="J122" s="491"/>
    </row>
    <row r="123" spans="1:10" x14ac:dyDescent="0.2">
      <c r="A123" s="807"/>
      <c r="B123" s="896"/>
      <c r="C123" s="643"/>
      <c r="D123" s="911"/>
      <c r="E123" s="951" t="s">
        <v>1859</v>
      </c>
      <c r="F123" s="474" t="s">
        <v>1860</v>
      </c>
      <c r="G123" s="509" t="s">
        <v>187</v>
      </c>
      <c r="H123" s="171"/>
      <c r="I123" s="474"/>
      <c r="J123" s="491"/>
    </row>
    <row r="124" spans="1:10" x14ac:dyDescent="0.2">
      <c r="A124" s="807"/>
      <c r="B124" s="896"/>
      <c r="C124" s="643"/>
      <c r="D124" s="911"/>
      <c r="E124" s="951"/>
      <c r="F124" s="474" t="s">
        <v>1861</v>
      </c>
      <c r="G124" s="509" t="s">
        <v>523</v>
      </c>
      <c r="H124" s="171"/>
      <c r="I124" s="474"/>
      <c r="J124" s="491"/>
    </row>
    <row r="125" spans="1:10" x14ac:dyDescent="0.2">
      <c r="A125" s="807"/>
      <c r="B125" s="896"/>
      <c r="C125" s="643"/>
      <c r="D125" s="911"/>
      <c r="E125" s="951"/>
      <c r="F125" s="474" t="s">
        <v>1862</v>
      </c>
      <c r="G125" s="509" t="s">
        <v>1857</v>
      </c>
      <c r="H125" s="171"/>
      <c r="I125" s="474"/>
      <c r="J125" s="772"/>
    </row>
    <row r="126" spans="1:10" x14ac:dyDescent="0.2">
      <c r="A126" s="807"/>
      <c r="B126" s="896"/>
      <c r="C126" s="643"/>
      <c r="D126" s="911"/>
      <c r="E126" s="951"/>
      <c r="F126" s="474" t="s">
        <v>1863</v>
      </c>
      <c r="G126" s="509" t="s">
        <v>1858</v>
      </c>
      <c r="H126" s="171"/>
      <c r="I126" s="474"/>
      <c r="J126" s="772"/>
    </row>
    <row r="127" spans="1:10" ht="13.5" thickBot="1" x14ac:dyDescent="0.25">
      <c r="A127" s="808"/>
      <c r="B127" s="892"/>
      <c r="C127" s="644"/>
      <c r="D127" s="894"/>
      <c r="E127" s="1068"/>
      <c r="F127" s="525" t="s">
        <v>1864</v>
      </c>
      <c r="G127" s="510" t="s">
        <v>114</v>
      </c>
      <c r="H127" s="172"/>
      <c r="I127" s="525"/>
      <c r="J127" s="232"/>
    </row>
    <row r="128" spans="1:10" ht="13.5" thickBot="1" x14ac:dyDescent="0.25">
      <c r="A128" s="421" t="s">
        <v>3028</v>
      </c>
      <c r="B128" s="413" t="s">
        <v>2527</v>
      </c>
      <c r="C128" s="644"/>
      <c r="D128" s="417" t="s">
        <v>176</v>
      </c>
      <c r="E128" s="417" t="s">
        <v>2497</v>
      </c>
      <c r="F128" s="417" t="s">
        <v>2498</v>
      </c>
      <c r="G128" s="146" t="s">
        <v>1925</v>
      </c>
      <c r="H128" s="290" t="s">
        <v>2499</v>
      </c>
      <c r="I128" s="527"/>
      <c r="J128" s="774" t="s">
        <v>1927</v>
      </c>
    </row>
    <row r="129" spans="1:10" ht="25.5" customHeight="1" x14ac:dyDescent="0.2">
      <c r="A129" s="832" t="s">
        <v>3029</v>
      </c>
      <c r="B129" s="872" t="s">
        <v>2506</v>
      </c>
      <c r="C129" s="642"/>
      <c r="D129" s="878" t="s">
        <v>176</v>
      </c>
      <c r="E129" s="427" t="s">
        <v>2510</v>
      </c>
      <c r="F129" s="427" t="s">
        <v>2511</v>
      </c>
      <c r="G129" s="508" t="s">
        <v>2512</v>
      </c>
      <c r="H129" s="287" t="s">
        <v>2513</v>
      </c>
      <c r="I129" s="473"/>
      <c r="J129" s="230" t="s">
        <v>2514</v>
      </c>
    </row>
    <row r="130" spans="1:10" x14ac:dyDescent="0.2">
      <c r="A130" s="1038"/>
      <c r="B130" s="873"/>
      <c r="C130" s="643"/>
      <c r="D130" s="879"/>
      <c r="E130" s="428" t="s">
        <v>2510</v>
      </c>
      <c r="F130" s="428" t="s">
        <v>2515</v>
      </c>
      <c r="G130" s="509" t="s">
        <v>399</v>
      </c>
      <c r="H130" s="288" t="s">
        <v>2516</v>
      </c>
      <c r="I130" s="474"/>
      <c r="J130" s="772" t="s">
        <v>2517</v>
      </c>
    </row>
    <row r="131" spans="1:10" ht="25.5" customHeight="1" x14ac:dyDescent="0.2">
      <c r="A131" s="1038"/>
      <c r="B131" s="873"/>
      <c r="C131" s="643"/>
      <c r="D131" s="879"/>
      <c r="E131" s="428" t="s">
        <v>2518</v>
      </c>
      <c r="F131" s="428" t="s">
        <v>2519</v>
      </c>
      <c r="G131" s="509" t="s">
        <v>2520</v>
      </c>
      <c r="H131" s="288" t="s">
        <v>2521</v>
      </c>
      <c r="I131" s="474"/>
      <c r="J131" s="772"/>
    </row>
    <row r="132" spans="1:10" ht="25.5" customHeight="1" x14ac:dyDescent="0.2">
      <c r="A132" s="1038"/>
      <c r="B132" s="873"/>
      <c r="C132" s="643"/>
      <c r="D132" s="879"/>
      <c r="E132" s="428" t="s">
        <v>2518</v>
      </c>
      <c r="F132" s="428" t="s">
        <v>2522</v>
      </c>
      <c r="G132" s="509" t="s">
        <v>2520</v>
      </c>
      <c r="H132" s="288" t="s">
        <v>2523</v>
      </c>
      <c r="I132" s="474"/>
      <c r="J132" s="772" t="s">
        <v>2524</v>
      </c>
    </row>
    <row r="133" spans="1:10" ht="23.25" thickBot="1" x14ac:dyDescent="0.25">
      <c r="A133" s="833"/>
      <c r="B133" s="874"/>
      <c r="C133" s="644"/>
      <c r="D133" s="880"/>
      <c r="E133" s="514" t="s">
        <v>2525</v>
      </c>
      <c r="F133" s="514" t="s">
        <v>1924</v>
      </c>
      <c r="G133" s="510" t="s">
        <v>1925</v>
      </c>
      <c r="H133" s="172" t="s">
        <v>1926</v>
      </c>
      <c r="I133" s="525"/>
      <c r="J133" s="232" t="s">
        <v>2526</v>
      </c>
    </row>
    <row r="134" spans="1:10" x14ac:dyDescent="0.2">
      <c r="A134" s="832" t="s">
        <v>3030</v>
      </c>
      <c r="B134" s="872" t="s">
        <v>2507</v>
      </c>
      <c r="C134" s="642"/>
      <c r="D134" s="878" t="s">
        <v>176</v>
      </c>
      <c r="E134" s="427" t="s">
        <v>2496</v>
      </c>
      <c r="F134" s="427" t="s">
        <v>2494</v>
      </c>
      <c r="G134" s="508" t="s">
        <v>399</v>
      </c>
      <c r="H134" s="287" t="s">
        <v>2495</v>
      </c>
      <c r="I134" s="473"/>
      <c r="J134" s="230"/>
    </row>
    <row r="135" spans="1:10" ht="26.25" customHeight="1" thickBot="1" x14ac:dyDescent="0.25">
      <c r="A135" s="833"/>
      <c r="B135" s="874"/>
      <c r="C135" s="644"/>
      <c r="D135" s="880"/>
      <c r="E135" s="514" t="s">
        <v>2493</v>
      </c>
      <c r="F135" s="514" t="s">
        <v>2500</v>
      </c>
      <c r="G135" s="510" t="s">
        <v>2501</v>
      </c>
      <c r="H135" s="289" t="s">
        <v>2502</v>
      </c>
      <c r="I135" s="525"/>
      <c r="J135" s="232"/>
    </row>
    <row r="136" spans="1:10" ht="34.5" thickBot="1" x14ac:dyDescent="0.25">
      <c r="A136" s="834" t="s">
        <v>3031</v>
      </c>
      <c r="B136" s="837" t="s">
        <v>1865</v>
      </c>
      <c r="C136" s="642"/>
      <c r="D136" s="901" t="s">
        <v>176</v>
      </c>
      <c r="E136" s="487" t="s">
        <v>1952</v>
      </c>
      <c r="F136" s="489" t="s">
        <v>1484</v>
      </c>
      <c r="G136" s="487" t="s">
        <v>1485</v>
      </c>
      <c r="H136" s="154" t="s">
        <v>1486</v>
      </c>
      <c r="I136" s="489"/>
      <c r="J136" s="774" t="s">
        <v>1487</v>
      </c>
    </row>
    <row r="137" spans="1:10" ht="26.25" customHeight="1" thickBot="1" x14ac:dyDescent="0.25">
      <c r="A137" s="835"/>
      <c r="B137" s="838"/>
      <c r="C137" s="643"/>
      <c r="D137" s="902"/>
      <c r="E137" s="152" t="s">
        <v>1953</v>
      </c>
      <c r="F137" s="153" t="s">
        <v>1488</v>
      </c>
      <c r="G137" s="487" t="s">
        <v>1485</v>
      </c>
      <c r="H137" s="154" t="s">
        <v>1489</v>
      </c>
      <c r="I137" s="489"/>
      <c r="J137" s="774"/>
    </row>
    <row r="138" spans="1:10" ht="26.25" customHeight="1" thickBot="1" x14ac:dyDescent="0.25">
      <c r="A138" s="835"/>
      <c r="B138" s="838"/>
      <c r="C138" s="643"/>
      <c r="D138" s="902"/>
      <c r="E138" s="152" t="s">
        <v>1954</v>
      </c>
      <c r="F138" s="153" t="s">
        <v>1490</v>
      </c>
      <c r="G138" s="487" t="s">
        <v>1485</v>
      </c>
      <c r="H138" s="154" t="s">
        <v>1491</v>
      </c>
      <c r="I138" s="489"/>
      <c r="J138" s="464"/>
    </row>
    <row r="139" spans="1:10" ht="26.25" customHeight="1" thickBot="1" x14ac:dyDescent="0.25">
      <c r="A139" s="835"/>
      <c r="B139" s="838"/>
      <c r="C139" s="643"/>
      <c r="D139" s="902"/>
      <c r="E139" s="152" t="s">
        <v>1955</v>
      </c>
      <c r="F139" s="153" t="s">
        <v>1492</v>
      </c>
      <c r="G139" s="487" t="s">
        <v>1493</v>
      </c>
      <c r="H139" s="154" t="s">
        <v>1494</v>
      </c>
      <c r="I139" s="489"/>
      <c r="J139" s="464"/>
    </row>
    <row r="140" spans="1:10" ht="13.5" thickBot="1" x14ac:dyDescent="0.25">
      <c r="A140" s="835"/>
      <c r="B140" s="838"/>
      <c r="C140" s="643"/>
      <c r="D140" s="903"/>
      <c r="E140" s="152" t="s">
        <v>1495</v>
      </c>
      <c r="F140" s="153" t="s">
        <v>1496</v>
      </c>
      <c r="G140" s="487" t="s">
        <v>1497</v>
      </c>
      <c r="H140" s="154" t="s">
        <v>1498</v>
      </c>
      <c r="I140" s="489"/>
      <c r="J140" s="464"/>
    </row>
    <row r="141" spans="1:10" ht="38.25" x14ac:dyDescent="0.2">
      <c r="A141" s="835"/>
      <c r="B141" s="838"/>
      <c r="C141" s="643"/>
      <c r="D141" s="904" t="s">
        <v>33</v>
      </c>
      <c r="E141" s="508" t="s">
        <v>1866</v>
      </c>
      <c r="F141" s="473" t="s">
        <v>1867</v>
      </c>
      <c r="G141" s="508" t="s">
        <v>523</v>
      </c>
      <c r="H141" s="170"/>
      <c r="I141" s="473"/>
      <c r="J141" s="440" t="s">
        <v>1868</v>
      </c>
    </row>
    <row r="142" spans="1:10" x14ac:dyDescent="0.2">
      <c r="A142" s="835"/>
      <c r="B142" s="838"/>
      <c r="C142" s="643"/>
      <c r="D142" s="905"/>
      <c r="E142" s="509" t="s">
        <v>1869</v>
      </c>
      <c r="F142" s="474" t="s">
        <v>1870</v>
      </c>
      <c r="G142" s="509" t="s">
        <v>45</v>
      </c>
      <c r="H142" s="171"/>
      <c r="I142" s="474"/>
      <c r="J142" s="491" t="s">
        <v>1906</v>
      </c>
    </row>
    <row r="143" spans="1:10" x14ac:dyDescent="0.2">
      <c r="A143" s="835"/>
      <c r="B143" s="838"/>
      <c r="C143" s="643"/>
      <c r="D143" s="905"/>
      <c r="E143" s="509" t="s">
        <v>1869</v>
      </c>
      <c r="F143" s="474" t="s">
        <v>1871</v>
      </c>
      <c r="G143" s="509" t="s">
        <v>102</v>
      </c>
      <c r="H143" s="171"/>
      <c r="I143" s="474"/>
      <c r="J143" s="491" t="s">
        <v>1906</v>
      </c>
    </row>
    <row r="144" spans="1:10" x14ac:dyDescent="0.2">
      <c r="A144" s="835"/>
      <c r="B144" s="838"/>
      <c r="C144" s="643"/>
      <c r="D144" s="905"/>
      <c r="E144" s="944" t="s">
        <v>1875</v>
      </c>
      <c r="F144" s="474" t="s">
        <v>1872</v>
      </c>
      <c r="G144" s="509" t="s">
        <v>45</v>
      </c>
      <c r="H144" s="171"/>
      <c r="I144" s="474"/>
      <c r="J144" s="491" t="s">
        <v>1877</v>
      </c>
    </row>
    <row r="145" spans="1:10" x14ac:dyDescent="0.2">
      <c r="A145" s="835"/>
      <c r="B145" s="838"/>
      <c r="C145" s="643"/>
      <c r="D145" s="905"/>
      <c r="E145" s="945"/>
      <c r="F145" s="474" t="s">
        <v>1873</v>
      </c>
      <c r="G145" s="509" t="s">
        <v>49</v>
      </c>
      <c r="H145" s="171"/>
      <c r="I145" s="474"/>
      <c r="J145" s="491" t="s">
        <v>1877</v>
      </c>
    </row>
    <row r="146" spans="1:10" x14ac:dyDescent="0.2">
      <c r="A146" s="835"/>
      <c r="B146" s="838"/>
      <c r="C146" s="643"/>
      <c r="D146" s="905"/>
      <c r="E146" s="509" t="s">
        <v>1876</v>
      </c>
      <c r="F146" s="474" t="s">
        <v>1874</v>
      </c>
      <c r="G146" s="509" t="s">
        <v>45</v>
      </c>
      <c r="H146" s="171"/>
      <c r="I146" s="474"/>
      <c r="J146" s="491" t="s">
        <v>1877</v>
      </c>
    </row>
    <row r="147" spans="1:10" x14ac:dyDescent="0.2">
      <c r="A147" s="835"/>
      <c r="B147" s="838"/>
      <c r="C147" s="643"/>
      <c r="D147" s="905"/>
      <c r="E147" s="4" t="s">
        <v>1892</v>
      </c>
      <c r="F147" s="4" t="s">
        <v>1878</v>
      </c>
      <c r="G147" s="509" t="s">
        <v>45</v>
      </c>
      <c r="H147" s="171"/>
      <c r="I147" s="474"/>
      <c r="J147" s="491" t="s">
        <v>1905</v>
      </c>
    </row>
    <row r="148" spans="1:10" x14ac:dyDescent="0.2">
      <c r="A148" s="835"/>
      <c r="B148" s="838"/>
      <c r="C148" s="643"/>
      <c r="D148" s="905"/>
      <c r="E148" s="4" t="s">
        <v>1893</v>
      </c>
      <c r="F148" s="4" t="s">
        <v>1879</v>
      </c>
      <c r="G148" s="509" t="s">
        <v>45</v>
      </c>
      <c r="H148" s="171"/>
      <c r="I148" s="474"/>
      <c r="J148" s="491" t="s">
        <v>1905</v>
      </c>
    </row>
    <row r="149" spans="1:10" x14ac:dyDescent="0.2">
      <c r="A149" s="835"/>
      <c r="B149" s="838"/>
      <c r="C149" s="643"/>
      <c r="D149" s="905"/>
      <c r="E149" s="4" t="s">
        <v>1894</v>
      </c>
      <c r="F149" s="4" t="s">
        <v>1880</v>
      </c>
      <c r="G149" s="509" t="s">
        <v>45</v>
      </c>
      <c r="H149" s="171"/>
      <c r="I149" s="474"/>
      <c r="J149" s="491" t="s">
        <v>1905</v>
      </c>
    </row>
    <row r="150" spans="1:10" x14ac:dyDescent="0.2">
      <c r="A150" s="835"/>
      <c r="B150" s="838"/>
      <c r="C150" s="643"/>
      <c r="D150" s="905"/>
      <c r="E150" s="4" t="s">
        <v>1895</v>
      </c>
      <c r="F150" s="4" t="s">
        <v>1881</v>
      </c>
      <c r="G150" s="509" t="s">
        <v>45</v>
      </c>
      <c r="H150" s="171"/>
      <c r="I150" s="474"/>
      <c r="J150" s="491" t="s">
        <v>1906</v>
      </c>
    </row>
    <row r="151" spans="1:10" x14ac:dyDescent="0.2">
      <c r="A151" s="835"/>
      <c r="B151" s="838"/>
      <c r="C151" s="643"/>
      <c r="D151" s="905"/>
      <c r="E151" s="4" t="s">
        <v>1896</v>
      </c>
      <c r="F151" s="4" t="s">
        <v>1882</v>
      </c>
      <c r="G151" s="509" t="s">
        <v>45</v>
      </c>
      <c r="H151" s="171"/>
      <c r="I151" s="474"/>
      <c r="J151" s="491" t="s">
        <v>1906</v>
      </c>
    </row>
    <row r="152" spans="1:10" x14ac:dyDescent="0.2">
      <c r="A152" s="835"/>
      <c r="B152" s="838"/>
      <c r="C152" s="643"/>
      <c r="D152" s="905"/>
      <c r="E152" s="4" t="s">
        <v>1897</v>
      </c>
      <c r="F152" s="4" t="s">
        <v>1883</v>
      </c>
      <c r="G152" s="509" t="s">
        <v>45</v>
      </c>
      <c r="H152" s="171"/>
      <c r="I152" s="474"/>
      <c r="J152" s="491" t="s">
        <v>1906</v>
      </c>
    </row>
    <row r="153" spans="1:10" x14ac:dyDescent="0.2">
      <c r="A153" s="835"/>
      <c r="B153" s="838"/>
      <c r="C153" s="643"/>
      <c r="D153" s="905"/>
      <c r="E153" s="4" t="s">
        <v>1898</v>
      </c>
      <c r="F153" s="4" t="s">
        <v>1884</v>
      </c>
      <c r="G153" s="509" t="s">
        <v>45</v>
      </c>
      <c r="H153" s="171"/>
      <c r="I153" s="474"/>
      <c r="J153" s="491" t="s">
        <v>1907</v>
      </c>
    </row>
    <row r="154" spans="1:10" x14ac:dyDescent="0.2">
      <c r="A154" s="835"/>
      <c r="B154" s="838"/>
      <c r="C154" s="643"/>
      <c r="D154" s="905"/>
      <c r="E154" s="4" t="s">
        <v>1899</v>
      </c>
      <c r="F154" s="4" t="s">
        <v>1885</v>
      </c>
      <c r="G154" s="509" t="s">
        <v>45</v>
      </c>
      <c r="H154" s="171"/>
      <c r="I154" s="474"/>
      <c r="J154" s="491" t="s">
        <v>1907</v>
      </c>
    </row>
    <row r="155" spans="1:10" x14ac:dyDescent="0.2">
      <c r="A155" s="835"/>
      <c r="B155" s="838"/>
      <c r="C155" s="643"/>
      <c r="D155" s="905"/>
      <c r="E155" s="4" t="s">
        <v>1900</v>
      </c>
      <c r="F155" s="4" t="s">
        <v>1886</v>
      </c>
      <c r="G155" s="509" t="s">
        <v>45</v>
      </c>
      <c r="H155" s="171"/>
      <c r="I155" s="474"/>
      <c r="J155" s="491" t="s">
        <v>1908</v>
      </c>
    </row>
    <row r="156" spans="1:10" x14ac:dyDescent="0.2">
      <c r="A156" s="835"/>
      <c r="B156" s="838"/>
      <c r="C156" s="643"/>
      <c r="D156" s="905"/>
      <c r="E156" s="4" t="s">
        <v>1901</v>
      </c>
      <c r="F156" s="4" t="s">
        <v>1887</v>
      </c>
      <c r="G156" s="509" t="s">
        <v>45</v>
      </c>
      <c r="H156" s="171"/>
      <c r="I156" s="474"/>
      <c r="J156" s="491" t="s">
        <v>1908</v>
      </c>
    </row>
    <row r="157" spans="1:10" x14ac:dyDescent="0.2">
      <c r="A157" s="835"/>
      <c r="B157" s="838"/>
      <c r="C157" s="643"/>
      <c r="D157" s="905"/>
      <c r="E157" s="4" t="s">
        <v>1902</v>
      </c>
      <c r="F157" s="4" t="s">
        <v>1888</v>
      </c>
      <c r="G157" s="509" t="s">
        <v>45</v>
      </c>
      <c r="H157" s="171"/>
      <c r="I157" s="474"/>
      <c r="J157" s="491" t="s">
        <v>1909</v>
      </c>
    </row>
    <row r="158" spans="1:10" x14ac:dyDescent="0.2">
      <c r="A158" s="835"/>
      <c r="B158" s="838"/>
      <c r="C158" s="643"/>
      <c r="D158" s="905"/>
      <c r="E158" s="4" t="s">
        <v>1903</v>
      </c>
      <c r="F158" s="4" t="s">
        <v>1889</v>
      </c>
      <c r="G158" s="509" t="s">
        <v>45</v>
      </c>
      <c r="H158" s="171"/>
      <c r="I158" s="474"/>
      <c r="J158" s="491" t="s">
        <v>1909</v>
      </c>
    </row>
    <row r="159" spans="1:10" x14ac:dyDescent="0.2">
      <c r="A159" s="835"/>
      <c r="B159" s="838"/>
      <c r="C159" s="643"/>
      <c r="D159" s="905"/>
      <c r="E159" s="4" t="s">
        <v>1904</v>
      </c>
      <c r="F159" s="4" t="s">
        <v>1890</v>
      </c>
      <c r="G159" s="509" t="s">
        <v>45</v>
      </c>
      <c r="H159" s="171"/>
      <c r="I159" s="474"/>
      <c r="J159" s="491" t="s">
        <v>1910</v>
      </c>
    </row>
    <row r="160" spans="1:10" ht="13.5" thickBot="1" x14ac:dyDescent="0.25">
      <c r="A160" s="835"/>
      <c r="B160" s="838"/>
      <c r="C160" s="643"/>
      <c r="D160" s="906"/>
      <c r="E160" s="264" t="s">
        <v>1911</v>
      </c>
      <c r="F160" s="4" t="s">
        <v>1891</v>
      </c>
      <c r="G160" s="509" t="s">
        <v>45</v>
      </c>
      <c r="H160" s="171"/>
      <c r="I160" s="474"/>
      <c r="J160" s="491" t="s">
        <v>1910</v>
      </c>
    </row>
    <row r="161" spans="1:10" ht="13.5" thickBot="1" x14ac:dyDescent="0.25">
      <c r="A161" s="835"/>
      <c r="B161" s="838"/>
      <c r="C161" s="643"/>
      <c r="D161" s="490" t="s">
        <v>2241</v>
      </c>
      <c r="E161" s="337" t="s">
        <v>2536</v>
      </c>
      <c r="F161" s="338" t="s">
        <v>2568</v>
      </c>
      <c r="G161" s="492" t="s">
        <v>2249</v>
      </c>
      <c r="H161" s="339"/>
      <c r="I161" s="498"/>
      <c r="J161" s="340" t="s">
        <v>2541</v>
      </c>
    </row>
    <row r="162" spans="1:10" x14ac:dyDescent="0.2">
      <c r="A162" s="835"/>
      <c r="B162" s="838"/>
      <c r="C162" s="643"/>
      <c r="D162" s="344" t="s">
        <v>176</v>
      </c>
      <c r="E162" s="824" t="s">
        <v>2537</v>
      </c>
      <c r="F162" s="345" t="s">
        <v>2556</v>
      </c>
      <c r="G162" s="508" t="s">
        <v>2557</v>
      </c>
      <c r="H162" s="346" t="s">
        <v>2558</v>
      </c>
      <c r="I162" s="473"/>
      <c r="J162" s="553" t="s">
        <v>2542</v>
      </c>
    </row>
    <row r="163" spans="1:10" ht="13.5" thickBot="1" x14ac:dyDescent="0.25">
      <c r="A163" s="835"/>
      <c r="B163" s="838"/>
      <c r="C163" s="643"/>
      <c r="D163" s="347" t="s">
        <v>2241</v>
      </c>
      <c r="E163" s="946"/>
      <c r="F163" s="3" t="s">
        <v>2569</v>
      </c>
      <c r="G163" s="510" t="s">
        <v>2249</v>
      </c>
      <c r="H163" s="348"/>
      <c r="I163" s="525"/>
      <c r="J163" s="430"/>
    </row>
    <row r="164" spans="1:10" ht="25.5" customHeight="1" x14ac:dyDescent="0.2">
      <c r="A164" s="835"/>
      <c r="B164" s="838"/>
      <c r="C164" s="643"/>
      <c r="D164" s="344" t="s">
        <v>176</v>
      </c>
      <c r="E164" s="824" t="s">
        <v>2538</v>
      </c>
      <c r="F164" s="345" t="s">
        <v>2554</v>
      </c>
      <c r="G164" s="508" t="s">
        <v>2552</v>
      </c>
      <c r="H164" s="346" t="s">
        <v>2555</v>
      </c>
      <c r="I164" s="473"/>
      <c r="J164" s="553" t="s">
        <v>2543</v>
      </c>
    </row>
    <row r="165" spans="1:10" ht="13.5" thickBot="1" x14ac:dyDescent="0.25">
      <c r="A165" s="835"/>
      <c r="B165" s="838"/>
      <c r="C165" s="643"/>
      <c r="D165" s="347" t="s">
        <v>2241</v>
      </c>
      <c r="E165" s="946"/>
      <c r="F165" s="3" t="s">
        <v>2570</v>
      </c>
      <c r="G165" s="510" t="s">
        <v>2249</v>
      </c>
      <c r="H165" s="348"/>
      <c r="I165" s="525"/>
      <c r="J165" s="430"/>
    </row>
    <row r="166" spans="1:10" ht="26.25" customHeight="1" thickBot="1" x14ac:dyDescent="0.25">
      <c r="A166" s="835"/>
      <c r="B166" s="838"/>
      <c r="C166" s="643"/>
      <c r="D166" s="488" t="s">
        <v>176</v>
      </c>
      <c r="E166" s="947" t="s">
        <v>2539</v>
      </c>
      <c r="F166" s="341" t="s">
        <v>2551</v>
      </c>
      <c r="G166" s="493" t="s">
        <v>2552</v>
      </c>
      <c r="H166" s="342" t="s">
        <v>2553</v>
      </c>
      <c r="I166" s="499"/>
      <c r="J166" s="343" t="s">
        <v>2544</v>
      </c>
    </row>
    <row r="167" spans="1:10" ht="13.5" thickBot="1" x14ac:dyDescent="0.25">
      <c r="A167" s="835"/>
      <c r="B167" s="838"/>
      <c r="C167" s="643"/>
      <c r="D167" s="490" t="s">
        <v>2241</v>
      </c>
      <c r="E167" s="947"/>
      <c r="F167" s="338" t="s">
        <v>2571</v>
      </c>
      <c r="G167" s="492" t="s">
        <v>2249</v>
      </c>
      <c r="H167" s="349"/>
      <c r="I167" s="498"/>
      <c r="J167" s="340"/>
    </row>
    <row r="168" spans="1:10" ht="13.5" thickBot="1" x14ac:dyDescent="0.25">
      <c r="A168" s="835"/>
      <c r="B168" s="838"/>
      <c r="C168" s="643"/>
      <c r="D168" s="351" t="s">
        <v>176</v>
      </c>
      <c r="E168" s="352" t="s">
        <v>2559</v>
      </c>
      <c r="F168" s="353" t="s">
        <v>2560</v>
      </c>
      <c r="G168" s="142" t="s">
        <v>187</v>
      </c>
      <c r="H168" s="354" t="s">
        <v>2563</v>
      </c>
      <c r="I168" s="141"/>
      <c r="J168" s="271" t="s">
        <v>2561</v>
      </c>
    </row>
    <row r="169" spans="1:10" ht="13.5" thickBot="1" x14ac:dyDescent="0.25">
      <c r="A169" s="835"/>
      <c r="B169" s="838"/>
      <c r="C169" s="643"/>
      <c r="D169" s="351" t="s">
        <v>176</v>
      </c>
      <c r="E169" s="352" t="s">
        <v>2562</v>
      </c>
      <c r="F169" s="353" t="s">
        <v>2564</v>
      </c>
      <c r="G169" s="142" t="s">
        <v>523</v>
      </c>
      <c r="H169" s="354" t="s">
        <v>2565</v>
      </c>
      <c r="I169" s="141"/>
      <c r="J169" s="271" t="s">
        <v>2566</v>
      </c>
    </row>
    <row r="170" spans="1:10" ht="13.5" thickBot="1" x14ac:dyDescent="0.25">
      <c r="A170" s="835"/>
      <c r="B170" s="838"/>
      <c r="C170" s="643"/>
      <c r="D170" s="351" t="s">
        <v>2241</v>
      </c>
      <c r="E170" s="352" t="s">
        <v>2540</v>
      </c>
      <c r="F170" s="353" t="s">
        <v>2567</v>
      </c>
      <c r="G170" s="142" t="s">
        <v>2249</v>
      </c>
      <c r="H170" s="355"/>
      <c r="I170" s="141"/>
      <c r="J170" s="271" t="s">
        <v>2545</v>
      </c>
    </row>
    <row r="171" spans="1:10" ht="13.5" thickBot="1" x14ac:dyDescent="0.25">
      <c r="A171" s="835"/>
      <c r="B171" s="838"/>
      <c r="C171" s="643"/>
      <c r="D171" s="488" t="s">
        <v>176</v>
      </c>
      <c r="E171" s="350" t="s">
        <v>2574</v>
      </c>
      <c r="F171" s="341" t="s">
        <v>2572</v>
      </c>
      <c r="G171" s="493" t="s">
        <v>2249</v>
      </c>
      <c r="H171" s="342" t="s">
        <v>2573</v>
      </c>
      <c r="I171" s="499"/>
      <c r="J171" s="343" t="s">
        <v>2547</v>
      </c>
    </row>
    <row r="172" spans="1:10" ht="13.5" thickBot="1" x14ac:dyDescent="0.25">
      <c r="A172" s="835"/>
      <c r="B172" s="838"/>
      <c r="C172" s="643"/>
      <c r="D172" s="488"/>
      <c r="E172" s="336" t="s">
        <v>2546</v>
      </c>
      <c r="F172" s="4"/>
      <c r="G172" s="509"/>
      <c r="H172" s="171"/>
      <c r="I172" s="474"/>
      <c r="J172" s="429" t="s">
        <v>2547</v>
      </c>
    </row>
    <row r="173" spans="1:10" ht="13.5" thickBot="1" x14ac:dyDescent="0.25">
      <c r="A173" s="835"/>
      <c r="B173" s="838"/>
      <c r="C173" s="643"/>
      <c r="D173" s="488"/>
      <c r="E173" s="336" t="s">
        <v>2548</v>
      </c>
      <c r="F173" s="4"/>
      <c r="G173" s="509"/>
      <c r="H173" s="171"/>
      <c r="I173" s="474"/>
      <c r="J173" s="429" t="s">
        <v>2550</v>
      </c>
    </row>
    <row r="174" spans="1:10" ht="13.5" thickBot="1" x14ac:dyDescent="0.25">
      <c r="A174" s="835"/>
      <c r="B174" s="838"/>
      <c r="C174" s="643"/>
      <c r="D174" s="488"/>
      <c r="E174" s="336" t="s">
        <v>2549</v>
      </c>
      <c r="F174" s="4"/>
      <c r="G174" s="509"/>
      <c r="H174" s="171"/>
      <c r="I174" s="474"/>
      <c r="J174" s="429" t="s">
        <v>2550</v>
      </c>
    </row>
    <row r="175" spans="1:10" ht="13.5" thickBot="1" x14ac:dyDescent="0.25">
      <c r="A175" s="835"/>
      <c r="B175" s="838"/>
      <c r="C175" s="643"/>
      <c r="D175" s="263" t="s">
        <v>176</v>
      </c>
      <c r="E175" s="264" t="s">
        <v>1915</v>
      </c>
      <c r="F175" s="264" t="s">
        <v>1912</v>
      </c>
      <c r="G175" s="509" t="s">
        <v>1913</v>
      </c>
      <c r="H175" s="265">
        <v>431</v>
      </c>
      <c r="I175" s="474"/>
      <c r="J175" s="491" t="s">
        <v>1914</v>
      </c>
    </row>
    <row r="176" spans="1:10" x14ac:dyDescent="0.2">
      <c r="A176" s="835"/>
      <c r="B176" s="838"/>
      <c r="C176" s="643"/>
      <c r="D176" s="904" t="s">
        <v>27</v>
      </c>
      <c r="E176" s="264" t="s">
        <v>1916</v>
      </c>
      <c r="F176" s="266" t="s">
        <v>1917</v>
      </c>
      <c r="G176" s="509"/>
      <c r="H176" s="265">
        <v>1780</v>
      </c>
      <c r="I176" s="474"/>
      <c r="J176" s="491" t="s">
        <v>1921</v>
      </c>
    </row>
    <row r="177" spans="1:10" ht="13.5" thickBot="1" x14ac:dyDescent="0.25">
      <c r="A177" s="835"/>
      <c r="B177" s="838"/>
      <c r="C177" s="643"/>
      <c r="D177" s="906"/>
      <c r="E177" s="264" t="s">
        <v>1918</v>
      </c>
      <c r="F177" s="264" t="s">
        <v>1919</v>
      </c>
      <c r="G177" s="509"/>
      <c r="H177" s="265">
        <v>1780</v>
      </c>
      <c r="I177" s="474"/>
      <c r="J177" s="491" t="s">
        <v>1920</v>
      </c>
    </row>
    <row r="178" spans="1:10" x14ac:dyDescent="0.2">
      <c r="A178" s="835"/>
      <c r="B178" s="838"/>
      <c r="C178" s="643"/>
      <c r="D178" s="904"/>
      <c r="E178" s="264" t="s">
        <v>1922</v>
      </c>
      <c r="F178" s="4"/>
      <c r="G178" s="509"/>
      <c r="H178" s="171"/>
      <c r="I178" s="474"/>
      <c r="J178" s="491"/>
    </row>
    <row r="179" spans="1:10" ht="13.5" thickBot="1" x14ac:dyDescent="0.25">
      <c r="A179" s="836"/>
      <c r="B179" s="839"/>
      <c r="C179" s="644"/>
      <c r="D179" s="906"/>
      <c r="E179" s="267" t="s">
        <v>1923</v>
      </c>
      <c r="F179" s="3"/>
      <c r="G179" s="510"/>
      <c r="H179" s="172"/>
      <c r="I179" s="525"/>
      <c r="J179" s="441"/>
    </row>
    <row r="180" spans="1:10" ht="13.5" thickBot="1" x14ac:dyDescent="0.25">
      <c r="A180" s="1088" t="s">
        <v>3032</v>
      </c>
      <c r="B180" s="1079" t="s">
        <v>1499</v>
      </c>
      <c r="C180" s="664"/>
      <c r="D180" s="1082" t="s">
        <v>176</v>
      </c>
      <c r="E180" s="940" t="s">
        <v>1500</v>
      </c>
      <c r="F180" s="153">
        <v>18421</v>
      </c>
      <c r="G180" s="487" t="s">
        <v>49</v>
      </c>
      <c r="H180" s="155">
        <v>96</v>
      </c>
      <c r="I180" s="489"/>
      <c r="J180" s="464"/>
    </row>
    <row r="181" spans="1:10" ht="13.5" thickBot="1" x14ac:dyDescent="0.25">
      <c r="A181" s="1089"/>
      <c r="B181" s="1080"/>
      <c r="C181" s="653"/>
      <c r="D181" s="1083"/>
      <c r="E181" s="941"/>
      <c r="F181" s="153">
        <v>18422</v>
      </c>
      <c r="G181" s="487" t="s">
        <v>1501</v>
      </c>
      <c r="H181" s="154" t="s">
        <v>1502</v>
      </c>
      <c r="I181" s="489"/>
      <c r="J181" s="464"/>
    </row>
    <row r="182" spans="1:10" ht="13.5" thickBot="1" x14ac:dyDescent="0.25">
      <c r="A182" s="1090"/>
      <c r="B182" s="1081"/>
      <c r="C182" s="654"/>
      <c r="D182" s="1084"/>
      <c r="E182" s="942"/>
      <c r="F182" s="153">
        <v>18423</v>
      </c>
      <c r="G182" s="487" t="s">
        <v>502</v>
      </c>
      <c r="H182" s="155">
        <v>375</v>
      </c>
      <c r="I182" s="489"/>
      <c r="J182" s="464"/>
    </row>
    <row r="183" spans="1:10" ht="16.5" thickBot="1" x14ac:dyDescent="0.3">
      <c r="A183" s="841" t="s">
        <v>2207</v>
      </c>
      <c r="B183" s="842"/>
      <c r="C183" s="842"/>
      <c r="D183" s="842"/>
      <c r="E183" s="842"/>
      <c r="F183" s="842"/>
      <c r="G183" s="842"/>
      <c r="H183" s="842"/>
      <c r="I183" s="842"/>
      <c r="J183" s="842"/>
    </row>
    <row r="184" spans="1:10" ht="26.25" thickBot="1" x14ac:dyDescent="0.3">
      <c r="A184" s="494"/>
      <c r="B184" s="271" t="s">
        <v>2219</v>
      </c>
      <c r="C184" s="445"/>
      <c r="D184" s="272" t="s">
        <v>176</v>
      </c>
      <c r="E184" s="272" t="s">
        <v>2220</v>
      </c>
      <c r="F184" s="272" t="s">
        <v>2221</v>
      </c>
      <c r="G184" s="142" t="s">
        <v>2222</v>
      </c>
      <c r="H184" s="273" t="s">
        <v>2223</v>
      </c>
      <c r="I184" s="445"/>
      <c r="J184" s="445"/>
    </row>
    <row r="185" spans="1:10" ht="16.5" thickBot="1" x14ac:dyDescent="0.3">
      <c r="A185" s="494"/>
      <c r="B185" s="271" t="s">
        <v>2224</v>
      </c>
      <c r="C185" s="445"/>
      <c r="D185" s="272" t="s">
        <v>176</v>
      </c>
      <c r="E185" s="272" t="s">
        <v>2225</v>
      </c>
      <c r="F185" s="272" t="s">
        <v>2226</v>
      </c>
      <c r="G185" s="142" t="s">
        <v>113</v>
      </c>
      <c r="H185" s="273" t="s">
        <v>2227</v>
      </c>
      <c r="I185" s="445"/>
      <c r="J185" s="445"/>
    </row>
    <row r="186" spans="1:10" ht="26.25" thickBot="1" x14ac:dyDescent="0.25">
      <c r="A186" s="494"/>
      <c r="B186" s="271" t="s">
        <v>2218</v>
      </c>
      <c r="C186" s="140"/>
      <c r="D186" s="272" t="s">
        <v>176</v>
      </c>
      <c r="E186" s="272" t="s">
        <v>2214</v>
      </c>
      <c r="F186" s="272" t="s">
        <v>2215</v>
      </c>
      <c r="G186" s="142" t="s">
        <v>2216</v>
      </c>
      <c r="H186" s="273" t="s">
        <v>2217</v>
      </c>
      <c r="I186" s="141"/>
      <c r="J186" s="271"/>
    </row>
    <row r="187" spans="1:10" ht="23.25" thickBot="1" x14ac:dyDescent="0.25">
      <c r="A187" s="494"/>
      <c r="B187" s="271" t="s">
        <v>2213</v>
      </c>
      <c r="C187" s="140"/>
      <c r="D187" s="272" t="s">
        <v>176</v>
      </c>
      <c r="E187" s="272" t="s">
        <v>2208</v>
      </c>
      <c r="F187" s="272" t="s">
        <v>2209</v>
      </c>
      <c r="G187" s="142" t="s">
        <v>2210</v>
      </c>
      <c r="H187" s="273" t="s">
        <v>2211</v>
      </c>
      <c r="I187" s="141"/>
      <c r="J187" s="775" t="s">
        <v>2212</v>
      </c>
    </row>
    <row r="188" spans="1:10" ht="13.5" thickBot="1" x14ac:dyDescent="0.25">
      <c r="A188" s="494"/>
      <c r="B188" s="271" t="s">
        <v>2228</v>
      </c>
      <c r="C188" s="140"/>
      <c r="D188" s="272" t="s">
        <v>176</v>
      </c>
      <c r="E188" s="272" t="s">
        <v>2229</v>
      </c>
      <c r="F188" s="272" t="s">
        <v>2230</v>
      </c>
      <c r="G188" s="142" t="s">
        <v>2231</v>
      </c>
      <c r="H188" s="273" t="s">
        <v>2232</v>
      </c>
      <c r="I188" s="141"/>
      <c r="J188" s="775" t="s">
        <v>2233</v>
      </c>
    </row>
    <row r="189" spans="1:10" x14ac:dyDescent="0.2">
      <c r="A189" s="832"/>
      <c r="B189" s="872" t="s">
        <v>2234</v>
      </c>
      <c r="C189" s="875"/>
      <c r="D189" s="938" t="s">
        <v>33</v>
      </c>
      <c r="E189" s="427" t="s">
        <v>2235</v>
      </c>
      <c r="F189" s="427" t="s">
        <v>2237</v>
      </c>
      <c r="G189" s="508" t="s">
        <v>187</v>
      </c>
      <c r="H189" s="287"/>
      <c r="I189" s="473"/>
      <c r="J189" s="230" t="s">
        <v>2239</v>
      </c>
    </row>
    <row r="190" spans="1:10" x14ac:dyDescent="0.2">
      <c r="A190" s="1038"/>
      <c r="B190" s="873"/>
      <c r="C190" s="876"/>
      <c r="D190" s="939"/>
      <c r="E190" s="428" t="s">
        <v>2236</v>
      </c>
      <c r="F190" s="428" t="s">
        <v>2238</v>
      </c>
      <c r="G190" s="509" t="s">
        <v>187</v>
      </c>
      <c r="H190" s="288"/>
      <c r="I190" s="474"/>
      <c r="J190" s="772" t="s">
        <v>2240</v>
      </c>
    </row>
    <row r="191" spans="1:10" x14ac:dyDescent="0.2">
      <c r="A191" s="1038"/>
      <c r="B191" s="873"/>
      <c r="C191" s="876"/>
      <c r="D191" s="939" t="s">
        <v>2241</v>
      </c>
      <c r="E191" s="939" t="s">
        <v>2242</v>
      </c>
      <c r="F191" s="428" t="s">
        <v>2244</v>
      </c>
      <c r="G191" s="509" t="s">
        <v>2245</v>
      </c>
      <c r="H191" s="288"/>
      <c r="I191" s="474"/>
      <c r="J191" s="1091" t="s">
        <v>2243</v>
      </c>
    </row>
    <row r="192" spans="1:10" x14ac:dyDescent="0.2">
      <c r="A192" s="1038"/>
      <c r="B192" s="873"/>
      <c r="C192" s="876"/>
      <c r="D192" s="939"/>
      <c r="E192" s="939"/>
      <c r="F192" s="428" t="s">
        <v>2246</v>
      </c>
      <c r="G192" s="509" t="s">
        <v>114</v>
      </c>
      <c r="H192" s="288"/>
      <c r="I192" s="474"/>
      <c r="J192" s="1091"/>
    </row>
    <row r="193" spans="1:10" x14ac:dyDescent="0.2">
      <c r="A193" s="1038"/>
      <c r="B193" s="873"/>
      <c r="C193" s="876"/>
      <c r="D193" s="939"/>
      <c r="E193" s="939"/>
      <c r="F193" s="428" t="s">
        <v>2247</v>
      </c>
      <c r="G193" s="509" t="s">
        <v>187</v>
      </c>
      <c r="H193" s="288"/>
      <c r="I193" s="474"/>
      <c r="J193" s="1091"/>
    </row>
    <row r="194" spans="1:10" ht="13.5" thickBot="1" x14ac:dyDescent="0.25">
      <c r="A194" s="1038"/>
      <c r="B194" s="873"/>
      <c r="C194" s="876"/>
      <c r="D194" s="1085"/>
      <c r="E194" s="1085"/>
      <c r="F194" s="514" t="s">
        <v>2248</v>
      </c>
      <c r="G194" s="510" t="s">
        <v>2249</v>
      </c>
      <c r="H194" s="289"/>
      <c r="I194" s="525"/>
      <c r="J194" s="1092"/>
    </row>
    <row r="195" spans="1:10" ht="13.5" thickBot="1" x14ac:dyDescent="0.25">
      <c r="A195" s="1038"/>
      <c r="B195" s="873"/>
      <c r="C195" s="876"/>
      <c r="D195" s="878" t="s">
        <v>2250</v>
      </c>
      <c r="E195" s="292" t="s">
        <v>2253</v>
      </c>
      <c r="F195" s="291" t="s">
        <v>2251</v>
      </c>
      <c r="G195" s="146" t="s">
        <v>403</v>
      </c>
      <c r="H195" s="290"/>
      <c r="I195" s="527"/>
      <c r="J195" s="774"/>
    </row>
    <row r="196" spans="1:10" ht="13.5" thickBot="1" x14ac:dyDescent="0.25">
      <c r="A196" s="1038"/>
      <c r="B196" s="873"/>
      <c r="C196" s="876"/>
      <c r="D196" s="880"/>
      <c r="E196" s="417" t="s">
        <v>2253</v>
      </c>
      <c r="F196" s="291" t="s">
        <v>2252</v>
      </c>
      <c r="G196" s="146" t="s">
        <v>103</v>
      </c>
      <c r="H196" s="290"/>
      <c r="I196" s="527"/>
      <c r="J196" s="774"/>
    </row>
    <row r="197" spans="1:10" ht="13.5" thickBot="1" x14ac:dyDescent="0.25">
      <c r="A197" s="1038"/>
      <c r="B197" s="873"/>
      <c r="C197" s="876"/>
      <c r="D197" s="417" t="s">
        <v>2256</v>
      </c>
      <c r="E197" s="292" t="s">
        <v>2254</v>
      </c>
      <c r="F197" t="s">
        <v>2255</v>
      </c>
      <c r="G197" s="146" t="s">
        <v>399</v>
      </c>
      <c r="H197" s="290"/>
      <c r="I197" s="527"/>
      <c r="J197" s="774"/>
    </row>
    <row r="198" spans="1:10" ht="13.5" thickBot="1" x14ac:dyDescent="0.25">
      <c r="A198" s="1038"/>
      <c r="B198" s="874"/>
      <c r="C198" s="877"/>
      <c r="D198" s="417" t="s">
        <v>176</v>
      </c>
      <c r="E198" s="292" t="s">
        <v>2257</v>
      </c>
      <c r="F198" s="417" t="s">
        <v>2258</v>
      </c>
      <c r="G198" s="146" t="s">
        <v>2259</v>
      </c>
      <c r="H198" s="290"/>
      <c r="I198" s="527"/>
      <c r="J198" s="774"/>
    </row>
    <row r="199" spans="1:10" ht="13.5" thickBot="1" x14ac:dyDescent="0.25">
      <c r="A199" s="426"/>
      <c r="B199" s="413" t="s">
        <v>2509</v>
      </c>
      <c r="C199" s="415"/>
      <c r="D199" s="417" t="s">
        <v>176</v>
      </c>
      <c r="E199" s="417" t="s">
        <v>2479</v>
      </c>
      <c r="F199" s="417" t="s">
        <v>2480</v>
      </c>
      <c r="G199" s="146" t="s">
        <v>1754</v>
      </c>
      <c r="H199" s="290" t="s">
        <v>2481</v>
      </c>
      <c r="I199" s="527"/>
      <c r="J199" s="774" t="s">
        <v>2482</v>
      </c>
    </row>
    <row r="200" spans="1:10" ht="13.5" thickBot="1" x14ac:dyDescent="0.25">
      <c r="A200" s="426"/>
      <c r="B200" s="12" t="s">
        <v>2484</v>
      </c>
      <c r="C200" s="415"/>
      <c r="D200" s="417" t="s">
        <v>176</v>
      </c>
      <c r="E200" s="413" t="s">
        <v>2483</v>
      </c>
      <c r="F200" s="417">
        <v>34431</v>
      </c>
      <c r="G200" s="146" t="s">
        <v>2485</v>
      </c>
      <c r="H200" s="290" t="s">
        <v>2486</v>
      </c>
      <c r="I200" s="527"/>
      <c r="J200" s="774" t="s">
        <v>2487</v>
      </c>
    </row>
    <row r="201" spans="1:10" ht="26.25" thickBot="1" x14ac:dyDescent="0.25">
      <c r="A201" s="426"/>
      <c r="B201" s="413" t="s">
        <v>2508</v>
      </c>
      <c r="C201" s="415"/>
      <c r="D201" s="417" t="s">
        <v>176</v>
      </c>
      <c r="E201" s="417" t="s">
        <v>2488</v>
      </c>
      <c r="F201" s="417" t="s">
        <v>2489</v>
      </c>
      <c r="G201" s="146" t="s">
        <v>2490</v>
      </c>
      <c r="H201" s="290" t="s">
        <v>2491</v>
      </c>
      <c r="I201" s="527"/>
      <c r="J201" s="774" t="s">
        <v>2492</v>
      </c>
    </row>
    <row r="202" spans="1:10" ht="13.5" thickBot="1" x14ac:dyDescent="0.25">
      <c r="A202" s="426"/>
      <c r="B202" s="413" t="s">
        <v>2503</v>
      </c>
      <c r="C202" s="415"/>
      <c r="D202" s="417" t="s">
        <v>176</v>
      </c>
      <c r="E202" s="417" t="s">
        <v>2504</v>
      </c>
      <c r="F202" s="417" t="s">
        <v>2505</v>
      </c>
      <c r="G202" s="146" t="s">
        <v>2528</v>
      </c>
      <c r="H202" s="290" t="s">
        <v>2529</v>
      </c>
      <c r="I202" s="527"/>
      <c r="J202" s="774"/>
    </row>
    <row r="203" spans="1:10" ht="26.25" thickBot="1" x14ac:dyDescent="0.25">
      <c r="A203" s="426"/>
      <c r="B203" s="413" t="s">
        <v>2530</v>
      </c>
      <c r="C203" s="415"/>
      <c r="D203" s="417" t="s">
        <v>176</v>
      </c>
      <c r="E203" s="417" t="s">
        <v>2531</v>
      </c>
      <c r="F203" s="417" t="s">
        <v>2532</v>
      </c>
      <c r="G203" s="146" t="s">
        <v>2533</v>
      </c>
      <c r="H203" s="290" t="s">
        <v>2534</v>
      </c>
      <c r="I203" s="527"/>
      <c r="J203" s="774" t="s">
        <v>2535</v>
      </c>
    </row>
    <row r="204" spans="1:10" ht="13.5" thickBot="1" x14ac:dyDescent="0.25">
      <c r="A204" s="426"/>
      <c r="B204" s="413"/>
      <c r="C204" s="415"/>
      <c r="D204" s="417"/>
      <c r="E204" s="417"/>
      <c r="F204" s="417"/>
      <c r="G204" s="146"/>
      <c r="H204" s="290"/>
      <c r="I204" s="527"/>
      <c r="J204" s="413"/>
    </row>
    <row r="205" spans="1:10" ht="13.5" thickBot="1" x14ac:dyDescent="0.25">
      <c r="A205" s="426"/>
      <c r="B205" s="413"/>
      <c r="C205" s="415"/>
      <c r="D205" s="417"/>
      <c r="E205" s="417"/>
      <c r="F205" s="417"/>
      <c r="G205" s="146"/>
      <c r="H205" s="290"/>
      <c r="I205" s="527"/>
      <c r="J205" s="413"/>
    </row>
    <row r="206" spans="1:10" ht="13.5" thickBot="1" x14ac:dyDescent="0.25">
      <c r="A206" s="426"/>
      <c r="B206" s="413"/>
      <c r="C206" s="415"/>
      <c r="D206" s="417"/>
      <c r="E206" s="417"/>
      <c r="F206" s="417"/>
      <c r="G206" s="146"/>
      <c r="H206" s="290"/>
      <c r="I206" s="527"/>
      <c r="J206" s="413"/>
    </row>
    <row r="207" spans="1:10" ht="16.5" thickBot="1" x14ac:dyDescent="0.3">
      <c r="A207" s="841" t="s">
        <v>1215</v>
      </c>
      <c r="B207" s="842"/>
      <c r="C207" s="842"/>
      <c r="D207" s="842"/>
      <c r="E207" s="842"/>
      <c r="F207" s="842"/>
      <c r="G207" s="842"/>
      <c r="H207" s="842"/>
      <c r="I207" s="842"/>
      <c r="J207" s="842"/>
    </row>
    <row r="208" spans="1:10" ht="13.5" thickBot="1" x14ac:dyDescent="0.25">
      <c r="A208" s="868" t="s">
        <v>742</v>
      </c>
      <c r="B208" s="1095" t="s">
        <v>2353</v>
      </c>
      <c r="C208" s="1144" t="s">
        <v>500</v>
      </c>
      <c r="D208" s="238" t="s">
        <v>27</v>
      </c>
      <c r="E208" s="238" t="s">
        <v>1825</v>
      </c>
      <c r="F208" s="239" t="s">
        <v>1826</v>
      </c>
      <c r="G208" s="238" t="s">
        <v>102</v>
      </c>
      <c r="H208" s="238"/>
      <c r="I208" s="238"/>
      <c r="J208" s="178"/>
    </row>
    <row r="209" spans="1:10" ht="13.5" thickBot="1" x14ac:dyDescent="0.25">
      <c r="A209" s="869"/>
      <c r="B209" s="913"/>
      <c r="C209" s="1145"/>
      <c r="D209" s="238"/>
      <c r="E209" s="238"/>
      <c r="F209" s="239" t="s">
        <v>1827</v>
      </c>
      <c r="G209" s="238" t="s">
        <v>49</v>
      </c>
      <c r="H209" s="238"/>
      <c r="I209" s="238"/>
      <c r="J209" s="178"/>
    </row>
    <row r="210" spans="1:10" ht="13.5" thickBot="1" x14ac:dyDescent="0.25">
      <c r="A210" s="262" t="s">
        <v>743</v>
      </c>
      <c r="B210" s="238" t="s">
        <v>1820</v>
      </c>
      <c r="C210" s="1150" t="s">
        <v>102</v>
      </c>
      <c r="D210" s="238" t="s">
        <v>176</v>
      </c>
      <c r="E210" s="238" t="s">
        <v>1821</v>
      </c>
      <c r="F210" s="239" t="s">
        <v>1822</v>
      </c>
      <c r="G210" s="238" t="s">
        <v>1823</v>
      </c>
      <c r="H210" s="238" t="s">
        <v>1824</v>
      </c>
      <c r="I210" s="238"/>
      <c r="J210" s="178"/>
    </row>
    <row r="211" spans="1:10" ht="13.5" thickBot="1" x14ac:dyDescent="0.25">
      <c r="A211" s="868" t="s">
        <v>1454</v>
      </c>
      <c r="B211" s="1095" t="s">
        <v>2354</v>
      </c>
      <c r="C211" s="1144" t="s">
        <v>3039</v>
      </c>
      <c r="D211" s="238" t="s">
        <v>27</v>
      </c>
      <c r="E211" s="238" t="s">
        <v>1828</v>
      </c>
      <c r="F211" s="239" t="s">
        <v>1829</v>
      </c>
      <c r="G211" s="238" t="s">
        <v>109</v>
      </c>
      <c r="H211" s="238"/>
      <c r="I211" s="238"/>
      <c r="J211" s="178"/>
    </row>
    <row r="212" spans="1:10" ht="13.5" thickBot="1" x14ac:dyDescent="0.25">
      <c r="A212" s="869"/>
      <c r="B212" s="913"/>
      <c r="C212" s="1145"/>
      <c r="D212" s="238"/>
      <c r="E212" s="238"/>
      <c r="F212" s="239" t="s">
        <v>1830</v>
      </c>
      <c r="G212" s="238" t="s">
        <v>463</v>
      </c>
      <c r="H212" s="238"/>
      <c r="I212" s="238"/>
      <c r="J212" s="178"/>
    </row>
    <row r="213" spans="1:10" ht="13.5" thickBot="1" x14ac:dyDescent="0.25">
      <c r="A213" s="868" t="s">
        <v>1974</v>
      </c>
      <c r="B213" s="885" t="s">
        <v>1831</v>
      </c>
      <c r="C213" s="1144" t="s">
        <v>102</v>
      </c>
      <c r="D213" s="238" t="s">
        <v>27</v>
      </c>
      <c r="E213" s="238" t="s">
        <v>1832</v>
      </c>
      <c r="F213" s="239" t="s">
        <v>1833</v>
      </c>
      <c r="G213" s="238" t="s">
        <v>102</v>
      </c>
      <c r="H213" s="238"/>
      <c r="I213" s="238"/>
      <c r="J213" s="178"/>
    </row>
    <row r="214" spans="1:10" ht="13.5" thickBot="1" x14ac:dyDescent="0.25">
      <c r="A214" s="869"/>
      <c r="B214" s="886"/>
      <c r="C214" s="1145"/>
      <c r="D214" s="238"/>
      <c r="E214" s="238"/>
      <c r="F214" s="239" t="s">
        <v>1834</v>
      </c>
      <c r="G214" s="238" t="s">
        <v>49</v>
      </c>
      <c r="H214" s="238"/>
      <c r="I214" s="238"/>
      <c r="J214" s="178"/>
    </row>
    <row r="215" spans="1:10" ht="13.5" thickBot="1" x14ac:dyDescent="0.25">
      <c r="A215" s="470" t="s">
        <v>2024</v>
      </c>
      <c r="B215" s="238" t="s">
        <v>1835</v>
      </c>
      <c r="C215" s="1150" t="s">
        <v>102</v>
      </c>
      <c r="D215" s="238" t="s">
        <v>27</v>
      </c>
      <c r="E215" s="238" t="s">
        <v>1836</v>
      </c>
      <c r="F215" s="239" t="s">
        <v>1837</v>
      </c>
      <c r="G215" s="238" t="s">
        <v>102</v>
      </c>
      <c r="H215" s="238"/>
      <c r="I215" s="238"/>
      <c r="J215" s="139"/>
    </row>
    <row r="216" spans="1:10" x14ac:dyDescent="0.2">
      <c r="A216" s="806" t="s">
        <v>2025</v>
      </c>
      <c r="B216" s="870" t="s">
        <v>2612</v>
      </c>
      <c r="C216" s="1151"/>
      <c r="D216" s="870" t="s">
        <v>176</v>
      </c>
      <c r="E216" s="870" t="s">
        <v>2613</v>
      </c>
      <c r="F216" s="405">
        <v>320145</v>
      </c>
      <c r="G216" s="515" t="s">
        <v>2614</v>
      </c>
      <c r="H216" s="515" t="s">
        <v>2615</v>
      </c>
      <c r="I216" s="504"/>
      <c r="J216" s="440"/>
    </row>
    <row r="217" spans="1:10" ht="13.5" thickBot="1" x14ac:dyDescent="0.25">
      <c r="A217" s="808"/>
      <c r="B217" s="871"/>
      <c r="C217" s="1152"/>
      <c r="D217" s="871"/>
      <c r="E217" s="871"/>
      <c r="F217" s="406">
        <v>221228</v>
      </c>
      <c r="G217" s="516" t="s">
        <v>2614</v>
      </c>
      <c r="H217" s="516" t="s">
        <v>2616</v>
      </c>
      <c r="I217" s="506"/>
      <c r="J217" s="441"/>
    </row>
    <row r="218" spans="1:10" ht="13.5" thickBot="1" x14ac:dyDescent="0.25">
      <c r="A218" s="426" t="s">
        <v>2025</v>
      </c>
      <c r="B218" s="403" t="s">
        <v>2352</v>
      </c>
      <c r="C218" s="1146"/>
      <c r="D218" s="465" t="s">
        <v>27</v>
      </c>
      <c r="E218" s="465" t="s">
        <v>1960</v>
      </c>
      <c r="F218" s="11" t="s">
        <v>1961</v>
      </c>
      <c r="G218" s="465" t="s">
        <v>49</v>
      </c>
      <c r="H218" s="404">
        <v>113</v>
      </c>
      <c r="I218" s="465"/>
      <c r="J218" s="464"/>
    </row>
    <row r="219" spans="1:10" x14ac:dyDescent="0.2">
      <c r="A219" s="832" t="s">
        <v>2026</v>
      </c>
      <c r="B219" s="824" t="s">
        <v>2351</v>
      </c>
      <c r="C219" s="1147" t="s">
        <v>45</v>
      </c>
      <c r="D219" s="816" t="s">
        <v>1216</v>
      </c>
      <c r="E219" s="866" t="s">
        <v>2350</v>
      </c>
      <c r="F219" s="458" t="s">
        <v>1217</v>
      </c>
      <c r="G219" s="36" t="s">
        <v>49</v>
      </c>
      <c r="H219" s="249">
        <v>101.67</v>
      </c>
      <c r="I219" s="458"/>
      <c r="J219" s="840" t="s">
        <v>1218</v>
      </c>
    </row>
    <row r="220" spans="1:10" x14ac:dyDescent="0.2">
      <c r="A220" s="1038"/>
      <c r="B220" s="825"/>
      <c r="C220" s="1148"/>
      <c r="D220" s="867"/>
      <c r="E220" s="867"/>
      <c r="F220" s="439" t="s">
        <v>1219</v>
      </c>
      <c r="G220" s="37" t="s">
        <v>1220</v>
      </c>
      <c r="H220" s="236">
        <v>396.03</v>
      </c>
      <c r="I220" s="439"/>
      <c r="J220" s="825"/>
    </row>
    <row r="221" spans="1:10" x14ac:dyDescent="0.2">
      <c r="A221" s="1038"/>
      <c r="B221" s="825"/>
      <c r="C221" s="1148"/>
      <c r="D221" s="439" t="s">
        <v>1221</v>
      </c>
      <c r="E221" s="439" t="s">
        <v>1222</v>
      </c>
      <c r="F221" s="439" t="s">
        <v>1223</v>
      </c>
      <c r="G221" s="37" t="s">
        <v>49</v>
      </c>
      <c r="H221" s="236">
        <v>38.9</v>
      </c>
      <c r="I221" s="439"/>
      <c r="J221" s="433" t="s">
        <v>1224</v>
      </c>
    </row>
    <row r="222" spans="1:10" x14ac:dyDescent="0.2">
      <c r="A222" s="1038"/>
      <c r="B222" s="825"/>
      <c r="C222" s="1148"/>
      <c r="D222" s="439" t="s">
        <v>1225</v>
      </c>
      <c r="E222" s="439" t="s">
        <v>1222</v>
      </c>
      <c r="F222" s="439" t="s">
        <v>1226</v>
      </c>
      <c r="G222" s="37" t="s">
        <v>49</v>
      </c>
      <c r="H222" s="236">
        <v>42.28</v>
      </c>
      <c r="I222" s="439"/>
      <c r="J222" s="433" t="s">
        <v>1227</v>
      </c>
    </row>
    <row r="223" spans="1:10" ht="25.5" x14ac:dyDescent="0.2">
      <c r="A223" s="1038"/>
      <c r="B223" s="825"/>
      <c r="C223" s="1148"/>
      <c r="D223" s="439" t="s">
        <v>1228</v>
      </c>
      <c r="E223" s="439" t="s">
        <v>1229</v>
      </c>
      <c r="F223" s="439" t="s">
        <v>1230</v>
      </c>
      <c r="G223" s="37" t="s">
        <v>1231</v>
      </c>
      <c r="H223" s="236">
        <v>42.27</v>
      </c>
      <c r="I223" s="439"/>
      <c r="J223" s="433"/>
    </row>
    <row r="224" spans="1:10" x14ac:dyDescent="0.2">
      <c r="A224" s="1038"/>
      <c r="B224" s="825"/>
      <c r="C224" s="1148"/>
      <c r="D224" s="910" t="s">
        <v>176</v>
      </c>
      <c r="E224" s="910" t="s">
        <v>1232</v>
      </c>
      <c r="F224" s="439" t="s">
        <v>1233</v>
      </c>
      <c r="G224" s="37" t="s">
        <v>45</v>
      </c>
      <c r="H224" s="236">
        <v>22.6</v>
      </c>
      <c r="I224" s="439"/>
      <c r="J224" s="433" t="s">
        <v>1234</v>
      </c>
    </row>
    <row r="225" spans="1:10" x14ac:dyDescent="0.2">
      <c r="A225" s="1038"/>
      <c r="B225" s="825"/>
      <c r="C225" s="1148"/>
      <c r="D225" s="908"/>
      <c r="E225" s="908"/>
      <c r="F225" s="439" t="s">
        <v>1235</v>
      </c>
      <c r="G225" s="37" t="s">
        <v>49</v>
      </c>
      <c r="H225" s="236">
        <v>51.6</v>
      </c>
      <c r="I225" s="439"/>
      <c r="J225" s="433"/>
    </row>
    <row r="226" spans="1:10" ht="13.5" thickBot="1" x14ac:dyDescent="0.25">
      <c r="A226" s="833"/>
      <c r="B226" s="826"/>
      <c r="C226" s="1149"/>
      <c r="D226" s="846"/>
      <c r="E226" s="846"/>
      <c r="F226" s="482" t="s">
        <v>1236</v>
      </c>
      <c r="G226" s="38" t="s">
        <v>49</v>
      </c>
      <c r="H226" s="250">
        <v>43.1</v>
      </c>
      <c r="I226" s="482"/>
      <c r="J226" s="434" t="s">
        <v>1237</v>
      </c>
    </row>
    <row r="227" spans="1:10" ht="13.5" thickBot="1" x14ac:dyDescent="0.25">
      <c r="A227" s="494"/>
      <c r="B227" s="238" t="s">
        <v>1631</v>
      </c>
      <c r="C227" s="238"/>
      <c r="D227" s="238" t="s">
        <v>176</v>
      </c>
      <c r="E227" s="238" t="s">
        <v>1597</v>
      </c>
      <c r="F227" s="239">
        <v>372331</v>
      </c>
      <c r="G227" s="238" t="s">
        <v>115</v>
      </c>
      <c r="H227" s="238">
        <v>42.32</v>
      </c>
      <c r="I227" s="238"/>
      <c r="J227" s="139"/>
    </row>
    <row r="228" spans="1:10" ht="13.5" thickBot="1" x14ac:dyDescent="0.25">
      <c r="A228" s="494"/>
      <c r="B228" s="139" t="s">
        <v>1595</v>
      </c>
      <c r="C228" s="140"/>
      <c r="D228" s="141" t="s">
        <v>176</v>
      </c>
      <c r="E228" s="141" t="s">
        <v>1597</v>
      </c>
      <c r="F228" s="218">
        <v>256064</v>
      </c>
      <c r="G228" s="142" t="s">
        <v>106</v>
      </c>
      <c r="H228" s="237">
        <v>80.5</v>
      </c>
      <c r="I228" s="141"/>
      <c r="J228" s="139"/>
    </row>
    <row r="229" spans="1:10" ht="13.5" thickBot="1" x14ac:dyDescent="0.25">
      <c r="A229" s="494"/>
      <c r="B229" s="238" t="s">
        <v>1625</v>
      </c>
      <c r="C229" s="238"/>
      <c r="D229" s="238" t="s">
        <v>176</v>
      </c>
      <c r="E229" s="238" t="s">
        <v>1597</v>
      </c>
      <c r="F229" s="239">
        <v>450189</v>
      </c>
      <c r="G229" s="238" t="s">
        <v>113</v>
      </c>
      <c r="H229" s="238">
        <v>29.12</v>
      </c>
      <c r="I229" s="238"/>
      <c r="J229" s="139" t="s">
        <v>1645</v>
      </c>
    </row>
    <row r="230" spans="1:10" ht="13.5" thickBot="1" x14ac:dyDescent="0.25">
      <c r="A230" s="494"/>
      <c r="B230" s="139" t="s">
        <v>1596</v>
      </c>
      <c r="C230" s="140"/>
      <c r="D230" s="141" t="s">
        <v>176</v>
      </c>
      <c r="E230" s="141"/>
      <c r="F230" s="218">
        <v>229741</v>
      </c>
      <c r="G230" s="142" t="s">
        <v>113</v>
      </c>
      <c r="H230" s="240">
        <v>45.7</v>
      </c>
      <c r="I230" s="141"/>
      <c r="J230" s="139" t="s">
        <v>1578</v>
      </c>
    </row>
    <row r="231" spans="1:10" ht="13.5" thickBot="1" x14ac:dyDescent="0.25">
      <c r="A231" s="494"/>
      <c r="B231" s="238" t="s">
        <v>1637</v>
      </c>
      <c r="C231" s="238"/>
      <c r="D231" s="238" t="s">
        <v>176</v>
      </c>
      <c r="E231" s="238" t="s">
        <v>1638</v>
      </c>
      <c r="F231" s="239">
        <v>59929</v>
      </c>
      <c r="G231" s="238" t="s">
        <v>106</v>
      </c>
      <c r="H231" s="241">
        <v>43.02</v>
      </c>
      <c r="I231" s="238"/>
      <c r="J231" s="139" t="s">
        <v>1578</v>
      </c>
    </row>
    <row r="232" spans="1:10" ht="13.5" thickBot="1" x14ac:dyDescent="0.25">
      <c r="A232" s="494"/>
      <c r="B232" s="139" t="s">
        <v>1599</v>
      </c>
      <c r="C232" s="140"/>
      <c r="D232" s="141" t="s">
        <v>176</v>
      </c>
      <c r="E232" s="141" t="s">
        <v>1598</v>
      </c>
      <c r="F232" s="141">
        <v>71752</v>
      </c>
      <c r="G232" s="142" t="s">
        <v>1600</v>
      </c>
      <c r="H232" s="237">
        <v>41.8</v>
      </c>
      <c r="I232" s="141"/>
      <c r="J232" s="139" t="s">
        <v>1577</v>
      </c>
    </row>
    <row r="233" spans="1:10" ht="13.5" thickBot="1" x14ac:dyDescent="0.25">
      <c r="A233" s="494"/>
      <c r="B233" s="238" t="s">
        <v>1630</v>
      </c>
      <c r="C233" s="238"/>
      <c r="D233" s="238" t="s">
        <v>176</v>
      </c>
      <c r="E233" s="238" t="s">
        <v>1629</v>
      </c>
      <c r="F233" s="239">
        <v>255785</v>
      </c>
      <c r="G233" s="239" t="s">
        <v>113</v>
      </c>
      <c r="H233" s="242">
        <v>38.619999999999997</v>
      </c>
      <c r="I233" s="238"/>
      <c r="J233" s="139" t="s">
        <v>1577</v>
      </c>
    </row>
    <row r="234" spans="1:10" ht="13.5" thickBot="1" x14ac:dyDescent="0.25">
      <c r="A234" s="494"/>
      <c r="B234" s="139" t="s">
        <v>1601</v>
      </c>
      <c r="C234" s="140"/>
      <c r="D234" s="141" t="s">
        <v>176</v>
      </c>
      <c r="E234" s="141" t="s">
        <v>1597</v>
      </c>
      <c r="F234" s="141">
        <v>542040</v>
      </c>
      <c r="G234" s="142" t="s">
        <v>115</v>
      </c>
      <c r="H234" s="237">
        <v>35</v>
      </c>
      <c r="I234" s="141"/>
      <c r="J234" s="139" t="s">
        <v>1579</v>
      </c>
    </row>
    <row r="235" spans="1:10" ht="13.5" thickBot="1" x14ac:dyDescent="0.25">
      <c r="A235" s="494"/>
      <c r="B235" s="139" t="s">
        <v>1644</v>
      </c>
      <c r="C235" s="140"/>
      <c r="D235" s="141" t="s">
        <v>176</v>
      </c>
      <c r="E235" s="141" t="s">
        <v>1607</v>
      </c>
      <c r="F235" s="141">
        <v>450154</v>
      </c>
      <c r="G235" s="141" t="s">
        <v>106</v>
      </c>
      <c r="H235" s="243">
        <v>99.62</v>
      </c>
      <c r="I235" s="141"/>
      <c r="J235" s="139" t="s">
        <v>1593</v>
      </c>
    </row>
    <row r="236" spans="1:10" ht="13.5" thickBot="1" x14ac:dyDescent="0.25">
      <c r="A236" s="494"/>
      <c r="B236" s="139" t="s">
        <v>1603</v>
      </c>
      <c r="C236" s="140"/>
      <c r="D236" s="141" t="s">
        <v>176</v>
      </c>
      <c r="E236" s="141" t="s">
        <v>1597</v>
      </c>
      <c r="F236" s="141">
        <v>203041</v>
      </c>
      <c r="G236" s="142" t="s">
        <v>115</v>
      </c>
      <c r="H236" s="237">
        <v>72.2</v>
      </c>
      <c r="I236" s="141"/>
      <c r="J236" s="139" t="s">
        <v>1592</v>
      </c>
    </row>
    <row r="237" spans="1:10" ht="13.5" thickBot="1" x14ac:dyDescent="0.25">
      <c r="A237" s="494"/>
      <c r="B237" s="139" t="s">
        <v>1643</v>
      </c>
      <c r="C237" s="140"/>
      <c r="D237" s="141" t="s">
        <v>176</v>
      </c>
      <c r="E237" s="141" t="s">
        <v>1642</v>
      </c>
      <c r="F237" s="141">
        <v>289302</v>
      </c>
      <c r="G237" s="142"/>
      <c r="H237" s="237"/>
      <c r="I237" s="141"/>
      <c r="J237" s="139" t="s">
        <v>1579</v>
      </c>
    </row>
    <row r="238" spans="1:10" ht="13.5" thickBot="1" x14ac:dyDescent="0.25">
      <c r="A238" s="494"/>
      <c r="B238" s="139" t="s">
        <v>1602</v>
      </c>
      <c r="C238" s="140"/>
      <c r="D238" s="141" t="s">
        <v>176</v>
      </c>
      <c r="E238" s="141" t="s">
        <v>1604</v>
      </c>
      <c r="F238" s="141">
        <v>204269</v>
      </c>
      <c r="G238" s="142" t="s">
        <v>299</v>
      </c>
      <c r="H238" s="237">
        <v>36.1</v>
      </c>
      <c r="I238" s="141"/>
      <c r="J238" s="139" t="s">
        <v>1593</v>
      </c>
    </row>
    <row r="239" spans="1:10" ht="13.5" thickBot="1" x14ac:dyDescent="0.25">
      <c r="A239" s="494"/>
      <c r="B239" s="238" t="s">
        <v>1640</v>
      </c>
      <c r="C239" s="238"/>
      <c r="D239" s="238" t="s">
        <v>176</v>
      </c>
      <c r="E239" s="238" t="s">
        <v>1597</v>
      </c>
      <c r="F239" s="239">
        <v>229768</v>
      </c>
      <c r="G239" s="238" t="s">
        <v>115</v>
      </c>
      <c r="H239" s="238">
        <v>59.02</v>
      </c>
      <c r="I239" s="238"/>
      <c r="J239" s="139" t="s">
        <v>1646</v>
      </c>
    </row>
    <row r="240" spans="1:10" ht="13.5" thickBot="1" x14ac:dyDescent="0.25">
      <c r="A240" s="494"/>
      <c r="B240" s="139" t="s">
        <v>1605</v>
      </c>
      <c r="C240" s="140"/>
      <c r="D240" s="141" t="s">
        <v>176</v>
      </c>
      <c r="E240" s="141" t="s">
        <v>1597</v>
      </c>
      <c r="F240" s="141">
        <v>203696</v>
      </c>
      <c r="G240" s="142" t="s">
        <v>115</v>
      </c>
      <c r="H240" s="237">
        <v>40</v>
      </c>
      <c r="I240" s="141"/>
      <c r="J240" s="139" t="s">
        <v>1581</v>
      </c>
    </row>
    <row r="241" spans="1:10" ht="13.5" thickBot="1" x14ac:dyDescent="0.25">
      <c r="A241" s="494"/>
      <c r="B241" s="238" t="s">
        <v>1641</v>
      </c>
      <c r="C241" s="238"/>
      <c r="D241" s="238" t="s">
        <v>176</v>
      </c>
      <c r="E241" s="238" t="s">
        <v>1604</v>
      </c>
      <c r="F241" s="239">
        <v>379964</v>
      </c>
      <c r="G241" s="239" t="s">
        <v>113</v>
      </c>
      <c r="H241" s="242">
        <v>66.12</v>
      </c>
      <c r="I241" s="239"/>
      <c r="J241" s="139" t="s">
        <v>1581</v>
      </c>
    </row>
    <row r="242" spans="1:10" ht="13.5" thickBot="1" x14ac:dyDescent="0.25">
      <c r="A242" s="494"/>
      <c r="B242" s="139" t="s">
        <v>1608</v>
      </c>
      <c r="C242" s="140"/>
      <c r="D242" s="141" t="s">
        <v>176</v>
      </c>
      <c r="E242" s="141" t="s">
        <v>1606</v>
      </c>
      <c r="F242" s="141">
        <v>202967</v>
      </c>
      <c r="G242" s="142" t="s">
        <v>115</v>
      </c>
      <c r="H242" s="237">
        <v>51.7</v>
      </c>
      <c r="I242" s="141"/>
      <c r="J242" s="139" t="s">
        <v>1580</v>
      </c>
    </row>
    <row r="243" spans="1:10" ht="13.5" thickBot="1" x14ac:dyDescent="0.25">
      <c r="A243" s="494"/>
      <c r="B243" s="139" t="s">
        <v>1609</v>
      </c>
      <c r="C243" s="140"/>
      <c r="D243" s="141" t="s">
        <v>176</v>
      </c>
      <c r="E243" s="141" t="s">
        <v>1607</v>
      </c>
      <c r="F243" s="141">
        <v>379972</v>
      </c>
      <c r="G243" s="142" t="s">
        <v>113</v>
      </c>
      <c r="H243" s="237">
        <v>44.3</v>
      </c>
      <c r="I243" s="141"/>
      <c r="J243" s="139" t="s">
        <v>1582</v>
      </c>
    </row>
    <row r="244" spans="1:10" ht="13.5" thickBot="1" x14ac:dyDescent="0.25">
      <c r="A244" s="494"/>
      <c r="B244" s="139" t="s">
        <v>1610</v>
      </c>
      <c r="C244" s="140"/>
      <c r="D244" s="141" t="s">
        <v>176</v>
      </c>
      <c r="E244" s="141" t="s">
        <v>1604</v>
      </c>
      <c r="F244" s="141">
        <v>203815</v>
      </c>
      <c r="G244" s="142" t="s">
        <v>113</v>
      </c>
      <c r="H244" s="237">
        <v>43.7</v>
      </c>
      <c r="I244" s="141"/>
      <c r="J244" s="139" t="s">
        <v>1594</v>
      </c>
    </row>
    <row r="245" spans="1:10" ht="13.5" thickBot="1" x14ac:dyDescent="0.25">
      <c r="A245" s="494"/>
      <c r="B245" s="139" t="s">
        <v>1628</v>
      </c>
      <c r="C245" s="140"/>
      <c r="D245" s="141" t="s">
        <v>176</v>
      </c>
      <c r="E245" s="141" t="s">
        <v>1604</v>
      </c>
      <c r="F245" s="141">
        <v>229776</v>
      </c>
      <c r="G245" s="141" t="s">
        <v>108</v>
      </c>
      <c r="H245" s="243">
        <v>106.02</v>
      </c>
      <c r="I245" s="141"/>
      <c r="J245" s="139" t="s">
        <v>1647</v>
      </c>
    </row>
    <row r="246" spans="1:10" ht="13.5" thickBot="1" x14ac:dyDescent="0.25">
      <c r="A246" s="494"/>
      <c r="B246" s="139" t="s">
        <v>1611</v>
      </c>
      <c r="C246" s="140"/>
      <c r="D246" s="141" t="s">
        <v>176</v>
      </c>
      <c r="E246" s="141" t="s">
        <v>1604</v>
      </c>
      <c r="F246" s="141">
        <v>203742</v>
      </c>
      <c r="G246" s="142" t="s">
        <v>106</v>
      </c>
      <c r="H246" s="237">
        <v>107</v>
      </c>
      <c r="I246" s="141"/>
      <c r="J246" s="139" t="s">
        <v>1583</v>
      </c>
    </row>
    <row r="247" spans="1:10" ht="13.5" thickBot="1" x14ac:dyDescent="0.25">
      <c r="A247" s="494"/>
      <c r="B247" s="238" t="s">
        <v>1635</v>
      </c>
      <c r="C247" s="238"/>
      <c r="D247" s="238" t="s">
        <v>176</v>
      </c>
      <c r="E247" s="238" t="s">
        <v>1634</v>
      </c>
      <c r="F247" s="239">
        <v>517933</v>
      </c>
      <c r="G247" s="238" t="s">
        <v>113</v>
      </c>
      <c r="H247" s="241">
        <v>70.22</v>
      </c>
      <c r="I247" s="238"/>
      <c r="J247" s="139" t="s">
        <v>1648</v>
      </c>
    </row>
    <row r="248" spans="1:10" ht="13.5" thickBot="1" x14ac:dyDescent="0.25">
      <c r="A248" s="494"/>
      <c r="B248" s="139" t="s">
        <v>1612</v>
      </c>
      <c r="C248" s="140"/>
      <c r="D248" s="141" t="s">
        <v>176</v>
      </c>
      <c r="E248" s="141" t="s">
        <v>1604</v>
      </c>
      <c r="F248" s="141">
        <v>254223</v>
      </c>
      <c r="G248" s="142" t="s">
        <v>115</v>
      </c>
      <c r="H248" s="237">
        <v>39.700000000000003</v>
      </c>
      <c r="I248" s="141"/>
      <c r="J248" s="139" t="s">
        <v>1584</v>
      </c>
    </row>
    <row r="249" spans="1:10" ht="13.5" thickBot="1" x14ac:dyDescent="0.25">
      <c r="A249" s="494"/>
      <c r="B249" s="238" t="s">
        <v>1639</v>
      </c>
      <c r="C249" s="238"/>
      <c r="D249" s="238" t="s">
        <v>176</v>
      </c>
      <c r="E249" s="238" t="s">
        <v>1597</v>
      </c>
      <c r="F249" s="239">
        <v>437875</v>
      </c>
      <c r="G249" s="238" t="s">
        <v>299</v>
      </c>
      <c r="H249" s="241">
        <v>24.42</v>
      </c>
      <c r="I249" s="238"/>
      <c r="J249" s="139" t="s">
        <v>1649</v>
      </c>
    </row>
    <row r="250" spans="1:10" ht="13.5" thickBot="1" x14ac:dyDescent="0.25">
      <c r="A250" s="494"/>
      <c r="B250" s="139" t="s">
        <v>1613</v>
      </c>
      <c r="C250" s="140"/>
      <c r="D250" s="141" t="s">
        <v>176</v>
      </c>
      <c r="E250" s="141" t="s">
        <v>1597</v>
      </c>
      <c r="F250" s="141">
        <v>203106</v>
      </c>
      <c r="G250" s="142" t="s">
        <v>115</v>
      </c>
      <c r="H250" s="237">
        <v>86.7</v>
      </c>
      <c r="I250" s="141"/>
      <c r="J250" s="139" t="s">
        <v>1585</v>
      </c>
    </row>
    <row r="251" spans="1:10" ht="13.5" thickBot="1" x14ac:dyDescent="0.25">
      <c r="A251" s="494"/>
      <c r="B251" s="139" t="s">
        <v>1633</v>
      </c>
      <c r="C251" s="140"/>
      <c r="D251" s="141" t="s">
        <v>176</v>
      </c>
      <c r="E251" s="141" t="s">
        <v>1632</v>
      </c>
      <c r="F251" s="141">
        <v>379883</v>
      </c>
      <c r="G251" s="141" t="s">
        <v>115</v>
      </c>
      <c r="H251" s="243">
        <v>54.92</v>
      </c>
      <c r="I251" s="141"/>
      <c r="J251" s="139" t="s">
        <v>1650</v>
      </c>
    </row>
    <row r="252" spans="1:10" ht="13.5" thickBot="1" x14ac:dyDescent="0.25">
      <c r="A252" s="494"/>
      <c r="B252" s="178" t="s">
        <v>1614</v>
      </c>
      <c r="C252" s="179"/>
      <c r="D252" s="180" t="s">
        <v>176</v>
      </c>
      <c r="E252" s="180" t="s">
        <v>1597</v>
      </c>
      <c r="F252" s="180">
        <v>203874</v>
      </c>
      <c r="G252" s="181" t="s">
        <v>1615</v>
      </c>
      <c r="H252" s="244">
        <v>37.700000000000003</v>
      </c>
      <c r="I252" s="141"/>
      <c r="J252" s="139" t="s">
        <v>1586</v>
      </c>
    </row>
    <row r="253" spans="1:10" ht="13.5" thickBot="1" x14ac:dyDescent="0.25">
      <c r="A253" s="494"/>
      <c r="B253" s="139" t="s">
        <v>1636</v>
      </c>
      <c r="C253" s="140"/>
      <c r="D253" s="141" t="s">
        <v>176</v>
      </c>
      <c r="E253" s="141" t="s">
        <v>1597</v>
      </c>
      <c r="F253" s="141">
        <v>517453</v>
      </c>
      <c r="G253" s="141" t="s">
        <v>113</v>
      </c>
      <c r="H253" s="243">
        <v>78.02</v>
      </c>
      <c r="I253" s="141"/>
      <c r="J253" s="139" t="s">
        <v>1651</v>
      </c>
    </row>
    <row r="254" spans="1:10" ht="13.5" thickBot="1" x14ac:dyDescent="0.25">
      <c r="A254" s="494"/>
      <c r="B254" s="238" t="s">
        <v>1616</v>
      </c>
      <c r="C254" s="238"/>
      <c r="D254" s="238" t="s">
        <v>176</v>
      </c>
      <c r="E254" s="238" t="s">
        <v>1597</v>
      </c>
      <c r="F254" s="239">
        <v>229636</v>
      </c>
      <c r="G254" s="238" t="s">
        <v>113</v>
      </c>
      <c r="H254" s="241">
        <v>22.62</v>
      </c>
      <c r="I254" s="238"/>
      <c r="J254" s="139" t="s">
        <v>1587</v>
      </c>
    </row>
    <row r="255" spans="1:10" ht="13.5" thickBot="1" x14ac:dyDescent="0.25">
      <c r="A255" s="494"/>
      <c r="B255" s="139" t="s">
        <v>1626</v>
      </c>
      <c r="C255" s="140"/>
      <c r="D255" s="141" t="s">
        <v>176</v>
      </c>
      <c r="E255" s="141" t="s">
        <v>1604</v>
      </c>
      <c r="F255" s="218">
        <v>204374</v>
      </c>
      <c r="G255" s="218" t="s">
        <v>115</v>
      </c>
      <c r="H255" s="245">
        <v>89.12</v>
      </c>
      <c r="I255" s="141"/>
      <c r="J255" s="139" t="s">
        <v>1587</v>
      </c>
    </row>
    <row r="256" spans="1:10" ht="13.5" thickBot="1" x14ac:dyDescent="0.25">
      <c r="A256" s="494"/>
      <c r="B256" s="238" t="s">
        <v>1619</v>
      </c>
      <c r="C256" s="238"/>
      <c r="D256" s="238" t="s">
        <v>176</v>
      </c>
      <c r="E256" s="238" t="s">
        <v>1617</v>
      </c>
      <c r="F256" s="239">
        <v>204390</v>
      </c>
      <c r="G256" s="238" t="s">
        <v>299</v>
      </c>
      <c r="H256" s="241">
        <v>21.02</v>
      </c>
      <c r="I256" s="238"/>
      <c r="J256" s="139" t="s">
        <v>1589</v>
      </c>
    </row>
    <row r="257" spans="1:10" ht="13.5" thickBot="1" x14ac:dyDescent="0.25">
      <c r="A257" s="494"/>
      <c r="B257" s="139" t="s">
        <v>1621</v>
      </c>
      <c r="C257" s="140"/>
      <c r="D257" s="141" t="s">
        <v>176</v>
      </c>
      <c r="E257" s="141" t="s">
        <v>1604</v>
      </c>
      <c r="F257" s="141">
        <v>383317</v>
      </c>
      <c r="G257" s="141" t="s">
        <v>106</v>
      </c>
      <c r="H257" s="243">
        <v>52.02</v>
      </c>
      <c r="I257" s="141"/>
      <c r="J257" s="139" t="s">
        <v>1653</v>
      </c>
    </row>
    <row r="258" spans="1:10" ht="13.5" thickBot="1" x14ac:dyDescent="0.25">
      <c r="A258" s="494"/>
      <c r="B258" s="139" t="s">
        <v>1624</v>
      </c>
      <c r="C258" s="140"/>
      <c r="D258" s="141" t="s">
        <v>176</v>
      </c>
      <c r="E258" s="141" t="s">
        <v>1597</v>
      </c>
      <c r="F258" s="246">
        <v>229997</v>
      </c>
      <c r="G258" s="247" t="s">
        <v>115</v>
      </c>
      <c r="H258" s="248">
        <v>82.62</v>
      </c>
      <c r="I258" s="141"/>
      <c r="J258" s="139" t="s">
        <v>1652</v>
      </c>
    </row>
    <row r="259" spans="1:10" ht="13.5" thickBot="1" x14ac:dyDescent="0.25">
      <c r="A259" s="494"/>
      <c r="B259" s="139" t="s">
        <v>1618</v>
      </c>
      <c r="C259" s="140"/>
      <c r="D259" s="141" t="s">
        <v>176</v>
      </c>
      <c r="E259" s="141" t="s">
        <v>1597</v>
      </c>
      <c r="F259" s="141">
        <v>230006</v>
      </c>
      <c r="G259" s="141" t="s">
        <v>106</v>
      </c>
      <c r="H259" s="243">
        <v>87.12</v>
      </c>
      <c r="I259" s="141"/>
      <c r="J259" s="139" t="s">
        <v>1588</v>
      </c>
    </row>
    <row r="260" spans="1:10" ht="13.5" thickBot="1" x14ac:dyDescent="0.25">
      <c r="A260" s="494"/>
      <c r="B260" s="139" t="s">
        <v>1627</v>
      </c>
      <c r="C260" s="140"/>
      <c r="D260" s="141" t="s">
        <v>176</v>
      </c>
      <c r="E260" s="141" t="s">
        <v>1607</v>
      </c>
      <c r="F260" s="141">
        <v>229490</v>
      </c>
      <c r="G260" s="141" t="s">
        <v>113</v>
      </c>
      <c r="H260" s="243">
        <v>53.12</v>
      </c>
      <c r="I260" s="141"/>
      <c r="J260" s="139" t="s">
        <v>1588</v>
      </c>
    </row>
    <row r="261" spans="1:10" ht="13.5" thickBot="1" x14ac:dyDescent="0.25">
      <c r="A261" s="470"/>
      <c r="B261" s="139" t="s">
        <v>1622</v>
      </c>
      <c r="C261" s="140"/>
      <c r="D261" s="141" t="s">
        <v>176</v>
      </c>
      <c r="E261" s="141" t="s">
        <v>1597</v>
      </c>
      <c r="F261" s="141">
        <v>229520</v>
      </c>
      <c r="G261" s="141" t="s">
        <v>115</v>
      </c>
      <c r="H261" s="243">
        <v>54.92</v>
      </c>
      <c r="I261" s="141"/>
      <c r="J261" s="139" t="s">
        <v>1590</v>
      </c>
    </row>
    <row r="262" spans="1:10" ht="13.5" thickBot="1" x14ac:dyDescent="0.25">
      <c r="A262" s="470"/>
      <c r="B262" s="238" t="s">
        <v>1623</v>
      </c>
      <c r="C262" s="238"/>
      <c r="D262" s="238" t="s">
        <v>176</v>
      </c>
      <c r="E262" s="238" t="s">
        <v>1597</v>
      </c>
      <c r="F262" s="239">
        <v>456012</v>
      </c>
      <c r="G262" s="238" t="s">
        <v>106</v>
      </c>
      <c r="H262" s="241">
        <v>94.9</v>
      </c>
      <c r="I262" s="238"/>
      <c r="J262" s="139" t="s">
        <v>1590</v>
      </c>
    </row>
    <row r="263" spans="1:10" ht="13.5" thickBot="1" x14ac:dyDescent="0.25">
      <c r="A263" s="494"/>
      <c r="B263" s="139" t="s">
        <v>1620</v>
      </c>
      <c r="C263" s="140"/>
      <c r="D263" s="141" t="s">
        <v>176</v>
      </c>
      <c r="E263" s="141" t="s">
        <v>1607</v>
      </c>
      <c r="F263" s="141">
        <v>516953</v>
      </c>
      <c r="G263" s="141" t="s">
        <v>115</v>
      </c>
      <c r="H263" s="243">
        <v>105.52</v>
      </c>
      <c r="I263" s="141"/>
      <c r="J263" s="139" t="s">
        <v>1591</v>
      </c>
    </row>
    <row r="264" spans="1:10" ht="13.5" thickBot="1" x14ac:dyDescent="0.25">
      <c r="A264" s="494"/>
      <c r="B264" s="271" t="s">
        <v>2575</v>
      </c>
      <c r="C264" s="140"/>
      <c r="D264" s="272" t="s">
        <v>176</v>
      </c>
      <c r="E264" s="272" t="s">
        <v>2576</v>
      </c>
      <c r="F264" s="141">
        <v>239305</v>
      </c>
      <c r="G264" s="272" t="s">
        <v>523</v>
      </c>
      <c r="H264" s="356" t="s">
        <v>2577</v>
      </c>
      <c r="I264" s="141"/>
      <c r="J264" s="139"/>
    </row>
    <row r="265" spans="1:10" ht="16.5" thickBot="1" x14ac:dyDescent="0.3">
      <c r="A265" s="841" t="s">
        <v>301</v>
      </c>
      <c r="B265" s="842"/>
      <c r="C265" s="842"/>
      <c r="D265" s="842"/>
      <c r="E265" s="842"/>
      <c r="F265" s="842"/>
      <c r="G265" s="842"/>
      <c r="H265" s="842"/>
      <c r="I265" s="842"/>
      <c r="J265" s="842"/>
    </row>
    <row r="266" spans="1:10" x14ac:dyDescent="0.2">
      <c r="A266" s="1005" t="str">
        <f>"5-1"</f>
        <v>5-1</v>
      </c>
      <c r="B266" s="852" t="s">
        <v>1972</v>
      </c>
      <c r="C266" s="1153">
        <v>1</v>
      </c>
      <c r="D266" s="457" t="s">
        <v>176</v>
      </c>
      <c r="E266" s="457" t="s">
        <v>315</v>
      </c>
      <c r="F266" s="457" t="s">
        <v>316</v>
      </c>
      <c r="G266" s="32" t="s">
        <v>317</v>
      </c>
      <c r="H266" s="102">
        <v>67.2</v>
      </c>
      <c r="I266" s="457"/>
      <c r="J266" s="454" t="s">
        <v>318</v>
      </c>
    </row>
    <row r="267" spans="1:10" ht="13.5" thickBot="1" x14ac:dyDescent="0.25">
      <c r="A267" s="1086"/>
      <c r="B267" s="853"/>
      <c r="C267" s="1154"/>
      <c r="D267" s="453" t="s">
        <v>33</v>
      </c>
      <c r="E267" s="453"/>
      <c r="F267" s="453"/>
      <c r="G267" s="34"/>
      <c r="H267" s="70"/>
      <c r="I267" s="453"/>
      <c r="J267" s="456"/>
    </row>
    <row r="268" spans="1:10" x14ac:dyDescent="0.2">
      <c r="A268" s="1093" t="str">
        <f>"5-2"</f>
        <v>5-2</v>
      </c>
      <c r="B268" s="1094" t="s">
        <v>348</v>
      </c>
      <c r="C268" s="1078"/>
      <c r="D268" s="360" t="s">
        <v>33</v>
      </c>
      <c r="E268" s="360" t="s">
        <v>349</v>
      </c>
      <c r="F268" s="360" t="s">
        <v>587</v>
      </c>
      <c r="G268" s="361" t="s">
        <v>312</v>
      </c>
      <c r="H268" s="362" t="s">
        <v>589</v>
      </c>
      <c r="I268" s="360"/>
      <c r="J268" s="507" t="s">
        <v>588</v>
      </c>
    </row>
    <row r="269" spans="1:10" ht="24" x14ac:dyDescent="0.2">
      <c r="A269" s="1093"/>
      <c r="B269" s="1094"/>
      <c r="C269" s="1078"/>
      <c r="D269" s="910" t="s">
        <v>1966</v>
      </c>
      <c r="E269" s="910" t="s">
        <v>1967</v>
      </c>
      <c r="F269" s="439">
        <v>23225</v>
      </c>
      <c r="G269" s="37" t="s">
        <v>1968</v>
      </c>
      <c r="H269" s="82"/>
      <c r="I269" s="439"/>
      <c r="J269" s="433" t="s">
        <v>1970</v>
      </c>
    </row>
    <row r="270" spans="1:10" ht="24.75" thickBot="1" x14ac:dyDescent="0.25">
      <c r="A270" s="1093"/>
      <c r="B270" s="1094"/>
      <c r="C270" s="1078"/>
      <c r="D270" s="908"/>
      <c r="E270" s="908"/>
      <c r="F270" s="484">
        <v>23227</v>
      </c>
      <c r="G270" s="41" t="s">
        <v>1969</v>
      </c>
      <c r="H270" s="91"/>
      <c r="I270" s="484"/>
      <c r="J270" s="9" t="s">
        <v>1971</v>
      </c>
    </row>
    <row r="271" spans="1:10" x14ac:dyDescent="0.2">
      <c r="A271" s="1087" t="str">
        <f>"5-3"</f>
        <v>5-3</v>
      </c>
      <c r="B271" s="1075" t="s">
        <v>350</v>
      </c>
      <c r="C271" s="1077"/>
      <c r="D271" s="438" t="s">
        <v>2010</v>
      </c>
      <c r="E271" s="345" t="s">
        <v>2011</v>
      </c>
      <c r="F271" s="345" t="s">
        <v>2012</v>
      </c>
      <c r="G271" s="345" t="s">
        <v>720</v>
      </c>
      <c r="H271" s="81"/>
      <c r="I271" s="458"/>
      <c r="J271" s="432" t="s">
        <v>2013</v>
      </c>
    </row>
    <row r="272" spans="1:10" x14ac:dyDescent="0.2">
      <c r="A272" s="1087"/>
      <c r="B272" s="1076"/>
      <c r="C272" s="1077"/>
      <c r="D272" s="302" t="s">
        <v>2014</v>
      </c>
      <c r="E272" s="364" t="s">
        <v>2016</v>
      </c>
      <c r="F272" s="365">
        <v>112137</v>
      </c>
      <c r="G272" s="364" t="s">
        <v>676</v>
      </c>
      <c r="H272" s="366"/>
      <c r="I272" s="479"/>
      <c r="J272" s="301" t="s">
        <v>2015</v>
      </c>
    </row>
    <row r="273" spans="1:10" x14ac:dyDescent="0.2">
      <c r="A273" s="1087"/>
      <c r="B273" s="1076"/>
      <c r="C273" s="1077"/>
      <c r="D273" s="865" t="s">
        <v>2017</v>
      </c>
      <c r="E273" s="1075" t="s">
        <v>2018</v>
      </c>
      <c r="F273" s="364" t="s">
        <v>2019</v>
      </c>
      <c r="G273" s="364" t="s">
        <v>676</v>
      </c>
      <c r="H273" s="369">
        <v>77.400000000000006</v>
      </c>
      <c r="I273" s="479"/>
      <c r="J273" s="477"/>
    </row>
    <row r="274" spans="1:10" x14ac:dyDescent="0.2">
      <c r="A274" s="1087"/>
      <c r="B274" s="1076"/>
      <c r="C274" s="1077"/>
      <c r="D274" s="865"/>
      <c r="E274" s="1075"/>
      <c r="F274" s="370" t="s">
        <v>2020</v>
      </c>
      <c r="G274" s="370" t="s">
        <v>97</v>
      </c>
      <c r="H274" s="373">
        <v>17.600000000000001</v>
      </c>
      <c r="I274" s="371"/>
      <c r="J274" s="372"/>
    </row>
    <row r="275" spans="1:10" ht="13.5" thickBot="1" x14ac:dyDescent="0.25">
      <c r="A275" s="1087"/>
      <c r="B275" s="1076"/>
      <c r="C275" s="1077"/>
      <c r="D275" s="367" t="s">
        <v>2021</v>
      </c>
      <c r="E275" s="3" t="s">
        <v>2022</v>
      </c>
      <c r="F275" s="3" t="s">
        <v>2023</v>
      </c>
      <c r="G275" s="3" t="s">
        <v>676</v>
      </c>
      <c r="H275" s="368">
        <v>140</v>
      </c>
      <c r="I275" s="482"/>
      <c r="J275" s="434"/>
    </row>
    <row r="276" spans="1:10" x14ac:dyDescent="0.2">
      <c r="A276" s="1063" t="str">
        <f>"5-4"</f>
        <v>5-4</v>
      </c>
      <c r="B276" s="1069" t="s">
        <v>1973</v>
      </c>
      <c r="C276" s="1072"/>
      <c r="D276" s="865" t="s">
        <v>1975</v>
      </c>
      <c r="E276" s="865" t="s">
        <v>1976</v>
      </c>
      <c r="F276" s="357">
        <v>23209</v>
      </c>
      <c r="G276" s="358" t="s">
        <v>1977</v>
      </c>
      <c r="H276" s="359"/>
      <c r="I276" s="357"/>
      <c r="J276" s="511"/>
    </row>
    <row r="277" spans="1:10" x14ac:dyDescent="0.2">
      <c r="A277" s="1064"/>
      <c r="B277" s="1070"/>
      <c r="C277" s="1073"/>
      <c r="D277" s="865"/>
      <c r="E277" s="865"/>
      <c r="F277" s="357">
        <v>23210</v>
      </c>
      <c r="G277" s="42" t="s">
        <v>1978</v>
      </c>
      <c r="H277" s="92"/>
      <c r="I277" s="478"/>
      <c r="J277" s="476"/>
    </row>
    <row r="278" spans="1:10" x14ac:dyDescent="0.2">
      <c r="A278" s="1064"/>
      <c r="B278" s="1070"/>
      <c r="C278" s="1073"/>
      <c r="D278" s="423" t="s">
        <v>1979</v>
      </c>
      <c r="E278" s="423" t="s">
        <v>1976</v>
      </c>
      <c r="F278" s="423" t="s">
        <v>1980</v>
      </c>
      <c r="G278" s="42" t="s">
        <v>1981</v>
      </c>
      <c r="H278" s="92"/>
      <c r="I278" s="478"/>
      <c r="J278" s="476"/>
    </row>
    <row r="279" spans="1:10" x14ac:dyDescent="0.2">
      <c r="A279" s="1064"/>
      <c r="B279" s="1070"/>
      <c r="C279" s="1073"/>
      <c r="D279" s="949" t="s">
        <v>33</v>
      </c>
      <c r="E279" s="423" t="s">
        <v>1982</v>
      </c>
      <c r="F279" s="423" t="s">
        <v>1983</v>
      </c>
      <c r="G279" s="42" t="s">
        <v>1990</v>
      </c>
      <c r="H279" s="92"/>
      <c r="I279" s="478"/>
      <c r="J279" s="422" t="s">
        <v>1988</v>
      </c>
    </row>
    <row r="280" spans="1:10" x14ac:dyDescent="0.2">
      <c r="A280" s="1064"/>
      <c r="B280" s="1070"/>
      <c r="C280" s="1073"/>
      <c r="D280" s="949"/>
      <c r="E280" s="423" t="s">
        <v>1984</v>
      </c>
      <c r="F280" s="423" t="s">
        <v>1985</v>
      </c>
      <c r="G280" s="42" t="s">
        <v>1990</v>
      </c>
      <c r="H280" s="92"/>
      <c r="I280" s="478"/>
      <c r="J280" s="422" t="s">
        <v>1989</v>
      </c>
    </row>
    <row r="281" spans="1:10" ht="24" x14ac:dyDescent="0.2">
      <c r="A281" s="1064"/>
      <c r="B281" s="1070"/>
      <c r="C281" s="1073"/>
      <c r="D281" s="949"/>
      <c r="E281" s="423" t="s">
        <v>1987</v>
      </c>
      <c r="F281" s="423" t="s">
        <v>1986</v>
      </c>
      <c r="G281" s="42" t="s">
        <v>1991</v>
      </c>
      <c r="H281" s="92"/>
      <c r="I281" s="478"/>
      <c r="J281" s="12"/>
    </row>
    <row r="282" spans="1:10" x14ac:dyDescent="0.2">
      <c r="A282" s="1064"/>
      <c r="B282" s="1070"/>
      <c r="C282" s="1073"/>
      <c r="D282" s="865" t="s">
        <v>1992</v>
      </c>
      <c r="E282" s="865" t="s">
        <v>1993</v>
      </c>
      <c r="F282" t="s">
        <v>1994</v>
      </c>
      <c r="G282" s="42" t="s">
        <v>1978</v>
      </c>
      <c r="H282" s="92"/>
      <c r="I282" s="478"/>
      <c r="J282" s="12"/>
    </row>
    <row r="283" spans="1:10" x14ac:dyDescent="0.2">
      <c r="A283" s="1064"/>
      <c r="B283" s="1070"/>
      <c r="C283" s="1073"/>
      <c r="D283" s="865"/>
      <c r="E283" s="865"/>
      <c r="F283" s="374" t="s">
        <v>1995</v>
      </c>
      <c r="G283" s="358" t="s">
        <v>1977</v>
      </c>
      <c r="H283" s="92"/>
      <c r="I283" s="478"/>
      <c r="J283" s="12"/>
    </row>
    <row r="284" spans="1:10" x14ac:dyDescent="0.2">
      <c r="A284" s="1064"/>
      <c r="B284" s="1070"/>
      <c r="C284" s="1073"/>
      <c r="D284" s="437" t="s">
        <v>1996</v>
      </c>
      <c r="E284" s="437" t="s">
        <v>1999</v>
      </c>
      <c r="F284" s="437" t="s">
        <v>1997</v>
      </c>
      <c r="G284" s="358" t="s">
        <v>1998</v>
      </c>
      <c r="H284" s="359"/>
      <c r="I284" s="357"/>
      <c r="J284" s="363"/>
    </row>
    <row r="285" spans="1:10" ht="24" x14ac:dyDescent="0.2">
      <c r="A285" s="1064"/>
      <c r="B285" s="1070"/>
      <c r="C285" s="1073"/>
      <c r="D285" s="865" t="s">
        <v>2000</v>
      </c>
      <c r="E285" s="437" t="s">
        <v>2001</v>
      </c>
      <c r="F285" s="437" t="s">
        <v>2002</v>
      </c>
      <c r="G285" s="358" t="s">
        <v>2004</v>
      </c>
      <c r="H285" s="359"/>
      <c r="I285" s="357"/>
      <c r="J285" s="363" t="s">
        <v>2003</v>
      </c>
    </row>
    <row r="286" spans="1:10" ht="24" x14ac:dyDescent="0.2">
      <c r="A286" s="1064"/>
      <c r="B286" s="1070"/>
      <c r="C286" s="1073"/>
      <c r="D286" s="865"/>
      <c r="E286" s="865" t="s">
        <v>2009</v>
      </c>
      <c r="F286" s="437" t="s">
        <v>2005</v>
      </c>
      <c r="G286" s="358" t="s">
        <v>2007</v>
      </c>
      <c r="H286" s="359"/>
      <c r="I286" s="357"/>
      <c r="J286" s="467" t="s">
        <v>2008</v>
      </c>
    </row>
    <row r="287" spans="1:10" ht="24.75" thickBot="1" x14ac:dyDescent="0.25">
      <c r="A287" s="1065"/>
      <c r="B287" s="1071"/>
      <c r="C287" s="1074"/>
      <c r="D287" s="865"/>
      <c r="E287" s="865"/>
      <c r="F287" s="437" t="s">
        <v>2006</v>
      </c>
      <c r="G287" s="358" t="s">
        <v>2007</v>
      </c>
      <c r="H287" s="359"/>
      <c r="I287" s="357"/>
      <c r="J287" s="467" t="s">
        <v>2008</v>
      </c>
    </row>
    <row r="288" spans="1:10" ht="16.5" thickBot="1" x14ac:dyDescent="0.3">
      <c r="A288" s="841" t="s">
        <v>340</v>
      </c>
      <c r="B288" s="842"/>
      <c r="C288" s="842"/>
      <c r="D288" s="842"/>
      <c r="E288" s="842"/>
      <c r="F288" s="842"/>
      <c r="G288" s="842"/>
      <c r="H288" s="842"/>
      <c r="I288" s="842"/>
      <c r="J288" s="842"/>
    </row>
    <row r="289" spans="1:10" ht="13.5" thickBot="1" x14ac:dyDescent="0.25">
      <c r="A289" s="822" t="str">
        <f>"6-1"</f>
        <v>6-1</v>
      </c>
      <c r="B289" s="852" t="s">
        <v>551</v>
      </c>
      <c r="C289" s="983"/>
      <c r="D289" s="827" t="s">
        <v>176</v>
      </c>
      <c r="E289" s="827" t="s">
        <v>543</v>
      </c>
      <c r="F289" s="435" t="s">
        <v>544</v>
      </c>
      <c r="G289" s="43" t="s">
        <v>540</v>
      </c>
      <c r="H289" s="93">
        <v>44.3</v>
      </c>
      <c r="I289" s="435"/>
      <c r="J289" s="497"/>
    </row>
    <row r="290" spans="1:10" ht="13.5" thickBot="1" x14ac:dyDescent="0.25">
      <c r="A290" s="823"/>
      <c r="B290" s="852"/>
      <c r="C290" s="983"/>
      <c r="D290" s="828"/>
      <c r="E290" s="828"/>
      <c r="F290" s="436" t="s">
        <v>545</v>
      </c>
      <c r="G290" s="33" t="s">
        <v>49</v>
      </c>
      <c r="H290" s="75">
        <v>81.900000000000006</v>
      </c>
      <c r="I290" s="436"/>
      <c r="J290" s="455"/>
    </row>
    <row r="291" spans="1:10" ht="13.5" thickBot="1" x14ac:dyDescent="0.25">
      <c r="A291" s="823"/>
      <c r="B291" s="852"/>
      <c r="C291" s="983"/>
      <c r="D291" s="828"/>
      <c r="E291" s="828"/>
      <c r="F291" s="436" t="s">
        <v>546</v>
      </c>
      <c r="G291" s="33" t="s">
        <v>102</v>
      </c>
      <c r="H291" s="75">
        <v>149</v>
      </c>
      <c r="I291" s="436"/>
      <c r="J291" s="455"/>
    </row>
    <row r="292" spans="1:10" ht="13.5" thickBot="1" x14ac:dyDescent="0.25">
      <c r="A292" s="823"/>
      <c r="B292" s="852"/>
      <c r="C292" s="983"/>
      <c r="D292" s="828"/>
      <c r="E292" s="828" t="s">
        <v>547</v>
      </c>
      <c r="F292" s="436" t="s">
        <v>548</v>
      </c>
      <c r="G292" s="33" t="s">
        <v>45</v>
      </c>
      <c r="H292" s="75">
        <v>15.2</v>
      </c>
      <c r="I292" s="436"/>
      <c r="J292" s="455"/>
    </row>
    <row r="293" spans="1:10" ht="13.5" thickBot="1" x14ac:dyDescent="0.25">
      <c r="A293" s="823"/>
      <c r="B293" s="852"/>
      <c r="C293" s="983"/>
      <c r="D293" s="828"/>
      <c r="E293" s="828"/>
      <c r="F293" s="436" t="s">
        <v>549</v>
      </c>
      <c r="G293" s="33" t="s">
        <v>49</v>
      </c>
      <c r="H293" s="75">
        <v>49.7</v>
      </c>
      <c r="I293" s="436"/>
      <c r="J293" s="455"/>
    </row>
    <row r="294" spans="1:10" ht="13.5" thickBot="1" x14ac:dyDescent="0.25">
      <c r="A294" s="823"/>
      <c r="B294" s="852"/>
      <c r="C294" s="983"/>
      <c r="D294" s="828"/>
      <c r="E294" s="828"/>
      <c r="F294" s="436" t="s">
        <v>550</v>
      </c>
      <c r="G294" s="33" t="s">
        <v>102</v>
      </c>
      <c r="H294" s="75">
        <v>82.1</v>
      </c>
      <c r="I294" s="436"/>
      <c r="J294" s="455"/>
    </row>
    <row r="295" spans="1:10" ht="13.5" thickBot="1" x14ac:dyDescent="0.25">
      <c r="A295" s="823"/>
      <c r="B295" s="853"/>
      <c r="C295" s="984"/>
      <c r="D295" s="453" t="s">
        <v>681</v>
      </c>
      <c r="E295" s="453"/>
      <c r="F295" s="453" t="s">
        <v>682</v>
      </c>
      <c r="G295" s="34" t="s">
        <v>540</v>
      </c>
      <c r="H295" s="70"/>
      <c r="I295" s="453"/>
      <c r="J295" s="456"/>
    </row>
    <row r="296" spans="1:10" ht="13.5" thickBot="1" x14ac:dyDescent="0.25">
      <c r="A296" s="496" t="str">
        <f>"6-2"</f>
        <v>6-2</v>
      </c>
      <c r="B296" s="460" t="s">
        <v>306</v>
      </c>
      <c r="C296" s="447"/>
      <c r="D296" s="20" t="s">
        <v>76</v>
      </c>
      <c r="E296" s="20"/>
      <c r="F296" s="20" t="str">
        <f>"100013.2500"</f>
        <v>100013.2500</v>
      </c>
      <c r="G296" s="39" t="s">
        <v>112</v>
      </c>
      <c r="H296" s="90">
        <v>17.63</v>
      </c>
      <c r="I296" s="449"/>
      <c r="J296" s="460"/>
    </row>
    <row r="297" spans="1:10" ht="13.5" thickBot="1" x14ac:dyDescent="0.25">
      <c r="A297" s="424" t="s">
        <v>744</v>
      </c>
      <c r="B297" s="476" t="s">
        <v>307</v>
      </c>
      <c r="C297" s="481"/>
      <c r="D297" s="448" t="s">
        <v>176</v>
      </c>
      <c r="E297" s="448"/>
      <c r="F297" s="448" t="s">
        <v>594</v>
      </c>
      <c r="G297" s="42" t="s">
        <v>106</v>
      </c>
      <c r="H297" s="92" t="s">
        <v>595</v>
      </c>
      <c r="I297" s="478"/>
      <c r="J297" s="476"/>
    </row>
    <row r="298" spans="1:10" ht="16.5" thickBot="1" x14ac:dyDescent="0.3">
      <c r="A298" s="841" t="s">
        <v>2665</v>
      </c>
      <c r="B298" s="842"/>
      <c r="C298" s="842"/>
      <c r="D298" s="842"/>
      <c r="E298" s="842"/>
      <c r="F298" s="842"/>
      <c r="G298" s="842"/>
      <c r="H298" s="842"/>
      <c r="I298" s="842"/>
      <c r="J298" s="842"/>
    </row>
    <row r="299" spans="1:10" ht="16.5" thickBot="1" x14ac:dyDescent="0.3">
      <c r="A299" s="424" t="s">
        <v>745</v>
      </c>
      <c r="B299" s="256" t="s">
        <v>1770</v>
      </c>
      <c r="C299" s="255"/>
      <c r="D299" s="495" t="s">
        <v>1686</v>
      </c>
      <c r="E299" s="208" t="s">
        <v>1771</v>
      </c>
      <c r="F299" s="256" t="s">
        <v>1772</v>
      </c>
      <c r="G299" s="578" t="s">
        <v>1688</v>
      </c>
      <c r="H299" s="255"/>
      <c r="I299" s="255"/>
      <c r="J299" s="212" t="s">
        <v>1715</v>
      </c>
    </row>
    <row r="300" spans="1:10" x14ac:dyDescent="0.2">
      <c r="A300" s="956" t="s">
        <v>746</v>
      </c>
      <c r="B300" s="962" t="s">
        <v>1681</v>
      </c>
      <c r="C300" s="965"/>
      <c r="D300" s="818" t="s">
        <v>1684</v>
      </c>
      <c r="E300" s="579" t="s">
        <v>13</v>
      </c>
      <c r="F300" s="580">
        <v>4240</v>
      </c>
      <c r="G300" s="581"/>
      <c r="H300" s="582"/>
      <c r="I300" s="583"/>
      <c r="J300" s="584"/>
    </row>
    <row r="301" spans="1:10" x14ac:dyDescent="0.2">
      <c r="A301" s="957"/>
      <c r="B301" s="963"/>
      <c r="C301" s="966"/>
      <c r="D301" s="819"/>
      <c r="E301" s="585" t="s">
        <v>17</v>
      </c>
      <c r="F301" s="586">
        <v>4241</v>
      </c>
      <c r="G301" s="587"/>
      <c r="H301" s="588"/>
      <c r="I301" s="589"/>
      <c r="J301" s="590"/>
    </row>
    <row r="302" spans="1:10" x14ac:dyDescent="0.2">
      <c r="A302" s="957"/>
      <c r="B302" s="963"/>
      <c r="C302" s="966"/>
      <c r="D302" s="819"/>
      <c r="E302" s="585" t="s">
        <v>19</v>
      </c>
      <c r="F302" s="586" t="s">
        <v>16</v>
      </c>
      <c r="G302" s="587"/>
      <c r="H302" s="588"/>
      <c r="I302" s="589"/>
      <c r="J302" s="776"/>
    </row>
    <row r="303" spans="1:10" x14ac:dyDescent="0.2">
      <c r="A303" s="957"/>
      <c r="B303" s="963"/>
      <c r="C303" s="966"/>
      <c r="D303" s="819" t="s">
        <v>1686</v>
      </c>
      <c r="E303" s="585" t="s">
        <v>1689</v>
      </c>
      <c r="F303" s="586" t="s">
        <v>1687</v>
      </c>
      <c r="G303" s="587" t="s">
        <v>1688</v>
      </c>
      <c r="H303" s="588"/>
      <c r="I303" s="589"/>
      <c r="J303" s="776" t="s">
        <v>1714</v>
      </c>
    </row>
    <row r="304" spans="1:10" ht="13.5" thickBot="1" x14ac:dyDescent="0.25">
      <c r="A304" s="958"/>
      <c r="B304" s="964"/>
      <c r="C304" s="967"/>
      <c r="D304" s="981"/>
      <c r="E304" s="591" t="s">
        <v>1711</v>
      </c>
      <c r="F304" s="592" t="s">
        <v>1712</v>
      </c>
      <c r="G304" s="593" t="s">
        <v>1688</v>
      </c>
      <c r="H304" s="594"/>
      <c r="I304" s="595"/>
      <c r="J304" s="777" t="s">
        <v>1715</v>
      </c>
    </row>
    <row r="305" spans="1:10" x14ac:dyDescent="0.2">
      <c r="A305" s="970" t="s">
        <v>747</v>
      </c>
      <c r="B305" s="952" t="s">
        <v>1685</v>
      </c>
      <c r="C305" s="954"/>
      <c r="D305" s="978" t="s">
        <v>1686</v>
      </c>
      <c r="E305" s="213" t="s">
        <v>1690</v>
      </c>
      <c r="F305" s="512" t="s">
        <v>1691</v>
      </c>
      <c r="G305" s="214" t="s">
        <v>1688</v>
      </c>
      <c r="H305" s="215"/>
      <c r="I305" s="216"/>
      <c r="J305" s="778" t="s">
        <v>1714</v>
      </c>
    </row>
    <row r="306" spans="1:10" x14ac:dyDescent="0.2">
      <c r="A306" s="971"/>
      <c r="B306" s="972"/>
      <c r="C306" s="955"/>
      <c r="D306" s="979"/>
      <c r="E306" s="199" t="s">
        <v>1713</v>
      </c>
      <c r="F306" s="513" t="s">
        <v>1716</v>
      </c>
      <c r="G306" s="200" t="s">
        <v>1688</v>
      </c>
      <c r="H306" s="201"/>
      <c r="I306" s="202"/>
      <c r="J306" s="779" t="s">
        <v>1715</v>
      </c>
    </row>
    <row r="307" spans="1:10" x14ac:dyDescent="0.2">
      <c r="A307" s="971"/>
      <c r="B307" s="972"/>
      <c r="C307" s="955"/>
      <c r="D307" s="979"/>
      <c r="E307" s="199" t="s">
        <v>1764</v>
      </c>
      <c r="F307" s="513" t="s">
        <v>1765</v>
      </c>
      <c r="G307" s="200" t="s">
        <v>1688</v>
      </c>
      <c r="H307" s="201"/>
      <c r="I307" s="202"/>
      <c r="J307" s="779" t="s">
        <v>1715</v>
      </c>
    </row>
    <row r="308" spans="1:10" ht="13.5" thickBot="1" x14ac:dyDescent="0.25">
      <c r="A308" s="971"/>
      <c r="B308" s="972"/>
      <c r="C308" s="955"/>
      <c r="D308" s="979"/>
      <c r="E308" s="204" t="s">
        <v>1773</v>
      </c>
      <c r="F308" s="156" t="s">
        <v>1774</v>
      </c>
      <c r="G308" s="205" t="s">
        <v>1688</v>
      </c>
      <c r="H308" s="206"/>
      <c r="I308" s="207"/>
      <c r="J308" s="780" t="s">
        <v>1715</v>
      </c>
    </row>
    <row r="309" spans="1:10" ht="13.5" thickBot="1" x14ac:dyDescent="0.25">
      <c r="A309" s="971"/>
      <c r="B309" s="972"/>
      <c r="C309" s="955"/>
      <c r="D309" s="979"/>
      <c r="E309" s="204" t="s">
        <v>1798</v>
      </c>
      <c r="F309" s="156" t="s">
        <v>1799</v>
      </c>
      <c r="G309" s="205" t="s">
        <v>1688</v>
      </c>
      <c r="H309" s="206"/>
      <c r="I309" s="207"/>
      <c r="J309" s="780" t="s">
        <v>1797</v>
      </c>
    </row>
    <row r="310" spans="1:10" ht="13.5" thickBot="1" x14ac:dyDescent="0.25">
      <c r="A310" s="971"/>
      <c r="B310" s="972"/>
      <c r="C310" s="955"/>
      <c r="D310" s="979"/>
      <c r="E310" s="208" t="s">
        <v>1786</v>
      </c>
      <c r="F310" s="225" t="s">
        <v>1787</v>
      </c>
      <c r="G310" s="209">
        <v>12</v>
      </c>
      <c r="H310" s="210"/>
      <c r="I310" s="211"/>
      <c r="J310" s="781" t="s">
        <v>1788</v>
      </c>
    </row>
    <row r="311" spans="1:10" x14ac:dyDescent="0.2">
      <c r="A311" s="956" t="s">
        <v>748</v>
      </c>
      <c r="B311" s="962" t="s">
        <v>1682</v>
      </c>
      <c r="C311" s="965"/>
      <c r="D311" s="818" t="s">
        <v>1684</v>
      </c>
      <c r="E311" s="579" t="s">
        <v>14</v>
      </c>
      <c r="F311" s="580">
        <v>42403</v>
      </c>
      <c r="G311" s="581"/>
      <c r="H311" s="582"/>
      <c r="I311" s="583"/>
      <c r="J311" s="782"/>
    </row>
    <row r="312" spans="1:10" x14ac:dyDescent="0.2">
      <c r="A312" s="957"/>
      <c r="B312" s="963"/>
      <c r="C312" s="966"/>
      <c r="D312" s="819"/>
      <c r="E312" s="585" t="s">
        <v>18</v>
      </c>
      <c r="F312" s="586">
        <v>42406</v>
      </c>
      <c r="G312" s="587"/>
      <c r="H312" s="588"/>
      <c r="I312" s="589"/>
      <c r="J312" s="776"/>
    </row>
    <row r="313" spans="1:10" x14ac:dyDescent="0.2">
      <c r="A313" s="957"/>
      <c r="B313" s="963"/>
      <c r="C313" s="966"/>
      <c r="D313" s="819"/>
      <c r="E313" s="585" t="s">
        <v>20</v>
      </c>
      <c r="F313" s="586">
        <v>42403</v>
      </c>
      <c r="G313" s="587"/>
      <c r="H313" s="588"/>
      <c r="I313" s="589"/>
      <c r="J313" s="776"/>
    </row>
    <row r="314" spans="1:10" x14ac:dyDescent="0.2">
      <c r="A314" s="957"/>
      <c r="B314" s="963"/>
      <c r="C314" s="966"/>
      <c r="D314" s="819" t="s">
        <v>1686</v>
      </c>
      <c r="E314" s="585" t="s">
        <v>1692</v>
      </c>
      <c r="F314" s="586" t="s">
        <v>1693</v>
      </c>
      <c r="G314" s="587" t="s">
        <v>1688</v>
      </c>
      <c r="H314" s="588"/>
      <c r="I314" s="589"/>
      <c r="J314" s="776" t="s">
        <v>1714</v>
      </c>
    </row>
    <row r="315" spans="1:10" x14ac:dyDescent="0.2">
      <c r="A315" s="957"/>
      <c r="B315" s="963"/>
      <c r="C315" s="966"/>
      <c r="D315" s="819"/>
      <c r="E315" s="585" t="s">
        <v>1717</v>
      </c>
      <c r="F315" s="586" t="s">
        <v>1718</v>
      </c>
      <c r="G315" s="587" t="s">
        <v>1688</v>
      </c>
      <c r="H315" s="588"/>
      <c r="I315" s="589"/>
      <c r="J315" s="776" t="s">
        <v>1715</v>
      </c>
    </row>
    <row r="316" spans="1:10" x14ac:dyDescent="0.2">
      <c r="A316" s="957"/>
      <c r="B316" s="963"/>
      <c r="C316" s="966"/>
      <c r="D316" s="819"/>
      <c r="E316" s="585" t="s">
        <v>1766</v>
      </c>
      <c r="F316" s="586" t="s">
        <v>1768</v>
      </c>
      <c r="G316" s="587" t="s">
        <v>1688</v>
      </c>
      <c r="H316" s="588"/>
      <c r="I316" s="589"/>
      <c r="J316" s="776" t="s">
        <v>1715</v>
      </c>
    </row>
    <row r="317" spans="1:10" x14ac:dyDescent="0.2">
      <c r="A317" s="957"/>
      <c r="B317" s="963"/>
      <c r="C317" s="966"/>
      <c r="D317" s="819"/>
      <c r="E317" s="585" t="s">
        <v>1776</v>
      </c>
      <c r="F317" s="586" t="s">
        <v>1777</v>
      </c>
      <c r="G317" s="587" t="s">
        <v>1688</v>
      </c>
      <c r="H317" s="588"/>
      <c r="I317" s="589"/>
      <c r="J317" s="776" t="s">
        <v>1715</v>
      </c>
    </row>
    <row r="318" spans="1:10" ht="13.5" thickBot="1" x14ac:dyDescent="0.25">
      <c r="A318" s="958"/>
      <c r="B318" s="964"/>
      <c r="C318" s="967"/>
      <c r="D318" s="981"/>
      <c r="E318" s="591" t="s">
        <v>1789</v>
      </c>
      <c r="F318" s="592" t="s">
        <v>1790</v>
      </c>
      <c r="G318" s="593">
        <v>12</v>
      </c>
      <c r="H318" s="594"/>
      <c r="I318" s="595"/>
      <c r="J318" s="777" t="s">
        <v>1788</v>
      </c>
    </row>
    <row r="319" spans="1:10" ht="13.5" thickBot="1" x14ac:dyDescent="0.25">
      <c r="A319" s="959" t="s">
        <v>749</v>
      </c>
      <c r="B319" s="952" t="s">
        <v>1767</v>
      </c>
      <c r="C319" s="961"/>
      <c r="D319" s="978" t="s">
        <v>1686</v>
      </c>
      <c r="E319" s="217" t="s">
        <v>1775</v>
      </c>
      <c r="F319" s="218" t="s">
        <v>1769</v>
      </c>
      <c r="G319" s="219" t="s">
        <v>1688</v>
      </c>
      <c r="H319" s="220"/>
      <c r="I319" s="221"/>
      <c r="J319" s="783" t="s">
        <v>1715</v>
      </c>
    </row>
    <row r="320" spans="1:10" ht="13.5" thickBot="1" x14ac:dyDescent="0.25">
      <c r="A320" s="960"/>
      <c r="B320" s="953"/>
      <c r="C320" s="930"/>
      <c r="D320" s="980"/>
      <c r="E320" s="208" t="s">
        <v>1794</v>
      </c>
      <c r="F320" s="225" t="s">
        <v>1791</v>
      </c>
      <c r="G320" s="209">
        <v>12</v>
      </c>
      <c r="H320" s="210"/>
      <c r="I320" s="211"/>
      <c r="J320" s="781" t="s">
        <v>1788</v>
      </c>
    </row>
    <row r="321" spans="1:10" x14ac:dyDescent="0.2">
      <c r="A321" s="959" t="s">
        <v>750</v>
      </c>
      <c r="B321" s="952" t="s">
        <v>1683</v>
      </c>
      <c r="C321" s="820"/>
      <c r="D321" s="1066" t="s">
        <v>1684</v>
      </c>
      <c r="E321" s="213" t="s">
        <v>15</v>
      </c>
      <c r="F321" s="512">
        <v>42406</v>
      </c>
      <c r="G321" s="214"/>
      <c r="H321" s="215"/>
      <c r="I321" s="216"/>
      <c r="J321" s="778"/>
    </row>
    <row r="322" spans="1:10" x14ac:dyDescent="0.2">
      <c r="A322" s="975"/>
      <c r="B322" s="972"/>
      <c r="C322" s="821"/>
      <c r="D322" s="1067"/>
      <c r="E322" s="199" t="s">
        <v>21</v>
      </c>
      <c r="F322" s="513">
        <v>42409</v>
      </c>
      <c r="G322" s="200"/>
      <c r="H322" s="201"/>
      <c r="I322" s="202"/>
      <c r="J322" s="779"/>
    </row>
    <row r="323" spans="1:10" ht="13.5" thickBot="1" x14ac:dyDescent="0.25">
      <c r="A323" s="975"/>
      <c r="B323" s="972"/>
      <c r="C323" s="821"/>
      <c r="D323" s="982" t="s">
        <v>1686</v>
      </c>
      <c r="E323" s="204" t="s">
        <v>1694</v>
      </c>
      <c r="F323" s="156" t="s">
        <v>1705</v>
      </c>
      <c r="G323" s="205" t="s">
        <v>1688</v>
      </c>
      <c r="H323" s="206"/>
      <c r="I323" s="207"/>
      <c r="J323" s="780" t="s">
        <v>1714</v>
      </c>
    </row>
    <row r="324" spans="1:10" ht="13.5" thickBot="1" x14ac:dyDescent="0.25">
      <c r="A324" s="975"/>
      <c r="B324" s="972"/>
      <c r="C324" s="821"/>
      <c r="D324" s="979"/>
      <c r="E324" s="222" t="s">
        <v>1778</v>
      </c>
      <c r="F324" s="156" t="s">
        <v>1758</v>
      </c>
      <c r="G324" s="205" t="s">
        <v>1688</v>
      </c>
      <c r="H324" s="223"/>
      <c r="I324" s="224"/>
      <c r="J324" s="784" t="s">
        <v>1715</v>
      </c>
    </row>
    <row r="325" spans="1:10" ht="13.5" thickBot="1" x14ac:dyDescent="0.25">
      <c r="A325" s="973"/>
      <c r="B325" s="953"/>
      <c r="C325" s="968"/>
      <c r="D325" s="980"/>
      <c r="E325" s="222" t="s">
        <v>1784</v>
      </c>
      <c r="F325" s="156" t="s">
        <v>1785</v>
      </c>
      <c r="G325" s="205" t="s">
        <v>1688</v>
      </c>
      <c r="H325" s="223"/>
      <c r="I325" s="224"/>
      <c r="J325" s="784" t="s">
        <v>1715</v>
      </c>
    </row>
    <row r="326" spans="1:10" ht="13.5" thickBot="1" x14ac:dyDescent="0.25">
      <c r="A326" s="959" t="s">
        <v>751</v>
      </c>
      <c r="B326" s="952" t="s">
        <v>1695</v>
      </c>
      <c r="C326" s="820"/>
      <c r="D326" s="978" t="s">
        <v>1686</v>
      </c>
      <c r="E326" s="217" t="s">
        <v>1700</v>
      </c>
      <c r="F326" s="218" t="s">
        <v>1706</v>
      </c>
      <c r="G326" s="219" t="s">
        <v>1688</v>
      </c>
      <c r="H326" s="220"/>
      <c r="I326" s="221"/>
      <c r="J326" s="780" t="s">
        <v>1714</v>
      </c>
    </row>
    <row r="327" spans="1:10" ht="13.5" thickBot="1" x14ac:dyDescent="0.25">
      <c r="A327" s="973"/>
      <c r="B327" s="953"/>
      <c r="C327" s="968"/>
      <c r="D327" s="980"/>
      <c r="E327" s="222" t="s">
        <v>1779</v>
      </c>
      <c r="F327" s="218" t="s">
        <v>1759</v>
      </c>
      <c r="G327" s="219" t="s">
        <v>1688</v>
      </c>
      <c r="H327" s="220"/>
      <c r="I327" s="221"/>
      <c r="J327" s="784" t="s">
        <v>1715</v>
      </c>
    </row>
    <row r="328" spans="1:10" ht="13.5" thickBot="1" x14ac:dyDescent="0.25">
      <c r="A328" s="959" t="s">
        <v>752</v>
      </c>
      <c r="B328" s="952" t="s">
        <v>1696</v>
      </c>
      <c r="C328" s="820"/>
      <c r="D328" s="978" t="s">
        <v>1686</v>
      </c>
      <c r="E328" s="217" t="s">
        <v>1701</v>
      </c>
      <c r="F328" s="218" t="s">
        <v>1707</v>
      </c>
      <c r="G328" s="219" t="s">
        <v>1688</v>
      </c>
      <c r="H328" s="220"/>
      <c r="I328" s="221"/>
      <c r="J328" s="780" t="s">
        <v>1714</v>
      </c>
    </row>
    <row r="329" spans="1:10" ht="13.5" thickBot="1" x14ac:dyDescent="0.25">
      <c r="A329" s="975"/>
      <c r="B329" s="972"/>
      <c r="C329" s="821"/>
      <c r="D329" s="979"/>
      <c r="E329" s="222" t="s">
        <v>1780</v>
      </c>
      <c r="F329" s="218" t="s">
        <v>1760</v>
      </c>
      <c r="G329" s="219" t="s">
        <v>1688</v>
      </c>
      <c r="H329" s="220"/>
      <c r="I329" s="221"/>
      <c r="J329" s="784" t="s">
        <v>1715</v>
      </c>
    </row>
    <row r="330" spans="1:10" ht="13.5" thickBot="1" x14ac:dyDescent="0.25">
      <c r="A330" s="973"/>
      <c r="B330" s="953"/>
      <c r="C330" s="968"/>
      <c r="D330" s="980"/>
      <c r="E330" s="208" t="s">
        <v>1795</v>
      </c>
      <c r="F330" s="225" t="s">
        <v>1792</v>
      </c>
      <c r="G330" s="209">
        <v>12</v>
      </c>
      <c r="H330" s="210"/>
      <c r="I330" s="211"/>
      <c r="J330" s="781" t="s">
        <v>1788</v>
      </c>
    </row>
    <row r="331" spans="1:10" ht="13.5" thickBot="1" x14ac:dyDescent="0.25">
      <c r="A331" s="959" t="s">
        <v>753</v>
      </c>
      <c r="B331" s="952" t="s">
        <v>1697</v>
      </c>
      <c r="C331" s="820"/>
      <c r="D331" s="978" t="s">
        <v>1686</v>
      </c>
      <c r="E331" s="217" t="s">
        <v>1702</v>
      </c>
      <c r="F331" s="218" t="s">
        <v>1708</v>
      </c>
      <c r="G331" s="219" t="s">
        <v>1688</v>
      </c>
      <c r="H331" s="220"/>
      <c r="I331" s="221"/>
      <c r="J331" s="780" t="s">
        <v>1714</v>
      </c>
    </row>
    <row r="332" spans="1:10" ht="13.5" thickBot="1" x14ac:dyDescent="0.25">
      <c r="A332" s="975"/>
      <c r="B332" s="972"/>
      <c r="C332" s="821"/>
      <c r="D332" s="979"/>
      <c r="E332" s="222" t="s">
        <v>1781</v>
      </c>
      <c r="F332" s="218" t="s">
        <v>1761</v>
      </c>
      <c r="G332" s="219" t="s">
        <v>1688</v>
      </c>
      <c r="H332" s="220"/>
      <c r="I332" s="221"/>
      <c r="J332" s="784" t="s">
        <v>1715</v>
      </c>
    </row>
    <row r="333" spans="1:10" ht="13.5" thickBot="1" x14ac:dyDescent="0.25">
      <c r="A333" s="973"/>
      <c r="B333" s="953"/>
      <c r="C333" s="968"/>
      <c r="D333" s="980"/>
      <c r="E333" s="208" t="s">
        <v>1796</v>
      </c>
      <c r="F333" s="225" t="s">
        <v>1793</v>
      </c>
      <c r="G333" s="209">
        <v>12</v>
      </c>
      <c r="H333" s="210"/>
      <c r="I333" s="211"/>
      <c r="J333" s="781" t="s">
        <v>1788</v>
      </c>
    </row>
    <row r="334" spans="1:10" ht="13.5" thickBot="1" x14ac:dyDescent="0.25">
      <c r="A334" s="959" t="s">
        <v>754</v>
      </c>
      <c r="B334" s="952" t="s">
        <v>1698</v>
      </c>
      <c r="C334" s="820"/>
      <c r="D334" s="978" t="s">
        <v>1686</v>
      </c>
      <c r="E334" s="217" t="s">
        <v>1703</v>
      </c>
      <c r="F334" s="218" t="s">
        <v>1709</v>
      </c>
      <c r="G334" s="219" t="s">
        <v>1688</v>
      </c>
      <c r="H334" s="220"/>
      <c r="I334" s="221"/>
      <c r="J334" s="780" t="s">
        <v>1714</v>
      </c>
    </row>
    <row r="335" spans="1:10" ht="13.5" thickBot="1" x14ac:dyDescent="0.25">
      <c r="A335" s="973"/>
      <c r="B335" s="953"/>
      <c r="C335" s="968"/>
      <c r="D335" s="980"/>
      <c r="E335" s="222" t="s">
        <v>1782</v>
      </c>
      <c r="F335" s="218" t="s">
        <v>1762</v>
      </c>
      <c r="G335" s="219" t="s">
        <v>1688</v>
      </c>
      <c r="H335" s="220"/>
      <c r="I335" s="221"/>
      <c r="J335" s="784" t="s">
        <v>1715</v>
      </c>
    </row>
    <row r="336" spans="1:10" ht="13.5" thickBot="1" x14ac:dyDescent="0.25">
      <c r="A336" s="959" t="s">
        <v>755</v>
      </c>
      <c r="B336" s="952" t="s">
        <v>1699</v>
      </c>
      <c r="C336" s="820"/>
      <c r="D336" s="978" t="s">
        <v>1686</v>
      </c>
      <c r="E336" s="217" t="s">
        <v>1704</v>
      </c>
      <c r="F336" s="218" t="s">
        <v>1710</v>
      </c>
      <c r="G336" s="219" t="s">
        <v>1688</v>
      </c>
      <c r="H336" s="220"/>
      <c r="I336" s="221"/>
      <c r="J336" s="780" t="s">
        <v>1714</v>
      </c>
    </row>
    <row r="337" spans="1:12" ht="13.5" thickBot="1" x14ac:dyDescent="0.25">
      <c r="A337" s="975"/>
      <c r="B337" s="972"/>
      <c r="C337" s="821"/>
      <c r="D337" s="979"/>
      <c r="E337" s="208" t="s">
        <v>1783</v>
      </c>
      <c r="F337" s="752" t="s">
        <v>1763</v>
      </c>
      <c r="G337" s="753" t="s">
        <v>1688</v>
      </c>
      <c r="H337" s="210"/>
      <c r="I337" s="211"/>
      <c r="J337" s="781" t="s">
        <v>1715</v>
      </c>
      <c r="L337">
        <v>20</v>
      </c>
    </row>
    <row r="338" spans="1:12" x14ac:dyDescent="0.2">
      <c r="A338" s="800"/>
      <c r="B338" s="1103" t="s">
        <v>2666</v>
      </c>
      <c r="C338" s="1155"/>
      <c r="D338" s="796" t="s">
        <v>27</v>
      </c>
      <c r="E338" s="754" t="s">
        <v>2667</v>
      </c>
      <c r="F338" s="755" t="s">
        <v>2670</v>
      </c>
      <c r="G338" s="214" t="s">
        <v>2609</v>
      </c>
      <c r="H338" s="756">
        <v>360</v>
      </c>
      <c r="I338" s="216"/>
      <c r="J338" s="176" t="s">
        <v>2669</v>
      </c>
      <c r="L338">
        <f>PI()*(L337*0.1/2)^2</f>
        <v>3.1415926535897931</v>
      </c>
    </row>
    <row r="339" spans="1:12" x14ac:dyDescent="0.2">
      <c r="A339" s="801"/>
      <c r="B339" s="1104"/>
      <c r="C339" s="1156"/>
      <c r="D339" s="797"/>
      <c r="E339" s="616" t="s">
        <v>2671</v>
      </c>
      <c r="F339" s="757" t="s">
        <v>2672</v>
      </c>
      <c r="G339" s="200" t="s">
        <v>2609</v>
      </c>
      <c r="H339" s="758">
        <v>373</v>
      </c>
      <c r="I339" s="202"/>
      <c r="J339" s="203" t="s">
        <v>2673</v>
      </c>
    </row>
    <row r="340" spans="1:12" x14ac:dyDescent="0.2">
      <c r="A340" s="801"/>
      <c r="B340" s="1104"/>
      <c r="C340" s="1156">
        <v>1</v>
      </c>
      <c r="D340" s="797"/>
      <c r="E340" s="616" t="s">
        <v>2674</v>
      </c>
      <c r="F340" s="757" t="s">
        <v>2677</v>
      </c>
      <c r="G340" s="200" t="s">
        <v>2609</v>
      </c>
      <c r="H340" s="758">
        <v>373</v>
      </c>
      <c r="I340" s="202"/>
      <c r="J340" s="203" t="s">
        <v>2680</v>
      </c>
    </row>
    <row r="341" spans="1:12" x14ac:dyDescent="0.2">
      <c r="A341" s="801"/>
      <c r="B341" s="1104"/>
      <c r="C341" s="1156"/>
      <c r="D341" s="797"/>
      <c r="E341" s="616" t="s">
        <v>2675</v>
      </c>
      <c r="F341" s="757" t="s">
        <v>2678</v>
      </c>
      <c r="G341" s="200" t="s">
        <v>2609</v>
      </c>
      <c r="H341" s="758">
        <v>755</v>
      </c>
      <c r="I341" s="202"/>
      <c r="J341" s="203" t="s">
        <v>2682</v>
      </c>
    </row>
    <row r="342" spans="1:12" x14ac:dyDescent="0.2">
      <c r="A342" s="801"/>
      <c r="B342" s="1104"/>
      <c r="C342" s="1156"/>
      <c r="D342" s="797"/>
      <c r="E342" s="616" t="s">
        <v>2676</v>
      </c>
      <c r="F342" s="757" t="s">
        <v>2679</v>
      </c>
      <c r="G342" s="200" t="s">
        <v>2609</v>
      </c>
      <c r="H342" s="758">
        <v>755</v>
      </c>
      <c r="I342" s="202"/>
      <c r="J342" s="203" t="s">
        <v>2681</v>
      </c>
    </row>
    <row r="343" spans="1:12" x14ac:dyDescent="0.2">
      <c r="A343" s="801"/>
      <c r="B343" s="1104"/>
      <c r="C343" s="1156"/>
      <c r="D343" s="797"/>
      <c r="E343" s="616" t="s">
        <v>2683</v>
      </c>
      <c r="F343" s="757" t="s">
        <v>2684</v>
      </c>
      <c r="G343" s="200" t="s">
        <v>2609</v>
      </c>
      <c r="H343" s="758">
        <v>327</v>
      </c>
      <c r="I343" s="202"/>
      <c r="J343" s="203" t="s">
        <v>2689</v>
      </c>
    </row>
    <row r="344" spans="1:12" x14ac:dyDescent="0.2">
      <c r="A344" s="801"/>
      <c r="B344" s="1104"/>
      <c r="C344" s="1156">
        <v>1</v>
      </c>
      <c r="D344" s="797"/>
      <c r="E344" s="616" t="s">
        <v>2687</v>
      </c>
      <c r="F344" s="757" t="s">
        <v>2685</v>
      </c>
      <c r="G344" s="200" t="s">
        <v>2609</v>
      </c>
      <c r="H344" s="758">
        <v>327</v>
      </c>
      <c r="I344" s="202"/>
      <c r="J344" s="203" t="s">
        <v>2680</v>
      </c>
    </row>
    <row r="345" spans="1:12" x14ac:dyDescent="0.2">
      <c r="A345" s="801"/>
      <c r="B345" s="1104"/>
      <c r="C345" s="1156"/>
      <c r="D345" s="797"/>
      <c r="E345" s="616" t="s">
        <v>2688</v>
      </c>
      <c r="F345" s="757" t="s">
        <v>2686</v>
      </c>
      <c r="G345" s="200" t="s">
        <v>2609</v>
      </c>
      <c r="H345" s="758">
        <v>347</v>
      </c>
      <c r="I345" s="202"/>
      <c r="J345" s="203" t="s">
        <v>2690</v>
      </c>
    </row>
    <row r="346" spans="1:12" x14ac:dyDescent="0.2">
      <c r="A346" s="801"/>
      <c r="B346" s="1104"/>
      <c r="C346" s="1156"/>
      <c r="D346" s="797"/>
      <c r="E346" s="616" t="s">
        <v>2691</v>
      </c>
      <c r="F346" s="757" t="s">
        <v>2696</v>
      </c>
      <c r="G346" s="200" t="s">
        <v>2609</v>
      </c>
      <c r="H346" s="758">
        <v>355</v>
      </c>
      <c r="I346" s="202"/>
      <c r="J346" s="203" t="s">
        <v>2669</v>
      </c>
    </row>
    <row r="347" spans="1:12" x14ac:dyDescent="0.2">
      <c r="A347" s="801"/>
      <c r="B347" s="1104"/>
      <c r="C347" s="1156"/>
      <c r="D347" s="797"/>
      <c r="E347" s="616" t="s">
        <v>2692</v>
      </c>
      <c r="F347" s="757" t="s">
        <v>2697</v>
      </c>
      <c r="G347" s="200" t="s">
        <v>2609</v>
      </c>
      <c r="H347" s="758">
        <v>330</v>
      </c>
      <c r="I347" s="202"/>
      <c r="J347" s="203" t="s">
        <v>2701</v>
      </c>
    </row>
    <row r="348" spans="1:12" x14ac:dyDescent="0.2">
      <c r="A348" s="801"/>
      <c r="B348" s="1104"/>
      <c r="C348" s="1156"/>
      <c r="D348" s="797"/>
      <c r="E348" s="616" t="s">
        <v>2693</v>
      </c>
      <c r="F348" s="757" t="s">
        <v>2698</v>
      </c>
      <c r="G348" s="200" t="s">
        <v>2609</v>
      </c>
      <c r="H348" s="758">
        <v>409</v>
      </c>
      <c r="I348" s="202"/>
      <c r="J348" s="203" t="s">
        <v>2702</v>
      </c>
    </row>
    <row r="349" spans="1:12" x14ac:dyDescent="0.2">
      <c r="A349" s="801"/>
      <c r="B349" s="1104"/>
      <c r="C349" s="1156"/>
      <c r="D349" s="797"/>
      <c r="E349" s="616" t="s">
        <v>2694</v>
      </c>
      <c r="F349" s="757" t="s">
        <v>2699</v>
      </c>
      <c r="G349" s="200" t="s">
        <v>2609</v>
      </c>
      <c r="H349" s="758">
        <v>473</v>
      </c>
      <c r="I349" s="202"/>
      <c r="J349" s="203" t="s">
        <v>2703</v>
      </c>
    </row>
    <row r="350" spans="1:12" ht="13.5" thickBot="1" x14ac:dyDescent="0.25">
      <c r="A350" s="801"/>
      <c r="B350" s="1104"/>
      <c r="C350" s="1157"/>
      <c r="D350" s="798"/>
      <c r="E350" s="761" t="s">
        <v>2695</v>
      </c>
      <c r="F350" s="762" t="s">
        <v>2700</v>
      </c>
      <c r="G350" s="578" t="s">
        <v>2609</v>
      </c>
      <c r="H350" s="763">
        <v>498</v>
      </c>
      <c r="I350" s="764"/>
      <c r="J350" s="765" t="s">
        <v>2704</v>
      </c>
    </row>
    <row r="351" spans="1:12" x14ac:dyDescent="0.2">
      <c r="A351" s="801"/>
      <c r="B351" s="1104"/>
      <c r="C351" s="1155"/>
      <c r="D351" s="796" t="s">
        <v>27</v>
      </c>
      <c r="E351" s="754" t="s">
        <v>2705</v>
      </c>
      <c r="F351" s="755" t="s">
        <v>2707</v>
      </c>
      <c r="G351" s="214" t="s">
        <v>2609</v>
      </c>
      <c r="H351" s="756">
        <v>192</v>
      </c>
      <c r="I351" s="216"/>
      <c r="J351" s="176" t="s">
        <v>2708</v>
      </c>
    </row>
    <row r="352" spans="1:12" x14ac:dyDescent="0.2">
      <c r="A352" s="801"/>
      <c r="B352" s="1104"/>
      <c r="C352" s="1156"/>
      <c r="D352" s="797"/>
      <c r="E352" s="616" t="s">
        <v>2706</v>
      </c>
      <c r="F352" s="757" t="s">
        <v>2710</v>
      </c>
      <c r="G352" s="200" t="s">
        <v>2609</v>
      </c>
      <c r="H352" s="758">
        <v>197</v>
      </c>
      <c r="I352" s="202"/>
      <c r="J352" s="203" t="s">
        <v>2709</v>
      </c>
    </row>
    <row r="353" spans="1:14" x14ac:dyDescent="0.2">
      <c r="A353" s="801"/>
      <c r="B353" s="1104"/>
      <c r="C353" s="1156"/>
      <c r="D353" s="797"/>
      <c r="E353" s="616" t="s">
        <v>2711</v>
      </c>
      <c r="F353" s="757" t="s">
        <v>2718</v>
      </c>
      <c r="G353" s="200" t="s">
        <v>2609</v>
      </c>
      <c r="H353" s="758">
        <v>176</v>
      </c>
      <c r="I353" s="202"/>
      <c r="J353" s="203" t="s">
        <v>2722</v>
      </c>
    </row>
    <row r="354" spans="1:14" x14ac:dyDescent="0.2">
      <c r="A354" s="801"/>
      <c r="B354" s="1104"/>
      <c r="C354" s="1156"/>
      <c r="D354" s="797"/>
      <c r="E354" s="616" t="s">
        <v>2712</v>
      </c>
      <c r="F354" s="757" t="s">
        <v>2719</v>
      </c>
      <c r="G354" s="200" t="s">
        <v>2609</v>
      </c>
      <c r="H354" s="758">
        <v>176</v>
      </c>
      <c r="I354" s="202"/>
      <c r="J354" s="203" t="s">
        <v>2723</v>
      </c>
    </row>
    <row r="355" spans="1:14" x14ac:dyDescent="0.2">
      <c r="A355" s="801"/>
      <c r="B355" s="1104"/>
      <c r="C355" s="1156"/>
      <c r="D355" s="797"/>
      <c r="E355" s="616" t="s">
        <v>2713</v>
      </c>
      <c r="F355" s="757" t="s">
        <v>2720</v>
      </c>
      <c r="G355" s="200" t="s">
        <v>2609</v>
      </c>
      <c r="H355" s="758">
        <v>188</v>
      </c>
      <c r="I355" s="202"/>
      <c r="J355" s="203" t="s">
        <v>2724</v>
      </c>
    </row>
    <row r="356" spans="1:14" x14ac:dyDescent="0.2">
      <c r="A356" s="801"/>
      <c r="B356" s="1104"/>
      <c r="C356" s="1156"/>
      <c r="D356" s="797"/>
      <c r="E356" s="616" t="s">
        <v>2714</v>
      </c>
      <c r="F356" s="757" t="s">
        <v>2721</v>
      </c>
      <c r="G356" s="200" t="s">
        <v>2609</v>
      </c>
      <c r="H356" s="758">
        <v>230</v>
      </c>
      <c r="I356" s="202"/>
      <c r="J356" s="203" t="s">
        <v>2725</v>
      </c>
    </row>
    <row r="357" spans="1:14" x14ac:dyDescent="0.2">
      <c r="A357" s="801"/>
      <c r="B357" s="1104"/>
      <c r="C357" s="1156"/>
      <c r="D357" s="797"/>
      <c r="E357" s="616" t="s">
        <v>2715</v>
      </c>
      <c r="F357" s="757" t="s">
        <v>2729</v>
      </c>
      <c r="G357" s="200" t="s">
        <v>2609</v>
      </c>
      <c r="H357" s="758">
        <v>220</v>
      </c>
      <c r="I357" s="202"/>
      <c r="J357" s="203" t="s">
        <v>2726</v>
      </c>
    </row>
    <row r="358" spans="1:14" x14ac:dyDescent="0.2">
      <c r="A358" s="801"/>
      <c r="B358" s="1104"/>
      <c r="C358" s="1156"/>
      <c r="D358" s="797"/>
      <c r="E358" s="616" t="s">
        <v>2716</v>
      </c>
      <c r="F358" s="757" t="s">
        <v>2730</v>
      </c>
      <c r="G358" s="200" t="s">
        <v>2609</v>
      </c>
      <c r="H358" s="758">
        <v>207</v>
      </c>
      <c r="I358" s="202"/>
      <c r="J358" s="203" t="s">
        <v>2727</v>
      </c>
    </row>
    <row r="359" spans="1:14" x14ac:dyDescent="0.2">
      <c r="A359" s="801"/>
      <c r="B359" s="1104"/>
      <c r="C359" s="1156"/>
      <c r="D359" s="797"/>
      <c r="E359" s="616" t="s">
        <v>2717</v>
      </c>
      <c r="F359" s="757" t="s">
        <v>2731</v>
      </c>
      <c r="G359" s="200" t="s">
        <v>2609</v>
      </c>
      <c r="H359" s="758">
        <v>194</v>
      </c>
      <c r="I359" s="202"/>
      <c r="J359" s="203" t="s">
        <v>2728</v>
      </c>
    </row>
    <row r="360" spans="1:14" x14ac:dyDescent="0.2">
      <c r="A360" s="801"/>
      <c r="B360" s="1104"/>
      <c r="C360" s="1156"/>
      <c r="D360" s="797"/>
      <c r="E360" s="616" t="s">
        <v>2732</v>
      </c>
      <c r="F360" s="757" t="s">
        <v>2733</v>
      </c>
      <c r="G360" s="200" t="s">
        <v>2609</v>
      </c>
      <c r="H360" s="758">
        <v>299</v>
      </c>
      <c r="I360" s="202"/>
      <c r="J360" s="203" t="s">
        <v>2668</v>
      </c>
    </row>
    <row r="361" spans="1:14" x14ac:dyDescent="0.2">
      <c r="A361" s="801"/>
      <c r="B361" s="1104"/>
      <c r="C361" s="1156"/>
      <c r="D361" s="797"/>
      <c r="E361" s="616" t="s">
        <v>2737</v>
      </c>
      <c r="F361" s="757" t="s">
        <v>2734</v>
      </c>
      <c r="G361" s="200" t="s">
        <v>2609</v>
      </c>
      <c r="H361" s="758">
        <v>141</v>
      </c>
      <c r="I361" s="202"/>
      <c r="J361" s="203" t="s">
        <v>2727</v>
      </c>
    </row>
    <row r="362" spans="1:14" x14ac:dyDescent="0.2">
      <c r="A362" s="801"/>
      <c r="B362" s="1104"/>
      <c r="C362" s="1156"/>
      <c r="D362" s="797"/>
      <c r="E362" s="616" t="s">
        <v>2738</v>
      </c>
      <c r="F362" s="757" t="s">
        <v>2735</v>
      </c>
      <c r="G362" s="200" t="s">
        <v>2609</v>
      </c>
      <c r="H362" s="758">
        <v>146</v>
      </c>
      <c r="I362" s="202"/>
      <c r="J362" s="203" t="s">
        <v>2740</v>
      </c>
    </row>
    <row r="363" spans="1:14" ht="13.5" thickBot="1" x14ac:dyDescent="0.25">
      <c r="A363" s="802"/>
      <c r="B363" s="1105"/>
      <c r="C363" s="1158"/>
      <c r="D363" s="799"/>
      <c r="E363" s="614" t="s">
        <v>2739</v>
      </c>
      <c r="F363" s="759" t="s">
        <v>2736</v>
      </c>
      <c r="G363" s="205" t="s">
        <v>2609</v>
      </c>
      <c r="H363" s="760">
        <v>142</v>
      </c>
      <c r="I363" s="207"/>
      <c r="J363" s="177" t="s">
        <v>2728</v>
      </c>
    </row>
    <row r="364" spans="1:14" ht="16.5" thickBot="1" x14ac:dyDescent="0.3">
      <c r="A364" s="841" t="s">
        <v>2292</v>
      </c>
      <c r="B364" s="842"/>
      <c r="C364" s="842"/>
      <c r="D364" s="842"/>
      <c r="E364" s="842"/>
      <c r="F364" s="842"/>
      <c r="G364" s="842"/>
      <c r="H364" s="842"/>
      <c r="I364" s="842"/>
      <c r="J364" s="842"/>
    </row>
    <row r="365" spans="1:14" s="12" customFormat="1" x14ac:dyDescent="0.2">
      <c r="A365" s="847"/>
      <c r="B365" s="854" t="s">
        <v>2946</v>
      </c>
      <c r="C365" s="665"/>
      <c r="D365" s="860" t="s">
        <v>27</v>
      </c>
      <c r="E365" s="637" t="s">
        <v>2974</v>
      </c>
      <c r="F365" s="739" t="s">
        <v>2954</v>
      </c>
      <c r="G365" s="740" t="s">
        <v>2611</v>
      </c>
      <c r="H365" s="741">
        <v>148</v>
      </c>
      <c r="I365" s="65"/>
      <c r="J365" s="785" t="s">
        <v>2973</v>
      </c>
    </row>
    <row r="366" spans="1:14" s="12" customFormat="1" x14ac:dyDescent="0.2">
      <c r="A366" s="848"/>
      <c r="B366" s="855"/>
      <c r="C366" s="597"/>
      <c r="D366" s="861"/>
      <c r="E366" s="638" t="s">
        <v>2974</v>
      </c>
      <c r="F366" s="742" t="s">
        <v>2955</v>
      </c>
      <c r="G366" s="743" t="s">
        <v>2984</v>
      </c>
      <c r="H366" s="744">
        <v>367</v>
      </c>
      <c r="I366" s="542"/>
      <c r="J366" s="786" t="s">
        <v>2973</v>
      </c>
      <c r="K366"/>
      <c r="L366"/>
      <c r="M366"/>
      <c r="N366"/>
    </row>
    <row r="367" spans="1:14" s="12" customFormat="1" x14ac:dyDescent="0.2">
      <c r="A367" s="848"/>
      <c r="B367" s="855"/>
      <c r="C367" s="597"/>
      <c r="D367" s="861"/>
      <c r="E367" s="638" t="s">
        <v>2975</v>
      </c>
      <c r="F367" s="742" t="s">
        <v>2956</v>
      </c>
      <c r="G367" s="743" t="s">
        <v>2611</v>
      </c>
      <c r="H367" s="744">
        <v>158</v>
      </c>
      <c r="I367" s="542"/>
      <c r="J367" s="786" t="s">
        <v>2973</v>
      </c>
      <c r="K367"/>
      <c r="L367"/>
      <c r="M367"/>
      <c r="N367"/>
    </row>
    <row r="368" spans="1:14" s="12" customFormat="1" x14ac:dyDescent="0.2">
      <c r="A368" s="848"/>
      <c r="B368" s="855"/>
      <c r="C368" s="597"/>
      <c r="D368" s="861"/>
      <c r="E368" s="638" t="s">
        <v>2975</v>
      </c>
      <c r="F368" s="742" t="s">
        <v>2957</v>
      </c>
      <c r="G368" s="743" t="s">
        <v>2984</v>
      </c>
      <c r="H368" s="744">
        <v>354</v>
      </c>
      <c r="I368" s="542"/>
      <c r="J368" s="786" t="s">
        <v>2973</v>
      </c>
      <c r="K368"/>
      <c r="L368"/>
      <c r="M368"/>
      <c r="N368"/>
    </row>
    <row r="369" spans="1:14" s="12" customFormat="1" x14ac:dyDescent="0.2">
      <c r="A369" s="848"/>
      <c r="B369" s="855"/>
      <c r="C369" s="597"/>
      <c r="D369" s="861"/>
      <c r="E369" s="638" t="s">
        <v>2975</v>
      </c>
      <c r="F369" s="742" t="s">
        <v>2958</v>
      </c>
      <c r="G369" s="743" t="s">
        <v>2985</v>
      </c>
      <c r="H369" s="744">
        <v>2222</v>
      </c>
      <c r="I369" s="542"/>
      <c r="J369" s="786" t="s">
        <v>2973</v>
      </c>
      <c r="K369"/>
      <c r="L369"/>
      <c r="M369"/>
      <c r="N369"/>
    </row>
    <row r="370" spans="1:14" s="12" customFormat="1" x14ac:dyDescent="0.2">
      <c r="A370" s="848"/>
      <c r="B370" s="855"/>
      <c r="C370" s="597"/>
      <c r="D370" s="861"/>
      <c r="E370" s="638" t="s">
        <v>2976</v>
      </c>
      <c r="F370" s="742" t="s">
        <v>2959</v>
      </c>
      <c r="G370" s="743" t="s">
        <v>2610</v>
      </c>
      <c r="H370" s="744">
        <v>195</v>
      </c>
      <c r="I370" s="542"/>
      <c r="J370" s="542"/>
      <c r="K370"/>
      <c r="L370"/>
      <c r="M370"/>
      <c r="N370"/>
    </row>
    <row r="371" spans="1:14" s="12" customFormat="1" x14ac:dyDescent="0.2">
      <c r="A371" s="848"/>
      <c r="B371" s="855"/>
      <c r="C371" s="597"/>
      <c r="D371" s="861"/>
      <c r="E371" s="638" t="s">
        <v>2977</v>
      </c>
      <c r="F371" s="742" t="s">
        <v>2960</v>
      </c>
      <c r="G371" s="743" t="s">
        <v>2611</v>
      </c>
      <c r="H371" s="744">
        <v>219.05</v>
      </c>
      <c r="I371" s="542"/>
      <c r="J371" s="542"/>
      <c r="K371"/>
      <c r="L371"/>
      <c r="M371"/>
      <c r="N371"/>
    </row>
    <row r="372" spans="1:14" s="12" customFormat="1" x14ac:dyDescent="0.2">
      <c r="A372" s="848"/>
      <c r="B372" s="855"/>
      <c r="C372" s="597"/>
      <c r="D372" s="861"/>
      <c r="E372" s="638" t="s">
        <v>2977</v>
      </c>
      <c r="F372" s="742" t="s">
        <v>2961</v>
      </c>
      <c r="G372" s="743" t="s">
        <v>2984</v>
      </c>
      <c r="H372" s="744">
        <v>373</v>
      </c>
      <c r="I372" s="542"/>
      <c r="J372" s="542"/>
      <c r="K372"/>
      <c r="L372"/>
      <c r="M372"/>
      <c r="N372"/>
    </row>
    <row r="373" spans="1:14" s="12" customFormat="1" x14ac:dyDescent="0.2">
      <c r="A373" s="848"/>
      <c r="B373" s="855"/>
      <c r="C373" s="597"/>
      <c r="D373" s="861"/>
      <c r="E373" s="638" t="s">
        <v>2978</v>
      </c>
      <c r="F373" s="742" t="s">
        <v>2962</v>
      </c>
      <c r="G373" s="743" t="s">
        <v>2610</v>
      </c>
      <c r="H373" s="744">
        <v>195</v>
      </c>
      <c r="I373" s="542"/>
      <c r="J373" s="542"/>
      <c r="K373"/>
      <c r="L373"/>
      <c r="M373"/>
      <c r="N373"/>
    </row>
    <row r="374" spans="1:14" s="12" customFormat="1" x14ac:dyDescent="0.2">
      <c r="A374" s="848"/>
      <c r="B374" s="855"/>
      <c r="C374" s="597"/>
      <c r="D374" s="861"/>
      <c r="E374" s="638" t="s">
        <v>2979</v>
      </c>
      <c r="F374" s="742" t="s">
        <v>2963</v>
      </c>
      <c r="G374" s="743" t="s">
        <v>2611</v>
      </c>
      <c r="H374" s="744">
        <v>172</v>
      </c>
      <c r="I374" s="542"/>
      <c r="J374" s="542"/>
      <c r="K374"/>
      <c r="L374"/>
      <c r="M374"/>
      <c r="N374"/>
    </row>
    <row r="375" spans="1:14" s="12" customFormat="1" x14ac:dyDescent="0.2">
      <c r="A375" s="848"/>
      <c r="B375" s="855"/>
      <c r="C375" s="597"/>
      <c r="D375" s="861"/>
      <c r="E375" s="638" t="s">
        <v>2979</v>
      </c>
      <c r="F375" s="742" t="s">
        <v>2964</v>
      </c>
      <c r="G375" s="743" t="s">
        <v>2984</v>
      </c>
      <c r="H375" s="744">
        <v>367</v>
      </c>
      <c r="I375" s="542"/>
      <c r="J375" s="542"/>
      <c r="K375"/>
      <c r="L375"/>
      <c r="M375"/>
      <c r="N375"/>
    </row>
    <row r="376" spans="1:14" s="12" customFormat="1" x14ac:dyDescent="0.2">
      <c r="A376" s="848"/>
      <c r="B376" s="855"/>
      <c r="C376" s="597"/>
      <c r="D376" s="861"/>
      <c r="E376" s="638" t="s">
        <v>2979</v>
      </c>
      <c r="F376" s="742" t="s">
        <v>2965</v>
      </c>
      <c r="G376" s="743" t="s">
        <v>2986</v>
      </c>
      <c r="H376" s="744">
        <v>2325.6999999999998</v>
      </c>
      <c r="I376" s="542"/>
      <c r="J376" s="542"/>
      <c r="L376"/>
      <c r="M376"/>
      <c r="N376"/>
    </row>
    <row r="377" spans="1:14" s="12" customFormat="1" x14ac:dyDescent="0.2">
      <c r="A377" s="848"/>
      <c r="B377" s="855"/>
      <c r="C377" s="597"/>
      <c r="D377" s="861"/>
      <c r="E377" s="638" t="s">
        <v>2980</v>
      </c>
      <c r="F377" s="742" t="s">
        <v>2966</v>
      </c>
      <c r="G377" s="743" t="s">
        <v>2610</v>
      </c>
      <c r="H377" s="744">
        <v>208</v>
      </c>
      <c r="I377" s="542"/>
      <c r="J377" s="542"/>
      <c r="L377"/>
      <c r="M377"/>
      <c r="N377"/>
    </row>
    <row r="378" spans="1:14" s="12" customFormat="1" x14ac:dyDescent="0.2">
      <c r="A378" s="848"/>
      <c r="B378" s="855"/>
      <c r="C378" s="597"/>
      <c r="D378" s="861"/>
      <c r="E378" s="638" t="s">
        <v>2981</v>
      </c>
      <c r="F378" s="742" t="s">
        <v>2967</v>
      </c>
      <c r="G378" s="743" t="s">
        <v>2611</v>
      </c>
      <c r="H378" s="744">
        <v>217</v>
      </c>
      <c r="I378" s="542"/>
      <c r="J378" s="542"/>
      <c r="L378"/>
      <c r="M378"/>
      <c r="N378"/>
    </row>
    <row r="379" spans="1:14" s="12" customFormat="1" x14ac:dyDescent="0.2">
      <c r="A379" s="848"/>
      <c r="B379" s="855"/>
      <c r="C379" s="597"/>
      <c r="D379" s="861"/>
      <c r="E379" s="638" t="s">
        <v>2981</v>
      </c>
      <c r="F379" s="742" t="s">
        <v>2968</v>
      </c>
      <c r="G379" s="743" t="s">
        <v>2984</v>
      </c>
      <c r="H379" s="744">
        <v>381</v>
      </c>
      <c r="I379" s="542"/>
      <c r="J379" s="542"/>
      <c r="L379"/>
      <c r="M379"/>
      <c r="N379"/>
    </row>
    <row r="380" spans="1:14" s="12" customFormat="1" x14ac:dyDescent="0.2">
      <c r="A380" s="848"/>
      <c r="B380" s="855"/>
      <c r="C380" s="597"/>
      <c r="D380" s="861"/>
      <c r="E380" s="638" t="s">
        <v>2982</v>
      </c>
      <c r="F380" s="742" t="s">
        <v>2969</v>
      </c>
      <c r="G380" s="743" t="s">
        <v>2610</v>
      </c>
      <c r="H380" s="744">
        <v>208</v>
      </c>
      <c r="I380" s="542"/>
      <c r="J380" s="542"/>
      <c r="L380"/>
      <c r="M380"/>
      <c r="N380"/>
    </row>
    <row r="381" spans="1:14" s="12" customFormat="1" x14ac:dyDescent="0.2">
      <c r="A381" s="848"/>
      <c r="B381" s="855"/>
      <c r="C381" s="597"/>
      <c r="D381" s="861"/>
      <c r="E381" s="638" t="s">
        <v>2983</v>
      </c>
      <c r="F381" s="742" t="s">
        <v>2970</v>
      </c>
      <c r="G381" s="743" t="s">
        <v>2611</v>
      </c>
      <c r="H381" s="744">
        <v>212</v>
      </c>
      <c r="I381" s="542"/>
      <c r="J381" s="542"/>
      <c r="L381"/>
      <c r="M381"/>
      <c r="N381"/>
    </row>
    <row r="382" spans="1:14" s="12" customFormat="1" x14ac:dyDescent="0.2">
      <c r="A382" s="848"/>
      <c r="B382" s="855"/>
      <c r="C382" s="597"/>
      <c r="D382" s="861"/>
      <c r="E382" s="638" t="s">
        <v>2983</v>
      </c>
      <c r="F382" s="742" t="s">
        <v>2971</v>
      </c>
      <c r="G382" s="743" t="s">
        <v>2984</v>
      </c>
      <c r="H382" s="744">
        <v>397</v>
      </c>
      <c r="I382" s="542"/>
      <c r="J382" s="542"/>
      <c r="K382"/>
      <c r="L382"/>
      <c r="M382"/>
      <c r="N382"/>
    </row>
    <row r="383" spans="1:14" s="12" customFormat="1" ht="13.5" thickBot="1" x14ac:dyDescent="0.25">
      <c r="A383" s="849"/>
      <c r="B383" s="856"/>
      <c r="C383" s="666"/>
      <c r="D383" s="862"/>
      <c r="E383" s="639" t="s">
        <v>2983</v>
      </c>
      <c r="F383" s="745" t="s">
        <v>2972</v>
      </c>
      <c r="G383" s="746" t="s">
        <v>2986</v>
      </c>
      <c r="H383" s="747">
        <v>2026</v>
      </c>
      <c r="I383" s="544"/>
      <c r="J383" s="544"/>
      <c r="K383"/>
      <c r="L383"/>
      <c r="M383"/>
      <c r="N383"/>
    </row>
    <row r="384" spans="1:14" s="12" customFormat="1" x14ac:dyDescent="0.2">
      <c r="A384" s="847"/>
      <c r="B384" s="854" t="s">
        <v>2947</v>
      </c>
      <c r="C384" s="665"/>
      <c r="D384" s="1100"/>
      <c r="E384" s="538" t="s">
        <v>2987</v>
      </c>
      <c r="F384" s="739" t="s">
        <v>2948</v>
      </c>
      <c r="G384" s="740" t="s">
        <v>2610</v>
      </c>
      <c r="H384" s="748">
        <v>297</v>
      </c>
      <c r="I384" s="740"/>
      <c r="J384" s="785" t="s">
        <v>2973</v>
      </c>
      <c r="L384"/>
      <c r="M384"/>
      <c r="N384"/>
    </row>
    <row r="385" spans="1:14" s="12" customFormat="1" x14ac:dyDescent="0.2">
      <c r="A385" s="848"/>
      <c r="B385" s="855"/>
      <c r="C385" s="597"/>
      <c r="D385" s="1101"/>
      <c r="E385" s="542" t="s">
        <v>2988</v>
      </c>
      <c r="F385" s="742" t="s">
        <v>2949</v>
      </c>
      <c r="G385" s="743" t="s">
        <v>2610</v>
      </c>
      <c r="H385" s="749">
        <v>399</v>
      </c>
      <c r="I385" s="743"/>
      <c r="J385" s="786" t="s">
        <v>2973</v>
      </c>
      <c r="L385"/>
      <c r="M385"/>
      <c r="N385"/>
    </row>
    <row r="386" spans="1:14" s="12" customFormat="1" x14ac:dyDescent="0.2">
      <c r="A386" s="848"/>
      <c r="B386" s="855"/>
      <c r="C386" s="597"/>
      <c r="D386" s="1101"/>
      <c r="E386" s="542" t="s">
        <v>2989</v>
      </c>
      <c r="F386" s="742" t="s">
        <v>2950</v>
      </c>
      <c r="G386" s="743" t="s">
        <v>2611</v>
      </c>
      <c r="H386" s="749">
        <v>252</v>
      </c>
      <c r="I386" s="743"/>
      <c r="J386" s="786"/>
      <c r="L386"/>
      <c r="M386"/>
      <c r="N386"/>
    </row>
    <row r="387" spans="1:14" s="12" customFormat="1" x14ac:dyDescent="0.2">
      <c r="A387" s="848"/>
      <c r="B387" s="855"/>
      <c r="C387" s="597"/>
      <c r="D387" s="1101"/>
      <c r="E387" s="542" t="s">
        <v>2990</v>
      </c>
      <c r="F387" s="742" t="s">
        <v>2951</v>
      </c>
      <c r="G387" s="743" t="s">
        <v>2611</v>
      </c>
      <c r="H387" s="749">
        <v>244</v>
      </c>
      <c r="I387" s="743"/>
      <c r="J387" s="786"/>
      <c r="L387"/>
      <c r="M387"/>
      <c r="N387"/>
    </row>
    <row r="388" spans="1:14" s="12" customFormat="1" ht="12.75" customHeight="1" x14ac:dyDescent="0.2">
      <c r="A388" s="848"/>
      <c r="B388" s="855"/>
      <c r="C388" s="597"/>
      <c r="D388" s="1101"/>
      <c r="E388" s="542" t="s">
        <v>2991</v>
      </c>
      <c r="F388" s="742" t="s">
        <v>2952</v>
      </c>
      <c r="G388" s="743" t="s">
        <v>2611</v>
      </c>
      <c r="H388" s="749">
        <v>174</v>
      </c>
      <c r="I388" s="750"/>
      <c r="J388" s="786"/>
      <c r="K388"/>
      <c r="L388"/>
      <c r="M388"/>
      <c r="N388"/>
    </row>
    <row r="389" spans="1:14" s="12" customFormat="1" ht="13.5" thickBot="1" x14ac:dyDescent="0.25">
      <c r="A389" s="849"/>
      <c r="B389" s="856"/>
      <c r="C389" s="666"/>
      <c r="D389" s="1102"/>
      <c r="E389" s="544" t="s">
        <v>2992</v>
      </c>
      <c r="F389" s="745" t="s">
        <v>2953</v>
      </c>
      <c r="G389" s="746" t="s">
        <v>2611</v>
      </c>
      <c r="H389" s="751">
        <v>170</v>
      </c>
      <c r="I389" s="746"/>
      <c r="J389" s="3"/>
      <c r="L389"/>
      <c r="M389"/>
      <c r="N389"/>
    </row>
    <row r="390" spans="1:14" ht="16.5" thickBot="1" x14ac:dyDescent="0.3">
      <c r="A390" s="841" t="s">
        <v>2600</v>
      </c>
      <c r="B390" s="842"/>
      <c r="C390" s="842"/>
      <c r="D390" s="842"/>
      <c r="E390" s="842"/>
      <c r="F390" s="842"/>
      <c r="G390" s="842"/>
      <c r="H390" s="842"/>
      <c r="I390" s="842"/>
      <c r="J390" s="842"/>
    </row>
    <row r="391" spans="1:14" ht="13.5" thickBot="1" x14ac:dyDescent="0.25">
      <c r="A391" s="426" t="s">
        <v>756</v>
      </c>
      <c r="B391" s="460" t="s">
        <v>95</v>
      </c>
      <c r="C391" s="447"/>
      <c r="D391" s="449" t="s">
        <v>27</v>
      </c>
      <c r="E391" s="449"/>
      <c r="F391" s="449" t="s">
        <v>28</v>
      </c>
      <c r="G391" s="39" t="s">
        <v>97</v>
      </c>
      <c r="H391" s="95">
        <v>93</v>
      </c>
      <c r="I391" s="449"/>
      <c r="J391" s="460" t="s">
        <v>96</v>
      </c>
    </row>
    <row r="392" spans="1:14" ht="13.5" thickBot="1" x14ac:dyDescent="0.25">
      <c r="A392" s="494" t="s">
        <v>757</v>
      </c>
      <c r="B392" s="5" t="s">
        <v>98</v>
      </c>
      <c r="C392" s="138"/>
      <c r="D392" s="20" t="s">
        <v>27</v>
      </c>
      <c r="E392" s="20"/>
      <c r="F392" s="449" t="s">
        <v>29</v>
      </c>
      <c r="G392" s="44" t="s">
        <v>97</v>
      </c>
      <c r="H392" s="96">
        <v>115</v>
      </c>
      <c r="I392" s="20"/>
      <c r="J392" s="5" t="s">
        <v>264</v>
      </c>
    </row>
    <row r="393" spans="1:14" ht="13.5" thickBot="1" x14ac:dyDescent="0.25">
      <c r="A393" s="494" t="s">
        <v>758</v>
      </c>
      <c r="B393" s="5" t="s">
        <v>99</v>
      </c>
      <c r="C393" s="138"/>
      <c r="D393" s="20" t="s">
        <v>27</v>
      </c>
      <c r="E393" s="20"/>
      <c r="F393" s="20" t="s">
        <v>30</v>
      </c>
      <c r="G393" s="44" t="s">
        <v>97</v>
      </c>
      <c r="H393" s="96">
        <v>93</v>
      </c>
      <c r="I393" s="20"/>
      <c r="J393" s="5" t="s">
        <v>265</v>
      </c>
    </row>
    <row r="394" spans="1:14" ht="13.5" thickBot="1" x14ac:dyDescent="0.25">
      <c r="A394" s="424" t="s">
        <v>759</v>
      </c>
      <c r="B394" s="459" t="s">
        <v>100</v>
      </c>
      <c r="C394" s="446"/>
      <c r="D394" s="448" t="s">
        <v>27</v>
      </c>
      <c r="E394" s="448"/>
      <c r="F394" s="448" t="s">
        <v>31</v>
      </c>
      <c r="G394" s="45" t="s">
        <v>97</v>
      </c>
      <c r="H394" s="97">
        <v>89</v>
      </c>
      <c r="I394" s="448"/>
      <c r="J394" s="459" t="s">
        <v>101</v>
      </c>
    </row>
    <row r="395" spans="1:14" x14ac:dyDescent="0.2">
      <c r="A395" s="917"/>
      <c r="B395" s="824" t="s">
        <v>2601</v>
      </c>
      <c r="C395" s="657"/>
      <c r="D395" s="866" t="s">
        <v>2021</v>
      </c>
      <c r="E395" s="640" t="s">
        <v>2603</v>
      </c>
      <c r="F395" s="640" t="s">
        <v>2602</v>
      </c>
      <c r="G395" s="36" t="s">
        <v>2606</v>
      </c>
      <c r="H395" s="787">
        <v>7</v>
      </c>
      <c r="I395" s="618"/>
      <c r="J395" s="629"/>
    </row>
    <row r="396" spans="1:14" x14ac:dyDescent="0.2">
      <c r="A396" s="969"/>
      <c r="B396" s="974"/>
      <c r="C396" s="662"/>
      <c r="D396" s="932"/>
      <c r="E396" s="615" t="s">
        <v>2608</v>
      </c>
      <c r="F396" s="615" t="s">
        <v>2604</v>
      </c>
      <c r="G396" s="37" t="s">
        <v>2606</v>
      </c>
      <c r="H396" s="790">
        <v>7</v>
      </c>
      <c r="I396" s="641"/>
      <c r="J396" s="621"/>
    </row>
    <row r="397" spans="1:14" ht="13.5" thickBot="1" x14ac:dyDescent="0.25">
      <c r="A397" s="918"/>
      <c r="B397" s="946"/>
      <c r="C397" s="658"/>
      <c r="D397" s="933"/>
      <c r="E397" s="367" t="s">
        <v>2607</v>
      </c>
      <c r="F397" s="367" t="s">
        <v>2605</v>
      </c>
      <c r="G397" s="38" t="s">
        <v>2606</v>
      </c>
      <c r="H397" s="792">
        <v>7</v>
      </c>
      <c r="I397" s="619"/>
      <c r="J397" s="622"/>
    </row>
    <row r="398" spans="1:14" ht="16.5" thickBot="1" x14ac:dyDescent="0.3">
      <c r="A398" s="841" t="s">
        <v>2035</v>
      </c>
      <c r="B398" s="842"/>
      <c r="C398" s="842"/>
      <c r="D398" s="842"/>
      <c r="E398" s="842"/>
      <c r="F398" s="842"/>
      <c r="G398" s="842"/>
      <c r="H398" s="842"/>
      <c r="I398" s="842"/>
      <c r="J398" s="842"/>
    </row>
    <row r="399" spans="1:14" ht="13.5" thickBot="1" x14ac:dyDescent="0.25">
      <c r="A399" s="924" t="s">
        <v>2206</v>
      </c>
      <c r="B399" s="924"/>
      <c r="C399" s="924"/>
      <c r="D399" s="924"/>
      <c r="E399" s="924"/>
      <c r="F399" s="924"/>
      <c r="G399" s="924"/>
      <c r="H399" s="924"/>
      <c r="I399" s="924"/>
      <c r="J399" s="924"/>
    </row>
    <row r="400" spans="1:14" ht="13.5" thickBot="1" x14ac:dyDescent="0.25">
      <c r="A400" s="20" t="s">
        <v>769</v>
      </c>
      <c r="B400" s="20" t="s">
        <v>2036</v>
      </c>
      <c r="C400" s="20"/>
      <c r="D400" s="20" t="s">
        <v>176</v>
      </c>
      <c r="E400" s="20" t="s">
        <v>2037</v>
      </c>
      <c r="F400" s="20" t="s">
        <v>2038</v>
      </c>
      <c r="G400" s="20">
        <v>12</v>
      </c>
      <c r="H400" s="20"/>
      <c r="I400" s="20"/>
      <c r="J400" s="20"/>
    </row>
    <row r="401" spans="1:10" ht="13.5" thickBot="1" x14ac:dyDescent="0.25">
      <c r="A401" s="20" t="s">
        <v>770</v>
      </c>
      <c r="B401" s="20" t="s">
        <v>2039</v>
      </c>
      <c r="C401" s="20"/>
      <c r="D401" s="20" t="s">
        <v>176</v>
      </c>
      <c r="E401" s="20" t="s">
        <v>2040</v>
      </c>
      <c r="F401" s="20" t="s">
        <v>2041</v>
      </c>
      <c r="G401" s="20">
        <v>12</v>
      </c>
      <c r="H401" s="20"/>
      <c r="I401" s="20"/>
      <c r="J401" s="20"/>
    </row>
    <row r="402" spans="1:10" ht="13.5" thickBot="1" x14ac:dyDescent="0.25">
      <c r="A402" s="20" t="s">
        <v>771</v>
      </c>
      <c r="B402" s="20" t="s">
        <v>2031</v>
      </c>
      <c r="C402" s="20"/>
      <c r="D402" s="20" t="s">
        <v>176</v>
      </c>
      <c r="E402" s="20" t="s">
        <v>2042</v>
      </c>
      <c r="F402" s="20" t="s">
        <v>37</v>
      </c>
      <c r="G402" s="20">
        <v>12</v>
      </c>
      <c r="H402" s="20" t="s">
        <v>274</v>
      </c>
      <c r="I402" s="20"/>
      <c r="J402" s="20"/>
    </row>
    <row r="403" spans="1:10" ht="13.5" thickBot="1" x14ac:dyDescent="0.25">
      <c r="A403" s="20" t="s">
        <v>772</v>
      </c>
      <c r="B403" s="20" t="s">
        <v>2123</v>
      </c>
      <c r="C403" s="20"/>
      <c r="D403" s="20" t="s">
        <v>33</v>
      </c>
      <c r="E403" s="20" t="s">
        <v>2126</v>
      </c>
      <c r="F403" s="20" t="s">
        <v>2129</v>
      </c>
      <c r="G403" s="20">
        <v>12</v>
      </c>
      <c r="H403" s="20"/>
      <c r="I403" s="20"/>
      <c r="J403" s="20"/>
    </row>
    <row r="404" spans="1:10" ht="13.5" thickBot="1" x14ac:dyDescent="0.25">
      <c r="A404" s="20" t="s">
        <v>1720</v>
      </c>
      <c r="B404" s="20" t="s">
        <v>2124</v>
      </c>
      <c r="C404" s="20"/>
      <c r="D404" s="20" t="s">
        <v>33</v>
      </c>
      <c r="E404" s="20" t="s">
        <v>2127</v>
      </c>
      <c r="F404" s="20" t="s">
        <v>2130</v>
      </c>
      <c r="G404" s="20">
        <v>12</v>
      </c>
      <c r="H404" s="20"/>
      <c r="I404" s="20"/>
      <c r="J404" s="20"/>
    </row>
    <row r="405" spans="1:10" ht="13.5" thickBot="1" x14ac:dyDescent="0.25">
      <c r="A405" s="20" t="s">
        <v>1721</v>
      </c>
      <c r="B405" s="20" t="s">
        <v>2032</v>
      </c>
      <c r="C405" s="20"/>
      <c r="D405" s="20" t="s">
        <v>33</v>
      </c>
      <c r="E405" s="20" t="s">
        <v>388</v>
      </c>
      <c r="F405" s="20" t="s">
        <v>38</v>
      </c>
      <c r="G405" s="20">
        <v>12</v>
      </c>
      <c r="H405" s="20"/>
      <c r="I405" s="20"/>
      <c r="J405" s="20"/>
    </row>
    <row r="406" spans="1:10" ht="13.5" thickBot="1" x14ac:dyDescent="0.25">
      <c r="A406" s="20" t="s">
        <v>1722</v>
      </c>
      <c r="B406" s="20" t="s">
        <v>2131</v>
      </c>
      <c r="C406" s="20"/>
      <c r="D406" s="20" t="s">
        <v>33</v>
      </c>
      <c r="E406" s="20" t="s">
        <v>2132</v>
      </c>
      <c r="F406" s="20" t="s">
        <v>2133</v>
      </c>
      <c r="G406" s="20">
        <v>12</v>
      </c>
      <c r="H406" s="20"/>
      <c r="I406" s="20"/>
      <c r="J406" s="20"/>
    </row>
    <row r="407" spans="1:10" ht="13.5" thickBot="1" x14ac:dyDescent="0.25">
      <c r="A407" s="20" t="s">
        <v>1723</v>
      </c>
      <c r="B407" s="20" t="s">
        <v>2125</v>
      </c>
      <c r="C407" s="20"/>
      <c r="D407" s="20" t="s">
        <v>33</v>
      </c>
      <c r="E407" s="20" t="s">
        <v>2128</v>
      </c>
      <c r="F407" s="20" t="s">
        <v>2134</v>
      </c>
      <c r="G407" s="20">
        <v>12</v>
      </c>
      <c r="H407" s="20"/>
      <c r="I407" s="20"/>
      <c r="J407" s="20"/>
    </row>
    <row r="408" spans="1:10" x14ac:dyDescent="0.2">
      <c r="A408" s="816" t="s">
        <v>1724</v>
      </c>
      <c r="B408" s="816" t="s">
        <v>2027</v>
      </c>
      <c r="C408" s="618"/>
      <c r="D408" s="458" t="s">
        <v>5</v>
      </c>
      <c r="E408" s="458"/>
      <c r="F408" s="458" t="s">
        <v>32</v>
      </c>
      <c r="G408" s="458">
        <v>12</v>
      </c>
      <c r="H408" s="458">
        <v>213.48</v>
      </c>
      <c r="I408" s="458"/>
      <c r="J408" s="458"/>
    </row>
    <row r="409" spans="1:10" x14ac:dyDescent="0.2">
      <c r="A409" s="867"/>
      <c r="B409" s="867"/>
      <c r="C409" s="641"/>
      <c r="D409" s="439" t="s">
        <v>33</v>
      </c>
      <c r="E409" s="439" t="s">
        <v>384</v>
      </c>
      <c r="F409" s="439" t="s">
        <v>34</v>
      </c>
      <c r="G409" s="439">
        <v>12</v>
      </c>
      <c r="H409" s="439">
        <v>203</v>
      </c>
      <c r="I409" s="439"/>
      <c r="J409" s="439"/>
    </row>
    <row r="410" spans="1:10" ht="13.5" thickBot="1" x14ac:dyDescent="0.25">
      <c r="A410" s="817"/>
      <c r="B410" s="817"/>
      <c r="C410" s="619"/>
      <c r="D410" s="482" t="s">
        <v>2043</v>
      </c>
      <c r="E410" s="482" t="s">
        <v>2044</v>
      </c>
      <c r="F410" s="482" t="s">
        <v>2045</v>
      </c>
      <c r="G410" s="482">
        <v>12</v>
      </c>
      <c r="H410" s="482"/>
      <c r="I410" s="482"/>
      <c r="J410" s="482"/>
    </row>
    <row r="411" spans="1:10" x14ac:dyDescent="0.2">
      <c r="A411" s="816" t="s">
        <v>1725</v>
      </c>
      <c r="B411" s="816" t="s">
        <v>2028</v>
      </c>
      <c r="C411" s="618"/>
      <c r="D411" s="458" t="s">
        <v>5</v>
      </c>
      <c r="E411" s="458"/>
      <c r="F411" s="458" t="s">
        <v>35</v>
      </c>
      <c r="G411" s="458">
        <v>12</v>
      </c>
      <c r="H411" s="458"/>
      <c r="I411" s="458"/>
      <c r="J411" s="458"/>
    </row>
    <row r="412" spans="1:10" x14ac:dyDescent="0.2">
      <c r="A412" s="867"/>
      <c r="B412" s="867"/>
      <c r="C412" s="641"/>
      <c r="D412" s="439" t="s">
        <v>33</v>
      </c>
      <c r="E412" s="439" t="s">
        <v>386</v>
      </c>
      <c r="F412" s="439" t="s">
        <v>36</v>
      </c>
      <c r="G412" s="439">
        <v>12</v>
      </c>
      <c r="H412" s="439"/>
      <c r="I412" s="439"/>
      <c r="J412" s="439"/>
    </row>
    <row r="413" spans="1:10" ht="13.5" thickBot="1" x14ac:dyDescent="0.25">
      <c r="A413" s="817"/>
      <c r="B413" s="817"/>
      <c r="C413" s="619"/>
      <c r="D413" s="482" t="s">
        <v>2043</v>
      </c>
      <c r="E413" s="482" t="s">
        <v>2046</v>
      </c>
      <c r="F413" s="482" t="s">
        <v>2047</v>
      </c>
      <c r="G413" s="482">
        <v>12</v>
      </c>
      <c r="H413" s="482"/>
      <c r="I413" s="482"/>
      <c r="J413" s="482"/>
    </row>
    <row r="414" spans="1:10" ht="13.5" thickBot="1" x14ac:dyDescent="0.25">
      <c r="A414" s="479" t="s">
        <v>1726</v>
      </c>
      <c r="B414" s="479" t="s">
        <v>2029</v>
      </c>
      <c r="C414" s="650"/>
      <c r="D414" s="479" t="s">
        <v>33</v>
      </c>
      <c r="E414" s="479" t="s">
        <v>387</v>
      </c>
      <c r="F414" s="479" t="s">
        <v>391</v>
      </c>
      <c r="G414" s="479">
        <v>12</v>
      </c>
      <c r="H414" s="479"/>
      <c r="I414" s="479"/>
      <c r="J414" s="479"/>
    </row>
    <row r="415" spans="1:10" x14ac:dyDescent="0.2">
      <c r="A415" s="816" t="s">
        <v>1727</v>
      </c>
      <c r="B415" s="816" t="s">
        <v>2030</v>
      </c>
      <c r="C415" s="618"/>
      <c r="D415" s="458" t="s">
        <v>176</v>
      </c>
      <c r="E415" s="458"/>
      <c r="F415" s="458" t="s">
        <v>392</v>
      </c>
      <c r="G415" s="458">
        <v>12</v>
      </c>
      <c r="H415" s="458"/>
      <c r="I415" s="458"/>
      <c r="J415" s="458"/>
    </row>
    <row r="416" spans="1:10" x14ac:dyDescent="0.2">
      <c r="A416" s="867"/>
      <c r="B416" s="867"/>
      <c r="C416" s="641"/>
      <c r="D416" s="439" t="s">
        <v>33</v>
      </c>
      <c r="E416" s="439" t="s">
        <v>387</v>
      </c>
      <c r="F416" s="439" t="s">
        <v>391</v>
      </c>
      <c r="G416" s="439">
        <v>12</v>
      </c>
      <c r="H416" s="439"/>
      <c r="I416" s="439"/>
      <c r="J416" s="439"/>
    </row>
    <row r="417" spans="1:10" ht="13.5" thickBot="1" x14ac:dyDescent="0.25">
      <c r="A417" s="817"/>
      <c r="B417" s="817"/>
      <c r="C417" s="619"/>
      <c r="D417" s="482" t="s">
        <v>2043</v>
      </c>
      <c r="E417" s="482" t="s">
        <v>2048</v>
      </c>
      <c r="F417" s="482" t="s">
        <v>2049</v>
      </c>
      <c r="G417" s="482">
        <v>12</v>
      </c>
      <c r="H417" s="482"/>
      <c r="I417" s="482"/>
      <c r="J417" s="482"/>
    </row>
    <row r="418" spans="1:10" x14ac:dyDescent="0.2">
      <c r="A418" s="816" t="s">
        <v>1728</v>
      </c>
      <c r="B418" s="816" t="s">
        <v>2050</v>
      </c>
      <c r="C418" s="618"/>
      <c r="D418" s="438" t="s">
        <v>33</v>
      </c>
      <c r="E418" s="438" t="s">
        <v>2663</v>
      </c>
      <c r="F418" s="438" t="s">
        <v>2664</v>
      </c>
      <c r="G418" s="458">
        <v>12</v>
      </c>
      <c r="H418" s="577">
        <v>118</v>
      </c>
      <c r="I418" s="458"/>
      <c r="J418" s="458"/>
    </row>
    <row r="419" spans="1:10" ht="13.5" thickBot="1" x14ac:dyDescent="0.25">
      <c r="A419" s="817"/>
      <c r="B419" s="817"/>
      <c r="C419" s="619"/>
      <c r="D419" s="482" t="s">
        <v>2043</v>
      </c>
      <c r="E419" s="482" t="s">
        <v>2051</v>
      </c>
      <c r="F419" s="482" t="s">
        <v>2052</v>
      </c>
      <c r="G419" s="482">
        <v>12</v>
      </c>
      <c r="H419" s="482"/>
      <c r="I419" s="482"/>
      <c r="J419" s="482"/>
    </row>
    <row r="420" spans="1:10" x14ac:dyDescent="0.2">
      <c r="A420" s="816" t="s">
        <v>1729</v>
      </c>
      <c r="B420" s="816" t="s">
        <v>2075</v>
      </c>
      <c r="C420" s="618"/>
      <c r="D420" s="458" t="s">
        <v>33</v>
      </c>
      <c r="E420" s="458" t="s">
        <v>2135</v>
      </c>
      <c r="F420" s="458" t="s">
        <v>2136</v>
      </c>
      <c r="G420" s="458">
        <v>12</v>
      </c>
      <c r="H420" s="458"/>
      <c r="I420" s="458"/>
      <c r="J420" s="458"/>
    </row>
    <row r="421" spans="1:10" x14ac:dyDescent="0.2">
      <c r="A421" s="867"/>
      <c r="B421" s="867"/>
      <c r="C421" s="641"/>
      <c r="D421" s="439" t="s">
        <v>2043</v>
      </c>
      <c r="E421" s="439" t="s">
        <v>2053</v>
      </c>
      <c r="F421" s="439" t="s">
        <v>2054</v>
      </c>
      <c r="G421" s="439">
        <v>12</v>
      </c>
      <c r="H421" s="439"/>
      <c r="I421" s="439"/>
      <c r="J421" s="439"/>
    </row>
    <row r="422" spans="1:10" ht="13.5" thickBot="1" x14ac:dyDescent="0.25">
      <c r="A422" s="817"/>
      <c r="B422" s="817"/>
      <c r="C422" s="619"/>
      <c r="D422" s="482"/>
      <c r="E422" s="482"/>
      <c r="F422" s="482"/>
      <c r="G422" s="482"/>
      <c r="H422" s="482"/>
      <c r="I422" s="482"/>
      <c r="J422" s="482"/>
    </row>
    <row r="423" spans="1:10" x14ac:dyDescent="0.2">
      <c r="A423" s="816" t="s">
        <v>1730</v>
      </c>
      <c r="B423" s="816" t="s">
        <v>2073</v>
      </c>
      <c r="C423" s="618"/>
      <c r="D423" s="458" t="s">
        <v>33</v>
      </c>
      <c r="E423" s="458" t="s">
        <v>2137</v>
      </c>
      <c r="F423" s="458" t="s">
        <v>2138</v>
      </c>
      <c r="G423" s="458">
        <v>12</v>
      </c>
      <c r="H423" s="458"/>
      <c r="I423" s="458"/>
      <c r="J423" s="458"/>
    </row>
    <row r="424" spans="1:10" ht="13.5" thickBot="1" x14ac:dyDescent="0.25">
      <c r="A424" s="817"/>
      <c r="B424" s="817"/>
      <c r="C424" s="619"/>
      <c r="D424" s="482" t="s">
        <v>2043</v>
      </c>
      <c r="E424" s="482" t="s">
        <v>2057</v>
      </c>
      <c r="F424" s="482" t="s">
        <v>2056</v>
      </c>
      <c r="G424" s="482">
        <v>12</v>
      </c>
      <c r="H424" s="482"/>
      <c r="I424" s="482"/>
      <c r="J424" s="482"/>
    </row>
    <row r="425" spans="1:10" x14ac:dyDescent="0.2">
      <c r="A425" s="816" t="s">
        <v>1731</v>
      </c>
      <c r="B425" s="816" t="s">
        <v>2074</v>
      </c>
      <c r="C425" s="618"/>
      <c r="D425" s="458" t="s">
        <v>33</v>
      </c>
      <c r="E425" s="458" t="s">
        <v>2139</v>
      </c>
      <c r="F425" s="458" t="s">
        <v>2140</v>
      </c>
      <c r="G425" s="458">
        <v>12</v>
      </c>
      <c r="H425" s="458"/>
      <c r="I425" s="458"/>
      <c r="J425" s="458"/>
    </row>
    <row r="426" spans="1:10" x14ac:dyDescent="0.2">
      <c r="A426" s="867"/>
      <c r="B426" s="867"/>
      <c r="C426" s="641"/>
      <c r="D426" s="439" t="s">
        <v>33</v>
      </c>
      <c r="E426" s="439" t="s">
        <v>2141</v>
      </c>
      <c r="F426" s="439" t="s">
        <v>2142</v>
      </c>
      <c r="G426" s="439">
        <v>12</v>
      </c>
      <c r="H426" s="439"/>
      <c r="I426" s="439"/>
      <c r="J426" s="439"/>
    </row>
    <row r="427" spans="1:10" x14ac:dyDescent="0.2">
      <c r="A427" s="867"/>
      <c r="B427" s="867"/>
      <c r="C427" s="641"/>
      <c r="D427" s="439" t="s">
        <v>2043</v>
      </c>
      <c r="E427" s="439" t="s">
        <v>2058</v>
      </c>
      <c r="F427" s="439" t="s">
        <v>2059</v>
      </c>
      <c r="G427" s="439">
        <v>12</v>
      </c>
      <c r="H427" s="439"/>
      <c r="I427" s="439"/>
      <c r="J427" s="439"/>
    </row>
    <row r="428" spans="1:10" ht="13.5" thickBot="1" x14ac:dyDescent="0.25">
      <c r="A428" s="817"/>
      <c r="B428" s="817"/>
      <c r="C428" s="619"/>
      <c r="D428" s="482" t="s">
        <v>2043</v>
      </c>
      <c r="E428" s="482" t="s">
        <v>2061</v>
      </c>
      <c r="F428" s="482" t="s">
        <v>2062</v>
      </c>
      <c r="G428" s="482">
        <v>12</v>
      </c>
      <c r="H428" s="482"/>
      <c r="I428" s="482"/>
      <c r="J428" s="482"/>
    </row>
    <row r="429" spans="1:10" x14ac:dyDescent="0.2">
      <c r="A429" s="816" t="s">
        <v>1732</v>
      </c>
      <c r="B429" s="816" t="s">
        <v>2076</v>
      </c>
      <c r="C429" s="618"/>
      <c r="D429" s="458" t="s">
        <v>33</v>
      </c>
      <c r="E429" s="458" t="s">
        <v>2143</v>
      </c>
      <c r="F429" s="458" t="s">
        <v>2144</v>
      </c>
      <c r="G429" s="458">
        <v>12</v>
      </c>
      <c r="H429" s="458"/>
      <c r="I429" s="458"/>
      <c r="J429" s="458"/>
    </row>
    <row r="430" spans="1:10" x14ac:dyDescent="0.2">
      <c r="A430" s="867"/>
      <c r="B430" s="867"/>
      <c r="C430" s="641"/>
      <c r="D430" s="439" t="s">
        <v>2043</v>
      </c>
      <c r="E430" s="439" t="s">
        <v>2055</v>
      </c>
      <c r="F430" s="439" t="s">
        <v>2060</v>
      </c>
      <c r="G430" s="439">
        <v>12</v>
      </c>
      <c r="H430" s="439"/>
      <c r="I430" s="439"/>
      <c r="J430" s="439"/>
    </row>
    <row r="431" spans="1:10" ht="13.5" thickBot="1" x14ac:dyDescent="0.25">
      <c r="A431" s="817"/>
      <c r="B431" s="817"/>
      <c r="C431" s="619"/>
      <c r="D431" s="482" t="s">
        <v>2043</v>
      </c>
      <c r="E431" s="482" t="s">
        <v>2063</v>
      </c>
      <c r="F431" s="482" t="s">
        <v>2064</v>
      </c>
      <c r="G431" s="482">
        <v>12</v>
      </c>
      <c r="H431" s="482"/>
      <c r="I431" s="482"/>
      <c r="J431" s="482"/>
    </row>
    <row r="432" spans="1:10" x14ac:dyDescent="0.2">
      <c r="A432" s="816" t="s">
        <v>1733</v>
      </c>
      <c r="B432" s="816" t="s">
        <v>2065</v>
      </c>
      <c r="C432" s="618"/>
      <c r="D432" s="458" t="s">
        <v>176</v>
      </c>
      <c r="E432" s="458" t="s">
        <v>2096</v>
      </c>
      <c r="F432" s="458" t="s">
        <v>2097</v>
      </c>
      <c r="G432" s="458">
        <v>12</v>
      </c>
      <c r="H432" s="458"/>
      <c r="I432" s="458"/>
      <c r="J432" s="458"/>
    </row>
    <row r="433" spans="1:10" x14ac:dyDescent="0.2">
      <c r="A433" s="867"/>
      <c r="B433" s="867"/>
      <c r="C433" s="641"/>
      <c r="D433" s="439" t="s">
        <v>33</v>
      </c>
      <c r="E433" s="439" t="s">
        <v>2145</v>
      </c>
      <c r="F433" s="439" t="s">
        <v>2146</v>
      </c>
      <c r="G433" s="439">
        <v>12</v>
      </c>
      <c r="H433" s="439"/>
      <c r="I433" s="439"/>
      <c r="J433" s="439"/>
    </row>
    <row r="434" spans="1:10" ht="13.5" thickBot="1" x14ac:dyDescent="0.25">
      <c r="A434" s="817"/>
      <c r="B434" s="817"/>
      <c r="C434" s="619"/>
      <c r="D434" s="482" t="s">
        <v>2043</v>
      </c>
      <c r="E434" s="482" t="s">
        <v>2066</v>
      </c>
      <c r="F434" s="482" t="s">
        <v>2067</v>
      </c>
      <c r="G434" s="482">
        <v>12</v>
      </c>
      <c r="H434" s="482"/>
      <c r="I434" s="482"/>
      <c r="J434" s="482"/>
    </row>
    <row r="435" spans="1:10" x14ac:dyDescent="0.2">
      <c r="A435" s="816" t="s">
        <v>1756</v>
      </c>
      <c r="B435" s="816" t="s">
        <v>2098</v>
      </c>
      <c r="C435" s="618"/>
      <c r="D435" s="458" t="s">
        <v>176</v>
      </c>
      <c r="E435" s="458" t="s">
        <v>2101</v>
      </c>
      <c r="F435" s="458" t="s">
        <v>2102</v>
      </c>
      <c r="G435" s="458">
        <v>12</v>
      </c>
      <c r="H435" s="458"/>
      <c r="I435" s="458"/>
      <c r="J435" s="458"/>
    </row>
    <row r="436" spans="1:10" x14ac:dyDescent="0.2">
      <c r="A436" s="867"/>
      <c r="B436" s="867"/>
      <c r="C436" s="641"/>
      <c r="D436" s="439" t="s">
        <v>33</v>
      </c>
      <c r="E436" s="439" t="s">
        <v>2148</v>
      </c>
      <c r="F436" s="439" t="s">
        <v>36</v>
      </c>
      <c r="G436" s="439">
        <v>12</v>
      </c>
      <c r="H436" s="439"/>
      <c r="I436" s="439"/>
      <c r="J436" s="439"/>
    </row>
    <row r="437" spans="1:10" ht="13.5" thickBot="1" x14ac:dyDescent="0.25">
      <c r="A437" s="817"/>
      <c r="B437" s="817"/>
      <c r="C437" s="619"/>
      <c r="D437" s="482" t="s">
        <v>2043</v>
      </c>
      <c r="E437" s="482" t="s">
        <v>2099</v>
      </c>
      <c r="F437" s="482" t="s">
        <v>2100</v>
      </c>
      <c r="G437" s="482">
        <v>12</v>
      </c>
      <c r="H437" s="482"/>
      <c r="I437" s="482"/>
      <c r="J437" s="482"/>
    </row>
    <row r="438" spans="1:10" x14ac:dyDescent="0.2">
      <c r="A438" s="816" t="s">
        <v>1757</v>
      </c>
      <c r="B438" s="816" t="s">
        <v>2077</v>
      </c>
      <c r="C438" s="618"/>
      <c r="D438" s="458" t="s">
        <v>5</v>
      </c>
      <c r="E438" s="458"/>
      <c r="F438" s="458" t="s">
        <v>43</v>
      </c>
      <c r="G438" s="458">
        <v>12</v>
      </c>
      <c r="H438" s="458" t="s">
        <v>274</v>
      </c>
      <c r="I438" s="458"/>
      <c r="J438" s="458"/>
    </row>
    <row r="439" spans="1:10" x14ac:dyDescent="0.2">
      <c r="A439" s="867"/>
      <c r="B439" s="867"/>
      <c r="C439" s="641"/>
      <c r="D439" s="439" t="s">
        <v>33</v>
      </c>
      <c r="E439" s="439" t="s">
        <v>390</v>
      </c>
      <c r="F439" s="439" t="s">
        <v>44</v>
      </c>
      <c r="G439" s="439">
        <v>12</v>
      </c>
      <c r="H439" s="439"/>
      <c r="I439" s="439"/>
      <c r="J439" s="439"/>
    </row>
    <row r="440" spans="1:10" x14ac:dyDescent="0.2">
      <c r="A440" s="867"/>
      <c r="B440" s="867"/>
      <c r="C440" s="641"/>
      <c r="D440" s="439" t="s">
        <v>33</v>
      </c>
      <c r="E440" s="439" t="s">
        <v>2149</v>
      </c>
      <c r="F440" s="439" t="s">
        <v>2150</v>
      </c>
      <c r="G440" s="439">
        <v>12</v>
      </c>
      <c r="H440" s="439"/>
      <c r="I440" s="439"/>
      <c r="J440" s="439"/>
    </row>
    <row r="441" spans="1:10" ht="13.5" thickBot="1" x14ac:dyDescent="0.25">
      <c r="A441" s="817"/>
      <c r="B441" s="817"/>
      <c r="C441" s="619"/>
      <c r="D441" s="482" t="s">
        <v>2043</v>
      </c>
      <c r="E441" s="482" t="s">
        <v>2068</v>
      </c>
      <c r="F441" s="482" t="s">
        <v>2069</v>
      </c>
      <c r="G441" s="482">
        <v>12</v>
      </c>
      <c r="H441" s="482"/>
      <c r="I441" s="482"/>
      <c r="J441" s="482"/>
    </row>
    <row r="442" spans="1:10" x14ac:dyDescent="0.2">
      <c r="A442" s="816" t="s">
        <v>2176</v>
      </c>
      <c r="B442" s="816" t="s">
        <v>2070</v>
      </c>
      <c r="C442" s="618"/>
      <c r="D442" s="458" t="s">
        <v>33</v>
      </c>
      <c r="E442" s="458" t="s">
        <v>2147</v>
      </c>
      <c r="F442" s="458" t="s">
        <v>2151</v>
      </c>
      <c r="G442" s="458">
        <v>12</v>
      </c>
      <c r="H442" s="458"/>
      <c r="I442" s="458"/>
      <c r="J442" s="458"/>
    </row>
    <row r="443" spans="1:10" ht="13.5" thickBot="1" x14ac:dyDescent="0.25">
      <c r="A443" s="817"/>
      <c r="B443" s="817"/>
      <c r="C443" s="619"/>
      <c r="D443" s="482" t="s">
        <v>2043</v>
      </c>
      <c r="E443" s="482" t="s">
        <v>2071</v>
      </c>
      <c r="F443" s="482" t="s">
        <v>2072</v>
      </c>
      <c r="G443" s="482">
        <v>12</v>
      </c>
      <c r="H443" s="482"/>
      <c r="I443" s="482"/>
      <c r="J443" s="482"/>
    </row>
    <row r="444" spans="1:10" x14ac:dyDescent="0.2">
      <c r="A444" s="816" t="s">
        <v>2177</v>
      </c>
      <c r="B444" s="816" t="s">
        <v>2103</v>
      </c>
      <c r="C444" s="618"/>
      <c r="D444" s="458" t="s">
        <v>176</v>
      </c>
      <c r="E444" s="458" t="s">
        <v>2105</v>
      </c>
      <c r="F444" s="458" t="s">
        <v>2108</v>
      </c>
      <c r="G444" s="458">
        <v>12</v>
      </c>
      <c r="H444" s="458"/>
      <c r="I444" s="458"/>
      <c r="J444" s="458"/>
    </row>
    <row r="445" spans="1:10" ht="13.5" thickBot="1" x14ac:dyDescent="0.25">
      <c r="A445" s="817"/>
      <c r="B445" s="817"/>
      <c r="C445" s="619"/>
      <c r="D445" s="482" t="s">
        <v>33</v>
      </c>
      <c r="E445" s="482" t="s">
        <v>2152</v>
      </c>
      <c r="F445" s="482" t="s">
        <v>2153</v>
      </c>
      <c r="G445" s="482">
        <v>12</v>
      </c>
      <c r="H445" s="482"/>
      <c r="I445" s="482"/>
      <c r="J445" s="482"/>
    </row>
    <row r="446" spans="1:10" x14ac:dyDescent="0.2">
      <c r="A446" s="816" t="s">
        <v>2178</v>
      </c>
      <c r="B446" s="816" t="s">
        <v>2104</v>
      </c>
      <c r="C446" s="618"/>
      <c r="D446" s="458" t="s">
        <v>176</v>
      </c>
      <c r="E446" s="458" t="s">
        <v>2106</v>
      </c>
      <c r="F446" s="458" t="s">
        <v>2109</v>
      </c>
      <c r="G446" s="458">
        <v>12</v>
      </c>
      <c r="H446" s="458"/>
      <c r="I446" s="458"/>
      <c r="J446" s="458"/>
    </row>
    <row r="447" spans="1:10" ht="13.5" thickBot="1" x14ac:dyDescent="0.25">
      <c r="A447" s="817"/>
      <c r="B447" s="817"/>
      <c r="C447" s="619"/>
      <c r="D447" s="482" t="s">
        <v>33</v>
      </c>
      <c r="E447" s="482" t="s">
        <v>2154</v>
      </c>
      <c r="F447" s="482" t="s">
        <v>2155</v>
      </c>
      <c r="G447" s="482">
        <v>12</v>
      </c>
      <c r="H447" s="482"/>
      <c r="I447" s="482"/>
      <c r="J447" s="482"/>
    </row>
    <row r="448" spans="1:10" x14ac:dyDescent="0.2">
      <c r="A448" s="816" t="s">
        <v>2179</v>
      </c>
      <c r="B448" s="816" t="s">
        <v>2156</v>
      </c>
      <c r="C448" s="618"/>
      <c r="D448" s="458" t="s">
        <v>33</v>
      </c>
      <c r="E448" s="458" t="s">
        <v>389</v>
      </c>
      <c r="F448" s="458" t="s">
        <v>40</v>
      </c>
      <c r="G448" s="458">
        <v>12</v>
      </c>
      <c r="H448" s="458" t="s">
        <v>274</v>
      </c>
      <c r="I448" s="458"/>
      <c r="J448" s="458"/>
    </row>
    <row r="449" spans="1:10" x14ac:dyDescent="0.2">
      <c r="A449" s="867"/>
      <c r="B449" s="867"/>
      <c r="C449" s="641"/>
      <c r="D449" s="439" t="s">
        <v>5</v>
      </c>
      <c r="E449" s="439" t="s">
        <v>2107</v>
      </c>
      <c r="F449" s="439" t="s">
        <v>39</v>
      </c>
      <c r="G449" s="439">
        <v>12</v>
      </c>
      <c r="H449" s="439"/>
      <c r="I449" s="439"/>
      <c r="J449" s="439"/>
    </row>
    <row r="450" spans="1:10" ht="13.5" thickBot="1" x14ac:dyDescent="0.25">
      <c r="A450" s="817"/>
      <c r="B450" s="817"/>
      <c r="C450" s="619"/>
      <c r="D450" s="482" t="s">
        <v>33</v>
      </c>
      <c r="E450" s="482" t="s">
        <v>2157</v>
      </c>
      <c r="F450" s="482" t="s">
        <v>2158</v>
      </c>
      <c r="G450" s="482">
        <v>12</v>
      </c>
      <c r="H450" s="482"/>
      <c r="I450" s="482"/>
      <c r="J450" s="482"/>
    </row>
    <row r="451" spans="1:10" ht="13.5" thickBot="1" x14ac:dyDescent="0.25">
      <c r="A451" s="479" t="s">
        <v>2180</v>
      </c>
      <c r="B451" s="479" t="s">
        <v>2159</v>
      </c>
      <c r="C451" s="650"/>
      <c r="D451" s="479" t="s">
        <v>33</v>
      </c>
      <c r="E451" s="479" t="s">
        <v>2160</v>
      </c>
      <c r="F451" s="479" t="s">
        <v>2161</v>
      </c>
      <c r="G451" s="479">
        <v>12</v>
      </c>
      <c r="H451" s="479"/>
      <c r="I451" s="479"/>
      <c r="J451" s="479"/>
    </row>
    <row r="452" spans="1:10" ht="13.5" thickBot="1" x14ac:dyDescent="0.25">
      <c r="A452" s="20" t="s">
        <v>2181</v>
      </c>
      <c r="B452" s="20" t="s">
        <v>2078</v>
      </c>
      <c r="C452" s="20"/>
      <c r="D452" s="20" t="s">
        <v>2043</v>
      </c>
      <c r="E452" s="20" t="s">
        <v>2080</v>
      </c>
      <c r="F452" s="20" t="s">
        <v>2081</v>
      </c>
      <c r="G452" s="20">
        <v>12</v>
      </c>
      <c r="H452" s="20"/>
      <c r="I452" s="20"/>
      <c r="J452" s="20"/>
    </row>
    <row r="453" spans="1:10" ht="13.5" thickBot="1" x14ac:dyDescent="0.25">
      <c r="A453" s="479" t="s">
        <v>2182</v>
      </c>
      <c r="B453" s="479" t="s">
        <v>2079</v>
      </c>
      <c r="C453" s="650"/>
      <c r="D453" s="479" t="s">
        <v>2043</v>
      </c>
      <c r="E453" s="479" t="s">
        <v>2082</v>
      </c>
      <c r="F453" s="479" t="s">
        <v>2083</v>
      </c>
      <c r="G453" s="479">
        <v>12</v>
      </c>
      <c r="H453" s="479"/>
      <c r="I453" s="479"/>
      <c r="J453" s="479"/>
    </row>
    <row r="454" spans="1:10" x14ac:dyDescent="0.2">
      <c r="A454" s="816" t="s">
        <v>2183</v>
      </c>
      <c r="B454" s="816" t="s">
        <v>2110</v>
      </c>
      <c r="C454" s="618"/>
      <c r="D454" s="458" t="s">
        <v>5</v>
      </c>
      <c r="E454" s="458" t="s">
        <v>2121</v>
      </c>
      <c r="F454" s="458" t="s">
        <v>2122</v>
      </c>
      <c r="G454" s="458">
        <v>12</v>
      </c>
      <c r="H454" s="458"/>
      <c r="I454" s="458"/>
      <c r="J454" s="458"/>
    </row>
    <row r="455" spans="1:10" ht="13.5" thickBot="1" x14ac:dyDescent="0.25">
      <c r="A455" s="817"/>
      <c r="B455" s="817"/>
      <c r="C455" s="619"/>
      <c r="D455" s="482" t="s">
        <v>2043</v>
      </c>
      <c r="E455" s="482" t="s">
        <v>2112</v>
      </c>
      <c r="F455" s="482" t="s">
        <v>2115</v>
      </c>
      <c r="G455" s="482">
        <v>12</v>
      </c>
      <c r="H455" s="482"/>
      <c r="I455" s="482"/>
      <c r="J455" s="482"/>
    </row>
    <row r="456" spans="1:10" x14ac:dyDescent="0.2">
      <c r="A456" s="816" t="s">
        <v>2184</v>
      </c>
      <c r="B456" s="816" t="s">
        <v>2111</v>
      </c>
      <c r="C456" s="618"/>
      <c r="D456" s="458" t="s">
        <v>5</v>
      </c>
      <c r="E456" s="458" t="s">
        <v>2119</v>
      </c>
      <c r="F456" s="458" t="s">
        <v>2120</v>
      </c>
      <c r="G456" s="458">
        <v>12</v>
      </c>
      <c r="H456" s="458"/>
      <c r="I456" s="458"/>
      <c r="J456" s="458"/>
    </row>
    <row r="457" spans="1:10" ht="13.5" thickBot="1" x14ac:dyDescent="0.25">
      <c r="A457" s="817"/>
      <c r="B457" s="817"/>
      <c r="C457" s="619"/>
      <c r="D457" s="482" t="s">
        <v>2043</v>
      </c>
      <c r="E457" s="482" t="s">
        <v>2113</v>
      </c>
      <c r="F457" s="482" t="s">
        <v>2116</v>
      </c>
      <c r="G457" s="482">
        <v>12</v>
      </c>
      <c r="H457" s="482"/>
      <c r="I457" s="482"/>
      <c r="J457" s="482"/>
    </row>
    <row r="458" spans="1:10" x14ac:dyDescent="0.2">
      <c r="A458" s="816" t="s">
        <v>2185</v>
      </c>
      <c r="B458" s="816" t="s">
        <v>2033</v>
      </c>
      <c r="C458" s="618"/>
      <c r="D458" s="458" t="s">
        <v>5</v>
      </c>
      <c r="E458" s="458" t="s">
        <v>2118</v>
      </c>
      <c r="F458" s="458" t="s">
        <v>41</v>
      </c>
      <c r="G458" s="458">
        <v>12</v>
      </c>
      <c r="H458" s="458"/>
      <c r="I458" s="458"/>
      <c r="J458" s="458"/>
    </row>
    <row r="459" spans="1:10" ht="13.5" thickBot="1" x14ac:dyDescent="0.25">
      <c r="A459" s="817"/>
      <c r="B459" s="817"/>
      <c r="C459" s="619"/>
      <c r="D459" s="482" t="s">
        <v>2043</v>
      </c>
      <c r="E459" s="482" t="s">
        <v>2114</v>
      </c>
      <c r="F459" s="482" t="s">
        <v>2117</v>
      </c>
      <c r="G459" s="482">
        <v>12</v>
      </c>
      <c r="H459" s="482"/>
      <c r="I459" s="482"/>
      <c r="J459" s="482"/>
    </row>
    <row r="460" spans="1:10" ht="13.5" thickBot="1" x14ac:dyDescent="0.25">
      <c r="A460" s="20" t="s">
        <v>2186</v>
      </c>
      <c r="B460" s="20" t="s">
        <v>2162</v>
      </c>
      <c r="C460" s="20"/>
      <c r="D460" s="20" t="s">
        <v>33</v>
      </c>
      <c r="E460" s="20" t="s">
        <v>2166</v>
      </c>
      <c r="F460" s="20" t="s">
        <v>2171</v>
      </c>
      <c r="G460" s="20">
        <v>12</v>
      </c>
      <c r="H460" s="20"/>
      <c r="I460" s="20"/>
      <c r="J460" s="20"/>
    </row>
    <row r="461" spans="1:10" ht="13.5" thickBot="1" x14ac:dyDescent="0.25">
      <c r="A461" s="20" t="s">
        <v>2187</v>
      </c>
      <c r="B461" s="20" t="s">
        <v>2163</v>
      </c>
      <c r="C461" s="20"/>
      <c r="D461" s="20" t="s">
        <v>33</v>
      </c>
      <c r="E461" s="20" t="s">
        <v>2167</v>
      </c>
      <c r="F461" s="20" t="s">
        <v>2172</v>
      </c>
      <c r="G461" s="20">
        <v>12</v>
      </c>
      <c r="H461" s="20"/>
      <c r="I461" s="20"/>
      <c r="J461" s="20"/>
    </row>
    <row r="462" spans="1:10" ht="13.5" thickBot="1" x14ac:dyDescent="0.25">
      <c r="A462" s="20" t="s">
        <v>2188</v>
      </c>
      <c r="B462" s="20" t="s">
        <v>2034</v>
      </c>
      <c r="C462" s="20"/>
      <c r="D462" s="20" t="s">
        <v>33</v>
      </c>
      <c r="E462" s="20" t="s">
        <v>2168</v>
      </c>
      <c r="F462" s="20" t="s">
        <v>42</v>
      </c>
      <c r="G462" s="20">
        <v>12</v>
      </c>
      <c r="H462" s="20"/>
      <c r="I462" s="20"/>
      <c r="J462" s="20"/>
    </row>
    <row r="463" spans="1:10" ht="13.5" thickBot="1" x14ac:dyDescent="0.25">
      <c r="A463" s="20" t="s">
        <v>2189</v>
      </c>
      <c r="B463" s="20" t="s">
        <v>2164</v>
      </c>
      <c r="C463" s="20"/>
      <c r="D463" s="20" t="s">
        <v>33</v>
      </c>
      <c r="E463" s="20" t="s">
        <v>2169</v>
      </c>
      <c r="F463" s="20" t="s">
        <v>2173</v>
      </c>
      <c r="G463" s="20">
        <v>12</v>
      </c>
      <c r="H463" s="20"/>
      <c r="I463" s="20"/>
      <c r="J463" s="20"/>
    </row>
    <row r="464" spans="1:10" ht="13.5" thickBot="1" x14ac:dyDescent="0.25">
      <c r="A464" s="20" t="s">
        <v>2190</v>
      </c>
      <c r="B464" s="20" t="s">
        <v>2165</v>
      </c>
      <c r="C464" s="20"/>
      <c r="D464" s="20" t="s">
        <v>33</v>
      </c>
      <c r="E464" s="20" t="s">
        <v>2170</v>
      </c>
      <c r="F464" s="20" t="s">
        <v>2174</v>
      </c>
      <c r="G464" s="20">
        <v>12</v>
      </c>
      <c r="H464" s="20"/>
      <c r="I464" s="20"/>
      <c r="J464" s="20"/>
    </row>
    <row r="465" spans="1:10" ht="13.5" thickBot="1" x14ac:dyDescent="0.25">
      <c r="A465" s="20" t="s">
        <v>2191</v>
      </c>
      <c r="B465" s="20" t="s">
        <v>2084</v>
      </c>
      <c r="C465" s="20"/>
      <c r="D465" s="20" t="s">
        <v>2043</v>
      </c>
      <c r="E465" s="20" t="s">
        <v>2085</v>
      </c>
      <c r="F465" s="20" t="s">
        <v>2086</v>
      </c>
      <c r="G465" s="20">
        <v>12</v>
      </c>
      <c r="H465" s="20"/>
      <c r="I465" s="20"/>
      <c r="J465" s="20"/>
    </row>
    <row r="466" spans="1:10" ht="13.5" thickBot="1" x14ac:dyDescent="0.25">
      <c r="A466" s="20" t="s">
        <v>2192</v>
      </c>
      <c r="B466" s="20" t="s">
        <v>2087</v>
      </c>
      <c r="C466" s="20"/>
      <c r="D466" s="20" t="s">
        <v>2043</v>
      </c>
      <c r="E466" s="20" t="s">
        <v>2088</v>
      </c>
      <c r="F466" s="20" t="s">
        <v>2089</v>
      </c>
      <c r="G466" s="20">
        <v>12</v>
      </c>
      <c r="H466" s="20"/>
      <c r="I466" s="20"/>
      <c r="J466" s="20"/>
    </row>
    <row r="467" spans="1:10" ht="13.5" thickBot="1" x14ac:dyDescent="0.25">
      <c r="A467" s="20" t="s">
        <v>2193</v>
      </c>
      <c r="B467" s="20" t="s">
        <v>2090</v>
      </c>
      <c r="C467" s="20"/>
      <c r="D467" s="20" t="s">
        <v>2043</v>
      </c>
      <c r="E467" s="20" t="s">
        <v>2091</v>
      </c>
      <c r="F467" s="20" t="s">
        <v>2092</v>
      </c>
      <c r="G467" s="20">
        <v>12</v>
      </c>
      <c r="H467" s="20"/>
      <c r="I467" s="20"/>
      <c r="J467" s="20"/>
    </row>
    <row r="468" spans="1:10" ht="13.5" thickBot="1" x14ac:dyDescent="0.25">
      <c r="A468" s="20" t="s">
        <v>2194</v>
      </c>
      <c r="B468" s="20" t="s">
        <v>2093</v>
      </c>
      <c r="C468" s="20"/>
      <c r="D468" s="20" t="s">
        <v>2043</v>
      </c>
      <c r="E468" s="20" t="s">
        <v>2094</v>
      </c>
      <c r="F468" s="20" t="s">
        <v>2095</v>
      </c>
      <c r="G468" s="20">
        <v>12</v>
      </c>
      <c r="H468" s="20"/>
      <c r="I468" s="20"/>
      <c r="J468" s="20"/>
    </row>
    <row r="469" spans="1:10" x14ac:dyDescent="0.2">
      <c r="A469" s="816" t="s">
        <v>2195</v>
      </c>
      <c r="B469" s="816" t="s">
        <v>1573</v>
      </c>
      <c r="C469" s="618"/>
      <c r="D469" s="458" t="s">
        <v>176</v>
      </c>
      <c r="E469" s="458"/>
      <c r="F469" s="458" t="s">
        <v>385</v>
      </c>
      <c r="G469" s="458" t="s">
        <v>399</v>
      </c>
      <c r="H469" s="458">
        <v>205.04</v>
      </c>
      <c r="I469" s="458"/>
      <c r="J469" s="458"/>
    </row>
    <row r="470" spans="1:10" ht="13.5" thickBot="1" x14ac:dyDescent="0.25">
      <c r="A470" s="817"/>
      <c r="B470" s="817"/>
      <c r="C470" s="619"/>
      <c r="D470" s="482" t="s">
        <v>2043</v>
      </c>
      <c r="E470" s="482" t="s">
        <v>402</v>
      </c>
      <c r="F470" s="482" t="s">
        <v>401</v>
      </c>
      <c r="G470" s="482" t="s">
        <v>403</v>
      </c>
      <c r="H470" s="482"/>
      <c r="I470" s="482"/>
      <c r="J470" s="482"/>
    </row>
    <row r="471" spans="1:10" x14ac:dyDescent="0.2">
      <c r="A471" s="816" t="s">
        <v>2196</v>
      </c>
      <c r="B471" s="816" t="s">
        <v>1574</v>
      </c>
      <c r="C471" s="618"/>
      <c r="D471" s="816" t="s">
        <v>176</v>
      </c>
      <c r="E471" s="816" t="s">
        <v>557</v>
      </c>
      <c r="F471" s="458" t="s">
        <v>559</v>
      </c>
      <c r="G471" s="458" t="s">
        <v>299</v>
      </c>
      <c r="H471" s="458"/>
      <c r="I471" s="458"/>
      <c r="J471" s="458"/>
    </row>
    <row r="472" spans="1:10" x14ac:dyDescent="0.2">
      <c r="A472" s="867"/>
      <c r="B472" s="867"/>
      <c r="C472" s="641"/>
      <c r="D472" s="867"/>
      <c r="E472" s="867"/>
      <c r="F472" s="439" t="s">
        <v>66</v>
      </c>
      <c r="G472" s="439" t="s">
        <v>113</v>
      </c>
      <c r="H472" s="439"/>
      <c r="I472" s="439"/>
      <c r="J472" s="439"/>
    </row>
    <row r="473" spans="1:10" x14ac:dyDescent="0.2">
      <c r="A473" s="867"/>
      <c r="B473" s="867"/>
      <c r="C473" s="641"/>
      <c r="D473" s="867"/>
      <c r="E473" s="867" t="s">
        <v>558</v>
      </c>
      <c r="F473" s="439" t="s">
        <v>560</v>
      </c>
      <c r="G473" s="439" t="s">
        <v>299</v>
      </c>
      <c r="H473" s="439"/>
      <c r="I473" s="439"/>
      <c r="J473" s="439"/>
    </row>
    <row r="474" spans="1:10" x14ac:dyDescent="0.2">
      <c r="A474" s="867"/>
      <c r="B474" s="867"/>
      <c r="C474" s="641"/>
      <c r="D474" s="867"/>
      <c r="E474" s="867"/>
      <c r="F474" s="439" t="s">
        <v>293</v>
      </c>
      <c r="G474" s="439" t="s">
        <v>113</v>
      </c>
      <c r="H474" s="439"/>
      <c r="I474" s="439"/>
      <c r="J474" s="439"/>
    </row>
    <row r="475" spans="1:10" x14ac:dyDescent="0.2">
      <c r="A475" s="867"/>
      <c r="B475" s="867"/>
      <c r="C475" s="641"/>
      <c r="D475" s="439" t="s">
        <v>33</v>
      </c>
      <c r="E475" s="439"/>
      <c r="F475" s="439" t="s">
        <v>486</v>
      </c>
      <c r="G475" s="439" t="s">
        <v>113</v>
      </c>
      <c r="H475" s="439">
        <v>378</v>
      </c>
      <c r="I475" s="439"/>
      <c r="J475" s="439"/>
    </row>
    <row r="476" spans="1:10" ht="13.5" thickBot="1" x14ac:dyDescent="0.25">
      <c r="A476" s="817"/>
      <c r="B476" s="817"/>
      <c r="C476" s="619"/>
      <c r="D476" s="482" t="s">
        <v>27</v>
      </c>
      <c r="E476" s="482" t="s">
        <v>485</v>
      </c>
      <c r="F476" s="482" t="s">
        <v>67</v>
      </c>
      <c r="G476" s="482" t="s">
        <v>113</v>
      </c>
      <c r="H476" s="482"/>
      <c r="I476" s="482"/>
      <c r="J476" s="482"/>
    </row>
    <row r="477" spans="1:10" x14ac:dyDescent="0.2">
      <c r="A477" s="816" t="s">
        <v>2197</v>
      </c>
      <c r="B477" s="816" t="s">
        <v>1575</v>
      </c>
      <c r="C477" s="618"/>
      <c r="D477" s="458" t="s">
        <v>33</v>
      </c>
      <c r="E477" s="458"/>
      <c r="F477" s="458" t="s">
        <v>678</v>
      </c>
      <c r="G477" s="458" t="s">
        <v>523</v>
      </c>
      <c r="H477" s="458"/>
      <c r="I477" s="458"/>
      <c r="J477" s="458"/>
    </row>
    <row r="478" spans="1:10" x14ac:dyDescent="0.2">
      <c r="A478" s="867"/>
      <c r="B478" s="867"/>
      <c r="C478" s="641"/>
      <c r="D478" s="867" t="s">
        <v>176</v>
      </c>
      <c r="E478" s="439" t="s">
        <v>1672</v>
      </c>
      <c r="F478" s="439">
        <v>330779</v>
      </c>
      <c r="G478" s="439" t="s">
        <v>109</v>
      </c>
      <c r="H478" s="439">
        <v>24.1</v>
      </c>
      <c r="I478" s="439"/>
      <c r="J478" s="439"/>
    </row>
    <row r="479" spans="1:10" ht="13.5" thickBot="1" x14ac:dyDescent="0.25">
      <c r="A479" s="817"/>
      <c r="B479" s="817"/>
      <c r="C479" s="619"/>
      <c r="D479" s="817"/>
      <c r="E479" s="482" t="s">
        <v>1673</v>
      </c>
      <c r="F479" s="482">
        <v>330760</v>
      </c>
      <c r="G479" s="482" t="s">
        <v>109</v>
      </c>
      <c r="H479" s="482">
        <v>35.1</v>
      </c>
      <c r="I479" s="482"/>
      <c r="J479" s="482"/>
    </row>
    <row r="480" spans="1:10" x14ac:dyDescent="0.2">
      <c r="A480" s="479" t="s">
        <v>2198</v>
      </c>
      <c r="B480" s="479" t="s">
        <v>675</v>
      </c>
      <c r="C480" s="650"/>
      <c r="D480" s="845" t="s">
        <v>33</v>
      </c>
      <c r="E480" s="302" t="s">
        <v>3034</v>
      </c>
      <c r="F480" s="479" t="s">
        <v>677</v>
      </c>
      <c r="G480" s="479" t="s">
        <v>676</v>
      </c>
      <c r="H480" s="479">
        <v>45</v>
      </c>
      <c r="I480" s="479"/>
      <c r="J480" s="479"/>
    </row>
    <row r="481" spans="1:10" x14ac:dyDescent="0.2">
      <c r="A481" s="479" t="s">
        <v>2199</v>
      </c>
      <c r="B481" s="479" t="s">
        <v>352</v>
      </c>
      <c r="C481" s="650"/>
      <c r="D481" s="924"/>
      <c r="E481" s="479" t="s">
        <v>353</v>
      </c>
      <c r="F481" s="479" t="s">
        <v>354</v>
      </c>
      <c r="G481" s="479"/>
      <c r="H481" s="479"/>
      <c r="I481" s="479"/>
      <c r="J481" s="479"/>
    </row>
    <row r="482" spans="1:10" x14ac:dyDescent="0.2">
      <c r="A482" s="479" t="s">
        <v>2200</v>
      </c>
      <c r="B482" s="479" t="s">
        <v>355</v>
      </c>
      <c r="C482" s="650"/>
      <c r="D482" s="924"/>
      <c r="E482" s="479" t="s">
        <v>2918</v>
      </c>
      <c r="F482" s="479" t="s">
        <v>357</v>
      </c>
      <c r="G482" s="479" t="s">
        <v>356</v>
      </c>
      <c r="H482" s="479"/>
      <c r="I482" s="479"/>
      <c r="J482" s="479"/>
    </row>
    <row r="483" spans="1:10" x14ac:dyDescent="0.2">
      <c r="A483" s="479" t="s">
        <v>2201</v>
      </c>
      <c r="B483" s="479" t="s">
        <v>358</v>
      </c>
      <c r="C483" s="650"/>
      <c r="D483" s="924"/>
      <c r="E483" s="479" t="s">
        <v>2919</v>
      </c>
      <c r="F483" s="479" t="s">
        <v>359</v>
      </c>
      <c r="G483" s="479" t="s">
        <v>356</v>
      </c>
      <c r="H483" s="479"/>
      <c r="I483" s="479"/>
      <c r="J483" s="479"/>
    </row>
    <row r="484" spans="1:10" x14ac:dyDescent="0.2">
      <c r="A484" s="479" t="s">
        <v>2202</v>
      </c>
      <c r="B484" s="479" t="s">
        <v>360</v>
      </c>
      <c r="C484" s="650"/>
      <c r="D484" s="924"/>
      <c r="E484" s="479" t="s">
        <v>360</v>
      </c>
      <c r="F484" s="479" t="s">
        <v>361</v>
      </c>
      <c r="G484" s="479" t="s">
        <v>364</v>
      </c>
      <c r="H484" s="479"/>
      <c r="I484" s="479"/>
      <c r="J484" s="479"/>
    </row>
    <row r="485" spans="1:10" ht="13.5" thickBot="1" x14ac:dyDescent="0.25">
      <c r="A485" s="479" t="s">
        <v>2202</v>
      </c>
      <c r="B485" s="479" t="s">
        <v>362</v>
      </c>
      <c r="C485" s="650"/>
      <c r="D485" s="846"/>
      <c r="E485" s="479" t="s">
        <v>366</v>
      </c>
      <c r="F485" s="479" t="s">
        <v>365</v>
      </c>
      <c r="G485" s="479" t="s">
        <v>363</v>
      </c>
      <c r="H485" s="479"/>
      <c r="I485" s="479"/>
      <c r="J485" s="479"/>
    </row>
    <row r="486" spans="1:10" x14ac:dyDescent="0.2">
      <c r="A486" s="816" t="s">
        <v>2203</v>
      </c>
      <c r="B486" s="816" t="s">
        <v>368</v>
      </c>
      <c r="C486" s="618"/>
      <c r="D486" s="816" t="s">
        <v>33</v>
      </c>
      <c r="E486" s="458" t="s">
        <v>371</v>
      </c>
      <c r="F486" s="458" t="s">
        <v>372</v>
      </c>
      <c r="G486" s="458" t="s">
        <v>369</v>
      </c>
      <c r="H486" s="458">
        <v>90</v>
      </c>
      <c r="I486" s="458"/>
      <c r="J486" s="458"/>
    </row>
    <row r="487" spans="1:10" x14ac:dyDescent="0.2">
      <c r="A487" s="867"/>
      <c r="B487" s="867"/>
      <c r="C487" s="641"/>
      <c r="D487" s="867"/>
      <c r="E487" s="439" t="s">
        <v>373</v>
      </c>
      <c r="F487" s="439" t="s">
        <v>374</v>
      </c>
      <c r="G487" s="439" t="s">
        <v>369</v>
      </c>
      <c r="H487" s="439">
        <v>90</v>
      </c>
      <c r="I487" s="439"/>
      <c r="J487" s="439"/>
    </row>
    <row r="488" spans="1:10" x14ac:dyDescent="0.2">
      <c r="A488" s="867"/>
      <c r="B488" s="867"/>
      <c r="C488" s="641"/>
      <c r="D488" s="867"/>
      <c r="E488" s="439" t="s">
        <v>367</v>
      </c>
      <c r="F488" s="439" t="s">
        <v>370</v>
      </c>
      <c r="G488" s="439" t="s">
        <v>369</v>
      </c>
      <c r="H488" s="439">
        <v>90</v>
      </c>
      <c r="I488" s="439"/>
      <c r="J488" s="439"/>
    </row>
    <row r="489" spans="1:10" x14ac:dyDescent="0.2">
      <c r="A489" s="867"/>
      <c r="B489" s="867"/>
      <c r="C489" s="641"/>
      <c r="D489" s="867"/>
      <c r="E489" s="439" t="s">
        <v>375</v>
      </c>
      <c r="F489" s="439" t="s">
        <v>376</v>
      </c>
      <c r="G489" s="439" t="s">
        <v>369</v>
      </c>
      <c r="H489" s="439">
        <v>90</v>
      </c>
      <c r="I489" s="439"/>
      <c r="J489" s="439"/>
    </row>
    <row r="490" spans="1:10" ht="13.5" thickBot="1" x14ac:dyDescent="0.25">
      <c r="A490" s="817"/>
      <c r="B490" s="817"/>
      <c r="C490" s="619"/>
      <c r="D490" s="817"/>
      <c r="E490" s="482" t="s">
        <v>377</v>
      </c>
      <c r="F490" s="482" t="s">
        <v>378</v>
      </c>
      <c r="G490" s="482" t="s">
        <v>369</v>
      </c>
      <c r="H490" s="482">
        <v>112</v>
      </c>
      <c r="I490" s="482"/>
      <c r="J490" s="482"/>
    </row>
    <row r="491" spans="1:10" x14ac:dyDescent="0.2">
      <c r="A491" s="816" t="s">
        <v>2204</v>
      </c>
      <c r="B491" s="816" t="s">
        <v>2175</v>
      </c>
      <c r="C491" s="618"/>
      <c r="D491" s="816" t="s">
        <v>33</v>
      </c>
      <c r="E491" s="458" t="s">
        <v>371</v>
      </c>
      <c r="F491" s="458" t="s">
        <v>379</v>
      </c>
      <c r="G491" s="458" t="s">
        <v>380</v>
      </c>
      <c r="H491" s="458">
        <v>660</v>
      </c>
      <c r="I491" s="458"/>
      <c r="J491" s="458"/>
    </row>
    <row r="492" spans="1:10" x14ac:dyDescent="0.2">
      <c r="A492" s="867"/>
      <c r="B492" s="867"/>
      <c r="C492" s="641"/>
      <c r="D492" s="867"/>
      <c r="E492" s="439" t="s">
        <v>373</v>
      </c>
      <c r="F492" s="439" t="s">
        <v>381</v>
      </c>
      <c r="G492" s="439" t="s">
        <v>380</v>
      </c>
      <c r="H492" s="439"/>
      <c r="I492" s="439"/>
      <c r="J492" s="439"/>
    </row>
    <row r="493" spans="1:10" x14ac:dyDescent="0.2">
      <c r="A493" s="867"/>
      <c r="B493" s="867"/>
      <c r="C493" s="641"/>
      <c r="D493" s="867"/>
      <c r="E493" s="439" t="s">
        <v>367</v>
      </c>
      <c r="F493" s="439" t="s">
        <v>817</v>
      </c>
      <c r="G493" s="439" t="s">
        <v>380</v>
      </c>
      <c r="H493" s="439"/>
      <c r="I493" s="439"/>
      <c r="J493" s="439"/>
    </row>
    <row r="494" spans="1:10" x14ac:dyDescent="0.2">
      <c r="A494" s="867"/>
      <c r="B494" s="867"/>
      <c r="C494" s="641"/>
      <c r="D494" s="867"/>
      <c r="E494" s="439" t="s">
        <v>375</v>
      </c>
      <c r="F494" s="439" t="s">
        <v>382</v>
      </c>
      <c r="G494" s="439" t="s">
        <v>380</v>
      </c>
      <c r="H494" s="439"/>
      <c r="I494" s="439"/>
      <c r="J494" s="439"/>
    </row>
    <row r="495" spans="1:10" ht="13.5" thickBot="1" x14ac:dyDescent="0.25">
      <c r="A495" s="817"/>
      <c r="B495" s="817"/>
      <c r="C495" s="619"/>
      <c r="D495" s="817"/>
      <c r="E495" s="482" t="s">
        <v>377</v>
      </c>
      <c r="F495" s="482" t="s">
        <v>383</v>
      </c>
      <c r="G495" s="482" t="s">
        <v>380</v>
      </c>
      <c r="H495" s="482"/>
      <c r="I495" s="482"/>
      <c r="J495" s="482"/>
    </row>
    <row r="496" spans="1:10" ht="38.25" x14ac:dyDescent="0.2">
      <c r="A496" s="816" t="s">
        <v>2205</v>
      </c>
      <c r="B496" s="816" t="s">
        <v>818</v>
      </c>
      <c r="C496" s="618"/>
      <c r="D496" s="816" t="s">
        <v>33</v>
      </c>
      <c r="E496" s="458" t="s">
        <v>819</v>
      </c>
      <c r="F496" s="458" t="s">
        <v>820</v>
      </c>
      <c r="G496" s="458" t="s">
        <v>103</v>
      </c>
      <c r="H496" s="458">
        <v>24</v>
      </c>
      <c r="I496" s="458"/>
      <c r="J496" s="458" t="s">
        <v>821</v>
      </c>
    </row>
    <row r="497" spans="1:10" ht="38.25" x14ac:dyDescent="0.2">
      <c r="A497" s="867"/>
      <c r="B497" s="867"/>
      <c r="C497" s="641"/>
      <c r="D497" s="867"/>
      <c r="E497" s="439" t="s">
        <v>822</v>
      </c>
      <c r="F497" s="439" t="s">
        <v>824</v>
      </c>
      <c r="G497" s="439" t="s">
        <v>103</v>
      </c>
      <c r="H497" s="439">
        <v>28</v>
      </c>
      <c r="I497" s="439"/>
      <c r="J497" s="439" t="s">
        <v>823</v>
      </c>
    </row>
    <row r="498" spans="1:10" x14ac:dyDescent="0.2">
      <c r="A498" s="867"/>
      <c r="B498" s="867"/>
      <c r="C498" s="641"/>
      <c r="D498" s="867"/>
      <c r="E498" s="439" t="s">
        <v>825</v>
      </c>
      <c r="F498" s="439" t="s">
        <v>827</v>
      </c>
      <c r="G498" s="439" t="s">
        <v>399</v>
      </c>
      <c r="H498" s="439">
        <v>24</v>
      </c>
      <c r="I498" s="439"/>
      <c r="J498" s="439" t="s">
        <v>826</v>
      </c>
    </row>
    <row r="499" spans="1:10" ht="25.5" x14ac:dyDescent="0.2">
      <c r="A499" s="867"/>
      <c r="B499" s="867"/>
      <c r="C499" s="641"/>
      <c r="D499" s="867"/>
      <c r="E499" s="439" t="s">
        <v>830</v>
      </c>
      <c r="F499" s="439" t="s">
        <v>829</v>
      </c>
      <c r="G499" s="439" t="s">
        <v>103</v>
      </c>
      <c r="H499" s="439">
        <v>29</v>
      </c>
      <c r="I499" s="439"/>
      <c r="J499" s="439" t="s">
        <v>828</v>
      </c>
    </row>
    <row r="500" spans="1:10" ht="38.25" x14ac:dyDescent="0.2">
      <c r="A500" s="867"/>
      <c r="B500" s="867"/>
      <c r="C500" s="641"/>
      <c r="D500" s="867"/>
      <c r="E500" s="439" t="s">
        <v>833</v>
      </c>
      <c r="F500" s="439" t="s">
        <v>832</v>
      </c>
      <c r="G500" s="439" t="s">
        <v>103</v>
      </c>
      <c r="H500" s="439">
        <v>29</v>
      </c>
      <c r="I500" s="439"/>
      <c r="J500" s="439" t="s">
        <v>831</v>
      </c>
    </row>
    <row r="501" spans="1:10" ht="25.5" x14ac:dyDescent="0.2">
      <c r="A501" s="867"/>
      <c r="B501" s="867"/>
      <c r="C501" s="641"/>
      <c r="D501" s="867"/>
      <c r="E501" s="439" t="s">
        <v>836</v>
      </c>
      <c r="F501" s="439" t="s">
        <v>839</v>
      </c>
      <c r="G501" s="439" t="s">
        <v>186</v>
      </c>
      <c r="H501" s="439">
        <v>24</v>
      </c>
      <c r="I501" s="439"/>
      <c r="J501" s="439" t="s">
        <v>834</v>
      </c>
    </row>
    <row r="502" spans="1:10" ht="25.5" x14ac:dyDescent="0.2">
      <c r="A502" s="867"/>
      <c r="B502" s="867"/>
      <c r="C502" s="641"/>
      <c r="D502" s="867"/>
      <c r="E502" s="439" t="s">
        <v>837</v>
      </c>
      <c r="F502" s="439" t="s">
        <v>840</v>
      </c>
      <c r="G502" s="439" t="s">
        <v>186</v>
      </c>
      <c r="H502" s="439">
        <v>30</v>
      </c>
      <c r="I502" s="439"/>
      <c r="J502" s="439" t="s">
        <v>835</v>
      </c>
    </row>
    <row r="503" spans="1:10" ht="13.5" thickBot="1" x14ac:dyDescent="0.25">
      <c r="A503" s="817"/>
      <c r="B503" s="817"/>
      <c r="C503" s="619"/>
      <c r="D503" s="817"/>
      <c r="E503" s="482" t="s">
        <v>838</v>
      </c>
      <c r="F503" s="482" t="s">
        <v>841</v>
      </c>
      <c r="G503" s="482" t="s">
        <v>399</v>
      </c>
      <c r="H503" s="482">
        <v>99</v>
      </c>
      <c r="I503" s="482"/>
      <c r="J503" s="482" t="s">
        <v>842</v>
      </c>
    </row>
    <row r="504" spans="1:10" ht="16.5" thickBot="1" x14ac:dyDescent="0.3">
      <c r="A504" s="841" t="s">
        <v>351</v>
      </c>
      <c r="B504" s="842"/>
      <c r="C504" s="842"/>
      <c r="D504" s="842"/>
      <c r="E504" s="842"/>
      <c r="F504" s="842"/>
      <c r="G504" s="842"/>
      <c r="H504" s="842"/>
      <c r="I504" s="842"/>
      <c r="J504" s="842"/>
    </row>
    <row r="505" spans="1:10" x14ac:dyDescent="0.2">
      <c r="A505" s="847" t="s">
        <v>756</v>
      </c>
      <c r="B505" s="829" t="s">
        <v>1572</v>
      </c>
      <c r="C505" s="633"/>
      <c r="D505" s="645" t="s">
        <v>5</v>
      </c>
      <c r="E505" s="645" t="s">
        <v>531</v>
      </c>
      <c r="F505" s="645" t="s">
        <v>46</v>
      </c>
      <c r="G505" s="32" t="s">
        <v>45</v>
      </c>
      <c r="H505" s="76" t="s">
        <v>275</v>
      </c>
      <c r="I505" s="645"/>
      <c r="J505" s="624"/>
    </row>
    <row r="506" spans="1:10" x14ac:dyDescent="0.2">
      <c r="A506" s="848"/>
      <c r="B506" s="830"/>
      <c r="C506" s="634"/>
      <c r="D506" s="623" t="s">
        <v>33</v>
      </c>
      <c r="E506" s="651">
        <v>0.999</v>
      </c>
      <c r="F506" s="623" t="s">
        <v>47</v>
      </c>
      <c r="G506" s="33" t="s">
        <v>45</v>
      </c>
      <c r="H506" s="77"/>
      <c r="I506" s="623"/>
      <c r="J506" s="625"/>
    </row>
    <row r="507" spans="1:10" x14ac:dyDescent="0.2">
      <c r="A507" s="848"/>
      <c r="B507" s="830"/>
      <c r="C507" s="634"/>
      <c r="D507" s="623" t="s">
        <v>27</v>
      </c>
      <c r="E507" s="623"/>
      <c r="F507" s="623" t="s">
        <v>48</v>
      </c>
      <c r="G507" s="33" t="s">
        <v>45</v>
      </c>
      <c r="H507" s="77" t="s">
        <v>276</v>
      </c>
      <c r="I507" s="623"/>
      <c r="J507" s="625"/>
    </row>
    <row r="508" spans="1:10" x14ac:dyDescent="0.2">
      <c r="A508" s="848"/>
      <c r="B508" s="830"/>
      <c r="C508" s="634"/>
      <c r="D508" s="623" t="s">
        <v>5</v>
      </c>
      <c r="E508" s="623" t="s">
        <v>531</v>
      </c>
      <c r="F508" s="623" t="s">
        <v>50</v>
      </c>
      <c r="G508" s="33" t="s">
        <v>49</v>
      </c>
      <c r="H508" s="77" t="s">
        <v>277</v>
      </c>
      <c r="I508" s="623"/>
      <c r="J508" s="625"/>
    </row>
    <row r="509" spans="1:10" x14ac:dyDescent="0.2">
      <c r="A509" s="848"/>
      <c r="B509" s="830"/>
      <c r="C509" s="634"/>
      <c r="D509" s="623" t="s">
        <v>33</v>
      </c>
      <c r="E509" s="651">
        <v>0.999</v>
      </c>
      <c r="F509" s="623" t="s">
        <v>51</v>
      </c>
      <c r="G509" s="33" t="s">
        <v>49</v>
      </c>
      <c r="H509" s="77"/>
      <c r="I509" s="623"/>
      <c r="J509" s="625"/>
    </row>
    <row r="510" spans="1:10" x14ac:dyDescent="0.2">
      <c r="A510" s="848"/>
      <c r="B510" s="830"/>
      <c r="C510" s="634"/>
      <c r="D510" s="623" t="s">
        <v>27</v>
      </c>
      <c r="E510" s="623"/>
      <c r="F510" s="623" t="s">
        <v>52</v>
      </c>
      <c r="G510" s="33" t="s">
        <v>49</v>
      </c>
      <c r="H510" s="77" t="s">
        <v>278</v>
      </c>
      <c r="I510" s="623"/>
      <c r="J510" s="625"/>
    </row>
    <row r="511" spans="1:10" x14ac:dyDescent="0.2">
      <c r="A511" s="848"/>
      <c r="B511" s="830"/>
      <c r="C511" s="634"/>
      <c r="D511" s="623" t="s">
        <v>33</v>
      </c>
      <c r="E511" s="651">
        <v>0.999</v>
      </c>
      <c r="F511" s="623" t="s">
        <v>498</v>
      </c>
      <c r="G511" s="33" t="s">
        <v>102</v>
      </c>
      <c r="H511" s="77"/>
      <c r="I511" s="623"/>
      <c r="J511" s="625"/>
    </row>
    <row r="512" spans="1:10" x14ac:dyDescent="0.2">
      <c r="A512" s="848"/>
      <c r="B512" s="830"/>
      <c r="C512" s="634"/>
      <c r="D512" s="623" t="s">
        <v>176</v>
      </c>
      <c r="E512" s="651" t="s">
        <v>529</v>
      </c>
      <c r="F512" s="623" t="s">
        <v>530</v>
      </c>
      <c r="G512" s="33" t="s">
        <v>102</v>
      </c>
      <c r="H512" s="75">
        <v>72</v>
      </c>
      <c r="I512" s="623"/>
      <c r="J512" s="625"/>
    </row>
    <row r="513" spans="1:10" x14ac:dyDescent="0.2">
      <c r="A513" s="848"/>
      <c r="B513" s="830"/>
      <c r="C513" s="634"/>
      <c r="D513" s="828" t="s">
        <v>33</v>
      </c>
      <c r="E513" s="937" t="str">
        <f>"99.9%"</f>
        <v>99.9%</v>
      </c>
      <c r="F513" s="623" t="s">
        <v>499</v>
      </c>
      <c r="G513" s="33" t="s">
        <v>500</v>
      </c>
      <c r="H513" s="77"/>
      <c r="I513" s="623"/>
      <c r="J513" s="625"/>
    </row>
    <row r="514" spans="1:10" x14ac:dyDescent="0.2">
      <c r="A514" s="848"/>
      <c r="B514" s="830"/>
      <c r="C514" s="634"/>
      <c r="D514" s="899"/>
      <c r="E514" s="899"/>
      <c r="F514" s="623" t="s">
        <v>501</v>
      </c>
      <c r="G514" s="33" t="s">
        <v>502</v>
      </c>
      <c r="H514" s="77"/>
      <c r="I514" s="623"/>
      <c r="J514" s="625"/>
    </row>
    <row r="515" spans="1:10" x14ac:dyDescent="0.2">
      <c r="A515" s="848"/>
      <c r="B515" s="830"/>
      <c r="C515" s="634"/>
      <c r="D515" s="899" t="s">
        <v>7</v>
      </c>
      <c r="E515" s="899" t="s">
        <v>578</v>
      </c>
      <c r="F515" s="623" t="str">
        <f>"0341"</f>
        <v>0341</v>
      </c>
      <c r="G515" s="33" t="s">
        <v>49</v>
      </c>
      <c r="H515" s="77"/>
      <c r="I515" s="623"/>
      <c r="J515" s="625"/>
    </row>
    <row r="516" spans="1:10" ht="13.5" thickBot="1" x14ac:dyDescent="0.25">
      <c r="A516" s="849"/>
      <c r="B516" s="831"/>
      <c r="C516" s="635"/>
      <c r="D516" s="900"/>
      <c r="E516" s="900"/>
      <c r="F516" s="636" t="str">
        <f>"0341"</f>
        <v>0341</v>
      </c>
      <c r="G516" s="34" t="s">
        <v>102</v>
      </c>
      <c r="H516" s="78"/>
      <c r="I516" s="636"/>
      <c r="J516" s="626"/>
    </row>
    <row r="517" spans="1:10" x14ac:dyDescent="0.2">
      <c r="A517" s="847" t="s">
        <v>757</v>
      </c>
      <c r="B517" s="829" t="s">
        <v>1571</v>
      </c>
      <c r="C517" s="633"/>
      <c r="D517" s="884" t="s">
        <v>5</v>
      </c>
      <c r="E517" s="645" t="s">
        <v>1675</v>
      </c>
      <c r="F517" s="645" t="s">
        <v>1674</v>
      </c>
      <c r="G517" s="32" t="s">
        <v>1676</v>
      </c>
      <c r="H517" s="102" t="s">
        <v>1677</v>
      </c>
      <c r="I517" s="645"/>
      <c r="J517" s="624"/>
    </row>
    <row r="518" spans="1:10" x14ac:dyDescent="0.2">
      <c r="A518" s="848"/>
      <c r="B518" s="830"/>
      <c r="C518" s="634"/>
      <c r="D518" s="899"/>
      <c r="E518" s="623" t="s">
        <v>1678</v>
      </c>
      <c r="F518" s="623">
        <v>66669</v>
      </c>
      <c r="G518" s="33"/>
      <c r="H518" s="75"/>
      <c r="I518" s="623"/>
      <c r="J518" s="625"/>
    </row>
    <row r="519" spans="1:10" x14ac:dyDescent="0.2">
      <c r="A519" s="848"/>
      <c r="B519" s="830"/>
      <c r="C519" s="634"/>
      <c r="D519" s="652"/>
      <c r="E519" s="652"/>
      <c r="F519" s="623"/>
      <c r="G519" s="33"/>
      <c r="H519" s="75"/>
      <c r="I519" s="623"/>
      <c r="J519" s="625"/>
    </row>
    <row r="520" spans="1:10" x14ac:dyDescent="0.2">
      <c r="A520" s="848"/>
      <c r="B520" s="830"/>
      <c r="C520" s="634"/>
      <c r="D520" s="623" t="s">
        <v>33</v>
      </c>
      <c r="E520" s="623"/>
      <c r="F520" s="623" t="s">
        <v>53</v>
      </c>
      <c r="G520" s="33" t="s">
        <v>108</v>
      </c>
      <c r="H520" s="77"/>
      <c r="I520" s="623"/>
      <c r="J520" s="625"/>
    </row>
    <row r="521" spans="1:10" x14ac:dyDescent="0.2">
      <c r="A521" s="848"/>
      <c r="B521" s="830"/>
      <c r="C521" s="634"/>
      <c r="D521" s="828" t="s">
        <v>7</v>
      </c>
      <c r="E521" s="828" t="s">
        <v>578</v>
      </c>
      <c r="F521" s="623" t="str">
        <f>"0172"</f>
        <v>0172</v>
      </c>
      <c r="G521" s="33" t="s">
        <v>108</v>
      </c>
      <c r="H521" s="77"/>
      <c r="I521" s="623"/>
      <c r="J521" s="625"/>
    </row>
    <row r="522" spans="1:10" x14ac:dyDescent="0.2">
      <c r="A522" s="848"/>
      <c r="B522" s="830"/>
      <c r="C522" s="634"/>
      <c r="D522" s="828"/>
      <c r="E522" s="828"/>
      <c r="F522" s="623" t="str">
        <f>"0172"</f>
        <v>0172</v>
      </c>
      <c r="G522" s="33" t="s">
        <v>45</v>
      </c>
      <c r="H522" s="77"/>
      <c r="I522" s="623"/>
      <c r="J522" s="625"/>
    </row>
    <row r="523" spans="1:10" x14ac:dyDescent="0.2">
      <c r="A523" s="848"/>
      <c r="B523" s="830"/>
      <c r="C523" s="634"/>
      <c r="D523" s="828" t="s">
        <v>27</v>
      </c>
      <c r="E523" s="828" t="s">
        <v>1461</v>
      </c>
      <c r="F523" s="623" t="s">
        <v>1462</v>
      </c>
      <c r="G523" s="33" t="s">
        <v>106</v>
      </c>
      <c r="H523" s="77"/>
      <c r="I523" s="623"/>
      <c r="J523" s="625"/>
    </row>
    <row r="524" spans="1:10" ht="13.5" thickBot="1" x14ac:dyDescent="0.25">
      <c r="A524" s="849"/>
      <c r="B524" s="831"/>
      <c r="C524" s="635"/>
      <c r="D524" s="850"/>
      <c r="E524" s="850"/>
      <c r="F524" s="636" t="s">
        <v>1463</v>
      </c>
      <c r="G524" s="34" t="s">
        <v>1231</v>
      </c>
      <c r="H524" s="78"/>
      <c r="I524" s="636"/>
      <c r="J524" s="626"/>
    </row>
    <row r="525" spans="1:10" x14ac:dyDescent="0.2">
      <c r="A525" s="847" t="s">
        <v>758</v>
      </c>
      <c r="B525" s="829" t="s">
        <v>507</v>
      </c>
      <c r="C525" s="633"/>
      <c r="D525" s="884" t="s">
        <v>33</v>
      </c>
      <c r="E525" s="991" t="str">
        <f>"29:1"</f>
        <v>29:1</v>
      </c>
      <c r="F525" s="645" t="s">
        <v>508</v>
      </c>
      <c r="G525" s="32" t="s">
        <v>117</v>
      </c>
      <c r="H525" s="76"/>
      <c r="I525" s="645"/>
      <c r="J525" s="624"/>
    </row>
    <row r="526" spans="1:10" x14ac:dyDescent="0.2">
      <c r="A526" s="848"/>
      <c r="B526" s="830"/>
      <c r="C526" s="634"/>
      <c r="D526" s="899"/>
      <c r="E526" s="899"/>
      <c r="F526" s="623" t="s">
        <v>509</v>
      </c>
      <c r="G526" s="33" t="s">
        <v>510</v>
      </c>
      <c r="H526" s="77"/>
      <c r="I526" s="623"/>
      <c r="J526" s="625"/>
    </row>
    <row r="527" spans="1:10" x14ac:dyDescent="0.2">
      <c r="A527" s="848"/>
      <c r="B527" s="830"/>
      <c r="C527" s="634"/>
      <c r="D527" s="899"/>
      <c r="E527" s="990" t="str">
        <f>"37.5:1"</f>
        <v>37.5:1</v>
      </c>
      <c r="F527" s="623" t="s">
        <v>511</v>
      </c>
      <c r="G527" s="33" t="s">
        <v>117</v>
      </c>
      <c r="H527" s="103">
        <v>102</v>
      </c>
      <c r="I527" s="623"/>
      <c r="J527" s="625"/>
    </row>
    <row r="528" spans="1:10" x14ac:dyDescent="0.2">
      <c r="A528" s="848"/>
      <c r="B528" s="830"/>
      <c r="C528" s="634"/>
      <c r="D528" s="899"/>
      <c r="E528" s="899"/>
      <c r="F528" s="623" t="s">
        <v>512</v>
      </c>
      <c r="G528" s="33" t="s">
        <v>510</v>
      </c>
      <c r="H528" s="103">
        <v>276</v>
      </c>
      <c r="I528" s="623"/>
      <c r="J528" s="625"/>
    </row>
    <row r="529" spans="1:10" x14ac:dyDescent="0.2">
      <c r="A529" s="848"/>
      <c r="B529" s="830"/>
      <c r="C529" s="634"/>
      <c r="D529" s="899" t="s">
        <v>176</v>
      </c>
      <c r="E529" s="990" t="s">
        <v>527</v>
      </c>
      <c r="F529" s="623" t="s">
        <v>525</v>
      </c>
      <c r="G529" s="33" t="s">
        <v>45</v>
      </c>
      <c r="H529" s="73">
        <v>130.22999999999999</v>
      </c>
      <c r="I529" s="623"/>
      <c r="J529" s="625"/>
    </row>
    <row r="530" spans="1:10" x14ac:dyDescent="0.2">
      <c r="A530" s="848"/>
      <c r="B530" s="830"/>
      <c r="C530" s="634"/>
      <c r="D530" s="899"/>
      <c r="E530" s="899"/>
      <c r="F530" s="623" t="s">
        <v>526</v>
      </c>
      <c r="G530" s="33" t="s">
        <v>49</v>
      </c>
      <c r="H530" s="73">
        <v>452.81</v>
      </c>
      <c r="I530" s="623"/>
      <c r="J530" s="625"/>
    </row>
    <row r="531" spans="1:10" x14ac:dyDescent="0.2">
      <c r="A531" s="848"/>
      <c r="B531" s="830"/>
      <c r="C531" s="634"/>
      <c r="D531" s="899" t="s">
        <v>7</v>
      </c>
      <c r="E531" s="899" t="s">
        <v>579</v>
      </c>
      <c r="F531" s="623" t="str">
        <f>"0907"</f>
        <v>0907</v>
      </c>
      <c r="G531" s="33" t="s">
        <v>580</v>
      </c>
      <c r="H531" s="75"/>
      <c r="I531" s="623"/>
      <c r="J531" s="625"/>
    </row>
    <row r="532" spans="1:10" ht="13.5" thickBot="1" x14ac:dyDescent="0.25">
      <c r="A532" s="849"/>
      <c r="B532" s="831"/>
      <c r="C532" s="635"/>
      <c r="D532" s="900"/>
      <c r="E532" s="900"/>
      <c r="F532" s="636" t="str">
        <f>"0907"</f>
        <v>0907</v>
      </c>
      <c r="G532" s="34" t="s">
        <v>581</v>
      </c>
      <c r="H532" s="70"/>
      <c r="I532" s="636"/>
      <c r="J532" s="626"/>
    </row>
    <row r="533" spans="1:10" ht="13.5" thickBot="1" x14ac:dyDescent="0.25">
      <c r="A533" s="823" t="s">
        <v>759</v>
      </c>
      <c r="B533" s="829" t="s">
        <v>513</v>
      </c>
      <c r="C533" s="1159" t="s">
        <v>3040</v>
      </c>
      <c r="D533" s="884" t="s">
        <v>33</v>
      </c>
      <c r="E533" s="884" t="s">
        <v>514</v>
      </c>
      <c r="F533" s="457" t="s">
        <v>503</v>
      </c>
      <c r="G533" s="32" t="s">
        <v>317</v>
      </c>
      <c r="H533" s="76"/>
      <c r="I533" s="457"/>
      <c r="J533" s="454"/>
    </row>
    <row r="534" spans="1:10" ht="13.5" thickBot="1" x14ac:dyDescent="0.25">
      <c r="A534" s="823"/>
      <c r="B534" s="830"/>
      <c r="C534" s="1160"/>
      <c r="D534" s="899"/>
      <c r="E534" s="899"/>
      <c r="F534" s="436" t="s">
        <v>506</v>
      </c>
      <c r="G534" s="33" t="s">
        <v>505</v>
      </c>
      <c r="H534" s="77"/>
      <c r="I534" s="436"/>
      <c r="J534" s="455"/>
    </row>
    <row r="535" spans="1:10" ht="13.5" thickBot="1" x14ac:dyDescent="0.25">
      <c r="A535" s="823"/>
      <c r="B535" s="830"/>
      <c r="C535" s="1160"/>
      <c r="D535" s="899"/>
      <c r="E535" s="436" t="s">
        <v>515</v>
      </c>
      <c r="F535" s="436" t="s">
        <v>504</v>
      </c>
      <c r="G535" s="33" t="s">
        <v>505</v>
      </c>
      <c r="H535" s="77"/>
      <c r="I535" s="436"/>
      <c r="J535" s="455"/>
    </row>
    <row r="536" spans="1:10" ht="13.5" thickBot="1" x14ac:dyDescent="0.25">
      <c r="A536" s="823"/>
      <c r="B536" s="830"/>
      <c r="C536" s="1160"/>
      <c r="D536" s="899" t="s">
        <v>176</v>
      </c>
      <c r="E536" s="828" t="s">
        <v>519</v>
      </c>
      <c r="F536" s="436" t="s">
        <v>516</v>
      </c>
      <c r="G536" s="33" t="s">
        <v>187</v>
      </c>
      <c r="H536" s="75">
        <v>38</v>
      </c>
      <c r="I536" s="436"/>
      <c r="J536" s="455"/>
    </row>
    <row r="537" spans="1:10" ht="13.5" thickBot="1" x14ac:dyDescent="0.25">
      <c r="A537" s="823"/>
      <c r="B537" s="830"/>
      <c r="C537" s="1160"/>
      <c r="D537" s="899"/>
      <c r="E537" s="828"/>
      <c r="F537" s="436" t="s">
        <v>518</v>
      </c>
      <c r="G537" s="33" t="s">
        <v>517</v>
      </c>
      <c r="H537" s="75">
        <v>100</v>
      </c>
      <c r="I537" s="436"/>
      <c r="J537" s="455"/>
    </row>
    <row r="538" spans="1:10" ht="13.5" thickBot="1" x14ac:dyDescent="0.25">
      <c r="A538" s="823"/>
      <c r="B538" s="830"/>
      <c r="C538" s="1160"/>
      <c r="D538" s="899"/>
      <c r="E538" s="436" t="s">
        <v>520</v>
      </c>
      <c r="F538" s="436" t="s">
        <v>521</v>
      </c>
      <c r="G538" s="33" t="s">
        <v>187</v>
      </c>
      <c r="H538" s="75">
        <v>81.5</v>
      </c>
      <c r="I538" s="436"/>
      <c r="J538" s="455"/>
    </row>
    <row r="539" spans="1:10" ht="13.5" thickBot="1" x14ac:dyDescent="0.25">
      <c r="A539" s="823"/>
      <c r="B539" s="830"/>
      <c r="C539" s="1160"/>
      <c r="D539" s="899"/>
      <c r="E539" s="828" t="s">
        <v>528</v>
      </c>
      <c r="F539" s="436" t="s">
        <v>522</v>
      </c>
      <c r="G539" s="33" t="s">
        <v>187</v>
      </c>
      <c r="H539" s="75">
        <v>27.5</v>
      </c>
      <c r="I539" s="436"/>
      <c r="J539" s="455"/>
    </row>
    <row r="540" spans="1:10" ht="13.5" thickBot="1" x14ac:dyDescent="0.25">
      <c r="A540" s="823"/>
      <c r="B540" s="831"/>
      <c r="C540" s="1161"/>
      <c r="D540" s="900"/>
      <c r="E540" s="850"/>
      <c r="F540" s="453" t="s">
        <v>524</v>
      </c>
      <c r="G540" s="34" t="s">
        <v>523</v>
      </c>
      <c r="H540" s="70">
        <v>48.4</v>
      </c>
      <c r="I540" s="453"/>
      <c r="J540" s="456"/>
    </row>
    <row r="541" spans="1:10" ht="13.5" thickBot="1" x14ac:dyDescent="0.25">
      <c r="A541" s="823" t="s">
        <v>760</v>
      </c>
      <c r="B541" s="829" t="s">
        <v>1570</v>
      </c>
      <c r="C541" s="1159" t="s">
        <v>115</v>
      </c>
      <c r="D541" s="457" t="s">
        <v>5</v>
      </c>
      <c r="E541" s="457"/>
      <c r="F541" s="457" t="s">
        <v>54</v>
      </c>
      <c r="G541" s="32" t="s">
        <v>106</v>
      </c>
      <c r="H541" s="98">
        <v>84.67</v>
      </c>
      <c r="I541" s="457"/>
      <c r="J541" s="454"/>
    </row>
    <row r="542" spans="1:10" ht="13.5" thickBot="1" x14ac:dyDescent="0.25">
      <c r="A542" s="823"/>
      <c r="B542" s="830"/>
      <c r="C542" s="1160"/>
      <c r="D542" s="436" t="s">
        <v>33</v>
      </c>
      <c r="E542" s="436"/>
      <c r="F542" s="436" t="s">
        <v>55</v>
      </c>
      <c r="G542" s="33" t="s">
        <v>115</v>
      </c>
      <c r="H542" s="103">
        <v>77</v>
      </c>
      <c r="I542" s="436"/>
      <c r="J542" s="455"/>
    </row>
    <row r="543" spans="1:10" ht="13.5" thickBot="1" x14ac:dyDescent="0.25">
      <c r="A543" s="823"/>
      <c r="B543" s="830"/>
      <c r="C543" s="1160"/>
      <c r="D543" s="436" t="s">
        <v>27</v>
      </c>
      <c r="E543" s="436"/>
      <c r="F543" s="436" t="s">
        <v>107</v>
      </c>
      <c r="G543" s="33" t="s">
        <v>106</v>
      </c>
      <c r="H543" s="103">
        <v>30</v>
      </c>
      <c r="I543" s="436"/>
      <c r="J543" s="455"/>
    </row>
    <row r="544" spans="1:10" ht="13.5" thickBot="1" x14ac:dyDescent="0.25">
      <c r="A544" s="823"/>
      <c r="B544" s="831"/>
      <c r="C544" s="1161"/>
      <c r="D544" s="453" t="s">
        <v>7</v>
      </c>
      <c r="E544" s="453"/>
      <c r="F544" s="453" t="str">
        <f>"0486"</f>
        <v>0486</v>
      </c>
      <c r="G544" s="34" t="s">
        <v>106</v>
      </c>
      <c r="H544" s="78"/>
      <c r="I544" s="453"/>
      <c r="J544" s="456"/>
    </row>
    <row r="545" spans="1:10" ht="13.5" customHeight="1" thickBot="1" x14ac:dyDescent="0.25">
      <c r="A545" s="823" t="s">
        <v>761</v>
      </c>
      <c r="B545" s="829" t="s">
        <v>569</v>
      </c>
      <c r="C545" s="1159" t="s">
        <v>3041</v>
      </c>
      <c r="D545" s="884" t="s">
        <v>176</v>
      </c>
      <c r="E545" s="457" t="s">
        <v>641</v>
      </c>
      <c r="F545" s="457" t="s">
        <v>642</v>
      </c>
      <c r="G545" s="32" t="s">
        <v>643</v>
      </c>
      <c r="H545" s="104">
        <v>154.69</v>
      </c>
      <c r="I545" s="457"/>
      <c r="J545" s="454" t="s">
        <v>2920</v>
      </c>
    </row>
    <row r="546" spans="1:10" ht="13.5" thickBot="1" x14ac:dyDescent="0.25">
      <c r="A546" s="823"/>
      <c r="B546" s="830"/>
      <c r="C546" s="1160"/>
      <c r="D546" s="828"/>
      <c r="E546" s="436" t="s">
        <v>630</v>
      </c>
      <c r="F546" s="436" t="s">
        <v>633</v>
      </c>
      <c r="G546" s="33" t="s">
        <v>639</v>
      </c>
      <c r="H546" s="105">
        <v>60.1</v>
      </c>
      <c r="I546" s="436"/>
      <c r="J546" s="830" t="s">
        <v>2921</v>
      </c>
    </row>
    <row r="547" spans="1:10" ht="13.5" thickBot="1" x14ac:dyDescent="0.25">
      <c r="A547" s="823"/>
      <c r="B547" s="830"/>
      <c r="C547" s="1160"/>
      <c r="D547" s="828"/>
      <c r="E547" s="436"/>
      <c r="F547" s="436" t="s">
        <v>634</v>
      </c>
      <c r="G547" s="33" t="s">
        <v>640</v>
      </c>
      <c r="H547" s="105">
        <v>254.5</v>
      </c>
      <c r="I547" s="436"/>
      <c r="J547" s="830"/>
    </row>
    <row r="548" spans="1:10" ht="13.5" thickBot="1" x14ac:dyDescent="0.25">
      <c r="A548" s="823"/>
      <c r="B548" s="830"/>
      <c r="C548" s="1160"/>
      <c r="D548" s="828"/>
      <c r="E548" s="436" t="s">
        <v>632</v>
      </c>
      <c r="F548" s="436" t="s">
        <v>635</v>
      </c>
      <c r="G548" s="33" t="s">
        <v>639</v>
      </c>
      <c r="H548" s="105">
        <v>41.5</v>
      </c>
      <c r="I548" s="436"/>
      <c r="J548" s="830"/>
    </row>
    <row r="549" spans="1:10" ht="13.5" thickBot="1" x14ac:dyDescent="0.25">
      <c r="A549" s="823"/>
      <c r="B549" s="830"/>
      <c r="C549" s="1160"/>
      <c r="D549" s="828"/>
      <c r="E549" s="475"/>
      <c r="F549" s="436" t="s">
        <v>636</v>
      </c>
      <c r="G549" s="33" t="s">
        <v>640</v>
      </c>
      <c r="H549" s="105">
        <v>154.1</v>
      </c>
      <c r="I549" s="436"/>
      <c r="J549" s="830"/>
    </row>
    <row r="550" spans="1:10" ht="13.5" thickBot="1" x14ac:dyDescent="0.25">
      <c r="A550" s="823"/>
      <c r="B550" s="830"/>
      <c r="C550" s="1160"/>
      <c r="D550" s="828"/>
      <c r="E550" s="436" t="s">
        <v>631</v>
      </c>
      <c r="F550" s="436" t="s">
        <v>637</v>
      </c>
      <c r="G550" s="33" t="s">
        <v>639</v>
      </c>
      <c r="H550" s="73">
        <v>145.41999999999999</v>
      </c>
      <c r="I550" s="436"/>
      <c r="J550" s="830"/>
    </row>
    <row r="551" spans="1:10" ht="13.5" thickBot="1" x14ac:dyDescent="0.25">
      <c r="A551" s="823"/>
      <c r="B551" s="830"/>
      <c r="C551" s="1160"/>
      <c r="D551" s="828"/>
      <c r="E551" s="436"/>
      <c r="F551" s="436" t="s">
        <v>638</v>
      </c>
      <c r="G551" s="33" t="s">
        <v>640</v>
      </c>
      <c r="H551" s="73">
        <v>518.91999999999996</v>
      </c>
      <c r="I551" s="436"/>
      <c r="J551" s="830"/>
    </row>
    <row r="552" spans="1:10" ht="51.75" thickBot="1" x14ac:dyDescent="0.25">
      <c r="A552" s="823"/>
      <c r="B552" s="830"/>
      <c r="C552" s="1160"/>
      <c r="D552" s="828"/>
      <c r="E552" s="436" t="s">
        <v>644</v>
      </c>
      <c r="F552" s="436" t="s">
        <v>645</v>
      </c>
      <c r="G552" s="33" t="s">
        <v>2922</v>
      </c>
      <c r="H552" s="105"/>
      <c r="I552" s="436"/>
      <c r="J552" s="455" t="s">
        <v>646</v>
      </c>
    </row>
    <row r="553" spans="1:10" ht="26.25" thickBot="1" x14ac:dyDescent="0.25">
      <c r="A553" s="823"/>
      <c r="B553" s="830"/>
      <c r="C553" s="1160"/>
      <c r="D553" s="828"/>
      <c r="E553" s="436" t="s">
        <v>647</v>
      </c>
      <c r="F553" s="436" t="s">
        <v>651</v>
      </c>
      <c r="G553" s="33" t="s">
        <v>656</v>
      </c>
      <c r="H553" s="105">
        <v>374.5</v>
      </c>
      <c r="I553" s="436"/>
      <c r="J553" s="455" t="s">
        <v>655</v>
      </c>
    </row>
    <row r="554" spans="1:10" ht="13.5" thickBot="1" x14ac:dyDescent="0.25">
      <c r="A554" s="823"/>
      <c r="B554" s="830"/>
      <c r="C554" s="1160"/>
      <c r="D554" s="828"/>
      <c r="E554" s="436" t="s">
        <v>648</v>
      </c>
      <c r="F554" s="436" t="s">
        <v>652</v>
      </c>
      <c r="G554" s="33" t="s">
        <v>575</v>
      </c>
      <c r="H554" s="105">
        <v>174</v>
      </c>
      <c r="I554" s="436"/>
      <c r="J554" s="830" t="s">
        <v>2923</v>
      </c>
    </row>
    <row r="555" spans="1:10" ht="13.5" thickBot="1" x14ac:dyDescent="0.25">
      <c r="A555" s="823"/>
      <c r="B555" s="830"/>
      <c r="C555" s="1160"/>
      <c r="D555" s="828"/>
      <c r="E555" s="436" t="s">
        <v>649</v>
      </c>
      <c r="F555" s="436" t="s">
        <v>653</v>
      </c>
      <c r="G555" s="33" t="s">
        <v>575</v>
      </c>
      <c r="H555" s="105">
        <v>168.5</v>
      </c>
      <c r="I555" s="436"/>
      <c r="J555" s="830"/>
    </row>
    <row r="556" spans="1:10" ht="13.5" thickBot="1" x14ac:dyDescent="0.25">
      <c r="A556" s="823"/>
      <c r="B556" s="830"/>
      <c r="C556" s="1160"/>
      <c r="D556" s="850"/>
      <c r="E556" s="453" t="s">
        <v>650</v>
      </c>
      <c r="F556" s="453" t="s">
        <v>654</v>
      </c>
      <c r="G556" s="34" t="s">
        <v>575</v>
      </c>
      <c r="H556" s="106"/>
      <c r="I556" s="453"/>
      <c r="J556" s="831"/>
    </row>
    <row r="557" spans="1:10" ht="13.5" thickBot="1" x14ac:dyDescent="0.25">
      <c r="A557" s="823"/>
      <c r="B557" s="830"/>
      <c r="C557" s="1160"/>
      <c r="D557" s="884" t="s">
        <v>33</v>
      </c>
      <c r="E557" s="457" t="s">
        <v>615</v>
      </c>
      <c r="F557" s="457" t="s">
        <v>617</v>
      </c>
      <c r="G557" s="32" t="s">
        <v>616</v>
      </c>
      <c r="H557" s="76"/>
      <c r="I557" s="457"/>
      <c r="J557" s="454"/>
    </row>
    <row r="558" spans="1:10" ht="13.5" thickBot="1" x14ac:dyDescent="0.25">
      <c r="A558" s="823"/>
      <c r="B558" s="830"/>
      <c r="C558" s="1160"/>
      <c r="D558" s="828"/>
      <c r="E558" s="436" t="s">
        <v>618</v>
      </c>
      <c r="F558" s="436" t="s">
        <v>620</v>
      </c>
      <c r="G558" s="33" t="s">
        <v>616</v>
      </c>
      <c r="H558" s="77"/>
      <c r="I558" s="436"/>
      <c r="J558" s="455"/>
    </row>
    <row r="559" spans="1:10" ht="13.5" thickBot="1" x14ac:dyDescent="0.25">
      <c r="A559" s="823"/>
      <c r="B559" s="830"/>
      <c r="C559" s="1160"/>
      <c r="D559" s="828"/>
      <c r="E559" s="436" t="s">
        <v>619</v>
      </c>
      <c r="F559" s="436" t="s">
        <v>621</v>
      </c>
      <c r="G559" s="33" t="s">
        <v>616</v>
      </c>
      <c r="H559" s="103">
        <v>200</v>
      </c>
      <c r="I559" s="436"/>
      <c r="J559" s="455"/>
    </row>
    <row r="560" spans="1:10" ht="13.5" thickBot="1" x14ac:dyDescent="0.25">
      <c r="A560" s="823"/>
      <c r="B560" s="830"/>
      <c r="C560" s="1160"/>
      <c r="D560" s="828"/>
      <c r="E560" s="436" t="s">
        <v>624</v>
      </c>
      <c r="F560" s="436" t="s">
        <v>627</v>
      </c>
      <c r="G560" s="33" t="s">
        <v>575</v>
      </c>
      <c r="H560" s="77"/>
      <c r="I560" s="436"/>
      <c r="J560" s="455"/>
    </row>
    <row r="561" spans="1:10" ht="13.5" thickBot="1" x14ac:dyDescent="0.25">
      <c r="A561" s="823"/>
      <c r="B561" s="830"/>
      <c r="C561" s="1160"/>
      <c r="D561" s="828"/>
      <c r="E561" s="436" t="s">
        <v>625</v>
      </c>
      <c r="F561" s="436" t="s">
        <v>628</v>
      </c>
      <c r="G561" s="33" t="s">
        <v>575</v>
      </c>
      <c r="H561" s="77"/>
      <c r="I561" s="436"/>
      <c r="J561" s="455"/>
    </row>
    <row r="562" spans="1:10" ht="13.5" thickBot="1" x14ac:dyDescent="0.25">
      <c r="A562" s="823"/>
      <c r="B562" s="830"/>
      <c r="C562" s="1160"/>
      <c r="D562" s="828"/>
      <c r="E562" s="436" t="s">
        <v>626</v>
      </c>
      <c r="F562" s="436" t="s">
        <v>629</v>
      </c>
      <c r="G562" s="33" t="s">
        <v>575</v>
      </c>
      <c r="H562" s="77"/>
      <c r="I562" s="436"/>
      <c r="J562" s="455"/>
    </row>
    <row r="563" spans="1:10" ht="13.5" thickBot="1" x14ac:dyDescent="0.25">
      <c r="A563" s="823"/>
      <c r="B563" s="830"/>
      <c r="C563" s="1160"/>
      <c r="D563" s="850"/>
      <c r="E563" s="453" t="s">
        <v>622</v>
      </c>
      <c r="F563" s="453" t="s">
        <v>623</v>
      </c>
      <c r="G563" s="34" t="s">
        <v>575</v>
      </c>
      <c r="H563" s="78"/>
      <c r="I563" s="453"/>
      <c r="J563" s="456"/>
    </row>
    <row r="564" spans="1:10" ht="26.25" thickBot="1" x14ac:dyDescent="0.25">
      <c r="A564" s="823"/>
      <c r="B564" s="830"/>
      <c r="C564" s="1160"/>
      <c r="D564" s="884" t="s">
        <v>7</v>
      </c>
      <c r="E564" s="457" t="s">
        <v>570</v>
      </c>
      <c r="F564" s="457" t="s">
        <v>572</v>
      </c>
      <c r="G564" s="32" t="s">
        <v>574</v>
      </c>
      <c r="H564" s="76"/>
      <c r="I564" s="457"/>
      <c r="J564" s="454" t="s">
        <v>576</v>
      </c>
    </row>
    <row r="565" spans="1:10" ht="26.25" thickBot="1" x14ac:dyDescent="0.25">
      <c r="A565" s="823"/>
      <c r="B565" s="831"/>
      <c r="C565" s="1161"/>
      <c r="D565" s="850"/>
      <c r="E565" s="453" t="s">
        <v>571</v>
      </c>
      <c r="F565" s="453" t="s">
        <v>573</v>
      </c>
      <c r="G565" s="34" t="s">
        <v>575</v>
      </c>
      <c r="H565" s="78"/>
      <c r="I565" s="453"/>
      <c r="J565" s="456" t="s">
        <v>577</v>
      </c>
    </row>
    <row r="566" spans="1:10" ht="13.5" thickBot="1" x14ac:dyDescent="0.25">
      <c r="A566" s="823" t="s">
        <v>762</v>
      </c>
      <c r="B566" s="829" t="s">
        <v>1569</v>
      </c>
      <c r="C566" s="676" t="s">
        <v>103</v>
      </c>
      <c r="D566" s="884" t="s">
        <v>176</v>
      </c>
      <c r="E566" s="457" t="s">
        <v>534</v>
      </c>
      <c r="F566" s="457" t="s">
        <v>56</v>
      </c>
      <c r="G566" s="32" t="s">
        <v>103</v>
      </c>
      <c r="H566" s="107">
        <v>10</v>
      </c>
      <c r="I566" s="457"/>
      <c r="J566" s="454"/>
    </row>
    <row r="567" spans="1:10" ht="13.5" thickBot="1" x14ac:dyDescent="0.25">
      <c r="A567" s="823"/>
      <c r="B567" s="830"/>
      <c r="C567" s="634"/>
      <c r="D567" s="899"/>
      <c r="E567" s="436" t="s">
        <v>533</v>
      </c>
      <c r="F567" s="436" t="s">
        <v>532</v>
      </c>
      <c r="G567" s="33" t="s">
        <v>114</v>
      </c>
      <c r="H567" s="108">
        <v>34</v>
      </c>
      <c r="I567" s="436"/>
      <c r="J567" s="455"/>
    </row>
    <row r="568" spans="1:10" ht="13.5" thickBot="1" x14ac:dyDescent="0.25">
      <c r="A568" s="823"/>
      <c r="B568" s="830"/>
      <c r="C568" s="634"/>
      <c r="D568" s="436" t="s">
        <v>33</v>
      </c>
      <c r="E568" s="436"/>
      <c r="F568" s="436" t="s">
        <v>57</v>
      </c>
      <c r="G568" s="33"/>
      <c r="H568" s="77"/>
      <c r="I568" s="436"/>
      <c r="J568" s="455"/>
    </row>
    <row r="569" spans="1:10" ht="13.5" thickBot="1" x14ac:dyDescent="0.25">
      <c r="A569" s="823"/>
      <c r="B569" s="830"/>
      <c r="C569" s="634"/>
      <c r="D569" s="436" t="s">
        <v>27</v>
      </c>
      <c r="E569" s="436"/>
      <c r="F569" s="436" t="s">
        <v>105</v>
      </c>
      <c r="G569" s="33" t="s">
        <v>104</v>
      </c>
      <c r="H569" s="77" t="s">
        <v>279</v>
      </c>
      <c r="I569" s="436"/>
      <c r="J569" s="455"/>
    </row>
    <row r="570" spans="1:10" ht="13.5" thickBot="1" x14ac:dyDescent="0.25">
      <c r="A570" s="823"/>
      <c r="B570" s="831"/>
      <c r="C570" s="635"/>
      <c r="D570" s="453" t="s">
        <v>7</v>
      </c>
      <c r="E570" s="453"/>
      <c r="F570" s="453" t="str">
        <f>"0761"</f>
        <v>0761</v>
      </c>
      <c r="G570" s="34" t="s">
        <v>114</v>
      </c>
      <c r="H570" s="78"/>
      <c r="I570" s="453"/>
      <c r="J570" s="456"/>
    </row>
    <row r="571" spans="1:10" ht="13.5" thickBot="1" x14ac:dyDescent="0.25">
      <c r="A571" s="823" t="s">
        <v>763</v>
      </c>
      <c r="B571" s="851" t="s">
        <v>1568</v>
      </c>
      <c r="C571" s="1136" t="s">
        <v>1220</v>
      </c>
      <c r="D571" s="897" t="s">
        <v>176</v>
      </c>
      <c r="E571" s="457"/>
      <c r="F571" s="457" t="s">
        <v>58</v>
      </c>
      <c r="G571" s="32" t="s">
        <v>102</v>
      </c>
      <c r="H571" s="64">
        <v>113.72</v>
      </c>
      <c r="I571" s="457"/>
      <c r="J571" s="454"/>
    </row>
    <row r="572" spans="1:10" ht="13.5" thickBot="1" x14ac:dyDescent="0.25">
      <c r="A572" s="823"/>
      <c r="B572" s="852"/>
      <c r="C572" s="631"/>
      <c r="D572" s="934"/>
      <c r="E572" s="22" t="s">
        <v>679</v>
      </c>
      <c r="F572" s="22" t="s">
        <v>680</v>
      </c>
      <c r="G572" s="46" t="s">
        <v>102</v>
      </c>
      <c r="H572" s="101">
        <v>129.94</v>
      </c>
      <c r="I572" s="22"/>
      <c r="J572" s="450"/>
    </row>
    <row r="573" spans="1:10" ht="13.5" thickBot="1" x14ac:dyDescent="0.25">
      <c r="A573" s="823"/>
      <c r="B573" s="853"/>
      <c r="C573" s="632"/>
      <c r="D573" s="453" t="s">
        <v>33</v>
      </c>
      <c r="E573" s="453"/>
      <c r="F573" s="453" t="s">
        <v>59</v>
      </c>
      <c r="G573" s="34" t="s">
        <v>102</v>
      </c>
      <c r="H573" s="109">
        <v>530</v>
      </c>
      <c r="I573" s="453"/>
      <c r="J573" s="456"/>
    </row>
    <row r="574" spans="1:10" x14ac:dyDescent="0.2">
      <c r="A574" s="847" t="s">
        <v>764</v>
      </c>
      <c r="B574" s="829" t="s">
        <v>1567</v>
      </c>
      <c r="C574" s="1159" t="s">
        <v>3042</v>
      </c>
      <c r="D574" s="457" t="s">
        <v>176</v>
      </c>
      <c r="E574" s="457" t="s">
        <v>553</v>
      </c>
      <c r="F574" s="457" t="s">
        <v>396</v>
      </c>
      <c r="G574" s="32" t="s">
        <v>102</v>
      </c>
      <c r="H574" s="72">
        <v>221.63</v>
      </c>
      <c r="I574" s="457"/>
      <c r="J574" s="454"/>
    </row>
    <row r="575" spans="1:10" x14ac:dyDescent="0.2">
      <c r="A575" s="848"/>
      <c r="B575" s="830"/>
      <c r="C575" s="1160"/>
      <c r="D575" s="436" t="s">
        <v>7</v>
      </c>
      <c r="E575" s="436"/>
      <c r="F575" s="436" t="s">
        <v>583</v>
      </c>
      <c r="G575" s="33" t="s">
        <v>102</v>
      </c>
      <c r="H575" s="108"/>
      <c r="I575" s="436"/>
      <c r="J575" s="455"/>
    </row>
    <row r="576" spans="1:10" x14ac:dyDescent="0.2">
      <c r="A576" s="848"/>
      <c r="B576" s="830"/>
      <c r="C576" s="1160"/>
      <c r="D576" s="436" t="s">
        <v>672</v>
      </c>
      <c r="E576" s="436" t="s">
        <v>1357</v>
      </c>
      <c r="F576" s="436" t="s">
        <v>1358</v>
      </c>
      <c r="G576" s="33" t="s">
        <v>1359</v>
      </c>
      <c r="H576" s="108"/>
      <c r="I576" s="436"/>
      <c r="J576" s="455"/>
    </row>
    <row r="577" spans="1:10" x14ac:dyDescent="0.2">
      <c r="A577" s="848"/>
      <c r="B577" s="830"/>
      <c r="C577" s="1160"/>
      <c r="D577" s="828" t="s">
        <v>27</v>
      </c>
      <c r="E577" s="436" t="s">
        <v>1464</v>
      </c>
      <c r="F577" s="436" t="s">
        <v>1465</v>
      </c>
      <c r="G577" s="33" t="s">
        <v>1466</v>
      </c>
      <c r="H577" s="108"/>
      <c r="I577" s="436"/>
      <c r="J577" s="455"/>
    </row>
    <row r="578" spans="1:10" x14ac:dyDescent="0.2">
      <c r="A578" s="848"/>
      <c r="B578" s="830"/>
      <c r="C578" s="1160"/>
      <c r="D578" s="828"/>
      <c r="E578" s="828" t="s">
        <v>1467</v>
      </c>
      <c r="F578" s="436" t="s">
        <v>1468</v>
      </c>
      <c r="G578" s="33" t="s">
        <v>102</v>
      </c>
      <c r="H578" s="108"/>
      <c r="I578" s="436"/>
      <c r="J578" s="455"/>
    </row>
    <row r="579" spans="1:10" x14ac:dyDescent="0.2">
      <c r="A579" s="848"/>
      <c r="B579" s="830"/>
      <c r="C579" s="1160"/>
      <c r="D579" s="828"/>
      <c r="E579" s="828"/>
      <c r="F579" s="436" t="s">
        <v>1469</v>
      </c>
      <c r="G579" s="33" t="s">
        <v>502</v>
      </c>
      <c r="H579" s="108"/>
      <c r="I579" s="436"/>
      <c r="J579" s="455"/>
    </row>
    <row r="580" spans="1:10" x14ac:dyDescent="0.2">
      <c r="A580" s="848"/>
      <c r="B580" s="830"/>
      <c r="C580" s="1160"/>
      <c r="D580" s="828"/>
      <c r="E580" s="436" t="s">
        <v>1470</v>
      </c>
      <c r="F580" s="436" t="s">
        <v>1471</v>
      </c>
      <c r="G580" s="33" t="s">
        <v>102</v>
      </c>
      <c r="H580" s="108"/>
      <c r="I580" s="436"/>
      <c r="J580" s="455"/>
    </row>
    <row r="581" spans="1:10" x14ac:dyDescent="0.2">
      <c r="A581" s="848"/>
      <c r="B581" s="830"/>
      <c r="C581" s="1160"/>
      <c r="D581" s="828"/>
      <c r="E581" s="828" t="s">
        <v>1472</v>
      </c>
      <c r="F581" s="436">
        <v>50213341</v>
      </c>
      <c r="G581" s="33" t="s">
        <v>102</v>
      </c>
      <c r="H581" s="108"/>
      <c r="I581" s="436"/>
      <c r="J581" s="455"/>
    </row>
    <row r="582" spans="1:10" x14ac:dyDescent="0.2">
      <c r="A582" s="848"/>
      <c r="B582" s="830"/>
      <c r="C582" s="1160"/>
      <c r="D582" s="828"/>
      <c r="E582" s="828"/>
      <c r="F582" s="436">
        <v>50213342</v>
      </c>
      <c r="G582" s="33" t="s">
        <v>502</v>
      </c>
      <c r="H582" s="108"/>
      <c r="I582" s="436"/>
      <c r="J582" s="455"/>
    </row>
    <row r="583" spans="1:10" x14ac:dyDescent="0.2">
      <c r="A583" s="848"/>
      <c r="B583" s="830"/>
      <c r="C583" s="1160"/>
      <c r="D583" s="828" t="s">
        <v>33</v>
      </c>
      <c r="E583" s="828" t="s">
        <v>1473</v>
      </c>
      <c r="F583" s="436" t="s">
        <v>1474</v>
      </c>
      <c r="G583" s="33" t="s">
        <v>102</v>
      </c>
      <c r="H583" s="108"/>
      <c r="I583" s="436"/>
      <c r="J583" s="455"/>
    </row>
    <row r="584" spans="1:10" ht="13.5" thickBot="1" x14ac:dyDescent="0.25">
      <c r="A584" s="849"/>
      <c r="B584" s="831"/>
      <c r="C584" s="1161"/>
      <c r="D584" s="850"/>
      <c r="E584" s="850"/>
      <c r="F584" s="453" t="s">
        <v>1475</v>
      </c>
      <c r="G584" s="34" t="s">
        <v>500</v>
      </c>
      <c r="H584" s="110"/>
      <c r="I584" s="453"/>
      <c r="J584" s="456"/>
    </row>
    <row r="585" spans="1:10" x14ac:dyDescent="0.2">
      <c r="A585" s="847" t="s">
        <v>765</v>
      </c>
      <c r="B585" s="829" t="s">
        <v>1566</v>
      </c>
      <c r="C585" s="1159" t="s">
        <v>45</v>
      </c>
      <c r="D585" s="884" t="s">
        <v>176</v>
      </c>
      <c r="E585" s="645" t="s">
        <v>657</v>
      </c>
      <c r="F585" s="645" t="s">
        <v>658</v>
      </c>
      <c r="G585" s="32" t="s">
        <v>108</v>
      </c>
      <c r="H585" s="64">
        <v>79.040000000000006</v>
      </c>
      <c r="I585" s="645"/>
      <c r="J585" s="624"/>
    </row>
    <row r="586" spans="1:10" x14ac:dyDescent="0.2">
      <c r="A586" s="848"/>
      <c r="B586" s="830"/>
      <c r="C586" s="1160"/>
      <c r="D586" s="899"/>
      <c r="E586" s="828" t="s">
        <v>659</v>
      </c>
      <c r="F586" s="623" t="s">
        <v>554</v>
      </c>
      <c r="G586" s="33" t="s">
        <v>106</v>
      </c>
      <c r="H586" s="79">
        <v>95.06</v>
      </c>
      <c r="I586" s="623"/>
      <c r="J586" s="625"/>
    </row>
    <row r="587" spans="1:10" x14ac:dyDescent="0.2">
      <c r="A587" s="848"/>
      <c r="B587" s="830"/>
      <c r="C587" s="1160"/>
      <c r="D587" s="899"/>
      <c r="E587" s="828"/>
      <c r="F587" s="623" t="s">
        <v>555</v>
      </c>
      <c r="G587" s="33" t="s">
        <v>45</v>
      </c>
      <c r="H587" s="79">
        <v>216.56</v>
      </c>
      <c r="I587" s="623"/>
      <c r="J587" s="625"/>
    </row>
    <row r="588" spans="1:10" x14ac:dyDescent="0.2">
      <c r="A588" s="848"/>
      <c r="B588" s="830"/>
      <c r="C588" s="1160"/>
      <c r="D588" s="899"/>
      <c r="E588" s="828" t="s">
        <v>543</v>
      </c>
      <c r="F588" s="623" t="s">
        <v>660</v>
      </c>
      <c r="G588" s="33" t="s">
        <v>106</v>
      </c>
      <c r="H588" s="79">
        <v>88.31</v>
      </c>
      <c r="I588" s="623"/>
      <c r="J588" s="625"/>
    </row>
    <row r="589" spans="1:10" x14ac:dyDescent="0.2">
      <c r="A589" s="848"/>
      <c r="B589" s="830"/>
      <c r="C589" s="1160"/>
      <c r="D589" s="899"/>
      <c r="E589" s="828"/>
      <c r="F589" s="623" t="s">
        <v>661</v>
      </c>
      <c r="G589" s="33" t="s">
        <v>45</v>
      </c>
      <c r="H589" s="79">
        <v>241.04</v>
      </c>
      <c r="I589" s="623"/>
      <c r="J589" s="625"/>
    </row>
    <row r="590" spans="1:10" x14ac:dyDescent="0.2">
      <c r="A590" s="848"/>
      <c r="B590" s="830"/>
      <c r="C590" s="1160"/>
      <c r="D590" s="828" t="s">
        <v>33</v>
      </c>
      <c r="E590" s="828"/>
      <c r="F590" s="623" t="s">
        <v>611</v>
      </c>
      <c r="G590" s="33" t="s">
        <v>106</v>
      </c>
      <c r="H590" s="79">
        <v>77</v>
      </c>
      <c r="I590" s="623"/>
      <c r="J590" s="625"/>
    </row>
    <row r="591" spans="1:10" x14ac:dyDescent="0.2">
      <c r="A591" s="848"/>
      <c r="B591" s="830"/>
      <c r="C591" s="1160"/>
      <c r="D591" s="899"/>
      <c r="E591" s="899"/>
      <c r="F591" s="623" t="s">
        <v>612</v>
      </c>
      <c r="G591" s="33" t="s">
        <v>45</v>
      </c>
      <c r="H591" s="79">
        <v>142</v>
      </c>
      <c r="I591" s="623"/>
      <c r="J591" s="625" t="s">
        <v>613</v>
      </c>
    </row>
    <row r="592" spans="1:10" ht="13.5" thickBot="1" x14ac:dyDescent="0.25">
      <c r="A592" s="849"/>
      <c r="B592" s="831"/>
      <c r="C592" s="1161"/>
      <c r="D592" s="900"/>
      <c r="E592" s="900"/>
      <c r="F592" s="636" t="s">
        <v>614</v>
      </c>
      <c r="G592" s="34" t="s">
        <v>102</v>
      </c>
      <c r="H592" s="109">
        <v>667</v>
      </c>
      <c r="I592" s="636"/>
      <c r="J592" s="626"/>
    </row>
    <row r="593" spans="1:10" ht="13.5" thickBot="1" x14ac:dyDescent="0.25">
      <c r="A593" s="823" t="s">
        <v>766</v>
      </c>
      <c r="B593" s="829" t="s">
        <v>1565</v>
      </c>
      <c r="C593" s="1159" t="s">
        <v>109</v>
      </c>
      <c r="D593" s="457" t="s">
        <v>176</v>
      </c>
      <c r="E593" s="457" t="s">
        <v>553</v>
      </c>
      <c r="F593" s="457" t="s">
        <v>552</v>
      </c>
      <c r="G593" s="32" t="s">
        <v>523</v>
      </c>
      <c r="H593" s="64">
        <v>337.5</v>
      </c>
      <c r="I593" s="457"/>
      <c r="J593" s="454"/>
    </row>
    <row r="594" spans="1:10" ht="13.5" thickBot="1" x14ac:dyDescent="0.25">
      <c r="A594" s="823"/>
      <c r="B594" s="831"/>
      <c r="C594" s="1161"/>
      <c r="D594" s="453" t="s">
        <v>7</v>
      </c>
      <c r="E594" s="453"/>
      <c r="F594" s="453" t="s">
        <v>582</v>
      </c>
      <c r="G594" s="34" t="s">
        <v>109</v>
      </c>
      <c r="H594" s="110"/>
      <c r="I594" s="453"/>
      <c r="J594" s="456"/>
    </row>
    <row r="595" spans="1:10" ht="13.5" thickBot="1" x14ac:dyDescent="0.25">
      <c r="A595" s="431" t="s">
        <v>767</v>
      </c>
      <c r="B595" s="450" t="s">
        <v>1564</v>
      </c>
      <c r="C595" s="681" t="s">
        <v>581</v>
      </c>
      <c r="D595" s="22" t="s">
        <v>176</v>
      </c>
      <c r="E595" s="22"/>
      <c r="F595" s="22" t="s">
        <v>686</v>
      </c>
      <c r="G595" s="46" t="s">
        <v>45</v>
      </c>
      <c r="H595" s="101">
        <v>150.26</v>
      </c>
      <c r="I595" s="22"/>
      <c r="J595" s="450"/>
    </row>
    <row r="596" spans="1:10" x14ac:dyDescent="0.2">
      <c r="A596" s="847" t="s">
        <v>768</v>
      </c>
      <c r="B596" s="829" t="s">
        <v>1563</v>
      </c>
      <c r="C596" s="1159" t="s">
        <v>109</v>
      </c>
      <c r="D596" s="884" t="s">
        <v>176</v>
      </c>
      <c r="E596" s="884" t="s">
        <v>454</v>
      </c>
      <c r="F596" s="645" t="s">
        <v>453</v>
      </c>
      <c r="G596" s="32" t="s">
        <v>109</v>
      </c>
      <c r="H596" s="107">
        <v>18</v>
      </c>
      <c r="I596" s="645"/>
      <c r="J596" s="624"/>
    </row>
    <row r="597" spans="1:10" x14ac:dyDescent="0.2">
      <c r="A597" s="848"/>
      <c r="B597" s="830"/>
      <c r="C597" s="1160"/>
      <c r="D597" s="828"/>
      <c r="E597" s="828"/>
      <c r="F597" s="623" t="s">
        <v>455</v>
      </c>
      <c r="G597" s="33" t="s">
        <v>112</v>
      </c>
      <c r="H597" s="108">
        <v>30</v>
      </c>
      <c r="I597" s="623"/>
      <c r="J597" s="625"/>
    </row>
    <row r="598" spans="1:10" x14ac:dyDescent="0.2">
      <c r="A598" s="848"/>
      <c r="B598" s="830"/>
      <c r="C598" s="1160"/>
      <c r="D598" s="828"/>
      <c r="E598" s="828" t="s">
        <v>458</v>
      </c>
      <c r="F598" s="623" t="s">
        <v>460</v>
      </c>
      <c r="G598" s="50" t="s">
        <v>317</v>
      </c>
      <c r="H598" s="108">
        <v>48</v>
      </c>
      <c r="I598" s="623"/>
      <c r="J598" s="625"/>
    </row>
    <row r="599" spans="1:10" x14ac:dyDescent="0.2">
      <c r="A599" s="848"/>
      <c r="B599" s="830"/>
      <c r="C599" s="1160"/>
      <c r="D599" s="828"/>
      <c r="E599" s="828"/>
      <c r="F599" s="623" t="s">
        <v>456</v>
      </c>
      <c r="G599" s="33" t="s">
        <v>112</v>
      </c>
      <c r="H599" s="108">
        <v>78</v>
      </c>
      <c r="I599" s="623"/>
      <c r="J599" s="625"/>
    </row>
    <row r="600" spans="1:10" x14ac:dyDescent="0.2">
      <c r="A600" s="848"/>
      <c r="B600" s="830"/>
      <c r="C600" s="1160"/>
      <c r="D600" s="828"/>
      <c r="E600" s="828" t="s">
        <v>459</v>
      </c>
      <c r="F600" s="623" t="s">
        <v>461</v>
      </c>
      <c r="G600" s="50" t="s">
        <v>317</v>
      </c>
      <c r="H600" s="108">
        <v>31</v>
      </c>
      <c r="I600" s="623"/>
      <c r="J600" s="625"/>
    </row>
    <row r="601" spans="1:10" x14ac:dyDescent="0.2">
      <c r="A601" s="848"/>
      <c r="B601" s="830"/>
      <c r="C601" s="1160"/>
      <c r="D601" s="828"/>
      <c r="E601" s="828"/>
      <c r="F601" s="623" t="s">
        <v>457</v>
      </c>
      <c r="G601" s="33" t="s">
        <v>112</v>
      </c>
      <c r="H601" s="108">
        <v>66</v>
      </c>
      <c r="I601" s="623"/>
      <c r="J601" s="625"/>
    </row>
    <row r="602" spans="1:10" x14ac:dyDescent="0.2">
      <c r="A602" s="848"/>
      <c r="B602" s="830"/>
      <c r="C602" s="1160"/>
      <c r="D602" s="828" t="s">
        <v>76</v>
      </c>
      <c r="E602" s="828" t="s">
        <v>462</v>
      </c>
      <c r="F602" s="30" t="s">
        <v>464</v>
      </c>
      <c r="G602" s="33" t="s">
        <v>465</v>
      </c>
      <c r="H602" s="108"/>
      <c r="I602" s="623"/>
      <c r="J602" s="625"/>
    </row>
    <row r="603" spans="1:10" ht="13.5" thickBot="1" x14ac:dyDescent="0.25">
      <c r="A603" s="849"/>
      <c r="B603" s="831"/>
      <c r="C603" s="1161"/>
      <c r="D603" s="850"/>
      <c r="E603" s="850"/>
      <c r="F603" s="29" t="s">
        <v>464</v>
      </c>
      <c r="G603" s="34" t="s">
        <v>463</v>
      </c>
      <c r="H603" s="110"/>
      <c r="I603" s="636"/>
      <c r="J603" s="626"/>
    </row>
    <row r="604" spans="1:10" ht="16.5" thickBot="1" x14ac:dyDescent="0.3">
      <c r="A604" s="812" t="s">
        <v>1719</v>
      </c>
      <c r="B604" s="813"/>
      <c r="C604" s="813"/>
      <c r="D604" s="813"/>
      <c r="E604" s="813"/>
      <c r="F604" s="813"/>
      <c r="G604" s="813"/>
      <c r="H604" s="813"/>
      <c r="I604" s="813"/>
      <c r="J604" s="813"/>
    </row>
    <row r="605" spans="1:10" ht="13.5" thickBot="1" x14ac:dyDescent="0.25">
      <c r="A605" s="823" t="s">
        <v>769</v>
      </c>
      <c r="B605" s="851" t="s">
        <v>1562</v>
      </c>
      <c r="C605" s="1159" t="s">
        <v>1858</v>
      </c>
      <c r="D605" s="897" t="s">
        <v>176</v>
      </c>
      <c r="E605" s="897" t="s">
        <v>482</v>
      </c>
      <c r="F605" s="59" t="s">
        <v>484</v>
      </c>
      <c r="G605" s="51" t="s">
        <v>112</v>
      </c>
      <c r="H605" s="108">
        <v>26</v>
      </c>
      <c r="I605" s="457"/>
      <c r="J605" s="454"/>
    </row>
    <row r="606" spans="1:10" ht="13.5" thickBot="1" x14ac:dyDescent="0.25">
      <c r="A606" s="823"/>
      <c r="B606" s="852"/>
      <c r="C606" s="1160"/>
      <c r="D606" s="934"/>
      <c r="E606" s="934"/>
      <c r="F606" s="457" t="s">
        <v>483</v>
      </c>
      <c r="G606" s="32" t="s">
        <v>110</v>
      </c>
      <c r="H606" s="76" t="s">
        <v>283</v>
      </c>
      <c r="I606" s="22"/>
      <c r="J606" s="450"/>
    </row>
    <row r="607" spans="1:10" ht="13.5" thickBot="1" x14ac:dyDescent="0.25">
      <c r="A607" s="823"/>
      <c r="B607" s="852"/>
      <c r="C607" s="1160"/>
      <c r="D607" s="453" t="s">
        <v>27</v>
      </c>
      <c r="E607" s="453" t="s">
        <v>478</v>
      </c>
      <c r="F607" s="453" t="s">
        <v>111</v>
      </c>
      <c r="G607" s="34" t="s">
        <v>477</v>
      </c>
      <c r="H607" s="78" t="s">
        <v>284</v>
      </c>
      <c r="I607" s="453"/>
      <c r="J607" s="456"/>
    </row>
    <row r="608" spans="1:10" ht="13.5" thickBot="1" x14ac:dyDescent="0.25">
      <c r="A608" s="823"/>
      <c r="B608" s="895"/>
      <c r="C608" s="1160"/>
      <c r="D608" s="897" t="s">
        <v>76</v>
      </c>
      <c r="E608" s="897" t="s">
        <v>474</v>
      </c>
      <c r="F608" s="22" t="s">
        <v>473</v>
      </c>
      <c r="G608" s="46" t="s">
        <v>465</v>
      </c>
      <c r="H608" s="99"/>
      <c r="I608" s="22"/>
      <c r="J608" s="450"/>
    </row>
    <row r="609" spans="1:10" ht="13.5" thickBot="1" x14ac:dyDescent="0.25">
      <c r="A609" s="823"/>
      <c r="B609" s="853"/>
      <c r="C609" s="1161"/>
      <c r="D609" s="898"/>
      <c r="E609" s="898"/>
      <c r="F609" s="22" t="s">
        <v>476</v>
      </c>
      <c r="G609" s="46" t="s">
        <v>463</v>
      </c>
      <c r="H609" s="99"/>
      <c r="I609" s="22"/>
      <c r="J609" s="450"/>
    </row>
    <row r="610" spans="1:10" ht="13.5" thickBot="1" x14ac:dyDescent="0.25">
      <c r="A610" s="823" t="s">
        <v>770</v>
      </c>
      <c r="B610" s="829" t="s">
        <v>1561</v>
      </c>
      <c r="C610" s="1159" t="s">
        <v>1858</v>
      </c>
      <c r="D610" s="457" t="s">
        <v>5</v>
      </c>
      <c r="E610" s="457" t="s">
        <v>481</v>
      </c>
      <c r="F610" s="457">
        <v>32221</v>
      </c>
      <c r="G610" s="32" t="s">
        <v>110</v>
      </c>
      <c r="H610" s="76"/>
      <c r="I610" s="457"/>
      <c r="J610" s="454"/>
    </row>
    <row r="611" spans="1:10" ht="13.5" thickBot="1" x14ac:dyDescent="0.25">
      <c r="A611" s="823"/>
      <c r="B611" s="830"/>
      <c r="C611" s="1160"/>
      <c r="D611" s="828" t="s">
        <v>76</v>
      </c>
      <c r="E611" s="828" t="s">
        <v>475</v>
      </c>
      <c r="F611" s="30" t="s">
        <v>466</v>
      </c>
      <c r="G611" s="33" t="s">
        <v>465</v>
      </c>
      <c r="H611" s="77"/>
      <c r="I611" s="436"/>
      <c r="J611" s="455"/>
    </row>
    <row r="612" spans="1:10" ht="13.5" thickBot="1" x14ac:dyDescent="0.25">
      <c r="A612" s="823"/>
      <c r="B612" s="830"/>
      <c r="C612" s="1160"/>
      <c r="D612" s="828"/>
      <c r="E612" s="828"/>
      <c r="F612" s="30" t="s">
        <v>467</v>
      </c>
      <c r="G612" s="33" t="s">
        <v>463</v>
      </c>
      <c r="H612" s="77"/>
      <c r="I612" s="436"/>
      <c r="J612" s="455"/>
    </row>
    <row r="613" spans="1:10" ht="13.5" thickBot="1" x14ac:dyDescent="0.25">
      <c r="A613" s="823"/>
      <c r="B613" s="830"/>
      <c r="C613" s="1160"/>
      <c r="D613" s="828"/>
      <c r="E613" s="931" t="s">
        <v>468</v>
      </c>
      <c r="F613" s="30" t="s">
        <v>469</v>
      </c>
      <c r="G613" s="33" t="s">
        <v>465</v>
      </c>
      <c r="H613" s="77"/>
      <c r="I613" s="436"/>
      <c r="J613" s="455"/>
    </row>
    <row r="614" spans="1:10" ht="13.5" thickBot="1" x14ac:dyDescent="0.25">
      <c r="A614" s="823"/>
      <c r="B614" s="831"/>
      <c r="C614" s="1161"/>
      <c r="D614" s="850"/>
      <c r="E614" s="898"/>
      <c r="F614" s="29" t="s">
        <v>470</v>
      </c>
      <c r="G614" s="34" t="s">
        <v>463</v>
      </c>
      <c r="H614" s="78"/>
      <c r="I614" s="453"/>
      <c r="J614" s="456"/>
    </row>
    <row r="615" spans="1:10" ht="13.5" thickBot="1" x14ac:dyDescent="0.25">
      <c r="A615" s="823" t="s">
        <v>771</v>
      </c>
      <c r="B615" s="851" t="s">
        <v>1560</v>
      </c>
      <c r="C615" s="1159" t="s">
        <v>1857</v>
      </c>
      <c r="D615" s="457" t="s">
        <v>5</v>
      </c>
      <c r="E615" s="457" t="s">
        <v>480</v>
      </c>
      <c r="F615" s="457" t="s">
        <v>64</v>
      </c>
      <c r="G615" s="32" t="s">
        <v>112</v>
      </c>
      <c r="H615" s="76" t="s">
        <v>285</v>
      </c>
      <c r="I615" s="457"/>
      <c r="J615" s="454"/>
    </row>
    <row r="616" spans="1:10" ht="13.5" thickBot="1" x14ac:dyDescent="0.25">
      <c r="A616" s="823"/>
      <c r="B616" s="852"/>
      <c r="C616" s="1160"/>
      <c r="D616" s="436" t="s">
        <v>27</v>
      </c>
      <c r="E616" s="436" t="s">
        <v>479</v>
      </c>
      <c r="F616" s="436" t="s">
        <v>65</v>
      </c>
      <c r="G616" s="33" t="s">
        <v>463</v>
      </c>
      <c r="H616" s="77" t="s">
        <v>285</v>
      </c>
      <c r="I616" s="436"/>
      <c r="J616" s="455"/>
    </row>
    <row r="617" spans="1:10" ht="13.5" thickBot="1" x14ac:dyDescent="0.25">
      <c r="A617" s="823"/>
      <c r="B617" s="853"/>
      <c r="C617" s="1161"/>
      <c r="D617" s="453" t="s">
        <v>76</v>
      </c>
      <c r="E617" s="453" t="s">
        <v>471</v>
      </c>
      <c r="F617" s="29" t="s">
        <v>472</v>
      </c>
      <c r="G617" s="34" t="s">
        <v>463</v>
      </c>
      <c r="H617" s="78"/>
      <c r="I617" s="453"/>
      <c r="J617" s="456"/>
    </row>
    <row r="618" spans="1:10" ht="13.5" thickBot="1" x14ac:dyDescent="0.25">
      <c r="A618" s="823" t="s">
        <v>772</v>
      </c>
      <c r="B618" s="851" t="s">
        <v>60</v>
      </c>
      <c r="C618" s="630"/>
      <c r="D618" s="457" t="s">
        <v>33</v>
      </c>
      <c r="E618" s="457"/>
      <c r="F618" s="457" t="s">
        <v>61</v>
      </c>
      <c r="G618" s="32" t="s">
        <v>109</v>
      </c>
      <c r="H618" s="76" t="s">
        <v>280</v>
      </c>
      <c r="I618" s="457"/>
      <c r="J618" s="454"/>
    </row>
    <row r="619" spans="1:10" ht="13.5" thickBot="1" x14ac:dyDescent="0.25">
      <c r="A619" s="823"/>
      <c r="B619" s="895"/>
      <c r="C619" s="646"/>
      <c r="D619" s="436" t="s">
        <v>5</v>
      </c>
      <c r="E619" s="436"/>
      <c r="F619" s="436" t="s">
        <v>62</v>
      </c>
      <c r="G619" s="33" t="s">
        <v>109</v>
      </c>
      <c r="H619" s="75">
        <v>353</v>
      </c>
      <c r="I619" s="436"/>
      <c r="J619" s="455"/>
    </row>
    <row r="620" spans="1:10" ht="13.5" thickBot="1" x14ac:dyDescent="0.25">
      <c r="A620" s="823"/>
      <c r="B620" s="853"/>
      <c r="C620" s="632"/>
      <c r="D620" s="453" t="s">
        <v>27</v>
      </c>
      <c r="E620" s="453"/>
      <c r="F620" s="453" t="s">
        <v>63</v>
      </c>
      <c r="G620" s="34" t="s">
        <v>109</v>
      </c>
      <c r="H620" s="62" t="s">
        <v>281</v>
      </c>
      <c r="I620" s="453"/>
      <c r="J620" s="456"/>
    </row>
    <row r="621" spans="1:10" ht="26.25" thickBot="1" x14ac:dyDescent="0.25">
      <c r="A621" s="470" t="s">
        <v>1720</v>
      </c>
      <c r="B621" s="139" t="s">
        <v>1745</v>
      </c>
      <c r="C621" s="140"/>
      <c r="D621" s="141" t="s">
        <v>33</v>
      </c>
      <c r="E621" s="141" t="s">
        <v>1747</v>
      </c>
      <c r="F621" s="141" t="s">
        <v>1746</v>
      </c>
      <c r="G621" s="142" t="s">
        <v>1748</v>
      </c>
      <c r="H621" s="143" t="s">
        <v>1749</v>
      </c>
      <c r="I621" s="141"/>
      <c r="J621" s="271" t="s">
        <v>1750</v>
      </c>
    </row>
    <row r="622" spans="1:10" ht="26.25" thickBot="1" x14ac:dyDescent="0.25">
      <c r="A622" s="470" t="s">
        <v>1721</v>
      </c>
      <c r="B622" s="139" t="s">
        <v>1751</v>
      </c>
      <c r="C622" s="140"/>
      <c r="D622" s="263" t="s">
        <v>400</v>
      </c>
      <c r="E622" s="141" t="s">
        <v>1752</v>
      </c>
      <c r="F622" s="141" t="s">
        <v>1753</v>
      </c>
      <c r="G622" s="142" t="s">
        <v>1754</v>
      </c>
      <c r="H622" s="143"/>
      <c r="I622" s="141"/>
      <c r="J622" s="271" t="s">
        <v>1755</v>
      </c>
    </row>
    <row r="623" spans="1:10" ht="13.5" thickBot="1" x14ac:dyDescent="0.25">
      <c r="A623" s="836" t="s">
        <v>1722</v>
      </c>
      <c r="B623" s="838" t="s">
        <v>584</v>
      </c>
      <c r="C623" s="643"/>
      <c r="D623" s="526" t="s">
        <v>33</v>
      </c>
      <c r="E623" s="526"/>
      <c r="F623" s="526" t="s">
        <v>585</v>
      </c>
      <c r="G623" s="159" t="s">
        <v>2924</v>
      </c>
      <c r="H623" s="160" t="s">
        <v>586</v>
      </c>
      <c r="I623" s="526"/>
      <c r="J623" s="463"/>
    </row>
    <row r="624" spans="1:10" ht="13.5" thickBot="1" x14ac:dyDescent="0.25">
      <c r="A624" s="834"/>
      <c r="B624" s="838"/>
      <c r="C624" s="643"/>
      <c r="D624" s="498" t="s">
        <v>7</v>
      </c>
      <c r="E624" s="498"/>
      <c r="F624" s="498"/>
      <c r="G624" s="492"/>
      <c r="H624" s="173"/>
      <c r="I624" s="498"/>
      <c r="J624" s="174"/>
    </row>
    <row r="625" spans="1:10" ht="13.5" thickBot="1" x14ac:dyDescent="0.25">
      <c r="A625" s="470" t="s">
        <v>1723</v>
      </c>
      <c r="B625" s="139" t="s">
        <v>1476</v>
      </c>
      <c r="C625" s="140"/>
      <c r="D625" s="141" t="s">
        <v>1477</v>
      </c>
      <c r="E625" s="141"/>
      <c r="F625" s="141"/>
      <c r="G625" s="142"/>
      <c r="H625" s="143"/>
      <c r="I625" s="141"/>
      <c r="J625" s="139"/>
    </row>
    <row r="626" spans="1:10" ht="13.5" thickBot="1" x14ac:dyDescent="0.25">
      <c r="A626" s="916" t="s">
        <v>1724</v>
      </c>
      <c r="B626" s="891" t="s">
        <v>497</v>
      </c>
      <c r="C626" s="1129" t="s">
        <v>115</v>
      </c>
      <c r="D626" s="473" t="s">
        <v>176</v>
      </c>
      <c r="E626" s="473" t="s">
        <v>325</v>
      </c>
      <c r="F626" s="473" t="s">
        <v>326</v>
      </c>
      <c r="G626" s="508" t="s">
        <v>323</v>
      </c>
      <c r="H626" s="161">
        <v>49.3</v>
      </c>
      <c r="I626" s="473"/>
      <c r="J626" s="440" t="s">
        <v>262</v>
      </c>
    </row>
    <row r="627" spans="1:10" ht="13.5" thickBot="1" x14ac:dyDescent="0.25">
      <c r="A627" s="916"/>
      <c r="B627" s="896"/>
      <c r="C627" s="1130"/>
      <c r="D627" s="474" t="s">
        <v>33</v>
      </c>
      <c r="E627" s="474"/>
      <c r="F627" s="474" t="s">
        <v>397</v>
      </c>
      <c r="G627" s="509" t="s">
        <v>115</v>
      </c>
      <c r="H627" s="162"/>
      <c r="I627" s="474"/>
      <c r="J627" s="491"/>
    </row>
    <row r="628" spans="1:10" ht="13.5" thickBot="1" x14ac:dyDescent="0.25">
      <c r="A628" s="916"/>
      <c r="B628" s="892"/>
      <c r="C628" s="1131"/>
      <c r="D628" s="525" t="s">
        <v>7</v>
      </c>
      <c r="E628" s="525"/>
      <c r="F628" s="525" t="str">
        <f>"0472"</f>
        <v>0472</v>
      </c>
      <c r="G628" s="510" t="s">
        <v>115</v>
      </c>
      <c r="H628" s="157"/>
      <c r="I628" s="525"/>
      <c r="J628" s="441"/>
    </row>
    <row r="629" spans="1:10" ht="25.5" x14ac:dyDescent="0.2">
      <c r="A629" s="834" t="s">
        <v>1725</v>
      </c>
      <c r="B629" s="837" t="s">
        <v>319</v>
      </c>
      <c r="C629" s="642"/>
      <c r="D629" s="163" t="s">
        <v>7</v>
      </c>
      <c r="E629" s="163" t="s">
        <v>590</v>
      </c>
      <c r="F629" s="473" t="s">
        <v>591</v>
      </c>
      <c r="G629" s="164" t="s">
        <v>109</v>
      </c>
      <c r="H629" s="440" t="s">
        <v>592</v>
      </c>
      <c r="I629" s="473" t="s">
        <v>490</v>
      </c>
      <c r="J629" s="440"/>
    </row>
    <row r="630" spans="1:10" x14ac:dyDescent="0.2">
      <c r="A630" s="835"/>
      <c r="B630" s="838"/>
      <c r="C630" s="643"/>
      <c r="D630" s="474" t="s">
        <v>33</v>
      </c>
      <c r="E630" s="474" t="s">
        <v>320</v>
      </c>
      <c r="F630" s="474" t="s">
        <v>1734</v>
      </c>
      <c r="G630" s="509" t="s">
        <v>1735</v>
      </c>
      <c r="H630" s="162" t="s">
        <v>1736</v>
      </c>
      <c r="I630" s="474"/>
      <c r="J630" s="491"/>
    </row>
    <row r="631" spans="1:10" x14ac:dyDescent="0.2">
      <c r="A631" s="835"/>
      <c r="B631" s="838"/>
      <c r="C631" s="643"/>
      <c r="D631" s="474" t="s">
        <v>176</v>
      </c>
      <c r="E631" s="474" t="s">
        <v>321</v>
      </c>
      <c r="F631" s="474" t="s">
        <v>322</v>
      </c>
      <c r="G631" s="509" t="s">
        <v>323</v>
      </c>
      <c r="H631" s="158">
        <v>62.8</v>
      </c>
      <c r="I631" s="474"/>
      <c r="J631" s="491" t="s">
        <v>324</v>
      </c>
    </row>
    <row r="632" spans="1:10" x14ac:dyDescent="0.2">
      <c r="A632" s="835"/>
      <c r="B632" s="838"/>
      <c r="C632" s="643"/>
      <c r="D632" s="474" t="s">
        <v>1737</v>
      </c>
      <c r="E632" s="474" t="s">
        <v>1738</v>
      </c>
      <c r="F632" s="474" t="s">
        <v>1739</v>
      </c>
      <c r="G632" s="509" t="s">
        <v>1740</v>
      </c>
      <c r="H632" s="158" t="s">
        <v>1741</v>
      </c>
      <c r="I632" s="474"/>
      <c r="J632" s="491"/>
    </row>
    <row r="633" spans="1:10" ht="13.5" thickBot="1" x14ac:dyDescent="0.25">
      <c r="A633" s="836"/>
      <c r="B633" s="839"/>
      <c r="C633" s="644"/>
      <c r="D633" s="525" t="s">
        <v>1477</v>
      </c>
      <c r="E633" s="525" t="s">
        <v>1742</v>
      </c>
      <c r="F633" s="525" t="s">
        <v>1743</v>
      </c>
      <c r="G633" s="510" t="s">
        <v>1744</v>
      </c>
      <c r="H633" s="165"/>
      <c r="I633" s="525"/>
      <c r="J633" s="441"/>
    </row>
    <row r="634" spans="1:10" ht="13.5" thickBot="1" x14ac:dyDescent="0.25">
      <c r="A634" s="916" t="s">
        <v>1726</v>
      </c>
      <c r="B634" s="837" t="s">
        <v>308</v>
      </c>
      <c r="C634" s="642"/>
      <c r="D634" s="473" t="s">
        <v>176</v>
      </c>
      <c r="E634" s="473"/>
      <c r="F634" s="473" t="s">
        <v>398</v>
      </c>
      <c r="G634" s="508" t="s">
        <v>106</v>
      </c>
      <c r="H634" s="161">
        <v>138</v>
      </c>
      <c r="I634" s="473"/>
      <c r="J634" s="440"/>
    </row>
    <row r="635" spans="1:10" ht="13.5" thickBot="1" x14ac:dyDescent="0.25">
      <c r="A635" s="916"/>
      <c r="B635" s="838"/>
      <c r="C635" s="643"/>
      <c r="D635" s="474" t="s">
        <v>33</v>
      </c>
      <c r="E635" s="474"/>
      <c r="F635" s="474" t="s">
        <v>309</v>
      </c>
      <c r="G635" s="509" t="s">
        <v>115</v>
      </c>
      <c r="H635" s="162" t="s">
        <v>310</v>
      </c>
      <c r="I635" s="474"/>
      <c r="J635" s="491"/>
    </row>
    <row r="636" spans="1:10" ht="13.5" thickBot="1" x14ac:dyDescent="0.25">
      <c r="A636" s="916"/>
      <c r="B636" s="839"/>
      <c r="C636" s="644"/>
      <c r="D636" s="525" t="s">
        <v>7</v>
      </c>
      <c r="E636" s="525"/>
      <c r="F636" s="525" t="str">
        <f>"0615"</f>
        <v>0615</v>
      </c>
      <c r="G636" s="510" t="s">
        <v>115</v>
      </c>
      <c r="H636" s="161">
        <v>37</v>
      </c>
      <c r="I636" s="525"/>
      <c r="J636" s="441"/>
    </row>
    <row r="637" spans="1:10" x14ac:dyDescent="0.2">
      <c r="A637" s="806" t="s">
        <v>1727</v>
      </c>
      <c r="B637" s="891" t="s">
        <v>1559</v>
      </c>
      <c r="C637" s="1129" t="s">
        <v>106</v>
      </c>
      <c r="D637" s="893" t="s">
        <v>176</v>
      </c>
      <c r="E637" s="508" t="s">
        <v>1522</v>
      </c>
      <c r="F637" s="473">
        <v>2091309</v>
      </c>
      <c r="G637" s="508" t="s">
        <v>1523</v>
      </c>
      <c r="H637" s="229" t="s">
        <v>1524</v>
      </c>
      <c r="I637" s="443"/>
      <c r="J637" s="230"/>
    </row>
    <row r="638" spans="1:10" ht="13.5" thickBot="1" x14ac:dyDescent="0.25">
      <c r="A638" s="808"/>
      <c r="B638" s="892"/>
      <c r="C638" s="1131"/>
      <c r="D638" s="894"/>
      <c r="E638" s="510" t="s">
        <v>1525</v>
      </c>
      <c r="F638" s="525" t="s">
        <v>1526</v>
      </c>
      <c r="G638" s="510" t="s">
        <v>1527</v>
      </c>
      <c r="H638" s="231" t="s">
        <v>1528</v>
      </c>
      <c r="I638" s="444"/>
      <c r="J638" s="232"/>
    </row>
    <row r="639" spans="1:10" ht="22.5" x14ac:dyDescent="0.2">
      <c r="A639" s="834" t="s">
        <v>1728</v>
      </c>
      <c r="B639" s="837" t="s">
        <v>311</v>
      </c>
      <c r="C639" s="642"/>
      <c r="D639" s="887" t="s">
        <v>176</v>
      </c>
      <c r="E639" s="473" t="s">
        <v>327</v>
      </c>
      <c r="F639" s="473" t="s">
        <v>328</v>
      </c>
      <c r="G639" s="508" t="s">
        <v>312</v>
      </c>
      <c r="H639" s="161" t="s">
        <v>593</v>
      </c>
      <c r="I639" s="473"/>
      <c r="J639" s="230" t="s">
        <v>330</v>
      </c>
    </row>
    <row r="640" spans="1:10" x14ac:dyDescent="0.2">
      <c r="A640" s="835"/>
      <c r="B640" s="838"/>
      <c r="C640" s="643"/>
      <c r="D640" s="1054"/>
      <c r="E640" s="474" t="s">
        <v>332</v>
      </c>
      <c r="F640" s="474" t="s">
        <v>331</v>
      </c>
      <c r="G640" s="509" t="s">
        <v>312</v>
      </c>
      <c r="H640" s="158">
        <v>197.5</v>
      </c>
      <c r="I640" s="474"/>
      <c r="J640" s="772" t="s">
        <v>329</v>
      </c>
    </row>
    <row r="641" spans="1:10" x14ac:dyDescent="0.2">
      <c r="A641" s="835"/>
      <c r="B641" s="838"/>
      <c r="C641" s="643"/>
      <c r="D641" s="1003" t="s">
        <v>33</v>
      </c>
      <c r="E641" s="166" t="s">
        <v>843</v>
      </c>
      <c r="F641" s="166" t="s">
        <v>844</v>
      </c>
      <c r="G641" s="167" t="s">
        <v>312</v>
      </c>
      <c r="H641" s="168">
        <v>129</v>
      </c>
      <c r="I641" s="474"/>
      <c r="J641" s="793" t="s">
        <v>845</v>
      </c>
    </row>
    <row r="642" spans="1:10" x14ac:dyDescent="0.2">
      <c r="A642" s="835"/>
      <c r="B642" s="838"/>
      <c r="C642" s="643"/>
      <c r="D642" s="1004"/>
      <c r="E642" s="474" t="s">
        <v>488</v>
      </c>
      <c r="F642" s="474" t="s">
        <v>487</v>
      </c>
      <c r="G642" s="509" t="s">
        <v>312</v>
      </c>
      <c r="H642" s="158"/>
      <c r="I642" s="474"/>
      <c r="J642" s="772" t="s">
        <v>489</v>
      </c>
    </row>
    <row r="643" spans="1:10" ht="13.5" thickBot="1" x14ac:dyDescent="0.25">
      <c r="A643" s="835"/>
      <c r="B643" s="838"/>
      <c r="C643" s="643"/>
      <c r="D643" s="525" t="s">
        <v>7</v>
      </c>
      <c r="E643" s="525" t="s">
        <v>491</v>
      </c>
      <c r="F643" s="525" t="s">
        <v>492</v>
      </c>
      <c r="G643" s="510" t="s">
        <v>312</v>
      </c>
      <c r="H643" s="165"/>
      <c r="I643" s="525"/>
      <c r="J643" s="232" t="s">
        <v>493</v>
      </c>
    </row>
    <row r="644" spans="1:10" ht="23.25" thickBot="1" x14ac:dyDescent="0.25">
      <c r="A644" s="835"/>
      <c r="B644" s="838"/>
      <c r="C644" s="643"/>
      <c r="D644" s="526" t="s">
        <v>846</v>
      </c>
      <c r="E644" s="526" t="s">
        <v>847</v>
      </c>
      <c r="F644" s="526" t="s">
        <v>848</v>
      </c>
      <c r="G644" s="159" t="s">
        <v>312</v>
      </c>
      <c r="H644" s="169">
        <v>182.68</v>
      </c>
      <c r="I644" s="526"/>
      <c r="J644" s="794" t="s">
        <v>849</v>
      </c>
    </row>
    <row r="645" spans="1:10" ht="13.5" thickTop="1" x14ac:dyDescent="0.2">
      <c r="A645" s="1045" t="s">
        <v>1729</v>
      </c>
      <c r="B645" s="1048" t="s">
        <v>850</v>
      </c>
      <c r="C645" s="659"/>
      <c r="D645" s="1025" t="s">
        <v>33</v>
      </c>
      <c r="E645" s="503" t="s">
        <v>851</v>
      </c>
      <c r="F645" s="503" t="s">
        <v>852</v>
      </c>
      <c r="G645" s="53" t="s">
        <v>853</v>
      </c>
      <c r="H645" s="113">
        <v>51</v>
      </c>
      <c r="I645" s="503"/>
      <c r="J645" s="502" t="s">
        <v>854</v>
      </c>
    </row>
    <row r="646" spans="1:10" x14ac:dyDescent="0.2">
      <c r="A646" s="848"/>
      <c r="B646" s="830"/>
      <c r="C646" s="631"/>
      <c r="D646" s="1026"/>
      <c r="E646" s="436" t="s">
        <v>855</v>
      </c>
      <c r="F646" s="436" t="s">
        <v>856</v>
      </c>
      <c r="G646" s="33" t="s">
        <v>853</v>
      </c>
      <c r="H646" s="111">
        <v>51</v>
      </c>
      <c r="I646" s="436"/>
      <c r="J646" s="455" t="s">
        <v>854</v>
      </c>
    </row>
    <row r="647" spans="1:10" x14ac:dyDescent="0.2">
      <c r="A647" s="848"/>
      <c r="B647" s="830"/>
      <c r="C647" s="631"/>
      <c r="D647" s="1026"/>
      <c r="E647" s="828" t="s">
        <v>857</v>
      </c>
      <c r="F647" s="436" t="s">
        <v>858</v>
      </c>
      <c r="G647" s="33" t="s">
        <v>859</v>
      </c>
      <c r="H647" s="111">
        <v>61</v>
      </c>
      <c r="I647" s="436"/>
      <c r="J647" s="455" t="s">
        <v>854</v>
      </c>
    </row>
    <row r="648" spans="1:10" x14ac:dyDescent="0.2">
      <c r="A648" s="848"/>
      <c r="B648" s="830"/>
      <c r="C648" s="631"/>
      <c r="D648" s="1026"/>
      <c r="E648" s="828"/>
      <c r="F648" s="436" t="s">
        <v>860</v>
      </c>
      <c r="G648" s="33" t="s">
        <v>861</v>
      </c>
      <c r="H648" s="111">
        <v>16</v>
      </c>
      <c r="I648" s="436"/>
      <c r="J648" s="455" t="s">
        <v>854</v>
      </c>
    </row>
    <row r="649" spans="1:10" x14ac:dyDescent="0.2">
      <c r="A649" s="848"/>
      <c r="B649" s="830"/>
      <c r="C649" s="631"/>
      <c r="D649" s="1026"/>
      <c r="E649" s="436" t="s">
        <v>862</v>
      </c>
      <c r="F649" s="436" t="s">
        <v>863</v>
      </c>
      <c r="G649" s="33" t="s">
        <v>108</v>
      </c>
      <c r="H649" s="111">
        <v>21</v>
      </c>
      <c r="I649" s="436"/>
      <c r="J649" s="455" t="s">
        <v>864</v>
      </c>
    </row>
    <row r="650" spans="1:10" x14ac:dyDescent="0.2">
      <c r="A650" s="848"/>
      <c r="B650" s="830"/>
      <c r="C650" s="631"/>
      <c r="D650" s="1026"/>
      <c r="E650" s="436" t="s">
        <v>865</v>
      </c>
      <c r="F650" s="436" t="s">
        <v>866</v>
      </c>
      <c r="G650" s="33" t="s">
        <v>109</v>
      </c>
      <c r="H650" s="111">
        <v>46</v>
      </c>
      <c r="I650" s="436"/>
      <c r="J650" s="455" t="s">
        <v>864</v>
      </c>
    </row>
    <row r="651" spans="1:10" x14ac:dyDescent="0.2">
      <c r="A651" s="1046"/>
      <c r="B651" s="825"/>
      <c r="C651" s="631"/>
      <c r="D651" s="1026"/>
      <c r="E651" s="436" t="s">
        <v>867</v>
      </c>
      <c r="F651" s="436" t="s">
        <v>868</v>
      </c>
      <c r="G651" s="33" t="s">
        <v>187</v>
      </c>
      <c r="H651" s="111">
        <v>25</v>
      </c>
      <c r="I651" s="436"/>
      <c r="J651" s="455" t="s">
        <v>864</v>
      </c>
    </row>
    <row r="652" spans="1:10" x14ac:dyDescent="0.2">
      <c r="A652" s="1046"/>
      <c r="B652" s="825"/>
      <c r="C652" s="631"/>
      <c r="D652" s="1026"/>
      <c r="E652" s="436" t="s">
        <v>869</v>
      </c>
      <c r="F652" s="436" t="s">
        <v>870</v>
      </c>
      <c r="G652" s="33" t="s">
        <v>187</v>
      </c>
      <c r="H652" s="111">
        <v>37</v>
      </c>
      <c r="I652" s="436"/>
      <c r="J652" s="455" t="s">
        <v>864</v>
      </c>
    </row>
    <row r="653" spans="1:10" ht="13.5" thickBot="1" x14ac:dyDescent="0.25">
      <c r="A653" s="1047"/>
      <c r="B653" s="1049"/>
      <c r="C653" s="660"/>
      <c r="D653" s="1027"/>
      <c r="E653" s="23" t="s">
        <v>871</v>
      </c>
      <c r="F653" s="23" t="s">
        <v>872</v>
      </c>
      <c r="G653" s="54" t="s">
        <v>187</v>
      </c>
      <c r="H653" s="114">
        <v>47</v>
      </c>
      <c r="I653" s="23"/>
      <c r="J653" s="28" t="s">
        <v>864</v>
      </c>
    </row>
    <row r="654" spans="1:10" ht="14.25" customHeight="1" thickTop="1" thickBot="1" x14ac:dyDescent="0.25">
      <c r="A654" s="425" t="s">
        <v>1730</v>
      </c>
      <c r="B654" s="476" t="s">
        <v>1558</v>
      </c>
      <c r="C654" s="681" t="s">
        <v>49</v>
      </c>
      <c r="D654" s="478" t="s">
        <v>176</v>
      </c>
      <c r="E654" s="22" t="s">
        <v>1459</v>
      </c>
      <c r="F654" s="22">
        <v>209619</v>
      </c>
      <c r="G654" s="46" t="s">
        <v>1460</v>
      </c>
      <c r="H654" s="112"/>
      <c r="I654" s="22"/>
      <c r="J654" s="450"/>
    </row>
    <row r="655" spans="1:10" x14ac:dyDescent="0.2">
      <c r="A655" s="832" t="s">
        <v>1731</v>
      </c>
      <c r="B655" s="881" t="s">
        <v>1557</v>
      </c>
      <c r="C655" s="1136" t="s">
        <v>108</v>
      </c>
      <c r="D655" s="845" t="s">
        <v>176</v>
      </c>
      <c r="E655" s="457" t="s">
        <v>1455</v>
      </c>
      <c r="F655" s="457">
        <v>13551</v>
      </c>
      <c r="G655" s="32" t="s">
        <v>1456</v>
      </c>
      <c r="H655" s="227"/>
      <c r="I655" s="457"/>
      <c r="J655" s="454"/>
    </row>
    <row r="656" spans="1:10" ht="13.5" thickBot="1" x14ac:dyDescent="0.25">
      <c r="A656" s="833"/>
      <c r="B656" s="883"/>
      <c r="C656" s="678"/>
      <c r="D656" s="846"/>
      <c r="E656" s="453" t="s">
        <v>1457</v>
      </c>
      <c r="F656" s="453">
        <v>71699</v>
      </c>
      <c r="G656" s="34" t="s">
        <v>1458</v>
      </c>
      <c r="H656" s="228"/>
      <c r="I656" s="453"/>
      <c r="J656" s="456"/>
    </row>
    <row r="657" spans="1:10" ht="38.25" x14ac:dyDescent="0.2">
      <c r="A657" s="1042" t="s">
        <v>1732</v>
      </c>
      <c r="B657" s="1044" t="s">
        <v>873</v>
      </c>
      <c r="C657" s="631"/>
      <c r="D657" s="909" t="s">
        <v>33</v>
      </c>
      <c r="E657" s="435" t="s">
        <v>874</v>
      </c>
      <c r="F657" s="435" t="s">
        <v>875</v>
      </c>
      <c r="G657" s="43" t="s">
        <v>312</v>
      </c>
      <c r="H657" s="226">
        <v>93</v>
      </c>
      <c r="I657" s="435"/>
      <c r="J657" s="795" t="s">
        <v>876</v>
      </c>
    </row>
    <row r="658" spans="1:10" x14ac:dyDescent="0.2">
      <c r="A658" s="848"/>
      <c r="B658" s="830"/>
      <c r="C658" s="631"/>
      <c r="D658" s="867"/>
      <c r="E658" s="436" t="s">
        <v>877</v>
      </c>
      <c r="F658" s="436" t="s">
        <v>878</v>
      </c>
      <c r="G658" s="33" t="s">
        <v>879</v>
      </c>
      <c r="H658" s="111">
        <v>40</v>
      </c>
      <c r="I658" s="436"/>
      <c r="J658" s="455" t="s">
        <v>880</v>
      </c>
    </row>
    <row r="659" spans="1:10" ht="13.5" thickBot="1" x14ac:dyDescent="0.25">
      <c r="A659" s="1043"/>
      <c r="B659" s="998"/>
      <c r="C659" s="631"/>
      <c r="D659" s="910"/>
      <c r="E659" s="485" t="s">
        <v>881</v>
      </c>
      <c r="F659" s="485" t="s">
        <v>882</v>
      </c>
      <c r="G659" s="55" t="s">
        <v>879</v>
      </c>
      <c r="H659" s="115">
        <v>40</v>
      </c>
      <c r="I659" s="485"/>
      <c r="J659" s="472" t="s">
        <v>883</v>
      </c>
    </row>
    <row r="660" spans="1:10" ht="25.5" x14ac:dyDescent="0.2">
      <c r="A660" s="994" t="s">
        <v>1733</v>
      </c>
      <c r="B660" s="889" t="s">
        <v>884</v>
      </c>
      <c r="C660" s="630"/>
      <c r="D660" s="992" t="s">
        <v>33</v>
      </c>
      <c r="E660" s="448" t="s">
        <v>885</v>
      </c>
      <c r="F660" s="448" t="s">
        <v>886</v>
      </c>
      <c r="G660" s="48" t="s">
        <v>312</v>
      </c>
      <c r="H660" s="116">
        <v>59</v>
      </c>
      <c r="I660" s="448"/>
      <c r="J660" s="459" t="s">
        <v>887</v>
      </c>
    </row>
    <row r="661" spans="1:10" ht="13.5" thickBot="1" x14ac:dyDescent="0.25">
      <c r="A661" s="822"/>
      <c r="B661" s="890"/>
      <c r="C661" s="632"/>
      <c r="D661" s="993"/>
      <c r="E661" s="449" t="s">
        <v>888</v>
      </c>
      <c r="F661" s="449" t="s">
        <v>889</v>
      </c>
      <c r="G661" s="49" t="s">
        <v>890</v>
      </c>
      <c r="H661" s="117">
        <v>43</v>
      </c>
      <c r="I661" s="449"/>
      <c r="J661" s="460" t="s">
        <v>891</v>
      </c>
    </row>
    <row r="662" spans="1:10" ht="39" thickBot="1" x14ac:dyDescent="0.25">
      <c r="A662" s="823" t="s">
        <v>1756</v>
      </c>
      <c r="B662" s="829" t="s">
        <v>333</v>
      </c>
      <c r="C662" s="633"/>
      <c r="D662" s="884" t="s">
        <v>176</v>
      </c>
      <c r="E662" s="457" t="s">
        <v>334</v>
      </c>
      <c r="F662" s="457" t="s">
        <v>335</v>
      </c>
      <c r="G662" s="32" t="s">
        <v>312</v>
      </c>
      <c r="H662" s="102">
        <v>370.5</v>
      </c>
      <c r="I662" s="457"/>
      <c r="J662" s="454" t="s">
        <v>336</v>
      </c>
    </row>
    <row r="663" spans="1:10" ht="26.25" thickBot="1" x14ac:dyDescent="0.25">
      <c r="A663" s="823"/>
      <c r="B663" s="830"/>
      <c r="C663" s="634"/>
      <c r="D663" s="899"/>
      <c r="E663" s="436" t="s">
        <v>337</v>
      </c>
      <c r="F663" s="436" t="s">
        <v>338</v>
      </c>
      <c r="G663" s="33" t="s">
        <v>312</v>
      </c>
      <c r="H663" s="75">
        <v>288.5</v>
      </c>
      <c r="I663" s="436"/>
      <c r="J663" s="455" t="s">
        <v>339</v>
      </c>
    </row>
    <row r="664" spans="1:10" ht="13.5" thickBot="1" x14ac:dyDescent="0.25">
      <c r="A664" s="823"/>
      <c r="B664" s="831"/>
      <c r="C664" s="635"/>
      <c r="D664" s="453" t="s">
        <v>7</v>
      </c>
      <c r="E664" s="453" t="s">
        <v>494</v>
      </c>
      <c r="F664" s="453" t="s">
        <v>495</v>
      </c>
      <c r="G664" s="34" t="s">
        <v>312</v>
      </c>
      <c r="H664" s="70"/>
      <c r="I664" s="453"/>
      <c r="J664" s="456" t="s">
        <v>496</v>
      </c>
    </row>
    <row r="665" spans="1:10" ht="13.5" thickBot="1" x14ac:dyDescent="0.25">
      <c r="A665" s="823" t="s">
        <v>1757</v>
      </c>
      <c r="B665" s="829" t="s">
        <v>1556</v>
      </c>
      <c r="C665" s="1159" t="s">
        <v>540</v>
      </c>
      <c r="D665" s="884" t="s">
        <v>176</v>
      </c>
      <c r="E665" s="884" t="s">
        <v>538</v>
      </c>
      <c r="F665" s="457" t="s">
        <v>539</v>
      </c>
      <c r="G665" s="32" t="s">
        <v>540</v>
      </c>
      <c r="H665" s="102">
        <v>94.9</v>
      </c>
      <c r="I665" s="457"/>
      <c r="J665" s="454"/>
    </row>
    <row r="666" spans="1:10" ht="13.5" thickBot="1" x14ac:dyDescent="0.25">
      <c r="A666" s="823"/>
      <c r="B666" s="830"/>
      <c r="C666" s="1160"/>
      <c r="D666" s="828"/>
      <c r="E666" s="828"/>
      <c r="F666" s="436" t="s">
        <v>542</v>
      </c>
      <c r="G666" s="33" t="s">
        <v>49</v>
      </c>
      <c r="H666" s="75">
        <v>157.5</v>
      </c>
      <c r="I666" s="436"/>
      <c r="J666" s="455"/>
    </row>
    <row r="667" spans="1:10" ht="13.5" thickBot="1" x14ac:dyDescent="0.25">
      <c r="A667" s="994"/>
      <c r="B667" s="998"/>
      <c r="C667" s="1161"/>
      <c r="D667" s="931"/>
      <c r="E667" s="931"/>
      <c r="F667" s="485" t="s">
        <v>541</v>
      </c>
      <c r="G667" s="55" t="s">
        <v>102</v>
      </c>
      <c r="H667" s="118">
        <v>283</v>
      </c>
      <c r="I667" s="485"/>
      <c r="J667" s="472"/>
    </row>
    <row r="668" spans="1:10" ht="16.5" thickBot="1" x14ac:dyDescent="0.3">
      <c r="A668" s="841" t="s">
        <v>302</v>
      </c>
      <c r="B668" s="842"/>
      <c r="C668" s="842"/>
      <c r="D668" s="842"/>
      <c r="E668" s="842"/>
      <c r="F668" s="842"/>
      <c r="G668" s="842"/>
      <c r="H668" s="842"/>
      <c r="I668" s="842"/>
      <c r="J668" s="842"/>
    </row>
    <row r="669" spans="1:10" ht="13.5" thickBot="1" x14ac:dyDescent="0.25">
      <c r="A669" s="426" t="s">
        <v>769</v>
      </c>
      <c r="B669" s="460" t="s">
        <v>303</v>
      </c>
      <c r="C669" s="447"/>
      <c r="D669" s="449"/>
      <c r="E669" s="449"/>
      <c r="F669" s="449"/>
      <c r="G669" s="39"/>
      <c r="H669" s="87"/>
      <c r="I669" s="449"/>
      <c r="J669" s="460"/>
    </row>
    <row r="670" spans="1:10" ht="13.5" thickBot="1" x14ac:dyDescent="0.25">
      <c r="A670" s="494" t="s">
        <v>770</v>
      </c>
      <c r="B670" s="5" t="s">
        <v>304</v>
      </c>
      <c r="C670" s="138"/>
      <c r="D670" s="20"/>
      <c r="E670" s="20"/>
      <c r="F670" s="20"/>
      <c r="G670" s="44"/>
      <c r="H670" s="94"/>
      <c r="I670" s="20"/>
      <c r="J670" s="5"/>
    </row>
    <row r="671" spans="1:10" ht="13.5" thickBot="1" x14ac:dyDescent="0.25">
      <c r="A671" s="494" t="s">
        <v>771</v>
      </c>
      <c r="B671" s="5" t="s">
        <v>1555</v>
      </c>
      <c r="C671" s="138"/>
      <c r="D671" s="20" t="s">
        <v>176</v>
      </c>
      <c r="E671" s="20"/>
      <c r="F671" s="20"/>
      <c r="G671" s="44"/>
      <c r="H671" s="94"/>
      <c r="I671" s="20"/>
      <c r="J671" s="5"/>
    </row>
    <row r="672" spans="1:10" ht="13.5" thickBot="1" x14ac:dyDescent="0.25">
      <c r="A672" s="424" t="s">
        <v>772</v>
      </c>
      <c r="B672" s="459" t="s">
        <v>305</v>
      </c>
      <c r="C672" s="446"/>
      <c r="D672" s="448"/>
      <c r="E672" s="448"/>
      <c r="F672" s="448"/>
      <c r="G672" s="48"/>
      <c r="H672" s="119"/>
      <c r="I672" s="448"/>
      <c r="J672" s="459"/>
    </row>
    <row r="673" spans="1:10" ht="16.5" thickBot="1" x14ac:dyDescent="0.3">
      <c r="A673" s="841" t="s">
        <v>393</v>
      </c>
      <c r="B673" s="842"/>
      <c r="C673" s="842"/>
      <c r="D673" s="842"/>
      <c r="E673" s="842"/>
      <c r="F673" s="842"/>
      <c r="G673" s="842"/>
      <c r="H673" s="842"/>
      <c r="I673" s="842"/>
      <c r="J673" s="842"/>
    </row>
    <row r="674" spans="1:10" ht="25.5" x14ac:dyDescent="0.2">
      <c r="A674" s="917" t="s">
        <v>773</v>
      </c>
      <c r="B674" s="840" t="s">
        <v>1305</v>
      </c>
      <c r="C674" s="843"/>
      <c r="D674" s="845" t="s">
        <v>176</v>
      </c>
      <c r="E674" s="458" t="s">
        <v>394</v>
      </c>
      <c r="F674" s="458"/>
      <c r="G674" s="36"/>
      <c r="H674" s="120"/>
      <c r="I674" s="458"/>
      <c r="J674" s="466" t="s">
        <v>395</v>
      </c>
    </row>
    <row r="675" spans="1:10" ht="13.5" thickBot="1" x14ac:dyDescent="0.25">
      <c r="A675" s="918"/>
      <c r="B675" s="826"/>
      <c r="C675" s="844"/>
      <c r="D675" s="846"/>
      <c r="E675" s="482"/>
      <c r="F675" s="482"/>
      <c r="G675" s="38"/>
      <c r="H675" s="86"/>
      <c r="I675" s="482"/>
      <c r="J675" s="434"/>
    </row>
    <row r="676" spans="1:10" x14ac:dyDescent="0.2">
      <c r="A676" s="917" t="s">
        <v>1306</v>
      </c>
      <c r="B676" s="840" t="s">
        <v>1323</v>
      </c>
      <c r="C676" s="1050"/>
      <c r="D676" s="816" t="s">
        <v>176</v>
      </c>
      <c r="E676" s="458" t="s">
        <v>1313</v>
      </c>
      <c r="F676" s="458">
        <v>347817</v>
      </c>
      <c r="G676" s="36" t="s">
        <v>1312</v>
      </c>
      <c r="H676" s="120"/>
      <c r="I676" s="458"/>
      <c r="J676" s="466"/>
    </row>
    <row r="677" spans="1:10" x14ac:dyDescent="0.2">
      <c r="A677" s="969"/>
      <c r="B677" s="825"/>
      <c r="C677" s="1051"/>
      <c r="D677" s="867"/>
      <c r="E677" s="439" t="s">
        <v>1308</v>
      </c>
      <c r="F677" s="439">
        <v>296295</v>
      </c>
      <c r="G677" s="37"/>
      <c r="H677" s="121"/>
      <c r="I677" s="439"/>
      <c r="J677" s="433"/>
    </row>
    <row r="678" spans="1:10" x14ac:dyDescent="0.2">
      <c r="A678" s="969"/>
      <c r="B678" s="825"/>
      <c r="C678" s="1051"/>
      <c r="D678" s="867"/>
      <c r="E678" s="439" t="s">
        <v>1307</v>
      </c>
      <c r="F678" s="439" t="s">
        <v>1314</v>
      </c>
      <c r="G678" s="37" t="s">
        <v>1315</v>
      </c>
      <c r="H678" s="121"/>
      <c r="I678" s="439"/>
      <c r="J678" s="433" t="s">
        <v>1316</v>
      </c>
    </row>
    <row r="679" spans="1:10" x14ac:dyDescent="0.2">
      <c r="A679" s="969"/>
      <c r="B679" s="825"/>
      <c r="C679" s="1051"/>
      <c r="D679" s="867"/>
      <c r="E679" s="439" t="s">
        <v>1317</v>
      </c>
      <c r="F679" s="439">
        <v>27265</v>
      </c>
      <c r="G679" s="37" t="s">
        <v>1318</v>
      </c>
      <c r="H679" s="121"/>
      <c r="I679" s="439"/>
      <c r="J679" s="433"/>
    </row>
    <row r="680" spans="1:10" x14ac:dyDescent="0.2">
      <c r="A680" s="969"/>
      <c r="B680" s="825"/>
      <c r="C680" s="1051"/>
      <c r="D680" s="867"/>
      <c r="E680" s="439" t="s">
        <v>1319</v>
      </c>
      <c r="F680" s="439">
        <v>27273</v>
      </c>
      <c r="G680" s="37" t="s">
        <v>1318</v>
      </c>
      <c r="H680" s="121"/>
      <c r="I680" s="439"/>
      <c r="J680" s="433" t="s">
        <v>1320</v>
      </c>
    </row>
    <row r="681" spans="1:10" x14ac:dyDescent="0.2">
      <c r="A681" s="969"/>
      <c r="B681" s="825"/>
      <c r="C681" s="1051"/>
      <c r="D681" s="867"/>
      <c r="E681" s="439" t="s">
        <v>1321</v>
      </c>
      <c r="F681" s="439" t="s">
        <v>1322</v>
      </c>
      <c r="G681" s="37"/>
      <c r="H681" s="121"/>
      <c r="I681" s="439"/>
      <c r="J681" s="433"/>
    </row>
    <row r="682" spans="1:10" ht="51.75" thickBot="1" x14ac:dyDescent="0.25">
      <c r="A682" s="918"/>
      <c r="B682" s="826"/>
      <c r="C682" s="1052"/>
      <c r="D682" s="817"/>
      <c r="E682" s="482" t="s">
        <v>1310</v>
      </c>
      <c r="F682" s="482" t="s">
        <v>1309</v>
      </c>
      <c r="G682" s="38"/>
      <c r="H682" s="86"/>
      <c r="I682" s="482"/>
      <c r="J682" s="434" t="s">
        <v>1311</v>
      </c>
    </row>
    <row r="683" spans="1:10" ht="16.5" thickBot="1" x14ac:dyDescent="0.3">
      <c r="A683" s="841" t="s">
        <v>1800</v>
      </c>
      <c r="B683" s="842"/>
      <c r="C683" s="842"/>
      <c r="D683" s="842"/>
      <c r="E683" s="842"/>
      <c r="F683" s="842"/>
      <c r="G683" s="842"/>
      <c r="H683" s="842"/>
      <c r="I683" s="842"/>
      <c r="J683" s="842"/>
    </row>
    <row r="684" spans="1:10" ht="13.5" thickBot="1" x14ac:dyDescent="0.25">
      <c r="A684" s="426" t="s">
        <v>774</v>
      </c>
      <c r="B684" s="460" t="s">
        <v>1801</v>
      </c>
      <c r="C684" s="447"/>
      <c r="D684" s="449" t="s">
        <v>27</v>
      </c>
      <c r="E684" s="449" t="s">
        <v>1802</v>
      </c>
      <c r="F684" s="11" t="s">
        <v>1803</v>
      </c>
      <c r="G684" s="39" t="s">
        <v>1804</v>
      </c>
      <c r="H684" s="258">
        <v>115</v>
      </c>
      <c r="I684" s="449"/>
      <c r="J684" s="460"/>
    </row>
    <row r="685" spans="1:10" ht="13.5" thickBot="1" x14ac:dyDescent="0.25">
      <c r="A685" s="494" t="s">
        <v>775</v>
      </c>
      <c r="B685" s="5" t="s">
        <v>1810</v>
      </c>
      <c r="C685" s="138"/>
      <c r="D685" s="20" t="s">
        <v>27</v>
      </c>
      <c r="E685" s="20" t="s">
        <v>1805</v>
      </c>
      <c r="F685" s="11" t="s">
        <v>1806</v>
      </c>
      <c r="G685" s="44" t="s">
        <v>113</v>
      </c>
      <c r="H685" s="259">
        <v>42</v>
      </c>
      <c r="I685" s="20"/>
      <c r="J685" s="5"/>
    </row>
    <row r="686" spans="1:10" ht="26.25" thickBot="1" x14ac:dyDescent="0.25">
      <c r="A686" s="494" t="s">
        <v>776</v>
      </c>
      <c r="B686" s="5" t="s">
        <v>1807</v>
      </c>
      <c r="C686" s="138"/>
      <c r="D686" s="20" t="s">
        <v>27</v>
      </c>
      <c r="E686" s="448" t="s">
        <v>1808</v>
      </c>
      <c r="F686" s="260" t="s">
        <v>1809</v>
      </c>
      <c r="G686" s="44" t="s">
        <v>996</v>
      </c>
      <c r="H686" s="259">
        <v>89</v>
      </c>
      <c r="I686" s="20"/>
      <c r="J686" s="5"/>
    </row>
    <row r="687" spans="1:10" ht="25.5" x14ac:dyDescent="0.2">
      <c r="A687" s="424" t="s">
        <v>777</v>
      </c>
      <c r="B687" s="459" t="s">
        <v>1811</v>
      </c>
      <c r="C687" s="446"/>
      <c r="D687" s="448" t="s">
        <v>27</v>
      </c>
      <c r="E687" s="2" t="s">
        <v>1812</v>
      </c>
      <c r="F687" s="448" t="s">
        <v>1813</v>
      </c>
      <c r="G687" s="48" t="s">
        <v>113</v>
      </c>
      <c r="H687" s="261">
        <v>50</v>
      </c>
      <c r="I687" s="448"/>
      <c r="J687" s="459"/>
    </row>
    <row r="688" spans="1:10" ht="26.25" thickBot="1" x14ac:dyDescent="0.25">
      <c r="A688" s="426" t="s">
        <v>778</v>
      </c>
      <c r="B688" s="460" t="s">
        <v>1814</v>
      </c>
      <c r="C688" s="447"/>
      <c r="D688" s="449" t="s">
        <v>27</v>
      </c>
      <c r="E688" s="449" t="s">
        <v>1815</v>
      </c>
      <c r="F688" s="260" t="s">
        <v>1816</v>
      </c>
      <c r="G688" s="39" t="s">
        <v>728</v>
      </c>
      <c r="H688" s="258">
        <v>137</v>
      </c>
      <c r="I688" s="449"/>
      <c r="J688" s="460"/>
    </row>
    <row r="689" spans="1:10" ht="13.5" thickBot="1" x14ac:dyDescent="0.25">
      <c r="A689" s="494" t="s">
        <v>779</v>
      </c>
      <c r="B689" s="5" t="s">
        <v>1817</v>
      </c>
      <c r="C689" s="138"/>
      <c r="D689" s="20" t="s">
        <v>27</v>
      </c>
      <c r="E689" s="20" t="s">
        <v>1818</v>
      </c>
      <c r="F689" s="11" t="s">
        <v>1819</v>
      </c>
      <c r="G689" s="44" t="s">
        <v>114</v>
      </c>
      <c r="H689" s="259">
        <v>149</v>
      </c>
      <c r="I689" s="20"/>
      <c r="J689" s="5"/>
    </row>
    <row r="690" spans="1:10" ht="16.5" thickBot="1" x14ac:dyDescent="0.3">
      <c r="A690" s="841" t="s">
        <v>73</v>
      </c>
      <c r="B690" s="842"/>
      <c r="C690" s="842"/>
      <c r="D690" s="842"/>
      <c r="E690" s="842"/>
      <c r="F690" s="842"/>
      <c r="G690" s="842"/>
      <c r="H690" s="842"/>
      <c r="I690" s="842"/>
      <c r="J690" s="842"/>
    </row>
    <row r="691" spans="1:10" ht="13.5" thickBot="1" x14ac:dyDescent="0.25">
      <c r="A691" s="461" t="s">
        <v>774</v>
      </c>
      <c r="B691" s="463" t="s">
        <v>1679</v>
      </c>
      <c r="C691" s="414"/>
      <c r="D691" s="526" t="s">
        <v>27</v>
      </c>
      <c r="E691" s="526" t="s">
        <v>718</v>
      </c>
      <c r="F691" s="526" t="s">
        <v>74</v>
      </c>
      <c r="G691" s="159">
        <v>100</v>
      </c>
      <c r="H691" s="160" t="s">
        <v>286</v>
      </c>
      <c r="I691" s="526"/>
      <c r="J691" s="463"/>
    </row>
    <row r="692" spans="1:10" ht="13.5" thickBot="1" x14ac:dyDescent="0.25">
      <c r="A692" s="470" t="s">
        <v>775</v>
      </c>
      <c r="B692" s="462" t="s">
        <v>1680</v>
      </c>
      <c r="C692" s="442"/>
      <c r="D692" s="525" t="s">
        <v>710</v>
      </c>
      <c r="E692" s="525" t="s">
        <v>711</v>
      </c>
      <c r="F692" s="525" t="str">
        <f>"0800"</f>
        <v>0800</v>
      </c>
      <c r="G692" s="510">
        <v>25</v>
      </c>
      <c r="H692" s="157"/>
      <c r="I692" s="525"/>
      <c r="J692" s="441"/>
    </row>
    <row r="693" spans="1:10" ht="13.5" thickBot="1" x14ac:dyDescent="0.25">
      <c r="A693" s="916" t="s">
        <v>776</v>
      </c>
      <c r="B693" s="837" t="s">
        <v>1554</v>
      </c>
      <c r="C693" s="875"/>
      <c r="D693" s="914" t="s">
        <v>712</v>
      </c>
      <c r="E693" s="473" t="s">
        <v>713</v>
      </c>
      <c r="F693" s="473" t="s">
        <v>714</v>
      </c>
      <c r="G693" s="508" t="s">
        <v>715</v>
      </c>
      <c r="H693" s="150"/>
      <c r="I693" s="473"/>
      <c r="J693" s="440"/>
    </row>
    <row r="694" spans="1:10" ht="13.5" thickBot="1" x14ac:dyDescent="0.25">
      <c r="A694" s="916"/>
      <c r="B694" s="839"/>
      <c r="C694" s="877"/>
      <c r="D694" s="915"/>
      <c r="E694" s="525" t="s">
        <v>716</v>
      </c>
      <c r="F694" s="525" t="s">
        <v>717</v>
      </c>
      <c r="G694" s="510" t="s">
        <v>715</v>
      </c>
      <c r="H694" s="157"/>
      <c r="I694" s="525"/>
      <c r="J694" s="441"/>
    </row>
    <row r="695" spans="1:10" x14ac:dyDescent="0.2">
      <c r="A695" s="834" t="s">
        <v>777</v>
      </c>
      <c r="B695" s="872" t="s">
        <v>1553</v>
      </c>
      <c r="C695" s="1008"/>
      <c r="D695" s="887" t="s">
        <v>176</v>
      </c>
      <c r="E695" s="473" t="s">
        <v>665</v>
      </c>
      <c r="F695" s="473" t="s">
        <v>116</v>
      </c>
      <c r="G695" s="508" t="s">
        <v>106</v>
      </c>
      <c r="H695" s="170">
        <v>155.54</v>
      </c>
      <c r="I695" s="473"/>
      <c r="J695" s="440"/>
    </row>
    <row r="696" spans="1:10" x14ac:dyDescent="0.2">
      <c r="A696" s="835"/>
      <c r="B696" s="873"/>
      <c r="C696" s="1041"/>
      <c r="D696" s="888"/>
      <c r="E696" s="1054" t="s">
        <v>664</v>
      </c>
      <c r="F696" s="474" t="s">
        <v>662</v>
      </c>
      <c r="G696" s="509" t="s">
        <v>113</v>
      </c>
      <c r="H696" s="171">
        <v>168.48</v>
      </c>
      <c r="I696" s="474"/>
      <c r="J696" s="491"/>
    </row>
    <row r="697" spans="1:10" x14ac:dyDescent="0.2">
      <c r="A697" s="835"/>
      <c r="B697" s="873"/>
      <c r="C697" s="1041"/>
      <c r="D697" s="888"/>
      <c r="E697" s="888"/>
      <c r="F697" s="474" t="s">
        <v>663</v>
      </c>
      <c r="G697" s="509" t="s">
        <v>106</v>
      </c>
      <c r="H697" s="171">
        <v>561.11</v>
      </c>
      <c r="I697" s="474"/>
      <c r="J697" s="491"/>
    </row>
    <row r="698" spans="1:10" x14ac:dyDescent="0.2">
      <c r="A698" s="835"/>
      <c r="B698" s="873"/>
      <c r="C698" s="1041"/>
      <c r="D698" s="888"/>
      <c r="E698" s="888"/>
      <c r="F698" s="474" t="s">
        <v>296</v>
      </c>
      <c r="G698" s="509" t="s">
        <v>295</v>
      </c>
      <c r="H698" s="171">
        <v>175.23</v>
      </c>
      <c r="I698" s="474"/>
      <c r="J698" s="491"/>
    </row>
    <row r="699" spans="1:10" x14ac:dyDescent="0.2">
      <c r="A699" s="835"/>
      <c r="B699" s="873"/>
      <c r="C699" s="1041"/>
      <c r="D699" s="474" t="s">
        <v>33</v>
      </c>
      <c r="E699" s="474"/>
      <c r="F699" s="474" t="s">
        <v>118</v>
      </c>
      <c r="G699" s="509" t="s">
        <v>117</v>
      </c>
      <c r="H699" s="171">
        <v>618</v>
      </c>
      <c r="I699" s="474"/>
      <c r="J699" s="491"/>
    </row>
    <row r="700" spans="1:10" ht="13.5" thickBot="1" x14ac:dyDescent="0.25">
      <c r="A700" s="836"/>
      <c r="B700" s="874"/>
      <c r="C700" s="1009"/>
      <c r="D700" s="525" t="s">
        <v>672</v>
      </c>
      <c r="E700" s="525" t="s">
        <v>1380</v>
      </c>
      <c r="F700" s="525" t="s">
        <v>1381</v>
      </c>
      <c r="G700" s="510" t="s">
        <v>1382</v>
      </c>
      <c r="H700" s="172"/>
      <c r="I700" s="525"/>
      <c r="J700" s="441"/>
    </row>
    <row r="701" spans="1:10" ht="13.5" thickBot="1" x14ac:dyDescent="0.25">
      <c r="A701" s="531"/>
      <c r="B701" s="532" t="s">
        <v>1664</v>
      </c>
      <c r="C701" s="532"/>
      <c r="D701" s="532"/>
      <c r="E701" s="532"/>
      <c r="F701" s="532"/>
      <c r="G701" s="532"/>
      <c r="H701" s="532"/>
      <c r="I701" s="247"/>
      <c r="J701" s="533"/>
    </row>
    <row r="702" spans="1:10" ht="13.5" thickBot="1" x14ac:dyDescent="0.25">
      <c r="A702" s="531"/>
      <c r="B702" s="532" t="s">
        <v>1660</v>
      </c>
      <c r="C702" s="532"/>
      <c r="D702" s="532" t="s">
        <v>176</v>
      </c>
      <c r="E702" s="532" t="s">
        <v>1663</v>
      </c>
      <c r="F702" s="532">
        <v>39253</v>
      </c>
      <c r="G702" s="532" t="s">
        <v>1661</v>
      </c>
      <c r="H702" s="534" t="s">
        <v>1662</v>
      </c>
      <c r="I702" s="247"/>
      <c r="J702" s="533"/>
    </row>
    <row r="703" spans="1:10" x14ac:dyDescent="0.2">
      <c r="A703" s="1060"/>
      <c r="B703" s="919" t="s">
        <v>2648</v>
      </c>
      <c r="C703" s="925"/>
      <c r="D703" s="925" t="s">
        <v>27</v>
      </c>
      <c r="E703" s="535" t="s">
        <v>2638</v>
      </c>
      <c r="F703" s="535" t="s">
        <v>2639</v>
      </c>
      <c r="G703" s="535" t="s">
        <v>523</v>
      </c>
      <c r="H703" s="536">
        <v>62</v>
      </c>
      <c r="I703" s="537"/>
      <c r="J703" s="538"/>
    </row>
    <row r="704" spans="1:10" x14ac:dyDescent="0.2">
      <c r="A704" s="1061"/>
      <c r="B704" s="920"/>
      <c r="C704" s="926"/>
      <c r="D704" s="926"/>
      <c r="E704" s="539"/>
      <c r="F704" s="539" t="s">
        <v>2640</v>
      </c>
      <c r="G704" s="539" t="s">
        <v>109</v>
      </c>
      <c r="H704" s="540">
        <v>89</v>
      </c>
      <c r="I704" s="541"/>
      <c r="J704" s="542"/>
    </row>
    <row r="705" spans="1:10" x14ac:dyDescent="0.2">
      <c r="A705" s="1061"/>
      <c r="B705" s="920"/>
      <c r="C705" s="926"/>
      <c r="D705" s="926"/>
      <c r="E705" s="539"/>
      <c r="F705" s="539" t="s">
        <v>2641</v>
      </c>
      <c r="G705" s="539" t="s">
        <v>112</v>
      </c>
      <c r="H705" s="540">
        <v>130</v>
      </c>
      <c r="I705" s="541"/>
      <c r="J705" s="542"/>
    </row>
    <row r="706" spans="1:10" x14ac:dyDescent="0.2">
      <c r="A706" s="1061"/>
      <c r="B706" s="920"/>
      <c r="C706" s="926"/>
      <c r="D706" s="926"/>
      <c r="E706" s="539"/>
      <c r="F706" s="539" t="s">
        <v>2642</v>
      </c>
      <c r="G706" s="539" t="s">
        <v>721</v>
      </c>
      <c r="H706" s="540">
        <v>152</v>
      </c>
      <c r="I706" s="541"/>
      <c r="J706" s="542"/>
    </row>
    <row r="707" spans="1:10" x14ac:dyDescent="0.2">
      <c r="A707" s="1061"/>
      <c r="B707" s="920"/>
      <c r="C707" s="926"/>
      <c r="D707" s="926"/>
      <c r="E707" s="539" t="s">
        <v>2643</v>
      </c>
      <c r="F707" s="539" t="s">
        <v>2644</v>
      </c>
      <c r="G707" s="539" t="s">
        <v>109</v>
      </c>
      <c r="H707" s="540">
        <v>66</v>
      </c>
      <c r="I707" s="541"/>
      <c r="J707" s="542"/>
    </row>
    <row r="708" spans="1:10" x14ac:dyDescent="0.2">
      <c r="A708" s="1061"/>
      <c r="B708" s="920"/>
      <c r="C708" s="926"/>
      <c r="D708" s="926"/>
      <c r="E708" s="539"/>
      <c r="F708" s="539" t="s">
        <v>2645</v>
      </c>
      <c r="G708" s="539" t="s">
        <v>721</v>
      </c>
      <c r="H708" s="540">
        <v>130</v>
      </c>
      <c r="I708" s="541"/>
      <c r="J708" s="542"/>
    </row>
    <row r="709" spans="1:10" x14ac:dyDescent="0.2">
      <c r="A709" s="1061"/>
      <c r="B709" s="920"/>
      <c r="C709" s="926"/>
      <c r="D709" s="926"/>
      <c r="E709" s="539" t="s">
        <v>2646</v>
      </c>
      <c r="F709" s="539" t="s">
        <v>2647</v>
      </c>
      <c r="G709" s="539" t="s">
        <v>112</v>
      </c>
      <c r="H709" s="540">
        <v>109</v>
      </c>
      <c r="I709" s="541"/>
      <c r="J709" s="542"/>
    </row>
    <row r="710" spans="1:10" x14ac:dyDescent="0.2">
      <c r="A710" s="1061"/>
      <c r="B710" s="920"/>
      <c r="C710" s="926"/>
      <c r="D710" s="927"/>
      <c r="E710" s="539"/>
      <c r="F710" s="539" t="s">
        <v>2644</v>
      </c>
      <c r="G710" s="539" t="s">
        <v>109</v>
      </c>
      <c r="H710" s="540">
        <v>66</v>
      </c>
      <c r="I710" s="541"/>
      <c r="J710" s="542"/>
    </row>
    <row r="711" spans="1:10" x14ac:dyDescent="0.2">
      <c r="A711" s="1061"/>
      <c r="B711" s="920"/>
      <c r="C711" s="926"/>
      <c r="D711" s="928" t="s">
        <v>176</v>
      </c>
      <c r="E711" s="1106" t="s">
        <v>2649</v>
      </c>
      <c r="F711" s="539" t="s">
        <v>2650</v>
      </c>
      <c r="G711" s="539" t="s">
        <v>109</v>
      </c>
      <c r="H711" s="75">
        <v>20.8</v>
      </c>
      <c r="I711" s="541"/>
      <c r="J711" s="542"/>
    </row>
    <row r="712" spans="1:10" x14ac:dyDescent="0.2">
      <c r="A712" s="1061"/>
      <c r="B712" s="920"/>
      <c r="C712" s="926"/>
      <c r="D712" s="929"/>
      <c r="E712" s="920"/>
      <c r="F712" s="539" t="s">
        <v>2651</v>
      </c>
      <c r="G712" s="539" t="s">
        <v>112</v>
      </c>
      <c r="H712" s="75">
        <v>42.6</v>
      </c>
      <c r="I712" s="541"/>
      <c r="J712" s="542"/>
    </row>
    <row r="713" spans="1:10" x14ac:dyDescent="0.2">
      <c r="A713" s="1061"/>
      <c r="B713" s="920"/>
      <c r="C713" s="926"/>
      <c r="D713" s="929"/>
      <c r="E713" s="920"/>
      <c r="F713" s="539" t="s">
        <v>2652</v>
      </c>
      <c r="G713" s="539" t="s">
        <v>205</v>
      </c>
      <c r="H713" s="75">
        <v>107.5</v>
      </c>
      <c r="I713" s="541"/>
      <c r="J713" s="542"/>
    </row>
    <row r="714" spans="1:10" x14ac:dyDescent="0.2">
      <c r="A714" s="1061"/>
      <c r="B714" s="920"/>
      <c r="C714" s="926"/>
      <c r="D714" s="929"/>
      <c r="E714" s="1107"/>
      <c r="F714" s="539" t="s">
        <v>2653</v>
      </c>
      <c r="G714" s="539" t="s">
        <v>110</v>
      </c>
      <c r="H714" s="75">
        <v>149</v>
      </c>
      <c r="I714" s="541"/>
      <c r="J714" s="542"/>
    </row>
    <row r="715" spans="1:10" x14ac:dyDescent="0.2">
      <c r="A715" s="1061"/>
      <c r="B715" s="920"/>
      <c r="C715" s="926"/>
      <c r="D715" s="929"/>
      <c r="E715" s="548" t="s">
        <v>2654</v>
      </c>
      <c r="F715" s="539" t="s">
        <v>2655</v>
      </c>
      <c r="G715" s="539" t="s">
        <v>109</v>
      </c>
      <c r="H715" s="75">
        <v>24.5</v>
      </c>
      <c r="I715" s="541"/>
      <c r="J715" s="542"/>
    </row>
    <row r="716" spans="1:10" x14ac:dyDescent="0.2">
      <c r="A716" s="1061"/>
      <c r="B716" s="920"/>
      <c r="C716" s="926"/>
      <c r="D716" s="929"/>
      <c r="E716" s="1106" t="s">
        <v>2657</v>
      </c>
      <c r="F716" s="545" t="s">
        <v>2656</v>
      </c>
      <c r="G716" s="539" t="s">
        <v>109</v>
      </c>
      <c r="H716" s="75">
        <v>26.8</v>
      </c>
      <c r="I716" s="546"/>
      <c r="J716" s="547"/>
    </row>
    <row r="717" spans="1:10" x14ac:dyDescent="0.2">
      <c r="A717" s="1061"/>
      <c r="B717" s="920"/>
      <c r="C717" s="926"/>
      <c r="D717" s="929"/>
      <c r="E717" s="920"/>
      <c r="F717" s="545" t="s">
        <v>2658</v>
      </c>
      <c r="G717" s="539" t="s">
        <v>112</v>
      </c>
      <c r="H717" s="75">
        <v>53.5</v>
      </c>
      <c r="I717" s="546"/>
      <c r="J717" s="547"/>
    </row>
    <row r="718" spans="1:10" x14ac:dyDescent="0.2">
      <c r="A718" s="1061"/>
      <c r="B718" s="920"/>
      <c r="C718" s="926"/>
      <c r="D718" s="929"/>
      <c r="E718" s="920"/>
      <c r="F718" s="545" t="s">
        <v>2659</v>
      </c>
      <c r="G718" s="539" t="s">
        <v>205</v>
      </c>
      <c r="H718" s="75">
        <v>140</v>
      </c>
      <c r="I718" s="546"/>
      <c r="J718" s="547"/>
    </row>
    <row r="719" spans="1:10" ht="13.5" thickBot="1" x14ac:dyDescent="0.25">
      <c r="A719" s="1062"/>
      <c r="B719" s="921"/>
      <c r="C719" s="930"/>
      <c r="D719" s="930"/>
      <c r="E719" s="921"/>
      <c r="F719" s="545" t="s">
        <v>2660</v>
      </c>
      <c r="G719" s="539" t="s">
        <v>110</v>
      </c>
      <c r="H719" s="75">
        <v>186</v>
      </c>
      <c r="I719" s="543"/>
      <c r="J719" s="544"/>
    </row>
    <row r="720" spans="1:10" ht="13.5" thickBot="1" x14ac:dyDescent="0.25">
      <c r="A720" s="916" t="s">
        <v>777</v>
      </c>
      <c r="B720" s="803" t="s">
        <v>1552</v>
      </c>
      <c r="C720" s="995"/>
      <c r="D720" s="809" t="s">
        <v>176</v>
      </c>
      <c r="E720" s="809" t="s">
        <v>610</v>
      </c>
      <c r="F720" s="528" t="s">
        <v>75</v>
      </c>
      <c r="G720" s="252" t="s">
        <v>109</v>
      </c>
      <c r="H720" s="391" t="s">
        <v>287</v>
      </c>
      <c r="I720" s="427"/>
      <c r="J720" s="553"/>
    </row>
    <row r="721" spans="1:10" ht="13.5" thickBot="1" x14ac:dyDescent="0.25">
      <c r="A721" s="916"/>
      <c r="B721" s="804"/>
      <c r="C721" s="996"/>
      <c r="D721" s="810"/>
      <c r="E721" s="810"/>
      <c r="F721" s="471" t="s">
        <v>607</v>
      </c>
      <c r="G721" s="253" t="s">
        <v>112</v>
      </c>
      <c r="H721" s="549">
        <v>100.5</v>
      </c>
      <c r="I721" s="428"/>
      <c r="J721" s="429"/>
    </row>
    <row r="722" spans="1:10" ht="13.5" thickBot="1" x14ac:dyDescent="0.25">
      <c r="A722" s="916"/>
      <c r="B722" s="805"/>
      <c r="C722" s="997"/>
      <c r="D722" s="529" t="s">
        <v>76</v>
      </c>
      <c r="E722" s="529" t="s">
        <v>605</v>
      </c>
      <c r="F722" s="529" t="s">
        <v>606</v>
      </c>
      <c r="G722" s="254" t="s">
        <v>463</v>
      </c>
      <c r="H722" s="392"/>
      <c r="I722" s="514"/>
      <c r="J722" s="430"/>
    </row>
    <row r="723" spans="1:10" ht="13.5" thickBot="1" x14ac:dyDescent="0.25">
      <c r="A723" s="916" t="s">
        <v>778</v>
      </c>
      <c r="B723" s="872" t="s">
        <v>1551</v>
      </c>
      <c r="C723" s="875"/>
      <c r="D723" s="427" t="s">
        <v>5</v>
      </c>
      <c r="E723" s="427" t="s">
        <v>609</v>
      </c>
      <c r="F723" s="427" t="s">
        <v>608</v>
      </c>
      <c r="G723" s="508" t="s">
        <v>463</v>
      </c>
      <c r="H723" s="550">
        <v>50.6</v>
      </c>
      <c r="I723" s="427"/>
      <c r="J723" s="553"/>
    </row>
    <row r="724" spans="1:10" ht="13.5" thickBot="1" x14ac:dyDescent="0.25">
      <c r="A724" s="916"/>
      <c r="B724" s="1006"/>
      <c r="C724" s="1007"/>
      <c r="D724" s="1014" t="s">
        <v>76</v>
      </c>
      <c r="E724" s="1014" t="s">
        <v>602</v>
      </c>
      <c r="F724" s="428" t="s">
        <v>603</v>
      </c>
      <c r="G724" s="509" t="s">
        <v>463</v>
      </c>
      <c r="H724" s="395"/>
      <c r="I724" s="428"/>
      <c r="J724" s="429"/>
    </row>
    <row r="725" spans="1:10" ht="13.5" thickBot="1" x14ac:dyDescent="0.25">
      <c r="A725" s="916"/>
      <c r="B725" s="1006"/>
      <c r="C725" s="1007"/>
      <c r="D725" s="1015"/>
      <c r="E725" s="1015"/>
      <c r="F725" s="428" t="s">
        <v>604</v>
      </c>
      <c r="G725" s="509" t="s">
        <v>477</v>
      </c>
      <c r="H725" s="551"/>
      <c r="I725" s="552"/>
      <c r="J725" s="340"/>
    </row>
    <row r="726" spans="1:10" ht="13.5" thickBot="1" x14ac:dyDescent="0.25">
      <c r="A726" s="916"/>
      <c r="B726" s="874"/>
      <c r="C726" s="877"/>
      <c r="D726" s="514" t="s">
        <v>27</v>
      </c>
      <c r="E726" s="514"/>
      <c r="F726" s="514" t="s">
        <v>122</v>
      </c>
      <c r="G726" s="510" t="s">
        <v>109</v>
      </c>
      <c r="H726" s="397"/>
      <c r="I726" s="514"/>
      <c r="J726" s="430"/>
    </row>
    <row r="727" spans="1:10" ht="13.5" thickBot="1" x14ac:dyDescent="0.25">
      <c r="A727" s="916" t="s">
        <v>779</v>
      </c>
      <c r="B727" s="1012" t="s">
        <v>1550</v>
      </c>
      <c r="C727" s="1008"/>
      <c r="D727" s="427" t="s">
        <v>5</v>
      </c>
      <c r="E727" s="427"/>
      <c r="F727" s="427" t="s">
        <v>77</v>
      </c>
      <c r="G727" s="508" t="s">
        <v>119</v>
      </c>
      <c r="H727" s="554">
        <v>103.79</v>
      </c>
      <c r="I727" s="427"/>
      <c r="J727" s="553"/>
    </row>
    <row r="728" spans="1:10" ht="13.5" thickBot="1" x14ac:dyDescent="0.25">
      <c r="A728" s="916"/>
      <c r="B728" s="1013"/>
      <c r="C728" s="1009"/>
      <c r="D728" s="514" t="s">
        <v>566</v>
      </c>
      <c r="E728" s="514"/>
      <c r="F728" s="514">
        <v>28904</v>
      </c>
      <c r="G728" s="510" t="s">
        <v>119</v>
      </c>
      <c r="H728" s="397"/>
      <c r="I728" s="514"/>
      <c r="J728" s="430"/>
    </row>
    <row r="729" spans="1:10" x14ac:dyDescent="0.2">
      <c r="A729" s="834" t="s">
        <v>780</v>
      </c>
      <c r="B729" s="919" t="s">
        <v>1549</v>
      </c>
      <c r="C729" s="1001"/>
      <c r="D729" s="528" t="s">
        <v>176</v>
      </c>
      <c r="E729" s="528" t="s">
        <v>568</v>
      </c>
      <c r="F729" s="528" t="s">
        <v>567</v>
      </c>
      <c r="G729" s="252" t="s">
        <v>119</v>
      </c>
      <c r="H729" s="555">
        <v>100.42</v>
      </c>
      <c r="I729" s="427"/>
      <c r="J729" s="553"/>
    </row>
    <row r="730" spans="1:10" ht="26.25" thickBot="1" x14ac:dyDescent="0.25">
      <c r="A730" s="836"/>
      <c r="B730" s="1000"/>
      <c r="C730" s="1002"/>
      <c r="D730" s="529" t="s">
        <v>1356</v>
      </c>
      <c r="E730" s="529" t="s">
        <v>1355</v>
      </c>
      <c r="F730" s="529">
        <v>28905</v>
      </c>
      <c r="G730" s="254" t="s">
        <v>119</v>
      </c>
      <c r="H730" s="556">
        <v>47</v>
      </c>
      <c r="I730" s="514"/>
      <c r="J730" s="430"/>
    </row>
    <row r="731" spans="1:10" ht="15" thickBot="1" x14ac:dyDescent="0.25">
      <c r="A731" s="470" t="s">
        <v>781</v>
      </c>
      <c r="B731" s="271" t="s">
        <v>2661</v>
      </c>
      <c r="C731" s="140"/>
      <c r="D731" s="272" t="s">
        <v>5</v>
      </c>
      <c r="E731" s="272"/>
      <c r="F731" s="272" t="s">
        <v>78</v>
      </c>
      <c r="G731" s="142" t="s">
        <v>120</v>
      </c>
      <c r="H731" s="410" t="s">
        <v>288</v>
      </c>
      <c r="I731" s="272"/>
      <c r="J731" s="271"/>
    </row>
    <row r="732" spans="1:10" ht="13.5" thickBot="1" x14ac:dyDescent="0.25">
      <c r="A732" s="470" t="s">
        <v>782</v>
      </c>
      <c r="B732" s="271" t="s">
        <v>121</v>
      </c>
      <c r="C732" s="140"/>
      <c r="D732" s="272" t="s">
        <v>5</v>
      </c>
      <c r="E732" s="272"/>
      <c r="F732" s="272" t="s">
        <v>79</v>
      </c>
      <c r="G732" s="142" t="s">
        <v>120</v>
      </c>
      <c r="H732" s="410" t="s">
        <v>288</v>
      </c>
      <c r="I732" s="272"/>
      <c r="J732" s="271"/>
    </row>
    <row r="733" spans="1:10" ht="13.5" thickBot="1" x14ac:dyDescent="0.25">
      <c r="A733" s="916" t="s">
        <v>783</v>
      </c>
      <c r="B733" s="803" t="s">
        <v>2662</v>
      </c>
      <c r="C733" s="995"/>
      <c r="D733" s="809" t="s">
        <v>176</v>
      </c>
      <c r="E733" s="809" t="s">
        <v>687</v>
      </c>
      <c r="F733" s="528" t="s">
        <v>688</v>
      </c>
      <c r="G733" s="252" t="s">
        <v>691</v>
      </c>
      <c r="H733" s="557">
        <v>55.3</v>
      </c>
      <c r="I733" s="427"/>
      <c r="J733" s="553"/>
    </row>
    <row r="734" spans="1:10" ht="13.5" thickBot="1" x14ac:dyDescent="0.25">
      <c r="A734" s="916"/>
      <c r="B734" s="804"/>
      <c r="C734" s="996"/>
      <c r="D734" s="810"/>
      <c r="E734" s="810"/>
      <c r="F734" s="471" t="s">
        <v>689</v>
      </c>
      <c r="G734" s="253" t="s">
        <v>692</v>
      </c>
      <c r="H734" s="558">
        <v>184</v>
      </c>
      <c r="I734" s="428"/>
      <c r="J734" s="429"/>
    </row>
    <row r="735" spans="1:10" ht="13.5" thickBot="1" x14ac:dyDescent="0.25">
      <c r="A735" s="916"/>
      <c r="B735" s="805"/>
      <c r="C735" s="997"/>
      <c r="D735" s="811"/>
      <c r="E735" s="811"/>
      <c r="F735" s="529" t="s">
        <v>690</v>
      </c>
      <c r="G735" s="254" t="s">
        <v>693</v>
      </c>
      <c r="H735" s="559">
        <v>296.5</v>
      </c>
      <c r="I735" s="514"/>
      <c r="J735" s="430"/>
    </row>
    <row r="736" spans="1:10" x14ac:dyDescent="0.2">
      <c r="A736" s="806" t="s">
        <v>784</v>
      </c>
      <c r="B736" s="803" t="s">
        <v>726</v>
      </c>
      <c r="C736" s="995"/>
      <c r="D736" s="809" t="s">
        <v>176</v>
      </c>
      <c r="E736" s="809" t="s">
        <v>724</v>
      </c>
      <c r="F736" s="528" t="s">
        <v>725</v>
      </c>
      <c r="G736" s="252" t="s">
        <v>697</v>
      </c>
      <c r="H736" s="557">
        <v>50.4</v>
      </c>
      <c r="I736" s="427"/>
      <c r="J736" s="553"/>
    </row>
    <row r="737" spans="1:10" ht="13.5" thickBot="1" x14ac:dyDescent="0.25">
      <c r="A737" s="808"/>
      <c r="B737" s="805"/>
      <c r="C737" s="997"/>
      <c r="D737" s="811"/>
      <c r="E737" s="811"/>
      <c r="F737" s="529" t="s">
        <v>727</v>
      </c>
      <c r="G737" s="254" t="s">
        <v>728</v>
      </c>
      <c r="H737" s="559">
        <v>86.2</v>
      </c>
      <c r="I737" s="514"/>
      <c r="J737" s="430"/>
    </row>
    <row r="738" spans="1:10" x14ac:dyDescent="0.2">
      <c r="A738" s="806" t="s">
        <v>785</v>
      </c>
      <c r="B738" s="872" t="s">
        <v>1296</v>
      </c>
      <c r="C738" s="875"/>
      <c r="D738" s="878" t="s">
        <v>176</v>
      </c>
      <c r="E738" s="878" t="s">
        <v>729</v>
      </c>
      <c r="F738" s="427" t="s">
        <v>1293</v>
      </c>
      <c r="G738" s="508" t="s">
        <v>693</v>
      </c>
      <c r="H738" s="560">
        <v>9.9</v>
      </c>
      <c r="I738" s="427"/>
      <c r="J738" s="553"/>
    </row>
    <row r="739" spans="1:10" x14ac:dyDescent="0.2">
      <c r="A739" s="807"/>
      <c r="B739" s="1006"/>
      <c r="C739" s="1010"/>
      <c r="D739" s="1016"/>
      <c r="E739" s="1016"/>
      <c r="F739" s="428" t="s">
        <v>1294</v>
      </c>
      <c r="G739" s="509" t="s">
        <v>696</v>
      </c>
      <c r="H739" s="561">
        <v>32.1</v>
      </c>
      <c r="I739" s="428"/>
      <c r="J739" s="429"/>
    </row>
    <row r="740" spans="1:10" ht="13.5" thickBot="1" x14ac:dyDescent="0.25">
      <c r="A740" s="808"/>
      <c r="B740" s="874"/>
      <c r="C740" s="1011"/>
      <c r="D740" s="880"/>
      <c r="E740" s="880"/>
      <c r="F740" s="514" t="s">
        <v>1295</v>
      </c>
      <c r="G740" s="510" t="s">
        <v>697</v>
      </c>
      <c r="H740" s="562">
        <v>50.5</v>
      </c>
      <c r="I740" s="514"/>
      <c r="J740" s="430"/>
    </row>
    <row r="741" spans="1:10" x14ac:dyDescent="0.2">
      <c r="A741" s="1055" t="s">
        <v>786</v>
      </c>
      <c r="B741" s="872" t="s">
        <v>1298</v>
      </c>
      <c r="C741" s="875"/>
      <c r="D741" s="878" t="s">
        <v>176</v>
      </c>
      <c r="E741" s="878" t="s">
        <v>1297</v>
      </c>
      <c r="F741" s="427" t="s">
        <v>1299</v>
      </c>
      <c r="G741" s="508" t="s">
        <v>693</v>
      </c>
      <c r="H741" s="560">
        <v>13.6</v>
      </c>
      <c r="I741" s="427"/>
      <c r="J741" s="553"/>
    </row>
    <row r="742" spans="1:10" x14ac:dyDescent="0.2">
      <c r="A742" s="1056"/>
      <c r="B742" s="1006"/>
      <c r="C742" s="1010"/>
      <c r="D742" s="1016"/>
      <c r="E742" s="1016"/>
      <c r="F742" s="428" t="s">
        <v>1300</v>
      </c>
      <c r="G742" s="509" t="s">
        <v>696</v>
      </c>
      <c r="H742" s="561">
        <v>40.5</v>
      </c>
      <c r="I742" s="428"/>
      <c r="J742" s="429"/>
    </row>
    <row r="743" spans="1:10" ht="13.5" thickBot="1" x14ac:dyDescent="0.25">
      <c r="A743" s="1057"/>
      <c r="B743" s="874"/>
      <c r="C743" s="1011"/>
      <c r="D743" s="880"/>
      <c r="E743" s="880"/>
      <c r="F743" s="514" t="s">
        <v>1301</v>
      </c>
      <c r="G743" s="510" t="s">
        <v>728</v>
      </c>
      <c r="H743" s="562">
        <v>172.5</v>
      </c>
      <c r="I743" s="514"/>
      <c r="J743" s="430"/>
    </row>
    <row r="744" spans="1:10" ht="13.5" thickBot="1" x14ac:dyDescent="0.25">
      <c r="A744" s="470" t="s">
        <v>787</v>
      </c>
      <c r="B744" s="271" t="s">
        <v>733</v>
      </c>
      <c r="C744" s="140"/>
      <c r="D744" s="272" t="s">
        <v>176</v>
      </c>
      <c r="E744" s="272" t="s">
        <v>730</v>
      </c>
      <c r="F744" s="272" t="s">
        <v>732</v>
      </c>
      <c r="G744" s="142" t="s">
        <v>731</v>
      </c>
      <c r="H744" s="563">
        <v>36</v>
      </c>
      <c r="I744" s="272"/>
      <c r="J744" s="271"/>
    </row>
    <row r="745" spans="1:10" ht="13.5" thickBot="1" x14ac:dyDescent="0.25">
      <c r="A745" s="823" t="s">
        <v>788</v>
      </c>
      <c r="B745" s="854" t="s">
        <v>1302</v>
      </c>
      <c r="C745" s="857"/>
      <c r="D745" s="860" t="s">
        <v>176</v>
      </c>
      <c r="E745" s="860" t="s">
        <v>687</v>
      </c>
      <c r="F745" s="520" t="s">
        <v>698</v>
      </c>
      <c r="G745" s="32" t="s">
        <v>693</v>
      </c>
      <c r="H745" s="328">
        <v>28.3</v>
      </c>
      <c r="I745" s="520"/>
      <c r="J745" s="854" t="s">
        <v>694</v>
      </c>
    </row>
    <row r="746" spans="1:10" ht="13.5" thickBot="1" x14ac:dyDescent="0.25">
      <c r="A746" s="823"/>
      <c r="B746" s="855"/>
      <c r="C746" s="858"/>
      <c r="D746" s="861"/>
      <c r="E746" s="861"/>
      <c r="F746" s="521" t="s">
        <v>699</v>
      </c>
      <c r="G746" s="33" t="s">
        <v>696</v>
      </c>
      <c r="H746" s="329">
        <v>83.7</v>
      </c>
      <c r="I746" s="521"/>
      <c r="J746" s="855"/>
    </row>
    <row r="747" spans="1:10" ht="13.5" thickBot="1" x14ac:dyDescent="0.25">
      <c r="A747" s="823"/>
      <c r="B747" s="856"/>
      <c r="C747" s="859"/>
      <c r="D747" s="862"/>
      <c r="E747" s="862"/>
      <c r="F747" s="522" t="s">
        <v>700</v>
      </c>
      <c r="G747" s="34" t="s">
        <v>697</v>
      </c>
      <c r="H747" s="564">
        <v>151</v>
      </c>
      <c r="I747" s="522"/>
      <c r="J747" s="856"/>
    </row>
    <row r="748" spans="1:10" ht="13.5" thickBot="1" x14ac:dyDescent="0.25">
      <c r="A748" s="823" t="s">
        <v>789</v>
      </c>
      <c r="B748" s="854" t="s">
        <v>1303</v>
      </c>
      <c r="C748" s="857"/>
      <c r="D748" s="860" t="s">
        <v>176</v>
      </c>
      <c r="E748" s="860" t="s">
        <v>695</v>
      </c>
      <c r="F748" s="520" t="s">
        <v>701</v>
      </c>
      <c r="G748" s="32" t="s">
        <v>692</v>
      </c>
      <c r="H748" s="328">
        <v>36</v>
      </c>
      <c r="I748" s="520"/>
      <c r="J748" s="517"/>
    </row>
    <row r="749" spans="1:10" ht="13.5" thickBot="1" x14ac:dyDescent="0.25">
      <c r="A749" s="823"/>
      <c r="B749" s="855"/>
      <c r="C749" s="858"/>
      <c r="D749" s="861"/>
      <c r="E749" s="861"/>
      <c r="F749" s="521" t="s">
        <v>702</v>
      </c>
      <c r="G749" s="33" t="s">
        <v>693</v>
      </c>
      <c r="H749" s="329">
        <v>46</v>
      </c>
      <c r="I749" s="521"/>
      <c r="J749" s="518"/>
    </row>
    <row r="750" spans="1:10" ht="13.5" thickBot="1" x14ac:dyDescent="0.25">
      <c r="A750" s="823"/>
      <c r="B750" s="856"/>
      <c r="C750" s="859"/>
      <c r="D750" s="862"/>
      <c r="E750" s="862"/>
      <c r="F750" s="522" t="s">
        <v>703</v>
      </c>
      <c r="G750" s="34" t="s">
        <v>696</v>
      </c>
      <c r="H750" s="564">
        <v>150.1</v>
      </c>
      <c r="I750" s="522"/>
      <c r="J750" s="519"/>
    </row>
    <row r="751" spans="1:10" ht="13.5" thickBot="1" x14ac:dyDescent="0.25">
      <c r="A751" s="823" t="s">
        <v>790</v>
      </c>
      <c r="B751" s="854" t="s">
        <v>1304</v>
      </c>
      <c r="C751" s="857"/>
      <c r="D751" s="860" t="s">
        <v>176</v>
      </c>
      <c r="E751" s="860" t="s">
        <v>707</v>
      </c>
      <c r="F751" s="520" t="s">
        <v>704</v>
      </c>
      <c r="G751" s="32" t="s">
        <v>692</v>
      </c>
      <c r="H751" s="328">
        <v>51.2</v>
      </c>
      <c r="I751" s="520"/>
      <c r="J751" s="517"/>
    </row>
    <row r="752" spans="1:10" ht="13.5" thickBot="1" x14ac:dyDescent="0.25">
      <c r="A752" s="823"/>
      <c r="B752" s="855"/>
      <c r="C752" s="858"/>
      <c r="D752" s="861"/>
      <c r="E752" s="861"/>
      <c r="F752" s="521" t="s">
        <v>705</v>
      </c>
      <c r="G752" s="33" t="s">
        <v>693</v>
      </c>
      <c r="H752" s="329">
        <v>84.6</v>
      </c>
      <c r="I752" s="521"/>
      <c r="J752" s="518"/>
    </row>
    <row r="753" spans="1:10" ht="13.5" thickBot="1" x14ac:dyDescent="0.25">
      <c r="A753" s="823"/>
      <c r="B753" s="856"/>
      <c r="C753" s="859"/>
      <c r="D753" s="862"/>
      <c r="E753" s="862"/>
      <c r="F753" s="522" t="s">
        <v>706</v>
      </c>
      <c r="G753" s="34" t="s">
        <v>697</v>
      </c>
      <c r="H753" s="564">
        <v>467.5</v>
      </c>
      <c r="I753" s="522"/>
      <c r="J753" s="519"/>
    </row>
    <row r="754" spans="1:10" ht="69.75" customHeight="1" thickBot="1" x14ac:dyDescent="0.25">
      <c r="A754" s="431" t="s">
        <v>791</v>
      </c>
      <c r="B754" s="309" t="s">
        <v>80</v>
      </c>
      <c r="C754" s="135"/>
      <c r="D754" s="306" t="s">
        <v>5</v>
      </c>
      <c r="E754" s="306"/>
      <c r="F754" s="306" t="s">
        <v>708</v>
      </c>
      <c r="G754" s="35" t="s">
        <v>312</v>
      </c>
      <c r="H754" s="565" t="s">
        <v>282</v>
      </c>
      <c r="I754" s="1162" t="s">
        <v>709</v>
      </c>
      <c r="J754" s="1162"/>
    </row>
    <row r="755" spans="1:10" ht="13.5" thickBot="1" x14ac:dyDescent="0.25">
      <c r="A755" s="431" t="s">
        <v>792</v>
      </c>
      <c r="B755" s="309" t="s">
        <v>268</v>
      </c>
      <c r="C755" s="135"/>
      <c r="D755" s="306" t="s">
        <v>81</v>
      </c>
      <c r="E755" s="306"/>
      <c r="F755" s="306">
        <v>200017</v>
      </c>
      <c r="G755" s="35" t="s">
        <v>267</v>
      </c>
      <c r="H755" s="565" t="s">
        <v>289</v>
      </c>
      <c r="I755" s="306"/>
      <c r="J755" s="309"/>
    </row>
    <row r="756" spans="1:10" ht="13.5" thickBot="1" x14ac:dyDescent="0.25">
      <c r="A756" s="431" t="s">
        <v>793</v>
      </c>
      <c r="B756" s="309" t="s">
        <v>269</v>
      </c>
      <c r="C756" s="135"/>
      <c r="D756" s="306" t="s">
        <v>81</v>
      </c>
      <c r="E756" s="306"/>
      <c r="F756" s="306">
        <v>200019</v>
      </c>
      <c r="G756" s="35" t="s">
        <v>267</v>
      </c>
      <c r="H756" s="565" t="s">
        <v>289</v>
      </c>
      <c r="I756" s="306"/>
      <c r="J756" s="309"/>
    </row>
    <row r="757" spans="1:10" ht="13.5" thickBot="1" x14ac:dyDescent="0.25">
      <c r="A757" s="431" t="s">
        <v>794</v>
      </c>
      <c r="B757" s="309" t="s">
        <v>271</v>
      </c>
      <c r="C757" s="135"/>
      <c r="D757" s="306" t="s">
        <v>27</v>
      </c>
      <c r="E757" s="306"/>
      <c r="F757" s="306" t="s">
        <v>82</v>
      </c>
      <c r="G757" s="35" t="s">
        <v>270</v>
      </c>
      <c r="H757" s="565" t="s">
        <v>285</v>
      </c>
      <c r="I757" s="306"/>
      <c r="J757" s="309"/>
    </row>
    <row r="758" spans="1:10" ht="13.5" thickBot="1" x14ac:dyDescent="0.25">
      <c r="A758" s="431" t="s">
        <v>795</v>
      </c>
      <c r="B758" s="309" t="s">
        <v>272</v>
      </c>
      <c r="C758" s="135"/>
      <c r="D758" s="306" t="s">
        <v>27</v>
      </c>
      <c r="E758" s="306"/>
      <c r="F758" s="306" t="s">
        <v>83</v>
      </c>
      <c r="G758" s="35" t="s">
        <v>270</v>
      </c>
      <c r="H758" s="565" t="s">
        <v>273</v>
      </c>
      <c r="I758" s="306"/>
      <c r="J758" s="309"/>
    </row>
    <row r="759" spans="1:10" ht="13.5" thickBot="1" x14ac:dyDescent="0.25">
      <c r="A759" s="431" t="s">
        <v>796</v>
      </c>
      <c r="B759" s="524" t="s">
        <v>600</v>
      </c>
      <c r="C759" s="452"/>
      <c r="D759" s="523" t="s">
        <v>84</v>
      </c>
      <c r="E759" s="523" t="s">
        <v>601</v>
      </c>
      <c r="F759" s="523" t="s">
        <v>599</v>
      </c>
      <c r="G759" s="47" t="s">
        <v>97</v>
      </c>
      <c r="H759" s="566" t="s">
        <v>274</v>
      </c>
      <c r="I759" s="523"/>
      <c r="J759" s="524"/>
    </row>
    <row r="760" spans="1:10" ht="13.5" thickBot="1" x14ac:dyDescent="0.25">
      <c r="A760" s="470" t="s">
        <v>797</v>
      </c>
      <c r="B760" s="419" t="s">
        <v>1481</v>
      </c>
      <c r="C760" s="500"/>
      <c r="D760" s="418" t="s">
        <v>84</v>
      </c>
      <c r="E760" s="418" t="s">
        <v>1482</v>
      </c>
      <c r="F760" s="418" t="s">
        <v>1654</v>
      </c>
      <c r="G760" s="251" t="s">
        <v>1655</v>
      </c>
      <c r="H760" s="567" t="s">
        <v>1656</v>
      </c>
      <c r="I760" s="416"/>
      <c r="J760" s="412"/>
    </row>
    <row r="761" spans="1:10" ht="13.5" thickBot="1" x14ac:dyDescent="0.25">
      <c r="A761" s="470">
        <v>45962</v>
      </c>
      <c r="B761" s="419" t="s">
        <v>1659</v>
      </c>
      <c r="C761" s="500"/>
      <c r="D761" s="418" t="s">
        <v>84</v>
      </c>
      <c r="E761" s="418" t="s">
        <v>1657</v>
      </c>
      <c r="F761" s="418">
        <v>6028626</v>
      </c>
      <c r="G761" s="251"/>
      <c r="H761" s="567" t="s">
        <v>1658</v>
      </c>
      <c r="I761" s="416"/>
      <c r="J761" s="412"/>
    </row>
    <row r="762" spans="1:10" ht="60.75" customHeight="1" thickBot="1" x14ac:dyDescent="0.25">
      <c r="A762" s="470" t="s">
        <v>1332</v>
      </c>
      <c r="B762" s="271" t="s">
        <v>598</v>
      </c>
      <c r="C762" s="140"/>
      <c r="D762" s="272" t="s">
        <v>84</v>
      </c>
      <c r="E762" s="568" t="s">
        <v>596</v>
      </c>
      <c r="F762" s="568">
        <v>176000513</v>
      </c>
      <c r="G762" s="142"/>
      <c r="H762" s="569">
        <v>1950</v>
      </c>
      <c r="I762" s="272"/>
      <c r="J762" s="775" t="s">
        <v>597</v>
      </c>
    </row>
    <row r="763" spans="1:10" ht="25.5" x14ac:dyDescent="0.2">
      <c r="A763" s="994" t="s">
        <v>1480</v>
      </c>
      <c r="B763" s="1018" t="s">
        <v>1324</v>
      </c>
      <c r="C763" s="999"/>
      <c r="D763" s="860" t="s">
        <v>176</v>
      </c>
      <c r="E763" s="570" t="s">
        <v>1335</v>
      </c>
      <c r="F763" s="570" t="s">
        <v>1336</v>
      </c>
      <c r="G763" s="32"/>
      <c r="H763" s="571"/>
      <c r="I763" s="520"/>
      <c r="J763" s="517" t="s">
        <v>1337</v>
      </c>
    </row>
    <row r="764" spans="1:10" x14ac:dyDescent="0.2">
      <c r="A764" s="1005"/>
      <c r="B764" s="1019"/>
      <c r="C764" s="983"/>
      <c r="D764" s="861"/>
      <c r="E764" s="521" t="s">
        <v>1325</v>
      </c>
      <c r="F764" s="573" t="s">
        <v>1326</v>
      </c>
      <c r="G764" s="33"/>
      <c r="H764" s="572"/>
      <c r="I764" s="521"/>
      <c r="J764" s="518" t="s">
        <v>1327</v>
      </c>
    </row>
    <row r="765" spans="1:10" x14ac:dyDescent="0.2">
      <c r="A765" s="1005"/>
      <c r="B765" s="1019"/>
      <c r="C765" s="983"/>
      <c r="D765" s="861"/>
      <c r="E765" s="861" t="s">
        <v>1330</v>
      </c>
      <c r="F765" s="573" t="s">
        <v>1328</v>
      </c>
      <c r="G765" s="33"/>
      <c r="H765" s="572"/>
      <c r="I765" s="521"/>
      <c r="J765" s="855" t="s">
        <v>1329</v>
      </c>
    </row>
    <row r="766" spans="1:10" x14ac:dyDescent="0.2">
      <c r="A766" s="1005"/>
      <c r="B766" s="1019"/>
      <c r="C766" s="983"/>
      <c r="D766" s="861"/>
      <c r="E766" s="861"/>
      <c r="F766" s="573">
        <v>21946</v>
      </c>
      <c r="G766" s="33"/>
      <c r="H766" s="572"/>
      <c r="I766" s="521"/>
      <c r="J766" s="855"/>
    </row>
    <row r="767" spans="1:10" x14ac:dyDescent="0.2">
      <c r="A767" s="1005"/>
      <c r="B767" s="1019"/>
      <c r="C767" s="983"/>
      <c r="D767" s="861"/>
      <c r="E767" s="521" t="s">
        <v>1339</v>
      </c>
      <c r="F767" s="573" t="s">
        <v>1338</v>
      </c>
      <c r="G767" s="33"/>
      <c r="H767" s="572"/>
      <c r="I767" s="521"/>
      <c r="J767" s="518"/>
    </row>
    <row r="768" spans="1:10" x14ac:dyDescent="0.2">
      <c r="A768" s="1005"/>
      <c r="B768" s="1019"/>
      <c r="C768" s="983"/>
      <c r="D768" s="861"/>
      <c r="E768" s="1017" t="s">
        <v>1331</v>
      </c>
      <c r="F768" s="573" t="s">
        <v>1333</v>
      </c>
      <c r="G768" s="33"/>
      <c r="H768" s="572"/>
      <c r="I768" s="521"/>
      <c r="J768" s="855" t="s">
        <v>1334</v>
      </c>
    </row>
    <row r="769" spans="1:10" x14ac:dyDescent="0.2">
      <c r="A769" s="1005"/>
      <c r="B769" s="1019"/>
      <c r="C769" s="983"/>
      <c r="D769" s="861"/>
      <c r="E769" s="1017"/>
      <c r="F769" s="573">
        <v>21943</v>
      </c>
      <c r="G769" s="33"/>
      <c r="H769" s="572"/>
      <c r="I769" s="521"/>
      <c r="J769" s="855"/>
    </row>
    <row r="770" spans="1:10" x14ac:dyDescent="0.2">
      <c r="A770" s="1005"/>
      <c r="B770" s="1019"/>
      <c r="C770" s="983"/>
      <c r="D770" s="521" t="s">
        <v>1341</v>
      </c>
      <c r="E770" s="573" t="s">
        <v>1331</v>
      </c>
      <c r="F770" s="573">
        <v>12758</v>
      </c>
      <c r="G770" s="33" t="s">
        <v>1342</v>
      </c>
      <c r="H770" s="572" t="s">
        <v>1343</v>
      </c>
      <c r="I770" s="521"/>
      <c r="J770" s="518"/>
    </row>
    <row r="771" spans="1:10" x14ac:dyDescent="0.2">
      <c r="A771" s="1005"/>
      <c r="B771" s="1019"/>
      <c r="C771" s="983"/>
      <c r="D771" s="521"/>
      <c r="E771" s="573" t="s">
        <v>1347</v>
      </c>
      <c r="F771" s="573">
        <v>10103233001</v>
      </c>
      <c r="G771" s="33" t="s">
        <v>1348</v>
      </c>
      <c r="H771" s="572">
        <v>149</v>
      </c>
      <c r="I771" s="521"/>
      <c r="J771" s="518"/>
    </row>
    <row r="772" spans="1:10" x14ac:dyDescent="0.2">
      <c r="A772" s="1005"/>
      <c r="B772" s="1019"/>
      <c r="C772" s="983"/>
      <c r="D772" s="521" t="s">
        <v>1344</v>
      </c>
      <c r="E772" s="573" t="s">
        <v>1345</v>
      </c>
      <c r="F772" s="573">
        <v>11111914001</v>
      </c>
      <c r="G772" s="33" t="s">
        <v>1346</v>
      </c>
      <c r="H772" s="572">
        <v>308</v>
      </c>
      <c r="I772" s="521"/>
      <c r="J772" s="518"/>
    </row>
    <row r="773" spans="1:10" x14ac:dyDescent="0.2">
      <c r="A773" s="1005"/>
      <c r="B773" s="1019"/>
      <c r="C773" s="983"/>
      <c r="D773" s="861" t="s">
        <v>1340</v>
      </c>
      <c r="E773" s="1017" t="s">
        <v>1349</v>
      </c>
      <c r="F773" s="573" t="s">
        <v>1350</v>
      </c>
      <c r="G773" s="33" t="s">
        <v>1036</v>
      </c>
      <c r="H773" s="574">
        <v>34</v>
      </c>
      <c r="I773" s="521"/>
      <c r="J773" s="518"/>
    </row>
    <row r="774" spans="1:10" x14ac:dyDescent="0.2">
      <c r="A774" s="1005"/>
      <c r="B774" s="1019"/>
      <c r="C774" s="983"/>
      <c r="D774" s="861"/>
      <c r="E774" s="1017"/>
      <c r="F774" s="573" t="s">
        <v>1351</v>
      </c>
      <c r="G774" s="33" t="s">
        <v>1159</v>
      </c>
      <c r="H774" s="574">
        <v>76</v>
      </c>
      <c r="I774" s="521"/>
      <c r="J774" s="518"/>
    </row>
    <row r="775" spans="1:10" ht="26.25" thickBot="1" x14ac:dyDescent="0.25">
      <c r="A775" s="822"/>
      <c r="B775" s="1020"/>
      <c r="C775" s="984"/>
      <c r="D775" s="522" t="s">
        <v>1352</v>
      </c>
      <c r="E775" s="575" t="s">
        <v>1353</v>
      </c>
      <c r="F775" s="575">
        <v>20212</v>
      </c>
      <c r="G775" s="34" t="s">
        <v>693</v>
      </c>
      <c r="H775" s="576"/>
      <c r="I775" s="522" t="s">
        <v>1354</v>
      </c>
      <c r="J775" s="519"/>
    </row>
    <row r="776" spans="1:10" ht="16.5" thickBot="1" x14ac:dyDescent="0.3">
      <c r="A776" s="841" t="s">
        <v>123</v>
      </c>
      <c r="B776" s="842"/>
      <c r="C776" s="842"/>
      <c r="D776" s="842"/>
      <c r="E776" s="842"/>
      <c r="F776" s="842"/>
      <c r="G776" s="842"/>
      <c r="H776" s="842"/>
      <c r="I776" s="842"/>
      <c r="J776" s="842"/>
    </row>
    <row r="777" spans="1:10" ht="13.5" thickBot="1" x14ac:dyDescent="0.25">
      <c r="A777" s="833" t="s">
        <v>798</v>
      </c>
      <c r="B777" s="882" t="s">
        <v>230</v>
      </c>
      <c r="C777" s="922"/>
      <c r="D777" s="908" t="s">
        <v>124</v>
      </c>
      <c r="E777" s="908" t="s">
        <v>126</v>
      </c>
      <c r="F777" s="483" t="s">
        <v>127</v>
      </c>
      <c r="G777" s="56" t="s">
        <v>128</v>
      </c>
      <c r="H777" s="122"/>
      <c r="I777" s="483" t="s">
        <v>125</v>
      </c>
      <c r="J777" s="8"/>
    </row>
    <row r="778" spans="1:10" ht="13.5" thickBot="1" x14ac:dyDescent="0.25">
      <c r="A778" s="989"/>
      <c r="B778" s="882"/>
      <c r="C778" s="922"/>
      <c r="D778" s="924"/>
      <c r="E778" s="909"/>
      <c r="F778" s="439" t="s">
        <v>129</v>
      </c>
      <c r="G778" s="37" t="s">
        <v>130</v>
      </c>
      <c r="H778" s="123"/>
      <c r="I778" s="439" t="s">
        <v>125</v>
      </c>
      <c r="J778" s="433"/>
    </row>
    <row r="779" spans="1:10" ht="13.5" thickBot="1" x14ac:dyDescent="0.25">
      <c r="A779" s="989"/>
      <c r="B779" s="882"/>
      <c r="C779" s="922"/>
      <c r="D779" s="846"/>
      <c r="E779" s="482" t="s">
        <v>131</v>
      </c>
      <c r="F779" s="482" t="s">
        <v>132</v>
      </c>
      <c r="G779" s="38" t="s">
        <v>133</v>
      </c>
      <c r="H779" s="124"/>
      <c r="I779" s="482"/>
      <c r="J779" s="434"/>
    </row>
    <row r="780" spans="1:10" ht="13.5" thickBot="1" x14ac:dyDescent="0.25">
      <c r="A780" s="989"/>
      <c r="B780" s="883"/>
      <c r="C780" s="844"/>
      <c r="D780" s="20" t="s">
        <v>5</v>
      </c>
      <c r="E780" s="20" t="s">
        <v>134</v>
      </c>
      <c r="F780" s="20" t="s">
        <v>135</v>
      </c>
      <c r="G780" s="39" t="s">
        <v>136</v>
      </c>
      <c r="H780" s="125"/>
      <c r="I780" s="449"/>
      <c r="J780" s="460" t="s">
        <v>137</v>
      </c>
    </row>
    <row r="781" spans="1:10" ht="13.5" thickBot="1" x14ac:dyDescent="0.25">
      <c r="A781" s="989" t="s">
        <v>799</v>
      </c>
      <c r="B781" s="881" t="s">
        <v>229</v>
      </c>
      <c r="C781" s="843"/>
      <c r="D781" s="845" t="s">
        <v>124</v>
      </c>
      <c r="E781" s="845" t="s">
        <v>138</v>
      </c>
      <c r="F781" s="458" t="s">
        <v>139</v>
      </c>
      <c r="G781" s="36" t="s">
        <v>128</v>
      </c>
      <c r="H781" s="126"/>
      <c r="I781" s="458"/>
      <c r="J781" s="466"/>
    </row>
    <row r="782" spans="1:10" ht="13.5" thickBot="1" x14ac:dyDescent="0.25">
      <c r="A782" s="989"/>
      <c r="B782" s="882"/>
      <c r="C782" s="922"/>
      <c r="D782" s="924"/>
      <c r="E782" s="909"/>
      <c r="F782" s="439" t="s">
        <v>140</v>
      </c>
      <c r="G782" s="37" t="s">
        <v>130</v>
      </c>
      <c r="H782" s="123"/>
      <c r="I782" s="439"/>
      <c r="J782" s="433"/>
    </row>
    <row r="783" spans="1:10" ht="13.5" thickBot="1" x14ac:dyDescent="0.25">
      <c r="A783" s="989"/>
      <c r="B783" s="882"/>
      <c r="C783" s="922"/>
      <c r="D783" s="846"/>
      <c r="E783" s="482" t="s">
        <v>141</v>
      </c>
      <c r="F783" s="482" t="s">
        <v>142</v>
      </c>
      <c r="G783" s="38" t="s">
        <v>128</v>
      </c>
      <c r="H783" s="124"/>
      <c r="I783" s="482"/>
      <c r="J783" s="434"/>
    </row>
    <row r="784" spans="1:10" ht="13.5" thickBot="1" x14ac:dyDescent="0.25">
      <c r="A784" s="989"/>
      <c r="B784" s="907"/>
      <c r="C784" s="923"/>
      <c r="D784" s="845" t="s">
        <v>176</v>
      </c>
      <c r="E784" s="845" t="s">
        <v>213</v>
      </c>
      <c r="F784" s="458" t="s">
        <v>214</v>
      </c>
      <c r="G784" s="36" t="s">
        <v>128</v>
      </c>
      <c r="H784" s="81">
        <v>13.2</v>
      </c>
      <c r="I784" s="458"/>
      <c r="J784" s="466"/>
    </row>
    <row r="785" spans="1:10" ht="13.5" thickBot="1" x14ac:dyDescent="0.25">
      <c r="A785" s="989"/>
      <c r="B785" s="907"/>
      <c r="C785" s="923"/>
      <c r="D785" s="908"/>
      <c r="E785" s="908"/>
      <c r="F785" s="439" t="s">
        <v>216</v>
      </c>
      <c r="G785" s="37" t="s">
        <v>201</v>
      </c>
      <c r="H785" s="82">
        <v>65</v>
      </c>
      <c r="I785" s="439"/>
      <c r="J785" s="433"/>
    </row>
    <row r="786" spans="1:10" ht="13.5" thickBot="1" x14ac:dyDescent="0.25">
      <c r="A786" s="989"/>
      <c r="B786" s="907"/>
      <c r="C786" s="923"/>
      <c r="D786" s="908"/>
      <c r="E786" s="908"/>
      <c r="F786" s="439" t="s">
        <v>217</v>
      </c>
      <c r="G786" s="37" t="s">
        <v>202</v>
      </c>
      <c r="H786" s="82">
        <v>237.5</v>
      </c>
      <c r="I786" s="439"/>
      <c r="J786" s="433"/>
    </row>
    <row r="787" spans="1:10" ht="13.5" thickBot="1" x14ac:dyDescent="0.25">
      <c r="A787" s="989"/>
      <c r="B787" s="907"/>
      <c r="C787" s="923"/>
      <c r="D787" s="908"/>
      <c r="E787" s="908"/>
      <c r="F787" s="439" t="s">
        <v>215</v>
      </c>
      <c r="G787" s="37" t="s">
        <v>109</v>
      </c>
      <c r="H787" s="82">
        <v>24.1</v>
      </c>
      <c r="I787" s="439"/>
      <c r="J787" s="433"/>
    </row>
    <row r="788" spans="1:10" ht="13.5" thickBot="1" x14ac:dyDescent="0.25">
      <c r="A788" s="989"/>
      <c r="B788" s="907"/>
      <c r="C788" s="923"/>
      <c r="D788" s="908"/>
      <c r="E788" s="846"/>
      <c r="F788" s="482" t="s">
        <v>218</v>
      </c>
      <c r="G788" s="38" t="s">
        <v>205</v>
      </c>
      <c r="H788" s="83">
        <v>109.5</v>
      </c>
      <c r="I788" s="482"/>
      <c r="J788" s="434"/>
    </row>
    <row r="789" spans="1:10" ht="13.5" thickBot="1" x14ac:dyDescent="0.25">
      <c r="A789" s="989"/>
      <c r="B789" s="907"/>
      <c r="C789" s="923"/>
      <c r="D789" s="908"/>
      <c r="E789" s="845" t="s">
        <v>219</v>
      </c>
      <c r="F789" s="458" t="s">
        <v>220</v>
      </c>
      <c r="G789" s="36" t="s">
        <v>145</v>
      </c>
      <c r="H789" s="81">
        <v>12</v>
      </c>
      <c r="I789" s="458"/>
      <c r="J789" s="466"/>
    </row>
    <row r="790" spans="1:10" ht="13.5" thickBot="1" x14ac:dyDescent="0.25">
      <c r="A790" s="989"/>
      <c r="B790" s="907"/>
      <c r="C790" s="923"/>
      <c r="D790" s="908"/>
      <c r="E790" s="908"/>
      <c r="F790" s="439" t="s">
        <v>221</v>
      </c>
      <c r="G790" s="37" t="s">
        <v>128</v>
      </c>
      <c r="H790" s="82">
        <v>39.700000000000003</v>
      </c>
      <c r="I790" s="439"/>
      <c r="J790" s="433"/>
    </row>
    <row r="791" spans="1:10" ht="13.5" thickBot="1" x14ac:dyDescent="0.25">
      <c r="A791" s="989"/>
      <c r="B791" s="907"/>
      <c r="C791" s="923"/>
      <c r="D791" s="908"/>
      <c r="E791" s="846"/>
      <c r="F791" s="482" t="s">
        <v>222</v>
      </c>
      <c r="G791" s="38" t="s">
        <v>201</v>
      </c>
      <c r="H791" s="83">
        <v>195</v>
      </c>
      <c r="I791" s="482"/>
      <c r="J791" s="434"/>
    </row>
    <row r="792" spans="1:10" ht="13.5" thickBot="1" x14ac:dyDescent="0.25">
      <c r="A792" s="989"/>
      <c r="B792" s="907"/>
      <c r="C792" s="923"/>
      <c r="D792" s="908"/>
      <c r="E792" s="845" t="s">
        <v>223</v>
      </c>
      <c r="F792" s="458" t="s">
        <v>226</v>
      </c>
      <c r="G792" s="36" t="s">
        <v>224</v>
      </c>
      <c r="H792" s="81">
        <v>25.4</v>
      </c>
      <c r="I792" s="458"/>
      <c r="J792" s="466" t="s">
        <v>228</v>
      </c>
    </row>
    <row r="793" spans="1:10" ht="13.5" thickBot="1" x14ac:dyDescent="0.25">
      <c r="A793" s="989"/>
      <c r="B793" s="883"/>
      <c r="C793" s="844"/>
      <c r="D793" s="846"/>
      <c r="E793" s="846"/>
      <c r="F793" s="482" t="s">
        <v>227</v>
      </c>
      <c r="G793" s="38" t="s">
        <v>225</v>
      </c>
      <c r="H793" s="83">
        <v>15.6</v>
      </c>
      <c r="I793" s="482"/>
      <c r="J793" s="434" t="s">
        <v>228</v>
      </c>
    </row>
    <row r="794" spans="1:10" ht="13.5" thickBot="1" x14ac:dyDescent="0.25">
      <c r="A794" s="989" t="s">
        <v>800</v>
      </c>
      <c r="B794" s="881" t="s">
        <v>231</v>
      </c>
      <c r="C794" s="843"/>
      <c r="D794" s="449" t="s">
        <v>124</v>
      </c>
      <c r="E794" s="449" t="s">
        <v>143</v>
      </c>
      <c r="F794" s="449" t="s">
        <v>144</v>
      </c>
      <c r="G794" s="39" t="s">
        <v>145</v>
      </c>
      <c r="H794" s="125"/>
      <c r="I794" s="449"/>
      <c r="J794" s="460" t="s">
        <v>146</v>
      </c>
    </row>
    <row r="795" spans="1:10" ht="13.5" thickBot="1" x14ac:dyDescent="0.25">
      <c r="A795" s="989"/>
      <c r="B795" s="882"/>
      <c r="C795" s="922"/>
      <c r="D795" s="845" t="s">
        <v>176</v>
      </c>
      <c r="E795" s="845" t="s">
        <v>232</v>
      </c>
      <c r="F795" s="458" t="s">
        <v>235</v>
      </c>
      <c r="G795" s="36" t="s">
        <v>236</v>
      </c>
      <c r="H795" s="81">
        <v>9.5</v>
      </c>
      <c r="I795" s="458"/>
      <c r="J795" s="466" t="s">
        <v>234</v>
      </c>
    </row>
    <row r="796" spans="1:10" ht="13.5" thickBot="1" x14ac:dyDescent="0.25">
      <c r="A796" s="989"/>
      <c r="B796" s="882"/>
      <c r="C796" s="922"/>
      <c r="D796" s="908"/>
      <c r="E796" s="846"/>
      <c r="F796" s="482" t="s">
        <v>237</v>
      </c>
      <c r="G796" s="38" t="s">
        <v>145</v>
      </c>
      <c r="H796" s="83">
        <v>14.4</v>
      </c>
      <c r="I796" s="482"/>
      <c r="J796" s="434"/>
    </row>
    <row r="797" spans="1:10" ht="13.5" thickBot="1" x14ac:dyDescent="0.25">
      <c r="A797" s="989"/>
      <c r="B797" s="882"/>
      <c r="C797" s="922"/>
      <c r="D797" s="908"/>
      <c r="E797" s="845" t="s">
        <v>233</v>
      </c>
      <c r="F797" s="458" t="s">
        <v>238</v>
      </c>
      <c r="G797" s="36" t="s">
        <v>242</v>
      </c>
      <c r="H797" s="81">
        <v>16.899999999999999</v>
      </c>
      <c r="I797" s="458"/>
      <c r="J797" s="466" t="s">
        <v>240</v>
      </c>
    </row>
    <row r="798" spans="1:10" ht="13.5" thickBot="1" x14ac:dyDescent="0.25">
      <c r="A798" s="989"/>
      <c r="B798" s="883"/>
      <c r="C798" s="844"/>
      <c r="D798" s="846"/>
      <c r="E798" s="846"/>
      <c r="F798" s="482" t="s">
        <v>239</v>
      </c>
      <c r="G798" s="38" t="s">
        <v>243</v>
      </c>
      <c r="H798" s="83">
        <v>35.9</v>
      </c>
      <c r="I798" s="482"/>
      <c r="J798" s="434" t="s">
        <v>241</v>
      </c>
    </row>
    <row r="799" spans="1:10" ht="13.5" thickBot="1" x14ac:dyDescent="0.25">
      <c r="A799" s="989" t="s">
        <v>801</v>
      </c>
      <c r="B799" s="881" t="s">
        <v>147</v>
      </c>
      <c r="C799" s="843"/>
      <c r="D799" s="449" t="s">
        <v>124</v>
      </c>
      <c r="E799" s="449" t="s">
        <v>150</v>
      </c>
      <c r="F799" s="449" t="s">
        <v>151</v>
      </c>
      <c r="G799" s="39" t="s">
        <v>145</v>
      </c>
      <c r="H799" s="125"/>
      <c r="I799" s="449"/>
      <c r="J799" s="460"/>
    </row>
    <row r="800" spans="1:10" ht="13.5" thickBot="1" x14ac:dyDescent="0.25">
      <c r="A800" s="989"/>
      <c r="B800" s="882"/>
      <c r="C800" s="923"/>
      <c r="D800" s="845" t="s">
        <v>176</v>
      </c>
      <c r="E800" s="845" t="s">
        <v>150</v>
      </c>
      <c r="F800" s="458" t="s">
        <v>245</v>
      </c>
      <c r="G800" s="36" t="s">
        <v>236</v>
      </c>
      <c r="H800" s="81">
        <v>9.3000000000000007</v>
      </c>
      <c r="I800" s="458"/>
      <c r="J800" s="466" t="s">
        <v>244</v>
      </c>
    </row>
    <row r="801" spans="1:10" ht="13.5" thickBot="1" x14ac:dyDescent="0.25">
      <c r="A801" s="989"/>
      <c r="B801" s="882"/>
      <c r="C801" s="923"/>
      <c r="D801" s="924"/>
      <c r="E801" s="846"/>
      <c r="F801" s="482" t="s">
        <v>246</v>
      </c>
      <c r="G801" s="38" t="s">
        <v>145</v>
      </c>
      <c r="H801" s="83">
        <v>17.600000000000001</v>
      </c>
      <c r="I801" s="482"/>
      <c r="J801" s="434"/>
    </row>
    <row r="802" spans="1:10" ht="13.5" thickBot="1" x14ac:dyDescent="0.25">
      <c r="A802" s="989"/>
      <c r="B802" s="882"/>
      <c r="C802" s="923"/>
      <c r="D802" s="924"/>
      <c r="E802" s="449" t="s">
        <v>247</v>
      </c>
      <c r="F802" s="449" t="s">
        <v>248</v>
      </c>
      <c r="G802" s="39" t="s">
        <v>145</v>
      </c>
      <c r="H802" s="83">
        <v>32.799999999999997</v>
      </c>
      <c r="I802" s="449"/>
      <c r="J802" s="460" t="str">
        <f>"+ phenol red"</f>
        <v>+ phenol red</v>
      </c>
    </row>
    <row r="803" spans="1:10" ht="13.5" thickBot="1" x14ac:dyDescent="0.25">
      <c r="A803" s="989"/>
      <c r="B803" s="882"/>
      <c r="C803" s="923"/>
      <c r="D803" s="924"/>
      <c r="E803" s="845" t="s">
        <v>249</v>
      </c>
      <c r="F803" s="458" t="s">
        <v>250</v>
      </c>
      <c r="G803" s="36" t="s">
        <v>145</v>
      </c>
      <c r="H803" s="81">
        <v>12.4</v>
      </c>
      <c r="I803" s="458"/>
      <c r="J803" s="466" t="str">
        <f>"+ phenol red"</f>
        <v>+ phenol red</v>
      </c>
    </row>
    <row r="804" spans="1:10" ht="13.5" thickBot="1" x14ac:dyDescent="0.25">
      <c r="A804" s="989"/>
      <c r="B804" s="883"/>
      <c r="C804" s="844"/>
      <c r="D804" s="846"/>
      <c r="E804" s="908"/>
      <c r="F804" s="482" t="s">
        <v>251</v>
      </c>
      <c r="G804" s="38" t="s">
        <v>128</v>
      </c>
      <c r="H804" s="83">
        <v>52.8</v>
      </c>
      <c r="I804" s="482"/>
      <c r="J804" s="434" t="str">
        <f>"+ phenol red"</f>
        <v>+ phenol red</v>
      </c>
    </row>
    <row r="805" spans="1:10" ht="13.5" thickBot="1" x14ac:dyDescent="0.25">
      <c r="A805" s="989" t="s">
        <v>802</v>
      </c>
      <c r="B805" s="881" t="s">
        <v>148</v>
      </c>
      <c r="C805" s="843"/>
      <c r="D805" s="845" t="s">
        <v>124</v>
      </c>
      <c r="E805" s="845" t="s">
        <v>149</v>
      </c>
      <c r="F805" s="458" t="s">
        <v>153</v>
      </c>
      <c r="G805" s="36" t="s">
        <v>145</v>
      </c>
      <c r="H805" s="126"/>
      <c r="I805" s="458"/>
      <c r="J805" s="466"/>
    </row>
    <row r="806" spans="1:10" ht="13.5" thickBot="1" x14ac:dyDescent="0.25">
      <c r="A806" s="989"/>
      <c r="B806" s="883"/>
      <c r="C806" s="844"/>
      <c r="D806" s="846"/>
      <c r="E806" s="846"/>
      <c r="F806" s="482" t="s">
        <v>154</v>
      </c>
      <c r="G806" s="38" t="s">
        <v>128</v>
      </c>
      <c r="H806" s="124"/>
      <c r="I806" s="482"/>
      <c r="J806" s="434"/>
    </row>
    <row r="807" spans="1:10" ht="13.5" thickBot="1" x14ac:dyDescent="0.25">
      <c r="A807" s="989" t="s">
        <v>803</v>
      </c>
      <c r="B807" s="881" t="s">
        <v>252</v>
      </c>
      <c r="C807" s="843"/>
      <c r="D807" s="845" t="s">
        <v>176</v>
      </c>
      <c r="E807" s="845" t="s">
        <v>253</v>
      </c>
      <c r="F807" s="458" t="s">
        <v>254</v>
      </c>
      <c r="G807" s="36" t="s">
        <v>145</v>
      </c>
      <c r="H807" s="81">
        <v>14</v>
      </c>
      <c r="I807" s="458"/>
      <c r="J807" s="466" t="str">
        <f>"+ phenol red"</f>
        <v>+ phenol red</v>
      </c>
    </row>
    <row r="808" spans="1:10" ht="13.5" thickBot="1" x14ac:dyDescent="0.25">
      <c r="A808" s="989"/>
      <c r="B808" s="883"/>
      <c r="C808" s="844"/>
      <c r="D808" s="846"/>
      <c r="E808" s="846"/>
      <c r="F808" s="482" t="s">
        <v>255</v>
      </c>
      <c r="G808" s="38" t="s">
        <v>128</v>
      </c>
      <c r="H808" s="83">
        <v>43.6</v>
      </c>
      <c r="I808" s="482"/>
      <c r="J808" s="434" t="str">
        <f>"+ phenol red"</f>
        <v>+ phenol red</v>
      </c>
    </row>
    <row r="809" spans="1:10" ht="13.5" thickBot="1" x14ac:dyDescent="0.25">
      <c r="A809" s="989" t="s">
        <v>804</v>
      </c>
      <c r="B809" s="881" t="s">
        <v>152</v>
      </c>
      <c r="C809" s="843"/>
      <c r="D809" s="845" t="s">
        <v>124</v>
      </c>
      <c r="E809" s="845" t="s">
        <v>149</v>
      </c>
      <c r="F809" s="458" t="s">
        <v>155</v>
      </c>
      <c r="G809" s="36" t="s">
        <v>145</v>
      </c>
      <c r="H809" s="126"/>
      <c r="I809" s="458"/>
      <c r="J809" s="466"/>
    </row>
    <row r="810" spans="1:10" ht="13.5" thickBot="1" x14ac:dyDescent="0.25">
      <c r="A810" s="989"/>
      <c r="B810" s="882"/>
      <c r="C810" s="922"/>
      <c r="D810" s="846"/>
      <c r="E810" s="846"/>
      <c r="F810" s="482" t="s">
        <v>156</v>
      </c>
      <c r="G810" s="38" t="s">
        <v>128</v>
      </c>
      <c r="H810" s="124"/>
      <c r="I810" s="482"/>
      <c r="J810" s="434"/>
    </row>
    <row r="811" spans="1:10" ht="13.5" thickBot="1" x14ac:dyDescent="0.25">
      <c r="A811" s="989"/>
      <c r="B811" s="907"/>
      <c r="C811" s="923"/>
      <c r="D811" s="845" t="s">
        <v>176</v>
      </c>
      <c r="E811" s="845" t="s">
        <v>253</v>
      </c>
      <c r="F811" s="458" t="s">
        <v>256</v>
      </c>
      <c r="G811" s="36" t="s">
        <v>145</v>
      </c>
      <c r="H811" s="81">
        <v>12.9</v>
      </c>
      <c r="I811" s="458"/>
      <c r="J811" s="466" t="str">
        <f>"+ phenol red"</f>
        <v>+ phenol red</v>
      </c>
    </row>
    <row r="812" spans="1:10" ht="13.5" thickBot="1" x14ac:dyDescent="0.25">
      <c r="A812" s="989"/>
      <c r="B812" s="883"/>
      <c r="C812" s="844"/>
      <c r="D812" s="846"/>
      <c r="E812" s="846"/>
      <c r="F812" s="482" t="s">
        <v>257</v>
      </c>
      <c r="G812" s="38" t="s">
        <v>128</v>
      </c>
      <c r="H812" s="83">
        <v>44</v>
      </c>
      <c r="I812" s="482"/>
      <c r="J812" s="434" t="str">
        <f>"+ phenol red"</f>
        <v>+ phenol red</v>
      </c>
    </row>
    <row r="813" spans="1:10" ht="13.5" thickBot="1" x14ac:dyDescent="0.25">
      <c r="A813" s="989" t="s">
        <v>805</v>
      </c>
      <c r="B813" s="881" t="s">
        <v>258</v>
      </c>
      <c r="C813" s="843"/>
      <c r="D813" s="845" t="s">
        <v>176</v>
      </c>
      <c r="E813" s="845" t="s">
        <v>259</v>
      </c>
      <c r="F813" s="458" t="s">
        <v>260</v>
      </c>
      <c r="G813" s="36" t="s">
        <v>236</v>
      </c>
      <c r="H813" s="81">
        <v>10</v>
      </c>
      <c r="I813" s="458"/>
      <c r="J813" s="466" t="s">
        <v>263</v>
      </c>
    </row>
    <row r="814" spans="1:10" ht="13.5" thickBot="1" x14ac:dyDescent="0.25">
      <c r="A814" s="989"/>
      <c r="B814" s="883"/>
      <c r="C814" s="844"/>
      <c r="D814" s="846"/>
      <c r="E814" s="846"/>
      <c r="F814" s="482" t="s">
        <v>261</v>
      </c>
      <c r="G814" s="38" t="s">
        <v>145</v>
      </c>
      <c r="H814" s="83">
        <v>20.7</v>
      </c>
      <c r="I814" s="482"/>
      <c r="J814" s="434" t="s">
        <v>262</v>
      </c>
    </row>
    <row r="815" spans="1:10" ht="13.5" thickBot="1" x14ac:dyDescent="0.25">
      <c r="A815" s="989" t="s">
        <v>806</v>
      </c>
      <c r="B815" s="881" t="s">
        <v>195</v>
      </c>
      <c r="C815" s="843"/>
      <c r="D815" s="845" t="s">
        <v>176</v>
      </c>
      <c r="E815" s="845" t="s">
        <v>196</v>
      </c>
      <c r="F815" s="458" t="s">
        <v>198</v>
      </c>
      <c r="G815" s="36" t="s">
        <v>128</v>
      </c>
      <c r="H815" s="81">
        <v>11.2</v>
      </c>
      <c r="I815" s="458"/>
      <c r="J815" s="466" t="s">
        <v>197</v>
      </c>
    </row>
    <row r="816" spans="1:10" ht="13.5" thickBot="1" x14ac:dyDescent="0.25">
      <c r="A816" s="989"/>
      <c r="B816" s="882"/>
      <c r="C816" s="922"/>
      <c r="D816" s="908"/>
      <c r="E816" s="908"/>
      <c r="F816" s="439" t="s">
        <v>199</v>
      </c>
      <c r="G816" s="37" t="s">
        <v>201</v>
      </c>
      <c r="H816" s="82">
        <v>53.8</v>
      </c>
      <c r="I816" s="439"/>
      <c r="J816" s="433" t="s">
        <v>197</v>
      </c>
    </row>
    <row r="817" spans="1:10" ht="13.5" thickBot="1" x14ac:dyDescent="0.25">
      <c r="A817" s="989"/>
      <c r="B817" s="882"/>
      <c r="C817" s="922"/>
      <c r="D817" s="908"/>
      <c r="E817" s="908"/>
      <c r="F817" s="439" t="s">
        <v>200</v>
      </c>
      <c r="G817" s="37" t="s">
        <v>202</v>
      </c>
      <c r="H817" s="82">
        <v>193</v>
      </c>
      <c r="I817" s="439"/>
      <c r="J817" s="433" t="s">
        <v>197</v>
      </c>
    </row>
    <row r="818" spans="1:10" ht="13.5" thickBot="1" x14ac:dyDescent="0.25">
      <c r="A818" s="989"/>
      <c r="B818" s="882"/>
      <c r="C818" s="922"/>
      <c r="D818" s="908"/>
      <c r="E818" s="908"/>
      <c r="F818" s="439" t="s">
        <v>203</v>
      </c>
      <c r="G818" s="37" t="s">
        <v>162</v>
      </c>
      <c r="H818" s="82">
        <v>21.3</v>
      </c>
      <c r="I818" s="439"/>
      <c r="J818" s="433" t="s">
        <v>197</v>
      </c>
    </row>
    <row r="819" spans="1:10" ht="13.5" thickBot="1" x14ac:dyDescent="0.25">
      <c r="A819" s="989"/>
      <c r="B819" s="883"/>
      <c r="C819" s="844"/>
      <c r="D819" s="846"/>
      <c r="E819" s="846"/>
      <c r="F819" s="482" t="s">
        <v>204</v>
      </c>
      <c r="G819" s="38" t="s">
        <v>205</v>
      </c>
      <c r="H819" s="83">
        <v>99.9</v>
      </c>
      <c r="I819" s="482"/>
      <c r="J819" s="434" t="s">
        <v>197</v>
      </c>
    </row>
    <row r="820" spans="1:10" ht="13.5" thickBot="1" x14ac:dyDescent="0.25">
      <c r="A820" s="989" t="s">
        <v>807</v>
      </c>
      <c r="B820" s="881" t="s">
        <v>206</v>
      </c>
      <c r="C820" s="843"/>
      <c r="D820" s="845" t="s">
        <v>176</v>
      </c>
      <c r="E820" s="845" t="s">
        <v>207</v>
      </c>
      <c r="F820" s="458" t="s">
        <v>208</v>
      </c>
      <c r="G820" s="36" t="s">
        <v>128</v>
      </c>
      <c r="H820" s="81">
        <v>10.6</v>
      </c>
      <c r="I820" s="458"/>
      <c r="J820" s="466" t="s">
        <v>197</v>
      </c>
    </row>
    <row r="821" spans="1:10" ht="13.5" thickBot="1" x14ac:dyDescent="0.25">
      <c r="A821" s="989"/>
      <c r="B821" s="882"/>
      <c r="C821" s="922"/>
      <c r="D821" s="908"/>
      <c r="E821" s="908"/>
      <c r="F821" s="439" t="s">
        <v>209</v>
      </c>
      <c r="G821" s="37" t="s">
        <v>201</v>
      </c>
      <c r="H821" s="82">
        <v>53.6</v>
      </c>
      <c r="I821" s="439"/>
      <c r="J821" s="433" t="s">
        <v>197</v>
      </c>
    </row>
    <row r="822" spans="1:10" ht="13.5" thickBot="1" x14ac:dyDescent="0.25">
      <c r="A822" s="989"/>
      <c r="B822" s="882"/>
      <c r="C822" s="922"/>
      <c r="D822" s="908"/>
      <c r="E822" s="908"/>
      <c r="F822" s="439" t="s">
        <v>210</v>
      </c>
      <c r="G822" s="37" t="s">
        <v>162</v>
      </c>
      <c r="H822" s="82">
        <v>20.5</v>
      </c>
      <c r="I822" s="439"/>
      <c r="J822" s="433" t="s">
        <v>197</v>
      </c>
    </row>
    <row r="823" spans="1:10" ht="13.5" thickBot="1" x14ac:dyDescent="0.25">
      <c r="A823" s="989"/>
      <c r="B823" s="883"/>
      <c r="C823" s="844"/>
      <c r="D823" s="846"/>
      <c r="E823" s="846"/>
      <c r="F823" s="482" t="s">
        <v>204</v>
      </c>
      <c r="G823" s="38" t="s">
        <v>205</v>
      </c>
      <c r="H823" s="83">
        <v>91.2</v>
      </c>
      <c r="I823" s="482"/>
      <c r="J823" s="434" t="s">
        <v>197</v>
      </c>
    </row>
    <row r="824" spans="1:10" ht="13.5" thickBot="1" x14ac:dyDescent="0.25">
      <c r="A824" s="989" t="s">
        <v>808</v>
      </c>
      <c r="B824" s="881" t="s">
        <v>159</v>
      </c>
      <c r="C824" s="843"/>
      <c r="D824" s="845" t="s">
        <v>124</v>
      </c>
      <c r="E824" s="845" t="s">
        <v>160</v>
      </c>
      <c r="F824" s="458" t="s">
        <v>161</v>
      </c>
      <c r="G824" s="36" t="s">
        <v>128</v>
      </c>
      <c r="H824" s="126"/>
      <c r="I824" s="458"/>
      <c r="J824" s="466"/>
    </row>
    <row r="825" spans="1:10" ht="13.5" thickBot="1" x14ac:dyDescent="0.25">
      <c r="A825" s="989"/>
      <c r="B825" s="882"/>
      <c r="C825" s="922"/>
      <c r="D825" s="846"/>
      <c r="E825" s="846"/>
      <c r="F825" s="482" t="s">
        <v>163</v>
      </c>
      <c r="G825" s="38" t="s">
        <v>162</v>
      </c>
      <c r="H825" s="124"/>
      <c r="I825" s="482"/>
      <c r="J825" s="434"/>
    </row>
    <row r="826" spans="1:10" ht="13.5" thickBot="1" x14ac:dyDescent="0.25">
      <c r="A826" s="989"/>
      <c r="B826" s="907"/>
      <c r="C826" s="923"/>
      <c r="D826" s="845" t="s">
        <v>176</v>
      </c>
      <c r="E826" s="816" t="s">
        <v>160</v>
      </c>
      <c r="F826" s="458" t="s">
        <v>211</v>
      </c>
      <c r="G826" s="36" t="s">
        <v>128</v>
      </c>
      <c r="H826" s="81">
        <v>13.2</v>
      </c>
      <c r="I826" s="458"/>
      <c r="J826" s="466"/>
    </row>
    <row r="827" spans="1:10" ht="13.5" thickBot="1" x14ac:dyDescent="0.25">
      <c r="A827" s="989"/>
      <c r="B827" s="883"/>
      <c r="C827" s="844"/>
      <c r="D827" s="846"/>
      <c r="E827" s="817"/>
      <c r="F827" s="482" t="s">
        <v>212</v>
      </c>
      <c r="G827" s="38" t="s">
        <v>201</v>
      </c>
      <c r="H827" s="83">
        <v>66.8</v>
      </c>
      <c r="I827" s="482"/>
      <c r="J827" s="434"/>
    </row>
    <row r="828" spans="1:10" ht="13.5" thickBot="1" x14ac:dyDescent="0.25">
      <c r="A828" s="989" t="s">
        <v>809</v>
      </c>
      <c r="B828" s="881" t="s">
        <v>164</v>
      </c>
      <c r="C828" s="843"/>
      <c r="D828" s="845" t="s">
        <v>124</v>
      </c>
      <c r="E828" s="845" t="s">
        <v>165</v>
      </c>
      <c r="F828" s="458" t="s">
        <v>153</v>
      </c>
      <c r="G828" s="36" t="s">
        <v>128</v>
      </c>
      <c r="H828" s="126"/>
      <c r="I828" s="458"/>
      <c r="J828" s="466"/>
    </row>
    <row r="829" spans="1:10" ht="13.5" thickBot="1" x14ac:dyDescent="0.25">
      <c r="A829" s="989"/>
      <c r="B829" s="883"/>
      <c r="C829" s="844"/>
      <c r="D829" s="846"/>
      <c r="E829" s="846"/>
      <c r="F829" s="482" t="s">
        <v>154</v>
      </c>
      <c r="G829" s="38" t="s">
        <v>162</v>
      </c>
      <c r="H829" s="124"/>
      <c r="I829" s="482"/>
      <c r="J829" s="434"/>
    </row>
    <row r="830" spans="1:10" ht="13.5" thickBot="1" x14ac:dyDescent="0.25">
      <c r="A830" s="989" t="s">
        <v>810</v>
      </c>
      <c r="B830" s="881" t="s">
        <v>166</v>
      </c>
      <c r="C830" s="843"/>
      <c r="D830" s="845" t="s">
        <v>124</v>
      </c>
      <c r="E830" s="845" t="s">
        <v>167</v>
      </c>
      <c r="F830" s="458" t="s">
        <v>168</v>
      </c>
      <c r="G830" s="36" t="s">
        <v>128</v>
      </c>
      <c r="H830" s="126"/>
      <c r="I830" s="458"/>
      <c r="J830" s="466"/>
    </row>
    <row r="831" spans="1:10" ht="13.5" thickBot="1" x14ac:dyDescent="0.25">
      <c r="A831" s="989"/>
      <c r="B831" s="883"/>
      <c r="C831" s="844"/>
      <c r="D831" s="846"/>
      <c r="E831" s="846"/>
      <c r="F831" s="482" t="s">
        <v>169</v>
      </c>
      <c r="G831" s="38" t="s">
        <v>162</v>
      </c>
      <c r="H831" s="124"/>
      <c r="I831" s="482"/>
      <c r="J831" s="434"/>
    </row>
    <row r="832" spans="1:10" ht="13.5" thickBot="1" x14ac:dyDescent="0.25">
      <c r="A832" s="989" t="s">
        <v>811</v>
      </c>
      <c r="B832" s="881" t="s">
        <v>170</v>
      </c>
      <c r="C832" s="843"/>
      <c r="D832" s="845" t="s">
        <v>124</v>
      </c>
      <c r="E832" s="845" t="s">
        <v>173</v>
      </c>
      <c r="F832" s="449" t="s">
        <v>171</v>
      </c>
      <c r="G832" s="39" t="s">
        <v>128</v>
      </c>
      <c r="H832" s="125"/>
      <c r="I832" s="449"/>
      <c r="J832" s="460"/>
    </row>
    <row r="833" spans="1:10" ht="13.5" thickBot="1" x14ac:dyDescent="0.25">
      <c r="A833" s="989"/>
      <c r="B833" s="883"/>
      <c r="C833" s="844"/>
      <c r="D833" s="846"/>
      <c r="E833" s="846"/>
      <c r="F833" s="449" t="s">
        <v>172</v>
      </c>
      <c r="G833" s="39" t="s">
        <v>162</v>
      </c>
      <c r="H833" s="125"/>
      <c r="I833" s="449"/>
      <c r="J833" s="460"/>
    </row>
    <row r="834" spans="1:10" ht="13.5" thickBot="1" x14ac:dyDescent="0.25">
      <c r="A834" s="989" t="s">
        <v>812</v>
      </c>
      <c r="B834" s="881" t="s">
        <v>157</v>
      </c>
      <c r="C834" s="843"/>
      <c r="D834" s="20" t="s">
        <v>124</v>
      </c>
      <c r="E834" s="449" t="s">
        <v>174</v>
      </c>
      <c r="F834" s="449" t="s">
        <v>175</v>
      </c>
      <c r="G834" s="39" t="s">
        <v>106</v>
      </c>
      <c r="H834" s="125"/>
      <c r="I834" s="449"/>
      <c r="J834" s="460"/>
    </row>
    <row r="835" spans="1:10" ht="13.5" thickBot="1" x14ac:dyDescent="0.25">
      <c r="A835" s="989"/>
      <c r="B835" s="882"/>
      <c r="C835" s="923"/>
      <c r="D835" s="845" t="s">
        <v>176</v>
      </c>
      <c r="E835" s="845" t="s">
        <v>177</v>
      </c>
      <c r="F835" s="449" t="s">
        <v>178</v>
      </c>
      <c r="G835" s="39" t="s">
        <v>182</v>
      </c>
      <c r="H835" s="90">
        <v>11.2</v>
      </c>
      <c r="I835" s="449"/>
      <c r="J835" s="460" t="s">
        <v>183</v>
      </c>
    </row>
    <row r="836" spans="1:10" ht="13.5" thickBot="1" x14ac:dyDescent="0.25">
      <c r="A836" s="989"/>
      <c r="B836" s="883"/>
      <c r="C836" s="844"/>
      <c r="D836" s="846"/>
      <c r="E836" s="846"/>
      <c r="F836" s="449" t="s">
        <v>180</v>
      </c>
      <c r="G836" s="39" t="s">
        <v>181</v>
      </c>
      <c r="H836" s="90">
        <v>58.1</v>
      </c>
      <c r="I836" s="449"/>
      <c r="J836" s="460" t="s">
        <v>184</v>
      </c>
    </row>
    <row r="837" spans="1:10" ht="13.5" thickBot="1" x14ac:dyDescent="0.25">
      <c r="A837" s="989" t="s">
        <v>813</v>
      </c>
      <c r="B837" s="881" t="s">
        <v>158</v>
      </c>
      <c r="C837" s="843"/>
      <c r="D837" s="845" t="s">
        <v>176</v>
      </c>
      <c r="E837" s="845" t="s">
        <v>179</v>
      </c>
      <c r="F837" s="449" t="s">
        <v>185</v>
      </c>
      <c r="G837" s="39" t="s">
        <v>186</v>
      </c>
      <c r="H837" s="90">
        <v>7.2</v>
      </c>
      <c r="I837" s="449"/>
      <c r="J837" s="460"/>
    </row>
    <row r="838" spans="1:10" ht="13.5" thickBot="1" x14ac:dyDescent="0.25">
      <c r="A838" s="989"/>
      <c r="B838" s="883"/>
      <c r="C838" s="844"/>
      <c r="D838" s="846"/>
      <c r="E838" s="846"/>
      <c r="F838" s="449" t="s">
        <v>188</v>
      </c>
      <c r="G838" s="39" t="s">
        <v>187</v>
      </c>
      <c r="H838" s="90">
        <v>16.399999999999999</v>
      </c>
      <c r="I838" s="449"/>
      <c r="J838" s="460"/>
    </row>
    <row r="839" spans="1:10" ht="13.5" thickBot="1" x14ac:dyDescent="0.25">
      <c r="A839" s="989" t="s">
        <v>814</v>
      </c>
      <c r="B839" s="881" t="s">
        <v>189</v>
      </c>
      <c r="C839" s="843"/>
      <c r="D839" s="845" t="s">
        <v>176</v>
      </c>
      <c r="E839" s="816" t="s">
        <v>190</v>
      </c>
      <c r="F839" s="458" t="s">
        <v>191</v>
      </c>
      <c r="G839" s="36" t="s">
        <v>113</v>
      </c>
      <c r="H839" s="81">
        <v>14.5</v>
      </c>
      <c r="I839" s="458"/>
      <c r="J839" s="466"/>
    </row>
    <row r="840" spans="1:10" ht="13.5" thickBot="1" x14ac:dyDescent="0.25">
      <c r="A840" s="989"/>
      <c r="B840" s="882"/>
      <c r="C840" s="922"/>
      <c r="D840" s="908"/>
      <c r="E840" s="817"/>
      <c r="F840" s="482" t="s">
        <v>191</v>
      </c>
      <c r="G840" s="38" t="s">
        <v>106</v>
      </c>
      <c r="H840" s="83">
        <v>27.9</v>
      </c>
      <c r="I840" s="482"/>
      <c r="J840" s="434"/>
    </row>
    <row r="841" spans="1:10" ht="13.5" thickBot="1" x14ac:dyDescent="0.25">
      <c r="A841" s="989"/>
      <c r="B841" s="882"/>
      <c r="C841" s="922"/>
      <c r="D841" s="908"/>
      <c r="E841" s="845" t="s">
        <v>192</v>
      </c>
      <c r="F841" s="458" t="s">
        <v>193</v>
      </c>
      <c r="G841" s="36" t="s">
        <v>186</v>
      </c>
      <c r="H841" s="81">
        <v>8.1999999999999993</v>
      </c>
      <c r="I841" s="458"/>
      <c r="J841" s="466"/>
    </row>
    <row r="842" spans="1:10" ht="13.5" thickBot="1" x14ac:dyDescent="0.25">
      <c r="A842" s="989"/>
      <c r="B842" s="883"/>
      <c r="C842" s="844"/>
      <c r="D842" s="846"/>
      <c r="E842" s="846"/>
      <c r="F842" s="482" t="s">
        <v>194</v>
      </c>
      <c r="G842" s="38" t="s">
        <v>187</v>
      </c>
      <c r="H842" s="83">
        <v>16.399999999999999</v>
      </c>
      <c r="I842" s="482"/>
      <c r="J842" s="434"/>
    </row>
    <row r="843" spans="1:10" ht="13.5" thickBot="1" x14ac:dyDescent="0.25">
      <c r="A843" s="494" t="s">
        <v>815</v>
      </c>
      <c r="B843" s="477" t="s">
        <v>313</v>
      </c>
      <c r="C843" s="480"/>
      <c r="D843" s="479" t="s">
        <v>9</v>
      </c>
      <c r="E843" s="479"/>
      <c r="F843" s="479" t="str">
        <f>"11296736001"</f>
        <v>11296736001</v>
      </c>
      <c r="G843" s="57"/>
      <c r="H843" s="127"/>
      <c r="I843" s="479"/>
      <c r="J843" s="477"/>
    </row>
    <row r="844" spans="1:10" ht="26.25" thickBot="1" x14ac:dyDescent="0.25">
      <c r="A844" s="424" t="s">
        <v>816</v>
      </c>
      <c r="B844" s="477" t="s">
        <v>314</v>
      </c>
      <c r="C844" s="480"/>
      <c r="D844" s="479" t="s">
        <v>9</v>
      </c>
      <c r="E844" s="479"/>
      <c r="F844" s="479" t="str">
        <f>"11299964001"</f>
        <v>11299964001</v>
      </c>
      <c r="G844" s="57"/>
      <c r="H844" s="127"/>
      <c r="I844" s="479"/>
      <c r="J844" s="477"/>
    </row>
    <row r="845" spans="1:10" ht="16.5" thickBot="1" x14ac:dyDescent="0.3">
      <c r="A845" s="841" t="s">
        <v>892</v>
      </c>
      <c r="B845" s="842"/>
      <c r="C845" s="842"/>
      <c r="D845" s="842"/>
      <c r="E845" s="842"/>
      <c r="F845" s="842"/>
      <c r="G845" s="842"/>
      <c r="H845" s="842"/>
      <c r="I845" s="842"/>
      <c r="J845" s="842"/>
    </row>
    <row r="846" spans="1:10" ht="38.25" x14ac:dyDescent="0.2">
      <c r="A846" s="1038" t="s">
        <v>893</v>
      </c>
      <c r="B846" s="882" t="s">
        <v>894</v>
      </c>
      <c r="C846" s="480"/>
      <c r="D846" s="479" t="s">
        <v>895</v>
      </c>
      <c r="E846" s="479" t="s">
        <v>896</v>
      </c>
      <c r="F846" s="479" t="s">
        <v>897</v>
      </c>
      <c r="G846" s="57" t="s">
        <v>898</v>
      </c>
      <c r="H846" s="128">
        <v>93.84</v>
      </c>
      <c r="I846" s="479"/>
      <c r="J846" s="477" t="s">
        <v>899</v>
      </c>
    </row>
    <row r="847" spans="1:10" ht="38.25" x14ac:dyDescent="0.2">
      <c r="A847" s="1058"/>
      <c r="B847" s="907"/>
      <c r="C847" s="480"/>
      <c r="D847" s="479" t="s">
        <v>895</v>
      </c>
      <c r="E847" s="479" t="s">
        <v>900</v>
      </c>
      <c r="F847" s="479" t="s">
        <v>901</v>
      </c>
      <c r="G847" s="57" t="s">
        <v>902</v>
      </c>
      <c r="H847" s="128">
        <v>94.84</v>
      </c>
      <c r="I847" s="479"/>
      <c r="J847" s="477" t="s">
        <v>903</v>
      </c>
    </row>
    <row r="848" spans="1:10" x14ac:dyDescent="0.2">
      <c r="A848" s="1058"/>
      <c r="B848" s="907"/>
      <c r="C848" s="480"/>
      <c r="D848" s="924" t="s">
        <v>904</v>
      </c>
      <c r="E848" s="924" t="s">
        <v>905</v>
      </c>
      <c r="F848" s="60">
        <v>359</v>
      </c>
      <c r="G848" s="57" t="s">
        <v>906</v>
      </c>
      <c r="H848" s="128"/>
      <c r="I848" s="479"/>
      <c r="J848" s="907" t="s">
        <v>907</v>
      </c>
    </row>
    <row r="849" spans="1:10" ht="13.5" thickBot="1" x14ac:dyDescent="0.25">
      <c r="A849" s="1059"/>
      <c r="B849" s="907"/>
      <c r="C849" s="480"/>
      <c r="D849" s="1021"/>
      <c r="E849" s="1021"/>
      <c r="F849" s="479">
        <v>4720050</v>
      </c>
      <c r="G849" s="57" t="s">
        <v>908</v>
      </c>
      <c r="H849" s="128"/>
      <c r="I849" s="479"/>
      <c r="J849" s="907"/>
    </row>
    <row r="850" spans="1:10" ht="13.5" thickBot="1" x14ac:dyDescent="0.25">
      <c r="A850" s="494" t="s">
        <v>893</v>
      </c>
      <c r="B850" s="881" t="s">
        <v>909</v>
      </c>
      <c r="C850" s="446"/>
      <c r="D850" s="448" t="s">
        <v>895</v>
      </c>
      <c r="E850" s="448" t="s">
        <v>910</v>
      </c>
      <c r="F850" s="448" t="s">
        <v>911</v>
      </c>
      <c r="G850" s="45" t="s">
        <v>186</v>
      </c>
      <c r="H850" s="129">
        <v>43.14</v>
      </c>
      <c r="I850" s="448"/>
      <c r="J850" s="459" t="s">
        <v>912</v>
      </c>
    </row>
    <row r="851" spans="1:10" ht="26.25" thickBot="1" x14ac:dyDescent="0.25">
      <c r="A851" s="425"/>
      <c r="B851" s="882"/>
      <c r="C851" s="481"/>
      <c r="D851" s="449" t="s">
        <v>913</v>
      </c>
      <c r="E851" s="449" t="s">
        <v>914</v>
      </c>
      <c r="F851" s="449" t="s">
        <v>915</v>
      </c>
      <c r="G851" s="39" t="s">
        <v>916</v>
      </c>
      <c r="H851" s="87"/>
      <c r="I851" s="449"/>
      <c r="J851" s="460" t="s">
        <v>917</v>
      </c>
    </row>
    <row r="852" spans="1:10" x14ac:dyDescent="0.2">
      <c r="A852" s="425"/>
      <c r="B852" s="882"/>
      <c r="C852" s="481"/>
      <c r="D852" s="908" t="s">
        <v>904</v>
      </c>
      <c r="E852" s="908" t="s">
        <v>918</v>
      </c>
      <c r="F852" s="478">
        <v>7360</v>
      </c>
      <c r="G852" s="42" t="s">
        <v>919</v>
      </c>
      <c r="H852" s="130"/>
      <c r="I852" s="478"/>
      <c r="J852" s="882" t="s">
        <v>920</v>
      </c>
    </row>
    <row r="853" spans="1:10" ht="13.5" thickBot="1" x14ac:dyDescent="0.25">
      <c r="A853" s="425"/>
      <c r="B853" s="882"/>
      <c r="C853" s="481"/>
      <c r="D853" s="846"/>
      <c r="E853" s="846"/>
      <c r="F853" s="449">
        <v>7660</v>
      </c>
      <c r="G853" s="39" t="s">
        <v>921</v>
      </c>
      <c r="H853" s="87"/>
      <c r="I853" s="449"/>
      <c r="J853" s="883"/>
    </row>
    <row r="854" spans="1:10" ht="24" x14ac:dyDescent="0.2">
      <c r="A854" s="425"/>
      <c r="B854" s="882"/>
      <c r="C854" s="481"/>
      <c r="D854" s="908" t="s">
        <v>922</v>
      </c>
      <c r="E854" s="478" t="s">
        <v>923</v>
      </c>
      <c r="F854" s="478" t="s">
        <v>924</v>
      </c>
      <c r="G854" s="42" t="s">
        <v>916</v>
      </c>
      <c r="H854" s="130"/>
      <c r="I854" s="478"/>
      <c r="J854" s="476" t="s">
        <v>925</v>
      </c>
    </row>
    <row r="855" spans="1:10" x14ac:dyDescent="0.2">
      <c r="A855" s="425"/>
      <c r="B855" s="882"/>
      <c r="C855" s="481"/>
      <c r="D855" s="908"/>
      <c r="E855" s="478" t="s">
        <v>926</v>
      </c>
      <c r="F855" s="478" t="s">
        <v>927</v>
      </c>
      <c r="G855" s="42" t="s">
        <v>928</v>
      </c>
      <c r="H855" s="130"/>
      <c r="I855" s="478"/>
      <c r="J855" s="476" t="s">
        <v>929</v>
      </c>
    </row>
    <row r="856" spans="1:10" ht="13.5" thickBot="1" x14ac:dyDescent="0.25">
      <c r="A856" s="426"/>
      <c r="B856" s="883"/>
      <c r="C856" s="447"/>
      <c r="D856" s="846"/>
      <c r="E856" s="449" t="s">
        <v>930</v>
      </c>
      <c r="F856" s="449" t="s">
        <v>931</v>
      </c>
      <c r="G856" s="39" t="s">
        <v>932</v>
      </c>
      <c r="H856" s="87"/>
      <c r="I856" s="449"/>
      <c r="J856" s="460" t="s">
        <v>933</v>
      </c>
    </row>
    <row r="857" spans="1:10" ht="25.5" x14ac:dyDescent="0.2">
      <c r="A857" s="496"/>
      <c r="B857" s="477" t="s">
        <v>934</v>
      </c>
      <c r="C857" s="480"/>
      <c r="D857" s="479" t="s">
        <v>913</v>
      </c>
      <c r="E857" s="479" t="s">
        <v>935</v>
      </c>
      <c r="F857" s="479" t="s">
        <v>936</v>
      </c>
      <c r="G857" s="57" t="s">
        <v>937</v>
      </c>
      <c r="H857" s="127"/>
      <c r="I857" s="479"/>
      <c r="J857" s="477" t="s">
        <v>938</v>
      </c>
    </row>
    <row r="858" spans="1:10" ht="24" x14ac:dyDescent="0.2">
      <c r="A858" s="496"/>
      <c r="B858" s="907" t="s">
        <v>939</v>
      </c>
      <c r="C858" s="923"/>
      <c r="D858" s="479" t="s">
        <v>913</v>
      </c>
      <c r="E858" s="479" t="s">
        <v>940</v>
      </c>
      <c r="F858" s="479" t="s">
        <v>941</v>
      </c>
      <c r="G858" s="57" t="s">
        <v>916</v>
      </c>
      <c r="H858" s="127"/>
      <c r="I858" s="479"/>
      <c r="J858" s="477" t="s">
        <v>942</v>
      </c>
    </row>
    <row r="859" spans="1:10" ht="25.5" x14ac:dyDescent="0.2">
      <c r="A859" s="496"/>
      <c r="B859" s="907"/>
      <c r="C859" s="923"/>
      <c r="D859" s="479" t="s">
        <v>904</v>
      </c>
      <c r="E859" s="479" t="s">
        <v>943</v>
      </c>
      <c r="F859" s="479">
        <v>7365</v>
      </c>
      <c r="G859" s="57" t="s">
        <v>919</v>
      </c>
      <c r="H859" s="127"/>
      <c r="I859" s="479"/>
      <c r="J859" s="477" t="s">
        <v>944</v>
      </c>
    </row>
    <row r="860" spans="1:10" ht="38.25" x14ac:dyDescent="0.2">
      <c r="A860" s="496"/>
      <c r="B860" s="907" t="s">
        <v>945</v>
      </c>
      <c r="C860" s="923"/>
      <c r="D860" s="479" t="s">
        <v>913</v>
      </c>
      <c r="E860" s="479" t="s">
        <v>946</v>
      </c>
      <c r="F860" s="479" t="s">
        <v>947</v>
      </c>
      <c r="G860" s="57" t="s">
        <v>948</v>
      </c>
      <c r="H860" s="127"/>
      <c r="I860" s="479"/>
      <c r="J860" s="477" t="s">
        <v>949</v>
      </c>
    </row>
    <row r="861" spans="1:10" ht="38.25" x14ac:dyDescent="0.2">
      <c r="A861" s="496"/>
      <c r="B861" s="907"/>
      <c r="C861" s="923"/>
      <c r="D861" s="479" t="s">
        <v>895</v>
      </c>
      <c r="E861" s="479" t="s">
        <v>950</v>
      </c>
      <c r="F861" s="479" t="s">
        <v>951</v>
      </c>
      <c r="G861" s="57" t="s">
        <v>952</v>
      </c>
      <c r="H861" s="128">
        <v>159.97999999999999</v>
      </c>
      <c r="I861" s="479"/>
      <c r="J861" s="477" t="s">
        <v>953</v>
      </c>
    </row>
    <row r="862" spans="1:10" ht="38.25" x14ac:dyDescent="0.2">
      <c r="A862" s="496"/>
      <c r="B862" s="907"/>
      <c r="C862" s="923"/>
      <c r="D862" s="479" t="s">
        <v>913</v>
      </c>
      <c r="E862" s="479" t="s">
        <v>954</v>
      </c>
      <c r="F862" s="479" t="s">
        <v>955</v>
      </c>
      <c r="G862" s="57" t="s">
        <v>956</v>
      </c>
      <c r="H862" s="127"/>
      <c r="I862" s="479"/>
      <c r="J862" s="477" t="s">
        <v>957</v>
      </c>
    </row>
    <row r="863" spans="1:10" x14ac:dyDescent="0.2">
      <c r="A863" s="496"/>
      <c r="B863" s="907"/>
      <c r="C863" s="923"/>
      <c r="D863" s="924" t="s">
        <v>904</v>
      </c>
      <c r="E863" s="924" t="s">
        <v>958</v>
      </c>
      <c r="F863" s="479">
        <v>4915020</v>
      </c>
      <c r="G863" s="57" t="s">
        <v>959</v>
      </c>
      <c r="H863" s="127"/>
      <c r="I863" s="479"/>
      <c r="J863" s="907" t="s">
        <v>960</v>
      </c>
    </row>
    <row r="864" spans="1:10" x14ac:dyDescent="0.2">
      <c r="A864" s="496"/>
      <c r="B864" s="907"/>
      <c r="C864" s="923"/>
      <c r="D864" s="924"/>
      <c r="E864" s="924"/>
      <c r="F864" s="479">
        <v>4915050</v>
      </c>
      <c r="G864" s="57" t="s">
        <v>961</v>
      </c>
      <c r="H864" s="127"/>
      <c r="I864" s="479"/>
      <c r="J864" s="907"/>
    </row>
    <row r="865" spans="1:10" ht="25.5" x14ac:dyDescent="0.2">
      <c r="A865" s="496"/>
      <c r="B865" s="907"/>
      <c r="C865" s="923"/>
      <c r="D865" s="924" t="s">
        <v>176</v>
      </c>
      <c r="E865" s="479" t="s">
        <v>962</v>
      </c>
      <c r="F865" s="479" t="s">
        <v>963</v>
      </c>
      <c r="G865" s="57" t="s">
        <v>964</v>
      </c>
      <c r="H865" s="128">
        <v>757</v>
      </c>
      <c r="I865" s="479"/>
      <c r="J865" s="477" t="s">
        <v>965</v>
      </c>
    </row>
    <row r="866" spans="1:10" x14ac:dyDescent="0.2">
      <c r="A866" s="496"/>
      <c r="B866" s="907"/>
      <c r="C866" s="923"/>
      <c r="D866" s="1021"/>
      <c r="E866" s="479" t="s">
        <v>966</v>
      </c>
      <c r="F866" s="479" t="s">
        <v>967</v>
      </c>
      <c r="G866" s="57" t="s">
        <v>103</v>
      </c>
      <c r="H866" s="128">
        <v>64.900000000000006</v>
      </c>
      <c r="I866" s="479"/>
      <c r="J866" s="477" t="s">
        <v>968</v>
      </c>
    </row>
    <row r="867" spans="1:10" ht="25.5" x14ac:dyDescent="0.2">
      <c r="A867" s="496"/>
      <c r="B867" s="907"/>
      <c r="C867" s="923"/>
      <c r="D867" s="1021"/>
      <c r="E867" s="479" t="s">
        <v>969</v>
      </c>
      <c r="F867" s="479" t="s">
        <v>970</v>
      </c>
      <c r="G867" s="57" t="s">
        <v>971</v>
      </c>
      <c r="H867" s="128">
        <v>62.4</v>
      </c>
      <c r="I867" s="479"/>
      <c r="J867" s="477" t="s">
        <v>972</v>
      </c>
    </row>
    <row r="868" spans="1:10" ht="25.5" x14ac:dyDescent="0.2">
      <c r="A868" s="496"/>
      <c r="B868" s="907" t="s">
        <v>973</v>
      </c>
      <c r="C868" s="923"/>
      <c r="D868" s="479" t="s">
        <v>895</v>
      </c>
      <c r="E868" s="479" t="s">
        <v>974</v>
      </c>
      <c r="F868" s="479" t="s">
        <v>975</v>
      </c>
      <c r="G868" s="57" t="s">
        <v>976</v>
      </c>
      <c r="H868" s="128">
        <v>47.45</v>
      </c>
      <c r="I868" s="479"/>
      <c r="J868" s="477" t="s">
        <v>977</v>
      </c>
    </row>
    <row r="869" spans="1:10" ht="26.25" thickBot="1" x14ac:dyDescent="0.25">
      <c r="A869" s="496"/>
      <c r="B869" s="907"/>
      <c r="C869" s="844"/>
      <c r="D869" s="479" t="s">
        <v>904</v>
      </c>
      <c r="E869" s="479" t="s">
        <v>973</v>
      </c>
      <c r="F869" s="479">
        <v>1456500</v>
      </c>
      <c r="G869" s="57" t="s">
        <v>978</v>
      </c>
      <c r="H869" s="127"/>
      <c r="I869" s="479"/>
      <c r="J869" s="477" t="s">
        <v>979</v>
      </c>
    </row>
    <row r="870" spans="1:10" ht="16.5" thickBot="1" x14ac:dyDescent="0.3">
      <c r="A870" s="841" t="s">
        <v>980</v>
      </c>
      <c r="B870" s="842"/>
      <c r="C870" s="842"/>
      <c r="D870" s="842"/>
      <c r="E870" s="842"/>
      <c r="F870" s="842"/>
      <c r="G870" s="842"/>
      <c r="H870" s="842"/>
      <c r="I870" s="842"/>
      <c r="J870" s="842"/>
    </row>
    <row r="871" spans="1:10" ht="15.75" thickBot="1" x14ac:dyDescent="0.25">
      <c r="A871" s="1022" t="s">
        <v>981</v>
      </c>
      <c r="B871" s="1023"/>
      <c r="C871" s="1023"/>
      <c r="D871" s="1023"/>
      <c r="E871" s="1023"/>
      <c r="F871" s="1023"/>
      <c r="G871" s="1023"/>
      <c r="H871" s="1023"/>
      <c r="I871" s="1023"/>
      <c r="J871" s="1023"/>
    </row>
    <row r="872" spans="1:10" ht="38.25" x14ac:dyDescent="0.2">
      <c r="A872" s="424" t="s">
        <v>982</v>
      </c>
      <c r="B872" s="477" t="s">
        <v>983</v>
      </c>
      <c r="C872" s="481"/>
      <c r="D872" s="478" t="s">
        <v>984</v>
      </c>
      <c r="E872" s="478" t="s">
        <v>985</v>
      </c>
      <c r="F872" s="478" t="s">
        <v>986</v>
      </c>
      <c r="G872" s="52" t="s">
        <v>312</v>
      </c>
      <c r="H872" s="131">
        <v>315</v>
      </c>
      <c r="I872" s="14"/>
      <c r="J872" s="476" t="s">
        <v>987</v>
      </c>
    </row>
    <row r="873" spans="1:10" x14ac:dyDescent="0.2">
      <c r="A873" s="425" t="s">
        <v>988</v>
      </c>
      <c r="B873" s="907" t="s">
        <v>989</v>
      </c>
      <c r="C873" s="480"/>
      <c r="D873" s="924" t="s">
        <v>176</v>
      </c>
      <c r="E873" s="479" t="s">
        <v>990</v>
      </c>
      <c r="F873" s="479" t="s">
        <v>991</v>
      </c>
      <c r="G873" s="57" t="s">
        <v>992</v>
      </c>
      <c r="H873" s="128">
        <v>29.6</v>
      </c>
      <c r="I873" s="479"/>
      <c r="J873" s="477" t="s">
        <v>993</v>
      </c>
    </row>
    <row r="874" spans="1:10" x14ac:dyDescent="0.2">
      <c r="A874" s="425"/>
      <c r="B874" s="907"/>
      <c r="C874" s="480"/>
      <c r="D874" s="924"/>
      <c r="E874" s="924" t="s">
        <v>994</v>
      </c>
      <c r="F874" s="479" t="s">
        <v>995</v>
      </c>
      <c r="G874" s="57" t="s">
        <v>996</v>
      </c>
      <c r="H874" s="128">
        <v>26.3</v>
      </c>
      <c r="I874" s="479"/>
      <c r="J874" s="907" t="s">
        <v>997</v>
      </c>
    </row>
    <row r="875" spans="1:10" x14ac:dyDescent="0.2">
      <c r="A875" s="425"/>
      <c r="B875" s="907"/>
      <c r="C875" s="480"/>
      <c r="D875" s="924"/>
      <c r="E875" s="924"/>
      <c r="F875" s="479" t="s">
        <v>998</v>
      </c>
      <c r="G875" s="57" t="s">
        <v>299</v>
      </c>
      <c r="H875" s="128">
        <v>41.1</v>
      </c>
      <c r="I875" s="479"/>
      <c r="J875" s="907"/>
    </row>
    <row r="876" spans="1:10" x14ac:dyDescent="0.2">
      <c r="A876" s="425"/>
      <c r="B876" s="907"/>
      <c r="C876" s="480"/>
      <c r="D876" s="924" t="s">
        <v>999</v>
      </c>
      <c r="E876" s="924" t="s">
        <v>989</v>
      </c>
      <c r="F876" s="479" t="s">
        <v>1000</v>
      </c>
      <c r="G876" s="57" t="s">
        <v>299</v>
      </c>
      <c r="H876" s="128">
        <v>29.65</v>
      </c>
      <c r="I876" s="479"/>
      <c r="J876" s="477"/>
    </row>
    <row r="877" spans="1:10" x14ac:dyDescent="0.2">
      <c r="A877" s="425"/>
      <c r="B877" s="907"/>
      <c r="C877" s="480"/>
      <c r="D877" s="924"/>
      <c r="E877" s="924"/>
      <c r="F877" s="479" t="s">
        <v>1001</v>
      </c>
      <c r="G877" s="57" t="s">
        <v>113</v>
      </c>
      <c r="H877" s="128">
        <v>84.25</v>
      </c>
      <c r="I877" s="479"/>
      <c r="J877" s="477"/>
    </row>
    <row r="878" spans="1:10" x14ac:dyDescent="0.2">
      <c r="A878" s="425" t="s">
        <v>1002</v>
      </c>
      <c r="B878" s="907" t="s">
        <v>1003</v>
      </c>
      <c r="C878" s="480"/>
      <c r="D878" s="924" t="s">
        <v>1004</v>
      </c>
      <c r="E878" s="924" t="s">
        <v>1005</v>
      </c>
      <c r="F878" s="924" t="s">
        <v>1006</v>
      </c>
      <c r="G878" s="57" t="s">
        <v>1007</v>
      </c>
      <c r="H878" s="128">
        <v>999</v>
      </c>
      <c r="I878" s="479"/>
      <c r="J878" s="907" t="s">
        <v>1008</v>
      </c>
    </row>
    <row r="879" spans="1:10" x14ac:dyDescent="0.2">
      <c r="A879" s="425"/>
      <c r="B879" s="907"/>
      <c r="C879" s="480"/>
      <c r="D879" s="924"/>
      <c r="E879" s="924"/>
      <c r="F879" s="924"/>
      <c r="G879" s="57" t="s">
        <v>1009</v>
      </c>
      <c r="H879" s="128">
        <v>1999</v>
      </c>
      <c r="I879" s="479"/>
      <c r="J879" s="907"/>
    </row>
    <row r="880" spans="1:10" x14ac:dyDescent="0.2">
      <c r="A880" s="425"/>
      <c r="B880" s="907"/>
      <c r="C880" s="480"/>
      <c r="D880" s="924"/>
      <c r="E880" s="924" t="s">
        <v>1010</v>
      </c>
      <c r="F880" s="924" t="s">
        <v>1011</v>
      </c>
      <c r="G880" s="57" t="s">
        <v>1012</v>
      </c>
      <c r="H880" s="128">
        <v>399</v>
      </c>
      <c r="I880" s="479"/>
      <c r="J880" s="907" t="s">
        <v>1013</v>
      </c>
    </row>
    <row r="881" spans="1:10" x14ac:dyDescent="0.2">
      <c r="A881" s="425"/>
      <c r="B881" s="907"/>
      <c r="C881" s="480"/>
      <c r="D881" s="924"/>
      <c r="E881" s="924"/>
      <c r="F881" s="924"/>
      <c r="G881" s="57" t="s">
        <v>1014</v>
      </c>
      <c r="H881" s="128">
        <v>999</v>
      </c>
      <c r="I881" s="479"/>
      <c r="J881" s="907"/>
    </row>
    <row r="882" spans="1:10" x14ac:dyDescent="0.2">
      <c r="A882" s="425"/>
      <c r="B882" s="907"/>
      <c r="C882" s="480"/>
      <c r="D882" s="924"/>
      <c r="E882" s="924" t="s">
        <v>1015</v>
      </c>
      <c r="F882" s="924" t="s">
        <v>1016</v>
      </c>
      <c r="G882" s="57" t="s">
        <v>1009</v>
      </c>
      <c r="H882" s="128">
        <v>649</v>
      </c>
      <c r="I882" s="479"/>
      <c r="J882" s="907" t="s">
        <v>1017</v>
      </c>
    </row>
    <row r="883" spans="1:10" x14ac:dyDescent="0.2">
      <c r="A883" s="425"/>
      <c r="B883" s="907"/>
      <c r="C883" s="480"/>
      <c r="D883" s="1021"/>
      <c r="E883" s="924"/>
      <c r="F883" s="924"/>
      <c r="G883" s="57" t="s">
        <v>1012</v>
      </c>
      <c r="H883" s="128">
        <v>1099</v>
      </c>
      <c r="I883" s="479"/>
      <c r="J883" s="907"/>
    </row>
    <row r="884" spans="1:10" x14ac:dyDescent="0.2">
      <c r="A884" s="425"/>
      <c r="B884" s="907"/>
      <c r="C884" s="480"/>
      <c r="D884" s="1021"/>
      <c r="E884" s="924" t="s">
        <v>1018</v>
      </c>
      <c r="F884" s="924" t="s">
        <v>1019</v>
      </c>
      <c r="G884" s="57" t="s">
        <v>1007</v>
      </c>
      <c r="H884" s="128">
        <v>699</v>
      </c>
      <c r="I884" s="479"/>
      <c r="J884" s="907" t="s">
        <v>1020</v>
      </c>
    </row>
    <row r="885" spans="1:10" x14ac:dyDescent="0.2">
      <c r="A885" s="425"/>
      <c r="B885" s="907"/>
      <c r="C885" s="480"/>
      <c r="D885" s="1021"/>
      <c r="E885" s="924"/>
      <c r="F885" s="924"/>
      <c r="G885" s="57" t="s">
        <v>1009</v>
      </c>
      <c r="H885" s="128">
        <v>1749</v>
      </c>
      <c r="I885" s="479"/>
      <c r="J885" s="907"/>
    </row>
    <row r="886" spans="1:10" x14ac:dyDescent="0.2">
      <c r="A886" s="425"/>
      <c r="B886" s="907"/>
      <c r="C886" s="480"/>
      <c r="D886" s="1021" t="s">
        <v>1021</v>
      </c>
      <c r="E886" s="479" t="s">
        <v>1010</v>
      </c>
      <c r="F886" s="479" t="s">
        <v>1022</v>
      </c>
      <c r="G886" s="57" t="s">
        <v>1012</v>
      </c>
      <c r="H886" s="128">
        <v>395</v>
      </c>
      <c r="I886" s="479"/>
      <c r="J886" s="477"/>
    </row>
    <row r="887" spans="1:10" x14ac:dyDescent="0.2">
      <c r="A887" s="425"/>
      <c r="B887" s="907"/>
      <c r="C887" s="480"/>
      <c r="D887" s="1021"/>
      <c r="E887" s="924" t="s">
        <v>1018</v>
      </c>
      <c r="F887" s="479" t="s">
        <v>1023</v>
      </c>
      <c r="G887" s="52" t="s">
        <v>1007</v>
      </c>
      <c r="H887" s="132">
        <v>625</v>
      </c>
      <c r="I887" s="479"/>
      <c r="J887" s="477"/>
    </row>
    <row r="888" spans="1:10" x14ac:dyDescent="0.2">
      <c r="A888" s="425"/>
      <c r="B888" s="907"/>
      <c r="C888" s="480"/>
      <c r="D888" s="1021"/>
      <c r="E888" s="924"/>
      <c r="F888" s="479" t="s">
        <v>1024</v>
      </c>
      <c r="G888" s="57" t="s">
        <v>1009</v>
      </c>
      <c r="H888" s="128">
        <v>1707</v>
      </c>
      <c r="I888" s="479"/>
      <c r="J888" s="477"/>
    </row>
    <row r="889" spans="1:10" x14ac:dyDescent="0.2">
      <c r="A889" s="425" t="s">
        <v>1025</v>
      </c>
      <c r="B889" s="907" t="s">
        <v>1026</v>
      </c>
      <c r="C889" s="480"/>
      <c r="D889" s="1021" t="s">
        <v>1027</v>
      </c>
      <c r="E889" s="924" t="s">
        <v>1028</v>
      </c>
      <c r="F889" s="479" t="s">
        <v>1029</v>
      </c>
      <c r="G889" s="57" t="s">
        <v>1030</v>
      </c>
      <c r="H889" s="128">
        <v>25</v>
      </c>
      <c r="I889" s="479"/>
      <c r="J889" s="907" t="s">
        <v>1031</v>
      </c>
    </row>
    <row r="890" spans="1:10" x14ac:dyDescent="0.2">
      <c r="A890" s="425"/>
      <c r="B890" s="907"/>
      <c r="C890" s="480"/>
      <c r="D890" s="1021"/>
      <c r="E890" s="924"/>
      <c r="F890" s="479" t="s">
        <v>1032</v>
      </c>
      <c r="G890" s="57" t="s">
        <v>1033</v>
      </c>
      <c r="H890" s="128">
        <v>96.17</v>
      </c>
      <c r="I890" s="479"/>
      <c r="J890" s="907"/>
    </row>
    <row r="891" spans="1:10" ht="38.25" x14ac:dyDescent="0.2">
      <c r="A891" s="425"/>
      <c r="B891" s="907"/>
      <c r="C891" s="480"/>
      <c r="D891" s="1021" t="s">
        <v>176</v>
      </c>
      <c r="E891" s="479" t="s">
        <v>1034</v>
      </c>
      <c r="F891" s="479" t="s">
        <v>1035</v>
      </c>
      <c r="G891" s="52" t="s">
        <v>1036</v>
      </c>
      <c r="H891" s="132">
        <v>144</v>
      </c>
      <c r="I891" s="479"/>
      <c r="J891" s="477" t="s">
        <v>1037</v>
      </c>
    </row>
    <row r="892" spans="1:10" ht="25.5" x14ac:dyDescent="0.2">
      <c r="A892" s="425"/>
      <c r="B892" s="907"/>
      <c r="C892" s="480"/>
      <c r="D892" s="1021"/>
      <c r="E892" s="479" t="s">
        <v>1038</v>
      </c>
      <c r="F892" s="479" t="s">
        <v>1039</v>
      </c>
      <c r="G892" s="52" t="s">
        <v>697</v>
      </c>
      <c r="H892" s="132">
        <v>106</v>
      </c>
      <c r="I892" s="479"/>
      <c r="J892" s="477" t="s">
        <v>1040</v>
      </c>
    </row>
    <row r="893" spans="1:10" x14ac:dyDescent="0.2">
      <c r="A893" s="425" t="s">
        <v>1041</v>
      </c>
      <c r="B893" s="907" t="s">
        <v>1042</v>
      </c>
      <c r="C893" s="480"/>
      <c r="D893" s="1021" t="s">
        <v>176</v>
      </c>
      <c r="E893" s="924" t="s">
        <v>1043</v>
      </c>
      <c r="F893" s="479" t="s">
        <v>1044</v>
      </c>
      <c r="G893" s="57" t="s">
        <v>1045</v>
      </c>
      <c r="H893" s="128">
        <v>64.3</v>
      </c>
      <c r="I893" s="479"/>
      <c r="J893" s="907" t="s">
        <v>1046</v>
      </c>
    </row>
    <row r="894" spans="1:10" x14ac:dyDescent="0.2">
      <c r="A894" s="425"/>
      <c r="B894" s="907"/>
      <c r="C894" s="480"/>
      <c r="D894" s="1021"/>
      <c r="E894" s="924"/>
      <c r="F894" s="479" t="s">
        <v>1047</v>
      </c>
      <c r="G894" s="57" t="s">
        <v>299</v>
      </c>
      <c r="H894" s="128">
        <v>208.5</v>
      </c>
      <c r="I894" s="479"/>
      <c r="J894" s="907"/>
    </row>
    <row r="895" spans="1:10" x14ac:dyDescent="0.2">
      <c r="A895" s="425"/>
      <c r="B895" s="907"/>
      <c r="C895" s="480"/>
      <c r="D895" s="1021"/>
      <c r="E895" s="924"/>
      <c r="F895" s="479" t="s">
        <v>1048</v>
      </c>
      <c r="G895" s="57" t="s">
        <v>1049</v>
      </c>
      <c r="H895" s="128">
        <v>29.5</v>
      </c>
      <c r="I895" s="479"/>
      <c r="J895" s="907" t="s">
        <v>1050</v>
      </c>
    </row>
    <row r="896" spans="1:10" x14ac:dyDescent="0.2">
      <c r="A896" s="425"/>
      <c r="B896" s="907"/>
      <c r="C896" s="480"/>
      <c r="D896" s="1021"/>
      <c r="E896" s="924"/>
      <c r="F896" s="479" t="s">
        <v>1051</v>
      </c>
      <c r="G896" s="57" t="s">
        <v>1045</v>
      </c>
      <c r="H896" s="128">
        <v>58.5</v>
      </c>
      <c r="I896" s="479"/>
      <c r="J896" s="907"/>
    </row>
    <row r="897" spans="1:10" x14ac:dyDescent="0.2">
      <c r="A897" s="425"/>
      <c r="B897" s="907"/>
      <c r="C897" s="480"/>
      <c r="D897" s="1021"/>
      <c r="E897" s="924"/>
      <c r="F897" s="479" t="s">
        <v>1052</v>
      </c>
      <c r="G897" s="57" t="s">
        <v>299</v>
      </c>
      <c r="H897" s="128">
        <v>189.5</v>
      </c>
      <c r="I897" s="479"/>
      <c r="J897" s="907"/>
    </row>
    <row r="898" spans="1:10" x14ac:dyDescent="0.2">
      <c r="A898" s="425"/>
      <c r="B898" s="907"/>
      <c r="C898" s="480"/>
      <c r="D898" s="1021"/>
      <c r="E898" s="924" t="s">
        <v>1053</v>
      </c>
      <c r="F898" s="479" t="s">
        <v>1054</v>
      </c>
      <c r="G898" s="57" t="s">
        <v>1045</v>
      </c>
      <c r="H898" s="128">
        <v>126</v>
      </c>
      <c r="I898" s="479"/>
      <c r="J898" s="907" t="s">
        <v>1055</v>
      </c>
    </row>
    <row r="899" spans="1:10" x14ac:dyDescent="0.2">
      <c r="A899" s="425"/>
      <c r="B899" s="907"/>
      <c r="C899" s="480"/>
      <c r="D899" s="1021"/>
      <c r="E899" s="924"/>
      <c r="F899" s="479" t="s">
        <v>1056</v>
      </c>
      <c r="G899" s="57" t="s">
        <v>299</v>
      </c>
      <c r="H899" s="128">
        <v>252.5</v>
      </c>
      <c r="I899" s="479"/>
      <c r="J899" s="907"/>
    </row>
    <row r="900" spans="1:10" x14ac:dyDescent="0.2">
      <c r="A900" s="425"/>
      <c r="B900" s="907"/>
      <c r="C900" s="480"/>
      <c r="D900" s="1021"/>
      <c r="E900" s="924"/>
      <c r="F900" s="479" t="s">
        <v>1057</v>
      </c>
      <c r="G900" s="57" t="s">
        <v>113</v>
      </c>
      <c r="H900" s="128">
        <v>1125</v>
      </c>
      <c r="I900" s="479"/>
      <c r="J900" s="907"/>
    </row>
    <row r="901" spans="1:10" x14ac:dyDescent="0.2">
      <c r="A901" s="425"/>
      <c r="B901" s="907"/>
      <c r="C901" s="480"/>
      <c r="D901" s="1021"/>
      <c r="E901" s="924"/>
      <c r="F901" s="479" t="s">
        <v>1058</v>
      </c>
      <c r="G901" s="57" t="s">
        <v>1049</v>
      </c>
      <c r="H901" s="128">
        <v>54.5</v>
      </c>
      <c r="I901" s="479"/>
      <c r="J901" s="907" t="s">
        <v>1050</v>
      </c>
    </row>
    <row r="902" spans="1:10" x14ac:dyDescent="0.2">
      <c r="A902" s="425"/>
      <c r="B902" s="907"/>
      <c r="C902" s="480"/>
      <c r="D902" s="1021"/>
      <c r="E902" s="924"/>
      <c r="F902" s="479" t="s">
        <v>1059</v>
      </c>
      <c r="G902" s="57" t="s">
        <v>1045</v>
      </c>
      <c r="H902" s="128">
        <v>114.5</v>
      </c>
      <c r="I902" s="479"/>
      <c r="J902" s="907"/>
    </row>
    <row r="903" spans="1:10" x14ac:dyDescent="0.2">
      <c r="A903" s="425"/>
      <c r="B903" s="907"/>
      <c r="C903" s="480"/>
      <c r="D903" s="1021"/>
      <c r="E903" s="924"/>
      <c r="F903" s="479" t="s">
        <v>1060</v>
      </c>
      <c r="G903" s="57" t="s">
        <v>996</v>
      </c>
      <c r="H903" s="128">
        <v>146.5</v>
      </c>
      <c r="I903" s="479"/>
      <c r="J903" s="907"/>
    </row>
    <row r="904" spans="1:10" x14ac:dyDescent="0.2">
      <c r="A904" s="425"/>
      <c r="B904" s="907"/>
      <c r="C904" s="480"/>
      <c r="D904" s="1021"/>
      <c r="E904" s="924"/>
      <c r="F904" s="479" t="s">
        <v>1061</v>
      </c>
      <c r="G904" s="57" t="s">
        <v>299</v>
      </c>
      <c r="H904" s="128">
        <v>229.5</v>
      </c>
      <c r="I904" s="479"/>
      <c r="J904" s="907"/>
    </row>
    <row r="905" spans="1:10" x14ac:dyDescent="0.2">
      <c r="A905" s="425"/>
      <c r="B905" s="907"/>
      <c r="C905" s="480"/>
      <c r="D905" s="1021"/>
      <c r="E905" s="924" t="s">
        <v>1062</v>
      </c>
      <c r="F905" s="479" t="s">
        <v>1063</v>
      </c>
      <c r="G905" s="57" t="s">
        <v>1045</v>
      </c>
      <c r="H905" s="128">
        <v>60</v>
      </c>
      <c r="I905" s="479"/>
      <c r="J905" s="907" t="s">
        <v>1064</v>
      </c>
    </row>
    <row r="906" spans="1:10" x14ac:dyDescent="0.2">
      <c r="A906" s="425"/>
      <c r="B906" s="907"/>
      <c r="C906" s="480"/>
      <c r="D906" s="1021"/>
      <c r="E906" s="924"/>
      <c r="F906" s="479" t="s">
        <v>1065</v>
      </c>
      <c r="G906" s="57" t="s">
        <v>996</v>
      </c>
      <c r="H906" s="128">
        <v>113.5</v>
      </c>
      <c r="I906" s="479"/>
      <c r="J906" s="907"/>
    </row>
    <row r="907" spans="1:10" ht="25.5" x14ac:dyDescent="0.2">
      <c r="A907" s="425"/>
      <c r="B907" s="907"/>
      <c r="C907" s="480"/>
      <c r="D907" s="479" t="s">
        <v>1066</v>
      </c>
      <c r="E907" s="924" t="s">
        <v>1067</v>
      </c>
      <c r="F907" s="24" t="s">
        <v>1068</v>
      </c>
      <c r="G907" s="57" t="s">
        <v>1045</v>
      </c>
      <c r="H907" s="128">
        <v>97.4</v>
      </c>
      <c r="I907" s="479"/>
      <c r="J907" s="15">
        <v>0.99</v>
      </c>
    </row>
    <row r="908" spans="1:10" x14ac:dyDescent="0.2">
      <c r="A908" s="425"/>
      <c r="B908" s="907"/>
      <c r="C908" s="480"/>
      <c r="D908" s="10" t="s">
        <v>1069</v>
      </c>
      <c r="E908" s="1021"/>
      <c r="F908" s="61" t="s">
        <v>1070</v>
      </c>
      <c r="G908" s="58" t="s">
        <v>113</v>
      </c>
      <c r="H908" s="133">
        <v>116.53</v>
      </c>
      <c r="I908" s="61"/>
      <c r="J908" s="16">
        <v>0.99</v>
      </c>
    </row>
    <row r="909" spans="1:10" x14ac:dyDescent="0.2">
      <c r="A909" s="425"/>
      <c r="B909" s="907"/>
      <c r="C909" s="480"/>
      <c r="D909" s="924" t="s">
        <v>1066</v>
      </c>
      <c r="E909" s="924" t="s">
        <v>1062</v>
      </c>
      <c r="F909" s="59" t="s">
        <v>1071</v>
      </c>
      <c r="G909" s="57" t="s">
        <v>1049</v>
      </c>
      <c r="H909" s="134">
        <v>50</v>
      </c>
      <c r="I909" s="59"/>
      <c r="J909" s="1024">
        <v>0.98</v>
      </c>
    </row>
    <row r="910" spans="1:10" x14ac:dyDescent="0.2">
      <c r="A910" s="425"/>
      <c r="B910" s="907"/>
      <c r="C910" s="480"/>
      <c r="D910" s="1021"/>
      <c r="E910" s="924"/>
      <c r="F910" s="59" t="s">
        <v>1072</v>
      </c>
      <c r="G910" s="57" t="s">
        <v>996</v>
      </c>
      <c r="H910" s="134">
        <v>54.8</v>
      </c>
      <c r="I910" s="59"/>
      <c r="J910" s="907"/>
    </row>
    <row r="911" spans="1:10" x14ac:dyDescent="0.2">
      <c r="A911" s="425" t="s">
        <v>1073</v>
      </c>
      <c r="B911" s="924" t="s">
        <v>1074</v>
      </c>
      <c r="C911" s="480"/>
      <c r="D911" s="924" t="s">
        <v>176</v>
      </c>
      <c r="E911" s="924" t="s">
        <v>1075</v>
      </c>
      <c r="F911" s="479" t="s">
        <v>1076</v>
      </c>
      <c r="G911" s="57" t="s">
        <v>299</v>
      </c>
      <c r="H911" s="128">
        <v>58.4</v>
      </c>
      <c r="I911" s="479"/>
      <c r="J911" s="907" t="s">
        <v>1077</v>
      </c>
    </row>
    <row r="912" spans="1:10" x14ac:dyDescent="0.2">
      <c r="A912" s="425"/>
      <c r="B912" s="924"/>
      <c r="C912" s="480"/>
      <c r="D912" s="924"/>
      <c r="E912" s="924"/>
      <c r="F912" s="479" t="s">
        <v>1078</v>
      </c>
      <c r="G912" s="57" t="s">
        <v>113</v>
      </c>
      <c r="H912" s="128">
        <v>149</v>
      </c>
      <c r="I912" s="479"/>
      <c r="J912" s="907"/>
    </row>
    <row r="913" spans="1:10" x14ac:dyDescent="0.2">
      <c r="A913" s="496"/>
      <c r="B913" s="924"/>
      <c r="C913" s="480"/>
      <c r="D913" s="924"/>
      <c r="E913" s="924"/>
      <c r="F913" s="479" t="s">
        <v>1079</v>
      </c>
      <c r="G913" s="57" t="s">
        <v>299</v>
      </c>
      <c r="H913" s="128">
        <v>31.4</v>
      </c>
      <c r="I913" s="479"/>
      <c r="J913" s="907" t="s">
        <v>1080</v>
      </c>
    </row>
    <row r="914" spans="1:10" x14ac:dyDescent="0.2">
      <c r="A914" s="496"/>
      <c r="B914" s="924"/>
      <c r="C914" s="480"/>
      <c r="D914" s="924"/>
      <c r="E914" s="924"/>
      <c r="F914" s="479" t="s">
        <v>1081</v>
      </c>
      <c r="G914" s="57" t="s">
        <v>113</v>
      </c>
      <c r="H914" s="128">
        <v>85.2</v>
      </c>
      <c r="I914" s="479"/>
      <c r="J914" s="907"/>
    </row>
    <row r="915" spans="1:10" x14ac:dyDescent="0.2">
      <c r="A915" s="496"/>
      <c r="B915" s="924"/>
      <c r="C915" s="480"/>
      <c r="D915" s="924"/>
      <c r="E915" s="924"/>
      <c r="F915" s="479" t="s">
        <v>1082</v>
      </c>
      <c r="G915" s="57" t="s">
        <v>996</v>
      </c>
      <c r="H915" s="128">
        <v>21</v>
      </c>
      <c r="I915" s="479"/>
      <c r="J915" s="907" t="s">
        <v>1083</v>
      </c>
    </row>
    <row r="916" spans="1:10" x14ac:dyDescent="0.2">
      <c r="A916" s="496"/>
      <c r="B916" s="924"/>
      <c r="C916" s="480"/>
      <c r="D916" s="924"/>
      <c r="E916" s="924"/>
      <c r="F916" s="479" t="s">
        <v>1084</v>
      </c>
      <c r="G916" s="57" t="s">
        <v>299</v>
      </c>
      <c r="H916" s="128">
        <v>26.2</v>
      </c>
      <c r="I916" s="479"/>
      <c r="J916" s="907"/>
    </row>
    <row r="917" spans="1:10" x14ac:dyDescent="0.2">
      <c r="A917" s="496"/>
      <c r="B917" s="924"/>
      <c r="C917" s="480"/>
      <c r="D917" s="924"/>
      <c r="E917" s="924"/>
      <c r="F917" s="479" t="s">
        <v>1085</v>
      </c>
      <c r="G917" s="57" t="s">
        <v>113</v>
      </c>
      <c r="H917" s="128">
        <v>55.4</v>
      </c>
      <c r="I917" s="479"/>
      <c r="J917" s="907"/>
    </row>
    <row r="918" spans="1:10" x14ac:dyDescent="0.2">
      <c r="A918" s="496"/>
      <c r="B918" s="924"/>
      <c r="C918" s="480"/>
      <c r="D918" s="924"/>
      <c r="E918" s="924"/>
      <c r="F918" s="479" t="s">
        <v>1086</v>
      </c>
      <c r="G918" s="57" t="s">
        <v>115</v>
      </c>
      <c r="H918" s="128">
        <v>89.5</v>
      </c>
      <c r="I918" s="479"/>
      <c r="J918" s="907"/>
    </row>
    <row r="919" spans="1:10" x14ac:dyDescent="0.2">
      <c r="A919" s="496"/>
      <c r="B919" s="924"/>
      <c r="C919" s="480"/>
      <c r="D919" s="924"/>
      <c r="E919" s="924" t="s">
        <v>1087</v>
      </c>
      <c r="F919" s="479" t="s">
        <v>1088</v>
      </c>
      <c r="G919" s="57" t="s">
        <v>299</v>
      </c>
      <c r="H919" s="128">
        <v>27</v>
      </c>
      <c r="I919" s="479"/>
      <c r="J919" s="907" t="s">
        <v>1089</v>
      </c>
    </row>
    <row r="920" spans="1:10" x14ac:dyDescent="0.2">
      <c r="A920" s="496"/>
      <c r="B920" s="924"/>
      <c r="C920" s="480"/>
      <c r="D920" s="924"/>
      <c r="E920" s="924"/>
      <c r="F920" s="479" t="s">
        <v>1090</v>
      </c>
      <c r="G920" s="57" t="s">
        <v>113</v>
      </c>
      <c r="H920" s="128">
        <v>73.5</v>
      </c>
      <c r="I920" s="479"/>
      <c r="J920" s="907"/>
    </row>
    <row r="921" spans="1:10" x14ac:dyDescent="0.2">
      <c r="A921" s="496"/>
      <c r="B921" s="924"/>
      <c r="C921" s="480"/>
      <c r="D921" s="924" t="s">
        <v>1091</v>
      </c>
      <c r="E921" s="924" t="s">
        <v>1092</v>
      </c>
      <c r="F921" s="479">
        <v>50824340</v>
      </c>
      <c r="G921" s="57" t="s">
        <v>113</v>
      </c>
      <c r="H921" s="128">
        <v>59</v>
      </c>
      <c r="I921" s="479"/>
      <c r="J921" s="477"/>
    </row>
    <row r="922" spans="1:10" x14ac:dyDescent="0.2">
      <c r="A922" s="496"/>
      <c r="B922" s="924"/>
      <c r="C922" s="480"/>
      <c r="D922" s="924"/>
      <c r="E922" s="924"/>
      <c r="F922" s="479">
        <v>50824341</v>
      </c>
      <c r="G922" s="57" t="s">
        <v>115</v>
      </c>
      <c r="H922" s="128">
        <v>77.459999999999994</v>
      </c>
      <c r="I922" s="479"/>
      <c r="J922" s="477"/>
    </row>
    <row r="923" spans="1:10" x14ac:dyDescent="0.2">
      <c r="A923" s="496"/>
      <c r="B923" s="924"/>
      <c r="C923" s="480"/>
      <c r="D923" s="479" t="s">
        <v>1093</v>
      </c>
      <c r="E923" s="479" t="s">
        <v>1094</v>
      </c>
      <c r="F923" s="479" t="s">
        <v>1095</v>
      </c>
      <c r="G923" s="57" t="s">
        <v>299</v>
      </c>
      <c r="H923" s="128">
        <v>88.4</v>
      </c>
      <c r="I923" s="479"/>
      <c r="J923" s="477" t="s">
        <v>1096</v>
      </c>
    </row>
    <row r="924" spans="1:10" ht="25.5" x14ac:dyDescent="0.2">
      <c r="A924" s="496"/>
      <c r="B924" s="924"/>
      <c r="C924" s="480"/>
      <c r="D924" s="479" t="s">
        <v>1097</v>
      </c>
      <c r="E924" s="479" t="s">
        <v>1098</v>
      </c>
      <c r="F924" s="479" t="s">
        <v>1099</v>
      </c>
      <c r="G924" s="57" t="s">
        <v>113</v>
      </c>
      <c r="H924" s="128">
        <v>37.96</v>
      </c>
      <c r="I924" s="479"/>
      <c r="J924" s="477"/>
    </row>
    <row r="925" spans="1:10" x14ac:dyDescent="0.2">
      <c r="A925" s="425" t="s">
        <v>1100</v>
      </c>
      <c r="B925" s="924" t="s">
        <v>1101</v>
      </c>
      <c r="C925" s="480"/>
      <c r="D925" s="924" t="s">
        <v>176</v>
      </c>
      <c r="E925" s="924" t="s">
        <v>1102</v>
      </c>
      <c r="F925" s="479" t="s">
        <v>1103</v>
      </c>
      <c r="G925" s="57" t="s">
        <v>1049</v>
      </c>
      <c r="H925" s="128">
        <v>51</v>
      </c>
      <c r="I925" s="479"/>
      <c r="J925" s="907" t="s">
        <v>1104</v>
      </c>
    </row>
    <row r="926" spans="1:10" x14ac:dyDescent="0.2">
      <c r="A926" s="496"/>
      <c r="B926" s="924"/>
      <c r="C926" s="480"/>
      <c r="D926" s="924"/>
      <c r="E926" s="924"/>
      <c r="F926" s="479" t="s">
        <v>1105</v>
      </c>
      <c r="G926" s="57" t="s">
        <v>996</v>
      </c>
      <c r="H926" s="128">
        <v>141.5</v>
      </c>
      <c r="I926" s="479"/>
      <c r="J926" s="907"/>
    </row>
    <row r="927" spans="1:10" x14ac:dyDescent="0.2">
      <c r="A927" s="496"/>
      <c r="B927" s="924"/>
      <c r="C927" s="480"/>
      <c r="D927" s="924"/>
      <c r="E927" s="924"/>
      <c r="F927" s="479" t="s">
        <v>1106</v>
      </c>
      <c r="G927" s="57" t="s">
        <v>299</v>
      </c>
      <c r="H927" s="128">
        <v>232</v>
      </c>
      <c r="I927" s="479"/>
      <c r="J927" s="907"/>
    </row>
    <row r="928" spans="1:10" ht="25.5" x14ac:dyDescent="0.2">
      <c r="A928" s="496"/>
      <c r="B928" s="924"/>
      <c r="C928" s="480"/>
      <c r="D928" s="479" t="s">
        <v>1107</v>
      </c>
      <c r="E928" s="479" t="s">
        <v>1108</v>
      </c>
      <c r="F928" s="479" t="s">
        <v>1109</v>
      </c>
      <c r="G928" s="57" t="s">
        <v>299</v>
      </c>
      <c r="H928" s="128">
        <v>63.5</v>
      </c>
      <c r="I928" s="479"/>
      <c r="J928" s="15">
        <v>0.98</v>
      </c>
    </row>
    <row r="929" spans="1:10" x14ac:dyDescent="0.2">
      <c r="A929" s="496"/>
      <c r="B929" s="924"/>
      <c r="C929" s="480"/>
      <c r="D929" s="479" t="s">
        <v>1110</v>
      </c>
      <c r="E929" s="479" t="s">
        <v>1111</v>
      </c>
      <c r="F929" s="479" t="s">
        <v>1112</v>
      </c>
      <c r="G929" s="57" t="s">
        <v>299</v>
      </c>
      <c r="H929" s="128">
        <v>94.9</v>
      </c>
      <c r="I929" s="479"/>
      <c r="J929" s="477"/>
    </row>
    <row r="930" spans="1:10" x14ac:dyDescent="0.2">
      <c r="A930" s="496"/>
      <c r="B930" s="924"/>
      <c r="C930" s="480"/>
      <c r="D930" s="479" t="s">
        <v>1113</v>
      </c>
      <c r="E930" s="479" t="s">
        <v>1114</v>
      </c>
      <c r="F930" s="479" t="s">
        <v>1115</v>
      </c>
      <c r="G930" s="57" t="s">
        <v>299</v>
      </c>
      <c r="H930" s="128">
        <v>72.8</v>
      </c>
      <c r="I930" s="479"/>
      <c r="J930" s="477"/>
    </row>
    <row r="931" spans="1:10" x14ac:dyDescent="0.2">
      <c r="A931" s="496"/>
      <c r="B931" s="924"/>
      <c r="C931" s="480"/>
      <c r="D931" s="479" t="s">
        <v>1116</v>
      </c>
      <c r="E931" s="479" t="s">
        <v>1117</v>
      </c>
      <c r="F931" s="479">
        <v>50213547</v>
      </c>
      <c r="G931" s="57" t="s">
        <v>299</v>
      </c>
      <c r="H931" s="128">
        <v>57.5</v>
      </c>
      <c r="I931" s="479"/>
      <c r="J931" s="477"/>
    </row>
    <row r="932" spans="1:10" x14ac:dyDescent="0.2">
      <c r="A932" s="496"/>
      <c r="B932" s="477"/>
      <c r="C932" s="480"/>
      <c r="D932" s="479"/>
      <c r="E932" s="479"/>
      <c r="F932" s="479"/>
      <c r="G932" s="57"/>
      <c r="H932" s="128"/>
      <c r="I932" s="479"/>
      <c r="J932" s="477"/>
    </row>
    <row r="933" spans="1:10" x14ac:dyDescent="0.2">
      <c r="A933" s="496"/>
      <c r="B933" s="477"/>
      <c r="C933" s="480"/>
      <c r="D933" s="479"/>
      <c r="E933" s="479"/>
      <c r="F933" s="479"/>
      <c r="G933" s="57"/>
      <c r="H933" s="128"/>
      <c r="I933" s="479"/>
      <c r="J933" s="477"/>
    </row>
    <row r="934" spans="1:10" x14ac:dyDescent="0.2">
      <c r="A934" s="425" t="s">
        <v>1118</v>
      </c>
      <c r="B934" s="907" t="s">
        <v>1119</v>
      </c>
      <c r="C934" s="480"/>
      <c r="D934" s="924" t="s">
        <v>176</v>
      </c>
      <c r="E934" s="924" t="s">
        <v>1120</v>
      </c>
      <c r="F934" s="479" t="s">
        <v>1121</v>
      </c>
      <c r="G934" s="57" t="s">
        <v>1122</v>
      </c>
      <c r="H934" s="128">
        <v>77.5</v>
      </c>
      <c r="I934" s="479"/>
      <c r="J934" s="477" t="s">
        <v>1123</v>
      </c>
    </row>
    <row r="935" spans="1:10" x14ac:dyDescent="0.2">
      <c r="A935" s="496"/>
      <c r="B935" s="907"/>
      <c r="C935" s="480"/>
      <c r="D935" s="924"/>
      <c r="E935" s="924"/>
      <c r="F935" s="479" t="s">
        <v>1124</v>
      </c>
      <c r="G935" s="57" t="s">
        <v>1036</v>
      </c>
      <c r="H935" s="128">
        <v>27</v>
      </c>
      <c r="I935" s="479"/>
      <c r="J935" s="907" t="s">
        <v>1125</v>
      </c>
    </row>
    <row r="936" spans="1:10" x14ac:dyDescent="0.2">
      <c r="A936" s="496"/>
      <c r="B936" s="907"/>
      <c r="C936" s="480"/>
      <c r="D936" s="924"/>
      <c r="E936" s="924"/>
      <c r="F936" s="479" t="s">
        <v>1126</v>
      </c>
      <c r="G936" s="57" t="s">
        <v>1127</v>
      </c>
      <c r="H936" s="128">
        <v>50.6</v>
      </c>
      <c r="I936" s="479"/>
      <c r="J936" s="907"/>
    </row>
    <row r="937" spans="1:10" x14ac:dyDescent="0.2">
      <c r="A937" s="496"/>
      <c r="B937" s="907"/>
      <c r="C937" s="480"/>
      <c r="D937" s="924"/>
      <c r="E937" s="924"/>
      <c r="F937" s="479" t="s">
        <v>1128</v>
      </c>
      <c r="G937" s="57" t="s">
        <v>1036</v>
      </c>
      <c r="H937" s="128">
        <v>35.200000000000003</v>
      </c>
      <c r="I937" s="479"/>
      <c r="J937" s="477" t="s">
        <v>1129</v>
      </c>
    </row>
    <row r="938" spans="1:10" x14ac:dyDescent="0.2">
      <c r="A938" s="496"/>
      <c r="B938" s="907"/>
      <c r="C938" s="480"/>
      <c r="D938" s="924"/>
      <c r="E938" s="924"/>
      <c r="F938" s="479" t="s">
        <v>1130</v>
      </c>
      <c r="G938" s="57" t="s">
        <v>1127</v>
      </c>
      <c r="H938" s="128">
        <v>93</v>
      </c>
      <c r="I938" s="479"/>
      <c r="J938" s="477"/>
    </row>
    <row r="939" spans="1:10" x14ac:dyDescent="0.2">
      <c r="A939" s="496"/>
      <c r="B939" s="907"/>
      <c r="C939" s="480"/>
      <c r="D939" s="479" t="s">
        <v>1131</v>
      </c>
      <c r="E939" s="479" t="s">
        <v>1132</v>
      </c>
      <c r="F939" s="479" t="s">
        <v>1133</v>
      </c>
      <c r="G939" s="57" t="s">
        <v>1127</v>
      </c>
      <c r="H939" s="128">
        <v>45.74</v>
      </c>
      <c r="I939" s="479"/>
      <c r="J939" s="477"/>
    </row>
    <row r="940" spans="1:10" ht="38.25" x14ac:dyDescent="0.2">
      <c r="A940" s="496"/>
      <c r="B940" s="907"/>
      <c r="C940" s="480"/>
      <c r="D940" s="479" t="s">
        <v>176</v>
      </c>
      <c r="E940" s="479" t="s">
        <v>1134</v>
      </c>
      <c r="F940" s="479" t="s">
        <v>1135</v>
      </c>
      <c r="G940" s="57" t="s">
        <v>1136</v>
      </c>
      <c r="H940" s="128">
        <v>80.5</v>
      </c>
      <c r="I940" s="479"/>
      <c r="J940" s="477" t="s">
        <v>1137</v>
      </c>
    </row>
    <row r="941" spans="1:10" x14ac:dyDescent="0.2">
      <c r="A941" s="496"/>
      <c r="B941" s="477"/>
      <c r="C941" s="480"/>
      <c r="D941" s="479"/>
      <c r="E941" s="479"/>
      <c r="F941" s="479"/>
      <c r="G941" s="57"/>
      <c r="H941" s="128"/>
      <c r="I941" s="479"/>
      <c r="J941" s="477"/>
    </row>
    <row r="942" spans="1:10" x14ac:dyDescent="0.2">
      <c r="A942" s="496"/>
      <c r="B942" s="477"/>
      <c r="C942" s="480"/>
      <c r="D942" s="479"/>
      <c r="E942" s="479"/>
      <c r="F942" s="479"/>
      <c r="G942" s="57"/>
      <c r="H942" s="128"/>
      <c r="I942" s="479"/>
      <c r="J942" s="477"/>
    </row>
    <row r="943" spans="1:10" x14ac:dyDescent="0.2">
      <c r="A943" s="496"/>
      <c r="B943" s="477"/>
      <c r="C943" s="480"/>
      <c r="D943" s="479"/>
      <c r="E943" s="479"/>
      <c r="F943" s="479"/>
      <c r="G943" s="57"/>
      <c r="H943" s="128"/>
      <c r="I943" s="479"/>
      <c r="J943" s="477"/>
    </row>
    <row r="944" spans="1:10" x14ac:dyDescent="0.2">
      <c r="A944" s="425" t="s">
        <v>1138</v>
      </c>
      <c r="B944" s="907" t="s">
        <v>1139</v>
      </c>
      <c r="C944" s="480"/>
      <c r="D944" s="924" t="s">
        <v>176</v>
      </c>
      <c r="E944" s="924" t="s">
        <v>1140</v>
      </c>
      <c r="F944" s="479" t="s">
        <v>1141</v>
      </c>
      <c r="G944" s="57" t="s">
        <v>1142</v>
      </c>
      <c r="H944" s="128">
        <v>36</v>
      </c>
      <c r="I944" s="479"/>
      <c r="J944" s="907" t="s">
        <v>1143</v>
      </c>
    </row>
    <row r="945" spans="1:10" x14ac:dyDescent="0.2">
      <c r="A945" s="496"/>
      <c r="B945" s="907"/>
      <c r="C945" s="480"/>
      <c r="D945" s="924"/>
      <c r="E945" s="924"/>
      <c r="F945" s="479" t="s">
        <v>1144</v>
      </c>
      <c r="G945" s="57" t="s">
        <v>1145</v>
      </c>
      <c r="H945" s="128">
        <v>57.3</v>
      </c>
      <c r="I945" s="479"/>
      <c r="J945" s="907"/>
    </row>
    <row r="946" spans="1:10" x14ac:dyDescent="0.2">
      <c r="A946" s="496"/>
      <c r="B946" s="907"/>
      <c r="C946" s="480"/>
      <c r="D946" s="924"/>
      <c r="E946" s="924"/>
      <c r="F946" s="479" t="s">
        <v>1146</v>
      </c>
      <c r="G946" s="57" t="s">
        <v>1127</v>
      </c>
      <c r="H946" s="128">
        <v>101.5</v>
      </c>
      <c r="I946" s="479"/>
      <c r="J946" s="907"/>
    </row>
    <row r="947" spans="1:10" x14ac:dyDescent="0.2">
      <c r="A947" s="425" t="s">
        <v>1147</v>
      </c>
      <c r="B947" s="477" t="s">
        <v>1148</v>
      </c>
      <c r="C947" s="480"/>
      <c r="D947" s="924" t="s">
        <v>176</v>
      </c>
      <c r="E947" s="924" t="s">
        <v>1149</v>
      </c>
      <c r="F947" s="479" t="s">
        <v>1150</v>
      </c>
      <c r="G947" s="57" t="s">
        <v>1145</v>
      </c>
      <c r="H947" s="128">
        <v>27.5</v>
      </c>
      <c r="I947" s="479"/>
      <c r="J947" s="907" t="s">
        <v>1151</v>
      </c>
    </row>
    <row r="948" spans="1:10" x14ac:dyDescent="0.2">
      <c r="A948" s="425"/>
      <c r="B948" s="477"/>
      <c r="C948" s="480"/>
      <c r="D948" s="924"/>
      <c r="E948" s="924"/>
      <c r="F948" s="479" t="s">
        <v>1152</v>
      </c>
      <c r="G948" s="57" t="s">
        <v>1153</v>
      </c>
      <c r="H948" s="128">
        <v>78.099999999999994</v>
      </c>
      <c r="I948" s="479"/>
      <c r="J948" s="907"/>
    </row>
    <row r="949" spans="1:10" x14ac:dyDescent="0.2">
      <c r="A949" s="425"/>
      <c r="B949" s="477"/>
      <c r="C949" s="480"/>
      <c r="D949" s="924"/>
      <c r="E949" s="924"/>
      <c r="F949" s="479" t="s">
        <v>1154</v>
      </c>
      <c r="G949" s="57" t="s">
        <v>1145</v>
      </c>
      <c r="H949" s="128">
        <v>43.6</v>
      </c>
      <c r="I949" s="479"/>
      <c r="J949" s="907" t="s">
        <v>1155</v>
      </c>
    </row>
    <row r="950" spans="1:10" x14ac:dyDescent="0.2">
      <c r="A950" s="425"/>
      <c r="B950" s="477"/>
      <c r="C950" s="480"/>
      <c r="D950" s="924"/>
      <c r="E950" s="924"/>
      <c r="F950" s="479" t="s">
        <v>1156</v>
      </c>
      <c r="G950" s="57" t="s">
        <v>1153</v>
      </c>
      <c r="H950" s="128">
        <v>159.5</v>
      </c>
      <c r="I950" s="479"/>
      <c r="J950" s="907"/>
    </row>
    <row r="951" spans="1:10" x14ac:dyDescent="0.2">
      <c r="A951" s="425"/>
      <c r="B951" s="477"/>
      <c r="C951" s="480"/>
      <c r="D951" s="924"/>
      <c r="E951" s="479" t="s">
        <v>1157</v>
      </c>
      <c r="F951" s="479" t="s">
        <v>1158</v>
      </c>
      <c r="G951" s="57" t="s">
        <v>1159</v>
      </c>
      <c r="H951" s="128">
        <v>64.900000000000006</v>
      </c>
      <c r="I951" s="479"/>
      <c r="J951" s="477"/>
    </row>
    <row r="952" spans="1:10" x14ac:dyDescent="0.2">
      <c r="A952" s="425"/>
      <c r="B952" s="477"/>
      <c r="C952" s="480"/>
      <c r="D952" s="924"/>
      <c r="E952" s="924" t="s">
        <v>1160</v>
      </c>
      <c r="F952" s="479" t="s">
        <v>1161</v>
      </c>
      <c r="G952" s="57" t="s">
        <v>1127</v>
      </c>
      <c r="H952" s="128">
        <v>26.2</v>
      </c>
      <c r="I952" s="479"/>
      <c r="J952" s="907" t="s">
        <v>1162</v>
      </c>
    </row>
    <row r="953" spans="1:10" x14ac:dyDescent="0.2">
      <c r="A953" s="425"/>
      <c r="B953" s="477"/>
      <c r="C953" s="480"/>
      <c r="D953" s="924"/>
      <c r="E953" s="924"/>
      <c r="F953" s="479" t="s">
        <v>1163</v>
      </c>
      <c r="G953" s="57" t="s">
        <v>1122</v>
      </c>
      <c r="H953" s="128">
        <v>40.4</v>
      </c>
      <c r="I953" s="479"/>
      <c r="J953" s="907"/>
    </row>
    <row r="954" spans="1:10" ht="25.5" x14ac:dyDescent="0.2">
      <c r="A954" s="425"/>
      <c r="B954" s="477"/>
      <c r="C954" s="480"/>
      <c r="D954" s="479" t="s">
        <v>1164</v>
      </c>
      <c r="E954" s="479" t="s">
        <v>1165</v>
      </c>
      <c r="F954" s="479" t="s">
        <v>1166</v>
      </c>
      <c r="G954" s="57" t="s">
        <v>1127</v>
      </c>
      <c r="H954" s="128">
        <v>124.8</v>
      </c>
      <c r="I954" s="479"/>
      <c r="J954" s="477"/>
    </row>
    <row r="955" spans="1:10" ht="38.25" x14ac:dyDescent="0.2">
      <c r="A955" s="496"/>
      <c r="B955" s="477"/>
      <c r="C955" s="480"/>
      <c r="D955" s="479" t="s">
        <v>176</v>
      </c>
      <c r="E955" s="479" t="s">
        <v>1134</v>
      </c>
      <c r="F955" s="479" t="s">
        <v>1135</v>
      </c>
      <c r="G955" s="57" t="s">
        <v>1136</v>
      </c>
      <c r="H955" s="128">
        <v>80.5</v>
      </c>
      <c r="I955" s="479"/>
      <c r="J955" s="477" t="s">
        <v>1137</v>
      </c>
    </row>
    <row r="956" spans="1:10" x14ac:dyDescent="0.2">
      <c r="A956" s="496"/>
      <c r="B956" s="477"/>
      <c r="C956" s="480"/>
      <c r="D956" s="501"/>
      <c r="E956" s="501"/>
      <c r="F956" s="479"/>
      <c r="G956" s="52"/>
      <c r="H956" s="477"/>
      <c r="I956" s="479"/>
      <c r="J956" s="477"/>
    </row>
    <row r="957" spans="1:10" x14ac:dyDescent="0.2">
      <c r="A957" s="425" t="s">
        <v>1167</v>
      </c>
      <c r="B957" s="477" t="s">
        <v>1168</v>
      </c>
      <c r="C957" s="480"/>
      <c r="D957" s="924" t="s">
        <v>176</v>
      </c>
      <c r="E957" s="924" t="s">
        <v>1169</v>
      </c>
      <c r="F957" s="479" t="s">
        <v>1170</v>
      </c>
      <c r="G957" s="57" t="s">
        <v>697</v>
      </c>
      <c r="H957" s="128">
        <v>34.9</v>
      </c>
      <c r="I957" s="479"/>
      <c r="J957" s="907" t="s">
        <v>1171</v>
      </c>
    </row>
    <row r="958" spans="1:10" x14ac:dyDescent="0.2">
      <c r="A958" s="425"/>
      <c r="B958" s="477"/>
      <c r="C958" s="480"/>
      <c r="D958" s="924"/>
      <c r="E958" s="924"/>
      <c r="F958" s="479" t="s">
        <v>1172</v>
      </c>
      <c r="G958" s="57" t="s">
        <v>1173</v>
      </c>
      <c r="H958" s="128">
        <v>54.1</v>
      </c>
      <c r="I958" s="479"/>
      <c r="J958" s="907"/>
    </row>
    <row r="959" spans="1:10" x14ac:dyDescent="0.2">
      <c r="A959" s="425"/>
      <c r="B959" s="477"/>
      <c r="C959" s="480"/>
      <c r="D959" s="1021"/>
      <c r="E959" s="1021"/>
      <c r="F959" s="479" t="s">
        <v>1174</v>
      </c>
      <c r="G959" s="57" t="s">
        <v>697</v>
      </c>
      <c r="H959" s="128">
        <v>38.1</v>
      </c>
      <c r="I959" s="479"/>
      <c r="J959" s="907" t="s">
        <v>1175</v>
      </c>
    </row>
    <row r="960" spans="1:10" x14ac:dyDescent="0.2">
      <c r="A960" s="425"/>
      <c r="B960" s="477"/>
      <c r="C960" s="480"/>
      <c r="D960" s="1021"/>
      <c r="E960" s="1021"/>
      <c r="F960" s="479" t="s">
        <v>1176</v>
      </c>
      <c r="G960" s="57" t="s">
        <v>1173</v>
      </c>
      <c r="H960" s="128">
        <v>143.5</v>
      </c>
      <c r="I960" s="479"/>
      <c r="J960" s="907"/>
    </row>
    <row r="961" spans="1:10" x14ac:dyDescent="0.2">
      <c r="A961" s="425"/>
      <c r="B961" s="477"/>
      <c r="C961" s="480"/>
      <c r="D961" s="1021"/>
      <c r="E961" s="924" t="s">
        <v>1177</v>
      </c>
      <c r="F961" s="479" t="s">
        <v>1178</v>
      </c>
      <c r="G961" s="57" t="s">
        <v>697</v>
      </c>
      <c r="H961" s="128">
        <v>32.4</v>
      </c>
      <c r="I961" s="479"/>
      <c r="J961" s="907" t="s">
        <v>1179</v>
      </c>
    </row>
    <row r="962" spans="1:10" x14ac:dyDescent="0.2">
      <c r="A962" s="425"/>
      <c r="B962" s="477"/>
      <c r="C962" s="480"/>
      <c r="D962" s="1021"/>
      <c r="E962" s="924"/>
      <c r="F962" s="479" t="s">
        <v>1180</v>
      </c>
      <c r="G962" s="57" t="s">
        <v>728</v>
      </c>
      <c r="H962" s="128">
        <v>57.3</v>
      </c>
      <c r="I962" s="479"/>
      <c r="J962" s="907"/>
    </row>
    <row r="963" spans="1:10" x14ac:dyDescent="0.2">
      <c r="A963" s="425"/>
      <c r="B963" s="477"/>
      <c r="C963" s="480"/>
      <c r="D963" s="1021"/>
      <c r="E963" s="924"/>
      <c r="F963" s="479" t="s">
        <v>1181</v>
      </c>
      <c r="G963" s="57" t="s">
        <v>697</v>
      </c>
      <c r="H963" s="128">
        <v>35.6</v>
      </c>
      <c r="I963" s="479"/>
      <c r="J963" s="907" t="s">
        <v>1182</v>
      </c>
    </row>
    <row r="964" spans="1:10" x14ac:dyDescent="0.2">
      <c r="A964" s="425"/>
      <c r="B964" s="477"/>
      <c r="C964" s="480"/>
      <c r="D964" s="1021"/>
      <c r="E964" s="924"/>
      <c r="F964" s="479" t="s">
        <v>1183</v>
      </c>
      <c r="G964" s="57" t="s">
        <v>1173</v>
      </c>
      <c r="H964" s="128">
        <v>121</v>
      </c>
      <c r="I964" s="479"/>
      <c r="J964" s="907"/>
    </row>
    <row r="965" spans="1:10" x14ac:dyDescent="0.2">
      <c r="A965" s="425"/>
      <c r="B965" s="477"/>
      <c r="C965" s="480"/>
      <c r="D965" s="479" t="s">
        <v>1184</v>
      </c>
      <c r="E965" s="479" t="s">
        <v>1185</v>
      </c>
      <c r="F965" s="479" t="s">
        <v>1186</v>
      </c>
      <c r="G965" s="57" t="s">
        <v>728</v>
      </c>
      <c r="H965" s="128">
        <v>41.57</v>
      </c>
      <c r="I965" s="479"/>
      <c r="J965" s="477" t="s">
        <v>1187</v>
      </c>
    </row>
    <row r="966" spans="1:10" x14ac:dyDescent="0.2">
      <c r="A966" s="425"/>
      <c r="B966" s="477"/>
      <c r="C966" s="480"/>
      <c r="D966" s="479" t="s">
        <v>1131</v>
      </c>
      <c r="E966" s="479" t="s">
        <v>1188</v>
      </c>
      <c r="F966" s="479" t="s">
        <v>1189</v>
      </c>
      <c r="G966" s="57" t="s">
        <v>1173</v>
      </c>
      <c r="H966" s="128">
        <v>108.76</v>
      </c>
      <c r="I966" s="479"/>
      <c r="J966" s="477"/>
    </row>
    <row r="967" spans="1:10" x14ac:dyDescent="0.2">
      <c r="A967" s="425"/>
      <c r="B967" s="477"/>
      <c r="C967" s="480"/>
      <c r="D967" s="479"/>
      <c r="E967" s="479"/>
      <c r="F967" s="479"/>
      <c r="G967" s="57"/>
      <c r="H967" s="128"/>
      <c r="I967" s="479"/>
      <c r="J967" s="477"/>
    </row>
    <row r="968" spans="1:10" x14ac:dyDescent="0.2">
      <c r="A968" s="496"/>
      <c r="B968" s="477"/>
      <c r="C968" s="480"/>
      <c r="D968" s="479"/>
      <c r="E968" s="479"/>
      <c r="F968" s="479"/>
      <c r="G968" s="57"/>
      <c r="H968" s="128"/>
      <c r="I968" s="479"/>
      <c r="J968" s="477"/>
    </row>
    <row r="969" spans="1:10" x14ac:dyDescent="0.2">
      <c r="A969" s="425" t="s">
        <v>1190</v>
      </c>
      <c r="B969" s="477" t="s">
        <v>1191</v>
      </c>
      <c r="C969" s="480"/>
      <c r="D969" s="479" t="s">
        <v>176</v>
      </c>
      <c r="E969" s="479" t="s">
        <v>1192</v>
      </c>
      <c r="F969" s="479" t="s">
        <v>1193</v>
      </c>
      <c r="G969" s="57" t="s">
        <v>1194</v>
      </c>
      <c r="H969" s="128">
        <v>101</v>
      </c>
      <c r="I969" s="479"/>
      <c r="J969" s="477" t="s">
        <v>1195</v>
      </c>
    </row>
    <row r="970" spans="1:10" x14ac:dyDescent="0.2">
      <c r="A970" s="425" t="s">
        <v>1196</v>
      </c>
      <c r="B970" s="477" t="s">
        <v>1197</v>
      </c>
      <c r="C970" s="480"/>
      <c r="D970" s="479" t="s">
        <v>176</v>
      </c>
      <c r="E970" s="24" t="s">
        <v>1198</v>
      </c>
      <c r="F970" s="479" t="s">
        <v>1199</v>
      </c>
      <c r="G970" s="57" t="s">
        <v>540</v>
      </c>
      <c r="H970" s="128">
        <v>48.2</v>
      </c>
      <c r="I970" s="479"/>
      <c r="J970" s="477" t="s">
        <v>1200</v>
      </c>
    </row>
    <row r="971" spans="1:10" x14ac:dyDescent="0.2">
      <c r="A971" s="496"/>
      <c r="B971" s="477"/>
      <c r="C971" s="480"/>
      <c r="D971" s="479"/>
      <c r="E971" s="479"/>
      <c r="F971" s="479" t="s">
        <v>1201</v>
      </c>
      <c r="G971" s="57" t="s">
        <v>540</v>
      </c>
      <c r="H971" s="128">
        <v>67.8</v>
      </c>
      <c r="I971" s="479"/>
      <c r="J971" s="477" t="s">
        <v>1202</v>
      </c>
    </row>
    <row r="972" spans="1:10" x14ac:dyDescent="0.2">
      <c r="A972" s="496"/>
      <c r="B972" s="477"/>
      <c r="C972" s="480"/>
      <c r="D972" s="479"/>
      <c r="E972" s="479"/>
      <c r="F972" s="479"/>
      <c r="G972" s="57"/>
      <c r="H972" s="128"/>
      <c r="I972" s="479"/>
      <c r="J972" s="477"/>
    </row>
    <row r="973" spans="1:10" x14ac:dyDescent="0.2">
      <c r="A973" s="496"/>
      <c r="B973" s="477"/>
      <c r="C973" s="480"/>
      <c r="D973" s="479"/>
      <c r="E973" s="479"/>
      <c r="F973" s="479"/>
      <c r="G973" s="57"/>
      <c r="H973" s="128"/>
      <c r="I973" s="479"/>
      <c r="J973" s="477"/>
    </row>
    <row r="974" spans="1:10" ht="25.5" x14ac:dyDescent="0.2">
      <c r="A974" s="425" t="s">
        <v>1203</v>
      </c>
      <c r="B974" s="477" t="s">
        <v>1204</v>
      </c>
      <c r="C974" s="480"/>
      <c r="D974" s="479" t="s">
        <v>1205</v>
      </c>
      <c r="E974" s="479"/>
      <c r="F974" s="479"/>
      <c r="G974" s="52"/>
      <c r="H974" s="477"/>
      <c r="I974" s="479"/>
      <c r="J974" s="477"/>
    </row>
    <row r="975" spans="1:10" x14ac:dyDescent="0.2">
      <c r="A975" s="496"/>
      <c r="B975" s="477"/>
      <c r="C975" s="480"/>
      <c r="D975" s="479" t="s">
        <v>1206</v>
      </c>
      <c r="E975" s="479" t="s">
        <v>1207</v>
      </c>
      <c r="F975" s="479" t="s">
        <v>1208</v>
      </c>
      <c r="G975" s="57" t="s">
        <v>691</v>
      </c>
      <c r="H975" s="128">
        <v>373.75</v>
      </c>
      <c r="I975" s="479"/>
      <c r="J975" s="477" t="s">
        <v>1209</v>
      </c>
    </row>
    <row r="976" spans="1:10" ht="13.5" thickBot="1" x14ac:dyDescent="0.25">
      <c r="A976" s="425" t="s">
        <v>1210</v>
      </c>
      <c r="B976" s="477" t="s">
        <v>1211</v>
      </c>
      <c r="C976" s="480"/>
      <c r="D976" s="479" t="s">
        <v>176</v>
      </c>
      <c r="E976" s="479" t="s">
        <v>1212</v>
      </c>
      <c r="F976" s="479" t="s">
        <v>1213</v>
      </c>
      <c r="G976" s="57" t="s">
        <v>1049</v>
      </c>
      <c r="H976" s="128">
        <v>69.2</v>
      </c>
      <c r="I976" s="479"/>
      <c r="J976" s="477" t="s">
        <v>1214</v>
      </c>
    </row>
    <row r="977" spans="1:10" ht="16.5" thickBot="1" x14ac:dyDescent="0.3">
      <c r="A977" s="841" t="s">
        <v>1238</v>
      </c>
      <c r="B977" s="842"/>
      <c r="C977" s="842"/>
      <c r="D977" s="842"/>
      <c r="E977" s="842"/>
      <c r="F977" s="842"/>
      <c r="G977" s="842"/>
      <c r="H977" s="842"/>
      <c r="I977" s="842"/>
      <c r="J977" s="842"/>
    </row>
    <row r="978" spans="1:10" x14ac:dyDescent="0.2">
      <c r="A978" s="1038" t="s">
        <v>1239</v>
      </c>
      <c r="B978" s="947" t="s">
        <v>1240</v>
      </c>
      <c r="C978" s="922"/>
      <c r="D978" s="908" t="s">
        <v>176</v>
      </c>
      <c r="E978" s="908" t="s">
        <v>1241</v>
      </c>
      <c r="F978" s="478" t="s">
        <v>1242</v>
      </c>
      <c r="G978" s="42" t="s">
        <v>1045</v>
      </c>
      <c r="H978" s="175">
        <v>21.3</v>
      </c>
      <c r="I978" s="478"/>
      <c r="J978" s="882" t="s">
        <v>1243</v>
      </c>
    </row>
    <row r="979" spans="1:10" x14ac:dyDescent="0.2">
      <c r="A979" s="1038"/>
      <c r="B979" s="947"/>
      <c r="C979" s="922"/>
      <c r="D979" s="908"/>
      <c r="E979" s="908"/>
      <c r="F979" s="478" t="s">
        <v>1244</v>
      </c>
      <c r="G979" s="42" t="s">
        <v>299</v>
      </c>
      <c r="H979" s="175">
        <v>47.8</v>
      </c>
      <c r="I979" s="478"/>
      <c r="J979" s="882"/>
    </row>
    <row r="980" spans="1:10" x14ac:dyDescent="0.2">
      <c r="A980" s="1038"/>
      <c r="B980" s="947"/>
      <c r="C980" s="922"/>
      <c r="D980" s="908"/>
      <c r="E980" s="908" t="s">
        <v>1245</v>
      </c>
      <c r="F980" s="478" t="s">
        <v>1246</v>
      </c>
      <c r="G980" s="42" t="s">
        <v>299</v>
      </c>
      <c r="H980" s="175">
        <v>28.2</v>
      </c>
      <c r="I980" s="478"/>
      <c r="J980" s="882" t="s">
        <v>1247</v>
      </c>
    </row>
    <row r="981" spans="1:10" x14ac:dyDescent="0.2">
      <c r="A981" s="1038"/>
      <c r="B981" s="947"/>
      <c r="C981" s="922"/>
      <c r="D981" s="908"/>
      <c r="E981" s="908"/>
      <c r="F981" s="478" t="s">
        <v>1248</v>
      </c>
      <c r="G981" s="42" t="s">
        <v>113</v>
      </c>
      <c r="H981" s="175">
        <v>94.2</v>
      </c>
      <c r="I981" s="478"/>
      <c r="J981" s="882"/>
    </row>
    <row r="982" spans="1:10" x14ac:dyDescent="0.2">
      <c r="A982" s="1038"/>
      <c r="B982" s="947"/>
      <c r="C982" s="922"/>
      <c r="D982" s="1053"/>
      <c r="E982" s="908" t="s">
        <v>1249</v>
      </c>
      <c r="F982" s="478" t="s">
        <v>1250</v>
      </c>
      <c r="G982" s="42" t="s">
        <v>299</v>
      </c>
      <c r="H982" s="175">
        <v>20.8</v>
      </c>
      <c r="I982" s="478"/>
      <c r="J982" s="882" t="s">
        <v>1251</v>
      </c>
    </row>
    <row r="983" spans="1:10" x14ac:dyDescent="0.2">
      <c r="A983" s="1038"/>
      <c r="B983" s="947"/>
      <c r="C983" s="922"/>
      <c r="D983" s="1053"/>
      <c r="E983" s="908"/>
      <c r="F983" s="478" t="s">
        <v>1252</v>
      </c>
      <c r="G983" s="42" t="s">
        <v>113</v>
      </c>
      <c r="H983" s="175">
        <v>61.7</v>
      </c>
      <c r="I983" s="478"/>
      <c r="J983" s="882"/>
    </row>
    <row r="984" spans="1:10" x14ac:dyDescent="0.2">
      <c r="A984" s="270" t="s">
        <v>1478</v>
      </c>
      <c r="B984" s="293" t="s">
        <v>1479</v>
      </c>
      <c r="C984" s="234"/>
      <c r="D984" s="234"/>
      <c r="E984" s="234"/>
      <c r="F984" s="234"/>
      <c r="G984" s="234"/>
      <c r="H984" s="234"/>
      <c r="I984" s="234"/>
      <c r="J984" s="234"/>
    </row>
    <row r="985" spans="1:10" ht="13.5" thickBot="1" x14ac:dyDescent="0.25">
      <c r="A985" s="270"/>
      <c r="B985" s="293" t="s">
        <v>2260</v>
      </c>
      <c r="C985" s="234"/>
      <c r="D985" s="293" t="s">
        <v>2261</v>
      </c>
      <c r="E985" s="293" t="s">
        <v>2262</v>
      </c>
      <c r="F985" s="293" t="s">
        <v>2263</v>
      </c>
      <c r="G985" s="293" t="s">
        <v>1342</v>
      </c>
      <c r="H985" s="293" t="s">
        <v>2264</v>
      </c>
      <c r="I985" s="234"/>
      <c r="J985" s="293" t="s">
        <v>2265</v>
      </c>
    </row>
    <row r="986" spans="1:10" ht="16.5" thickBot="1" x14ac:dyDescent="0.3">
      <c r="A986" s="841" t="s">
        <v>1253</v>
      </c>
      <c r="B986" s="842"/>
      <c r="C986" s="842"/>
      <c r="D986" s="842"/>
      <c r="E986" s="842"/>
      <c r="F986" s="842"/>
      <c r="G986" s="842"/>
      <c r="H986" s="842"/>
      <c r="I986" s="842"/>
      <c r="J986" s="842"/>
    </row>
    <row r="987" spans="1:10" ht="25.5" x14ac:dyDescent="0.2">
      <c r="A987" s="832" t="s">
        <v>1254</v>
      </c>
      <c r="B987" s="1039" t="s">
        <v>1255</v>
      </c>
      <c r="C987" s="843"/>
      <c r="D987" s="845" t="s">
        <v>1256</v>
      </c>
      <c r="E987" s="458" t="s">
        <v>1257</v>
      </c>
      <c r="F987" s="458" t="s">
        <v>1258</v>
      </c>
      <c r="G987" s="36" t="s">
        <v>1259</v>
      </c>
      <c r="H987" s="120"/>
      <c r="I987" s="458"/>
      <c r="J987" s="466" t="s">
        <v>1260</v>
      </c>
    </row>
    <row r="988" spans="1:10" x14ac:dyDescent="0.2">
      <c r="A988" s="1038"/>
      <c r="B988" s="947"/>
      <c r="C988" s="922"/>
      <c r="D988" s="908"/>
      <c r="E988" s="439" t="s">
        <v>1261</v>
      </c>
      <c r="F988" s="439" t="s">
        <v>1262</v>
      </c>
      <c r="G988" s="37" t="s">
        <v>1263</v>
      </c>
      <c r="H988" s="121"/>
      <c r="I988" s="439"/>
      <c r="J988" s="433" t="s">
        <v>1264</v>
      </c>
    </row>
    <row r="989" spans="1:10" ht="25.5" x14ac:dyDescent="0.2">
      <c r="A989" s="1038"/>
      <c r="B989" s="947"/>
      <c r="C989" s="922"/>
      <c r="D989" s="908"/>
      <c r="E989" s="439" t="s">
        <v>1265</v>
      </c>
      <c r="F989" s="439" t="s">
        <v>1266</v>
      </c>
      <c r="G989" s="37" t="s">
        <v>1263</v>
      </c>
      <c r="H989" s="121"/>
      <c r="I989" s="439"/>
      <c r="J989" s="433" t="s">
        <v>1267</v>
      </c>
    </row>
    <row r="990" spans="1:10" x14ac:dyDescent="0.2">
      <c r="A990" s="1038"/>
      <c r="B990" s="947"/>
      <c r="C990" s="922"/>
      <c r="D990" s="909"/>
      <c r="E990" s="439" t="s">
        <v>1268</v>
      </c>
      <c r="F990" s="439" t="s">
        <v>1269</v>
      </c>
      <c r="G990" s="37" t="s">
        <v>1263</v>
      </c>
      <c r="H990" s="121"/>
      <c r="I990" s="439"/>
      <c r="J990" s="433" t="s">
        <v>1270</v>
      </c>
    </row>
    <row r="991" spans="1:10" x14ac:dyDescent="0.2">
      <c r="A991" s="1038"/>
      <c r="B991" s="947"/>
      <c r="C991" s="922"/>
      <c r="D991" s="910" t="s">
        <v>1271</v>
      </c>
      <c r="E991" s="439" t="s">
        <v>1272</v>
      </c>
      <c r="F991" s="439" t="s">
        <v>1273</v>
      </c>
      <c r="G991" s="37" t="s">
        <v>1274</v>
      </c>
      <c r="H991" s="121"/>
      <c r="I991" s="439"/>
      <c r="J991" s="433" t="s">
        <v>1275</v>
      </c>
    </row>
    <row r="992" spans="1:10" ht="25.5" x14ac:dyDescent="0.2">
      <c r="A992" s="1038"/>
      <c r="B992" s="947"/>
      <c r="C992" s="922"/>
      <c r="D992" s="908"/>
      <c r="E992" s="910" t="s">
        <v>1276</v>
      </c>
      <c r="F992" s="439" t="s">
        <v>1277</v>
      </c>
      <c r="G992" s="37" t="s">
        <v>1274</v>
      </c>
      <c r="H992" s="236">
        <v>303.89</v>
      </c>
      <c r="I992" s="439"/>
      <c r="J992" s="433" t="s">
        <v>1278</v>
      </c>
    </row>
    <row r="993" spans="1:10" x14ac:dyDescent="0.2">
      <c r="A993" s="1038"/>
      <c r="B993" s="947"/>
      <c r="C993" s="922"/>
      <c r="D993" s="908"/>
      <c r="E993" s="909"/>
      <c r="F993" s="439" t="s">
        <v>1279</v>
      </c>
      <c r="G993" s="37" t="s">
        <v>1280</v>
      </c>
      <c r="H993" s="236">
        <v>402.41</v>
      </c>
      <c r="I993" s="439"/>
      <c r="J993" s="433"/>
    </row>
    <row r="994" spans="1:10" ht="25.5" x14ac:dyDescent="0.2">
      <c r="A994" s="1038"/>
      <c r="B994" s="947"/>
      <c r="C994" s="922"/>
      <c r="D994" s="908"/>
      <c r="E994" s="439" t="s">
        <v>1281</v>
      </c>
      <c r="F994" s="439"/>
      <c r="G994" s="37"/>
      <c r="H994" s="121"/>
      <c r="I994" s="439"/>
      <c r="J994" s="433" t="s">
        <v>1282</v>
      </c>
    </row>
    <row r="995" spans="1:10" ht="13.5" thickBot="1" x14ac:dyDescent="0.25">
      <c r="A995" s="833"/>
      <c r="B995" s="1040"/>
      <c r="C995" s="844"/>
      <c r="D995" s="846"/>
      <c r="E995" s="482" t="s">
        <v>1283</v>
      </c>
      <c r="F995" s="482"/>
      <c r="G995" s="38"/>
      <c r="H995" s="86"/>
      <c r="I995" s="482"/>
      <c r="J995" s="434" t="s">
        <v>1284</v>
      </c>
    </row>
    <row r="996" spans="1:10" ht="16.5" thickBot="1" x14ac:dyDescent="0.3">
      <c r="A996" s="841" t="s">
        <v>1529</v>
      </c>
      <c r="B996" s="842"/>
      <c r="C996" s="842"/>
      <c r="D996" s="842"/>
      <c r="E996" s="842"/>
      <c r="F996" s="842"/>
      <c r="G996" s="842"/>
      <c r="H996" s="842"/>
      <c r="I996" s="842"/>
      <c r="J996" s="842"/>
    </row>
    <row r="997" spans="1:10" x14ac:dyDescent="0.2">
      <c r="A997" s="1031" t="s">
        <v>1530</v>
      </c>
      <c r="B997" s="1028" t="s">
        <v>1576</v>
      </c>
      <c r="C997" s="912"/>
      <c r="D997" s="1034" t="s">
        <v>176</v>
      </c>
      <c r="E997" s="504" t="s">
        <v>1532</v>
      </c>
      <c r="F997" s="504">
        <v>613398</v>
      </c>
      <c r="G997" s="504" t="s">
        <v>1533</v>
      </c>
      <c r="H997" s="150" t="s">
        <v>1541</v>
      </c>
      <c r="I997" s="458"/>
      <c r="J997" s="466"/>
    </row>
    <row r="998" spans="1:10" x14ac:dyDescent="0.2">
      <c r="A998" s="1032"/>
      <c r="B998" s="1029"/>
      <c r="C998" s="1037"/>
      <c r="D998" s="1035"/>
      <c r="E998" s="505" t="s">
        <v>1534</v>
      </c>
      <c r="F998" s="505">
        <v>191701</v>
      </c>
      <c r="G998" s="505" t="s">
        <v>1533</v>
      </c>
      <c r="H998" s="162" t="s">
        <v>1540</v>
      </c>
      <c r="I998" s="439"/>
      <c r="J998" s="433"/>
    </row>
    <row r="999" spans="1:10" x14ac:dyDescent="0.2">
      <c r="A999" s="1032"/>
      <c r="B999" s="1029"/>
      <c r="C999" s="1037"/>
      <c r="D999" s="1035"/>
      <c r="E999" s="505" t="s">
        <v>1534</v>
      </c>
      <c r="F999" s="505">
        <v>453366</v>
      </c>
      <c r="G999" s="505" t="s">
        <v>1535</v>
      </c>
      <c r="H999" s="235">
        <v>68</v>
      </c>
      <c r="I999" s="439"/>
      <c r="J999" s="433"/>
    </row>
    <row r="1000" spans="1:10" x14ac:dyDescent="0.2">
      <c r="A1000" s="1032"/>
      <c r="B1000" s="1029"/>
      <c r="C1000" s="1037"/>
      <c r="D1000" s="1035"/>
      <c r="E1000" s="505" t="s">
        <v>1536</v>
      </c>
      <c r="F1000" s="505">
        <v>364312</v>
      </c>
      <c r="G1000" s="505" t="s">
        <v>115</v>
      </c>
      <c r="H1000" s="235">
        <v>39</v>
      </c>
      <c r="I1000" s="439"/>
      <c r="J1000" s="433"/>
    </row>
    <row r="1001" spans="1:10" x14ac:dyDescent="0.2">
      <c r="A1001" s="1032"/>
      <c r="B1001" s="1029"/>
      <c r="C1001" s="1037"/>
      <c r="D1001" s="1035"/>
      <c r="E1001" s="505" t="s">
        <v>1537</v>
      </c>
      <c r="F1001" s="505">
        <v>151890</v>
      </c>
      <c r="G1001" s="505" t="s">
        <v>1538</v>
      </c>
      <c r="H1001" s="162" t="s">
        <v>1539</v>
      </c>
      <c r="I1001" s="439"/>
      <c r="J1001" s="433"/>
    </row>
    <row r="1002" spans="1:10" x14ac:dyDescent="0.2">
      <c r="A1002" s="1032"/>
      <c r="B1002" s="1029"/>
      <c r="C1002" s="1037"/>
      <c r="D1002" s="1035"/>
      <c r="E1002" s="505" t="s">
        <v>1537</v>
      </c>
      <c r="F1002" s="505">
        <v>269786</v>
      </c>
      <c r="G1002" s="505" t="s">
        <v>1535</v>
      </c>
      <c r="H1002" s="235">
        <v>26</v>
      </c>
      <c r="I1002" s="439"/>
      <c r="J1002" s="433"/>
    </row>
    <row r="1003" spans="1:10" x14ac:dyDescent="0.2">
      <c r="A1003" s="1032"/>
      <c r="B1003" s="1029"/>
      <c r="C1003" s="1037"/>
      <c r="D1003" s="1035"/>
      <c r="E1003" s="505" t="s">
        <v>1537</v>
      </c>
      <c r="F1003" s="505">
        <v>441368</v>
      </c>
      <c r="G1003" s="505" t="s">
        <v>1542</v>
      </c>
      <c r="H1003" s="235">
        <v>37</v>
      </c>
      <c r="I1003" s="439"/>
      <c r="J1003" s="433"/>
    </row>
    <row r="1004" spans="1:10" x14ac:dyDescent="0.2">
      <c r="A1004" s="1032"/>
      <c r="B1004" s="1029"/>
      <c r="C1004" s="1037"/>
      <c r="D1004" s="1035"/>
      <c r="E1004" s="505" t="s">
        <v>1537</v>
      </c>
      <c r="F1004" s="505">
        <v>423459</v>
      </c>
      <c r="G1004" s="505" t="s">
        <v>1543</v>
      </c>
      <c r="H1004" s="235">
        <v>45</v>
      </c>
      <c r="I1004" s="439"/>
      <c r="J1004" s="433"/>
    </row>
    <row r="1005" spans="1:10" x14ac:dyDescent="0.2">
      <c r="A1005" s="1032"/>
      <c r="B1005" s="1029"/>
      <c r="C1005" s="1037"/>
      <c r="D1005" s="1035"/>
      <c r="E1005" s="505" t="s">
        <v>1537</v>
      </c>
      <c r="F1005" s="505">
        <v>192341</v>
      </c>
      <c r="G1005" s="505" t="s">
        <v>1544</v>
      </c>
      <c r="H1005" s="162" t="s">
        <v>1545</v>
      </c>
      <c r="I1005" s="439"/>
      <c r="J1005" s="433"/>
    </row>
    <row r="1006" spans="1:10" ht="26.25" thickBot="1" x14ac:dyDescent="0.25">
      <c r="A1006" s="1033"/>
      <c r="B1006" s="1030"/>
      <c r="C1006" s="913"/>
      <c r="D1006" s="1036"/>
      <c r="E1006" s="506" t="s">
        <v>1546</v>
      </c>
      <c r="F1006" s="506">
        <v>151882</v>
      </c>
      <c r="G1006" s="506" t="s">
        <v>1547</v>
      </c>
      <c r="H1006" s="157" t="s">
        <v>1548</v>
      </c>
      <c r="I1006" s="482"/>
      <c r="J1006" s="434"/>
    </row>
    <row r="1007" spans="1:10" x14ac:dyDescent="0.2">
      <c r="A1007" s="496"/>
      <c r="B1007" s="477"/>
      <c r="C1007" s="480"/>
      <c r="D1007" s="479"/>
      <c r="E1007" s="479"/>
      <c r="F1007" s="479"/>
      <c r="G1007" s="57"/>
      <c r="H1007" s="127"/>
      <c r="I1007" s="479"/>
      <c r="J1007" s="477"/>
    </row>
    <row r="1008" spans="1:10" x14ac:dyDescent="0.2">
      <c r="A1008" s="496"/>
      <c r="B1008" s="477"/>
      <c r="C1008" s="480"/>
      <c r="D1008" s="479"/>
      <c r="E1008" s="479"/>
      <c r="F1008" s="479"/>
      <c r="G1008" s="57"/>
      <c r="H1008" s="127"/>
      <c r="I1008" s="479"/>
      <c r="J1008" s="477"/>
    </row>
    <row r="1009" spans="1:10" x14ac:dyDescent="0.2">
      <c r="A1009" s="496"/>
      <c r="B1009" s="477"/>
      <c r="C1009" s="480"/>
      <c r="D1009" s="479"/>
      <c r="E1009" s="479"/>
      <c r="F1009" s="479"/>
      <c r="G1009" s="57"/>
      <c r="H1009" s="127"/>
      <c r="I1009" s="479"/>
      <c r="J1009" s="477"/>
    </row>
    <row r="1010" spans="1:10" x14ac:dyDescent="0.2">
      <c r="A1010" s="496"/>
      <c r="B1010" s="477"/>
      <c r="C1010" s="480"/>
      <c r="D1010" s="479"/>
      <c r="E1010" s="479"/>
      <c r="F1010" s="479"/>
      <c r="G1010" s="57"/>
      <c r="H1010" s="127"/>
      <c r="I1010" s="479"/>
      <c r="J1010" s="477"/>
    </row>
  </sheetData>
  <mergeCells count="716">
    <mergeCell ref="B442:B443"/>
    <mergeCell ref="A442:A443"/>
    <mergeCell ref="A444:A445"/>
    <mergeCell ref="A446:A447"/>
    <mergeCell ref="A454:A455"/>
    <mergeCell ref="A456:A457"/>
    <mergeCell ref="B448:B450"/>
    <mergeCell ref="A448:A450"/>
    <mergeCell ref="A477:A479"/>
    <mergeCell ref="A458:A459"/>
    <mergeCell ref="A438:A441"/>
    <mergeCell ref="A415:A417"/>
    <mergeCell ref="A420:A422"/>
    <mergeCell ref="A398:J398"/>
    <mergeCell ref="A399:J399"/>
    <mergeCell ref="A336:A337"/>
    <mergeCell ref="A423:A424"/>
    <mergeCell ref="A408:A410"/>
    <mergeCell ref="B411:B413"/>
    <mergeCell ref="A411:A413"/>
    <mergeCell ref="B432:B434"/>
    <mergeCell ref="A432:A434"/>
    <mergeCell ref="B415:B417"/>
    <mergeCell ref="B420:B422"/>
    <mergeCell ref="B423:B424"/>
    <mergeCell ref="B429:B431"/>
    <mergeCell ref="B438:B441"/>
    <mergeCell ref="B384:B389"/>
    <mergeCell ref="A384:A389"/>
    <mergeCell ref="D384:D389"/>
    <mergeCell ref="B338:B363"/>
    <mergeCell ref="B211:B212"/>
    <mergeCell ref="B289:B295"/>
    <mergeCell ref="D118:D127"/>
    <mergeCell ref="B136:B179"/>
    <mergeCell ref="A136:A179"/>
    <mergeCell ref="D62:D63"/>
    <mergeCell ref="D64:D65"/>
    <mergeCell ref="B300:B304"/>
    <mergeCell ref="C300:C304"/>
    <mergeCell ref="D303:D304"/>
    <mergeCell ref="A106:A111"/>
    <mergeCell ref="B189:B198"/>
    <mergeCell ref="D195:D196"/>
    <mergeCell ref="B118:B127"/>
    <mergeCell ref="A118:A127"/>
    <mergeCell ref="D191:D194"/>
    <mergeCell ref="D99:D100"/>
    <mergeCell ref="A300:A304"/>
    <mergeCell ref="A129:A133"/>
    <mergeCell ref="A134:A135"/>
    <mergeCell ref="A99:A100"/>
    <mergeCell ref="A95:J95"/>
    <mergeCell ref="A98:J98"/>
    <mergeCell ref="D180:D182"/>
    <mergeCell ref="E191:E194"/>
    <mergeCell ref="A183:J183"/>
    <mergeCell ref="J219:J220"/>
    <mergeCell ref="E273:E274"/>
    <mergeCell ref="D219:D220"/>
    <mergeCell ref="A189:A198"/>
    <mergeCell ref="A216:A217"/>
    <mergeCell ref="A266:A267"/>
    <mergeCell ref="A271:A275"/>
    <mergeCell ref="A180:A182"/>
    <mergeCell ref="J191:J194"/>
    <mergeCell ref="A208:A209"/>
    <mergeCell ref="A211:A212"/>
    <mergeCell ref="C219:C226"/>
    <mergeCell ref="A219:A226"/>
    <mergeCell ref="A268:A270"/>
    <mergeCell ref="B268:B270"/>
    <mergeCell ref="D269:D270"/>
    <mergeCell ref="E269:E270"/>
    <mergeCell ref="E224:E226"/>
    <mergeCell ref="D224:D226"/>
    <mergeCell ref="B208:B209"/>
    <mergeCell ref="C208:C209"/>
    <mergeCell ref="A977:J977"/>
    <mergeCell ref="A276:A287"/>
    <mergeCell ref="A321:A325"/>
    <mergeCell ref="A326:A327"/>
    <mergeCell ref="A429:A431"/>
    <mergeCell ref="A618:A620"/>
    <mergeCell ref="B626:B628"/>
    <mergeCell ref="D608:D609"/>
    <mergeCell ref="A593:A594"/>
    <mergeCell ref="A596:A603"/>
    <mergeCell ref="B618:B620"/>
    <mergeCell ref="J957:J958"/>
    <mergeCell ref="J959:J960"/>
    <mergeCell ref="J961:J962"/>
    <mergeCell ref="J952:J953"/>
    <mergeCell ref="J935:J936"/>
    <mergeCell ref="J963:J964"/>
    <mergeCell ref="A615:A617"/>
    <mergeCell ref="E947:E950"/>
    <mergeCell ref="D321:D322"/>
    <mergeCell ref="B328:B330"/>
    <mergeCell ref="D328:D330"/>
    <mergeCell ref="B408:B410"/>
    <mergeCell ref="D311:D313"/>
    <mergeCell ref="E957:E960"/>
    <mergeCell ref="E961:E964"/>
    <mergeCell ref="A839:A842"/>
    <mergeCell ref="E736:E737"/>
    <mergeCell ref="B736:B737"/>
    <mergeCell ref="E773:E774"/>
    <mergeCell ref="A751:A753"/>
    <mergeCell ref="A777:A780"/>
    <mergeCell ref="A781:A793"/>
    <mergeCell ref="A794:A798"/>
    <mergeCell ref="A776:J776"/>
    <mergeCell ref="E777:E778"/>
    <mergeCell ref="B794:B798"/>
    <mergeCell ref="C794:C798"/>
    <mergeCell ref="B781:B793"/>
    <mergeCell ref="A845:J845"/>
    <mergeCell ref="A846:A849"/>
    <mergeCell ref="I754:J754"/>
    <mergeCell ref="A809:A812"/>
    <mergeCell ref="A832:A833"/>
    <mergeCell ref="A837:A838"/>
    <mergeCell ref="B846:B849"/>
    <mergeCell ref="D848:D849"/>
    <mergeCell ref="D957:D964"/>
    <mergeCell ref="D657:D659"/>
    <mergeCell ref="A655:A656"/>
    <mergeCell ref="A629:A633"/>
    <mergeCell ref="A660:A661"/>
    <mergeCell ref="A703:A719"/>
    <mergeCell ref="C703:C719"/>
    <mergeCell ref="C637:C638"/>
    <mergeCell ref="C665:C667"/>
    <mergeCell ref="B454:B455"/>
    <mergeCell ref="B456:B457"/>
    <mergeCell ref="E909:E910"/>
    <mergeCell ref="B878:B888"/>
    <mergeCell ref="D878:D885"/>
    <mergeCell ref="E878:E879"/>
    <mergeCell ref="D886:D888"/>
    <mergeCell ref="E887:E888"/>
    <mergeCell ref="E874:E875"/>
    <mergeCell ref="D738:D740"/>
    <mergeCell ref="E711:E714"/>
    <mergeCell ref="E716:E719"/>
    <mergeCell ref="E696:E698"/>
    <mergeCell ref="B505:B516"/>
    <mergeCell ref="E533:E534"/>
    <mergeCell ref="B491:B495"/>
    <mergeCell ref="C533:C540"/>
    <mergeCell ref="C541:C544"/>
    <mergeCell ref="C545:C565"/>
    <mergeCell ref="C574:C584"/>
    <mergeCell ref="C585:C592"/>
    <mergeCell ref="C593:C594"/>
    <mergeCell ref="C596:C603"/>
    <mergeCell ref="C605:C609"/>
    <mergeCell ref="J978:J979"/>
    <mergeCell ref="E980:E981"/>
    <mergeCell ref="J980:J981"/>
    <mergeCell ref="E982:E983"/>
    <mergeCell ref="J982:J983"/>
    <mergeCell ref="C978:C983"/>
    <mergeCell ref="C987:C995"/>
    <mergeCell ref="D987:D990"/>
    <mergeCell ref="D991:D995"/>
    <mergeCell ref="A986:J986"/>
    <mergeCell ref="B978:B983"/>
    <mergeCell ref="D978:D983"/>
    <mergeCell ref="E978:E979"/>
    <mergeCell ref="A978:A983"/>
    <mergeCell ref="E992:E993"/>
    <mergeCell ref="B997:B1006"/>
    <mergeCell ref="A997:A1006"/>
    <mergeCell ref="D997:D1006"/>
    <mergeCell ref="C997:C1006"/>
    <mergeCell ref="A987:A995"/>
    <mergeCell ref="B987:B995"/>
    <mergeCell ref="A623:A624"/>
    <mergeCell ref="A626:A628"/>
    <mergeCell ref="A695:A700"/>
    <mergeCell ref="C695:C700"/>
    <mergeCell ref="A657:A659"/>
    <mergeCell ref="B657:B659"/>
    <mergeCell ref="A639:A644"/>
    <mergeCell ref="A645:A653"/>
    <mergeCell ref="B645:B653"/>
    <mergeCell ref="B934:B940"/>
    <mergeCell ref="D934:D938"/>
    <mergeCell ref="A676:A682"/>
    <mergeCell ref="B911:B924"/>
    <mergeCell ref="D911:D920"/>
    <mergeCell ref="C676:C682"/>
    <mergeCell ref="B629:B633"/>
    <mergeCell ref="D947:D953"/>
    <mergeCell ref="D639:D640"/>
    <mergeCell ref="J947:J948"/>
    <mergeCell ref="J949:J950"/>
    <mergeCell ref="E952:E953"/>
    <mergeCell ref="E925:E927"/>
    <mergeCell ref="J925:J927"/>
    <mergeCell ref="B655:B656"/>
    <mergeCell ref="D655:D656"/>
    <mergeCell ref="D645:D653"/>
    <mergeCell ref="B674:B675"/>
    <mergeCell ref="D676:D682"/>
    <mergeCell ref="E919:E920"/>
    <mergeCell ref="B944:B946"/>
    <mergeCell ref="D944:D946"/>
    <mergeCell ref="E944:E946"/>
    <mergeCell ref="J944:J946"/>
    <mergeCell ref="J919:J920"/>
    <mergeCell ref="D921:D922"/>
    <mergeCell ref="E921:E922"/>
    <mergeCell ref="B925:B931"/>
    <mergeCell ref="D925:D927"/>
    <mergeCell ref="D909:D910"/>
    <mergeCell ref="E934:E938"/>
    <mergeCell ref="E911:E918"/>
    <mergeCell ref="J909:J910"/>
    <mergeCell ref="J911:J912"/>
    <mergeCell ref="J913:J914"/>
    <mergeCell ref="J915:J918"/>
    <mergeCell ref="B889:B892"/>
    <mergeCell ref="D889:D890"/>
    <mergeCell ref="E889:E890"/>
    <mergeCell ref="J889:J890"/>
    <mergeCell ref="D891:D892"/>
    <mergeCell ref="B893:B910"/>
    <mergeCell ref="D893:D906"/>
    <mergeCell ref="E893:E897"/>
    <mergeCell ref="J893:J894"/>
    <mergeCell ref="J895:J897"/>
    <mergeCell ref="E898:E904"/>
    <mergeCell ref="J898:J900"/>
    <mergeCell ref="J901:J904"/>
    <mergeCell ref="E905:E906"/>
    <mergeCell ref="J905:J906"/>
    <mergeCell ref="E907:E908"/>
    <mergeCell ref="F878:F879"/>
    <mergeCell ref="J878:J879"/>
    <mergeCell ref="E880:E881"/>
    <mergeCell ref="F880:F881"/>
    <mergeCell ref="J880:J881"/>
    <mergeCell ref="E882:E883"/>
    <mergeCell ref="F882:F883"/>
    <mergeCell ref="J882:J883"/>
    <mergeCell ref="E884:E885"/>
    <mergeCell ref="F884:F885"/>
    <mergeCell ref="J884:J885"/>
    <mergeCell ref="J874:J875"/>
    <mergeCell ref="D876:D877"/>
    <mergeCell ref="E876:E877"/>
    <mergeCell ref="A871:J871"/>
    <mergeCell ref="B850:B856"/>
    <mergeCell ref="D852:D853"/>
    <mergeCell ref="E852:E853"/>
    <mergeCell ref="J852:J853"/>
    <mergeCell ref="D854:D856"/>
    <mergeCell ref="B860:B867"/>
    <mergeCell ref="D863:D864"/>
    <mergeCell ref="E863:E864"/>
    <mergeCell ref="J863:J864"/>
    <mergeCell ref="C860:C867"/>
    <mergeCell ref="C858:C859"/>
    <mergeCell ref="B873:B877"/>
    <mergeCell ref="D873:D875"/>
    <mergeCell ref="A870:J870"/>
    <mergeCell ref="D865:D867"/>
    <mergeCell ref="B868:B869"/>
    <mergeCell ref="B858:B859"/>
    <mergeCell ref="C868:C869"/>
    <mergeCell ref="E848:E849"/>
    <mergeCell ref="J848:J849"/>
    <mergeCell ref="A807:A808"/>
    <mergeCell ref="D813:D814"/>
    <mergeCell ref="E813:E814"/>
    <mergeCell ref="E811:E812"/>
    <mergeCell ref="E809:E810"/>
    <mergeCell ref="E824:E825"/>
    <mergeCell ref="D824:D825"/>
    <mergeCell ref="E815:E819"/>
    <mergeCell ref="E820:E823"/>
    <mergeCell ref="E826:E827"/>
    <mergeCell ref="D826:D827"/>
    <mergeCell ref="D820:D823"/>
    <mergeCell ref="B832:B833"/>
    <mergeCell ref="C830:C831"/>
    <mergeCell ref="B830:B831"/>
    <mergeCell ref="D830:D831"/>
    <mergeCell ref="E832:E833"/>
    <mergeCell ref="D832:D833"/>
    <mergeCell ref="C832:C833"/>
    <mergeCell ref="C824:C827"/>
    <mergeCell ref="D839:D842"/>
    <mergeCell ref="C839:C842"/>
    <mergeCell ref="B777:B780"/>
    <mergeCell ref="C777:C780"/>
    <mergeCell ref="A828:A829"/>
    <mergeCell ref="A830:A831"/>
    <mergeCell ref="E724:E725"/>
    <mergeCell ref="E748:E750"/>
    <mergeCell ref="D748:D750"/>
    <mergeCell ref="A834:A836"/>
    <mergeCell ref="A813:A814"/>
    <mergeCell ref="A815:A819"/>
    <mergeCell ref="A820:A823"/>
    <mergeCell ref="A824:A827"/>
    <mergeCell ref="A799:A804"/>
    <mergeCell ref="A805:A806"/>
    <mergeCell ref="D733:D735"/>
    <mergeCell ref="D781:D783"/>
    <mergeCell ref="C781:C793"/>
    <mergeCell ref="B751:B753"/>
    <mergeCell ref="D773:D774"/>
    <mergeCell ref="B763:B775"/>
    <mergeCell ref="D751:D753"/>
    <mergeCell ref="D777:D779"/>
    <mergeCell ref="D784:D793"/>
    <mergeCell ref="E784:E788"/>
    <mergeCell ref="E473:E474"/>
    <mergeCell ref="E578:E579"/>
    <mergeCell ref="E521:E522"/>
    <mergeCell ref="E529:E530"/>
    <mergeCell ref="D531:D532"/>
    <mergeCell ref="D545:D556"/>
    <mergeCell ref="D557:D563"/>
    <mergeCell ref="A723:A726"/>
    <mergeCell ref="A763:A775"/>
    <mergeCell ref="B723:B726"/>
    <mergeCell ref="C723:C726"/>
    <mergeCell ref="C727:C728"/>
    <mergeCell ref="B741:B743"/>
    <mergeCell ref="C741:C743"/>
    <mergeCell ref="B727:B728"/>
    <mergeCell ref="C733:C735"/>
    <mergeCell ref="A727:A728"/>
    <mergeCell ref="C736:C737"/>
    <mergeCell ref="A736:A737"/>
    <mergeCell ref="A738:A740"/>
    <mergeCell ref="B738:B740"/>
    <mergeCell ref="C738:C740"/>
    <mergeCell ref="E765:E766"/>
    <mergeCell ref="D724:D725"/>
    <mergeCell ref="D641:D642"/>
    <mergeCell ref="B639:B644"/>
    <mergeCell ref="B634:B636"/>
    <mergeCell ref="J765:J766"/>
    <mergeCell ref="A541:A544"/>
    <mergeCell ref="A585:A592"/>
    <mergeCell ref="A545:A565"/>
    <mergeCell ref="A566:A570"/>
    <mergeCell ref="A571:A573"/>
    <mergeCell ref="E720:E721"/>
    <mergeCell ref="E738:E740"/>
    <mergeCell ref="E741:E743"/>
    <mergeCell ref="D741:D743"/>
    <mergeCell ref="E733:E735"/>
    <mergeCell ref="D736:D737"/>
    <mergeCell ref="A610:A614"/>
    <mergeCell ref="A733:A735"/>
    <mergeCell ref="A745:A747"/>
    <mergeCell ref="A748:A750"/>
    <mergeCell ref="A741:A743"/>
    <mergeCell ref="C610:C614"/>
    <mergeCell ref="C615:C617"/>
    <mergeCell ref="C626:C628"/>
    <mergeCell ref="A637:A638"/>
    <mergeCell ref="B720:B722"/>
    <mergeCell ref="C751:C753"/>
    <mergeCell ref="C763:C775"/>
    <mergeCell ref="B729:B730"/>
    <mergeCell ref="A729:A730"/>
    <mergeCell ref="C729:C730"/>
    <mergeCell ref="B733:B735"/>
    <mergeCell ref="A469:A470"/>
    <mergeCell ref="A533:A540"/>
    <mergeCell ref="A634:A636"/>
    <mergeCell ref="J768:J769"/>
    <mergeCell ref="D763:D769"/>
    <mergeCell ref="E751:E753"/>
    <mergeCell ref="A693:A694"/>
    <mergeCell ref="E647:E648"/>
    <mergeCell ref="D660:D661"/>
    <mergeCell ref="D662:D663"/>
    <mergeCell ref="E665:E667"/>
    <mergeCell ref="D665:D667"/>
    <mergeCell ref="A665:A667"/>
    <mergeCell ref="A690:J690"/>
    <mergeCell ref="C720:C722"/>
    <mergeCell ref="B665:B667"/>
    <mergeCell ref="E768:E769"/>
    <mergeCell ref="A471:A476"/>
    <mergeCell ref="B471:B476"/>
    <mergeCell ref="D564:D565"/>
    <mergeCell ref="D566:D567"/>
    <mergeCell ref="D529:D530"/>
    <mergeCell ref="A517:A524"/>
    <mergeCell ref="D523:D524"/>
    <mergeCell ref="D525:D528"/>
    <mergeCell ref="A496:A503"/>
    <mergeCell ref="B496:B503"/>
    <mergeCell ref="D496:D503"/>
    <mergeCell ref="D517:D518"/>
    <mergeCell ref="E536:E537"/>
    <mergeCell ref="B525:B532"/>
    <mergeCell ref="B541:B544"/>
    <mergeCell ref="D536:D540"/>
    <mergeCell ref="E527:E528"/>
    <mergeCell ref="D521:D522"/>
    <mergeCell ref="E531:E532"/>
    <mergeCell ref="E525:E526"/>
    <mergeCell ref="E539:E540"/>
    <mergeCell ref="J84:J85"/>
    <mergeCell ref="A84:A85"/>
    <mergeCell ref="D84:D85"/>
    <mergeCell ref="E84:E85"/>
    <mergeCell ref="D18:D19"/>
    <mergeCell ref="E18:E19"/>
    <mergeCell ref="A31:A33"/>
    <mergeCell ref="E80:E81"/>
    <mergeCell ref="A66:A71"/>
    <mergeCell ref="A18:A19"/>
    <mergeCell ref="A56:A58"/>
    <mergeCell ref="A59:A61"/>
    <mergeCell ref="E67:E68"/>
    <mergeCell ref="D56:D57"/>
    <mergeCell ref="E56:E57"/>
    <mergeCell ref="B62:B65"/>
    <mergeCell ref="A73:A77"/>
    <mergeCell ref="A78:A82"/>
    <mergeCell ref="B73:B77"/>
    <mergeCell ref="B365:B383"/>
    <mergeCell ref="D365:D383"/>
    <mergeCell ref="A3:J3"/>
    <mergeCell ref="A288:J288"/>
    <mergeCell ref="A298:J298"/>
    <mergeCell ref="A390:J390"/>
    <mergeCell ref="A96:A97"/>
    <mergeCell ref="A265:J265"/>
    <mergeCell ref="A29:J29"/>
    <mergeCell ref="A62:A65"/>
    <mergeCell ref="D331:D333"/>
    <mergeCell ref="D334:D335"/>
    <mergeCell ref="D336:D337"/>
    <mergeCell ref="B331:B333"/>
    <mergeCell ref="B334:B335"/>
    <mergeCell ref="B336:B337"/>
    <mergeCell ref="C334:C335"/>
    <mergeCell ref="D305:D310"/>
    <mergeCell ref="D319:D320"/>
    <mergeCell ref="D314:D318"/>
    <mergeCell ref="D323:D325"/>
    <mergeCell ref="D326:D327"/>
    <mergeCell ref="D74:D77"/>
    <mergeCell ref="C96:C97"/>
    <mergeCell ref="B585:B592"/>
    <mergeCell ref="D585:D589"/>
    <mergeCell ref="B319:B320"/>
    <mergeCell ref="C305:C310"/>
    <mergeCell ref="A311:A318"/>
    <mergeCell ref="A319:A320"/>
    <mergeCell ref="C319:C320"/>
    <mergeCell ref="B311:B318"/>
    <mergeCell ref="C311:C318"/>
    <mergeCell ref="C326:C327"/>
    <mergeCell ref="A395:A397"/>
    <mergeCell ref="C331:C333"/>
    <mergeCell ref="A305:A310"/>
    <mergeCell ref="B305:B310"/>
    <mergeCell ref="A334:A335"/>
    <mergeCell ref="B395:B397"/>
    <mergeCell ref="A328:A330"/>
    <mergeCell ref="C328:C330"/>
    <mergeCell ref="A331:A333"/>
    <mergeCell ref="B321:B325"/>
    <mergeCell ref="B326:B327"/>
    <mergeCell ref="C321:C325"/>
    <mergeCell ref="A364:J364"/>
    <mergeCell ref="A365:A383"/>
    <mergeCell ref="B444:B445"/>
    <mergeCell ref="B446:B447"/>
    <mergeCell ref="D279:D281"/>
    <mergeCell ref="E118:E122"/>
    <mergeCell ref="B593:B594"/>
    <mergeCell ref="B458:B459"/>
    <mergeCell ref="D571:D572"/>
    <mergeCell ref="B469:B470"/>
    <mergeCell ref="B533:B540"/>
    <mergeCell ref="D471:D474"/>
    <mergeCell ref="D478:D479"/>
    <mergeCell ref="B477:B479"/>
    <mergeCell ref="D480:D485"/>
    <mergeCell ref="B425:B428"/>
    <mergeCell ref="B435:B437"/>
    <mergeCell ref="D515:D516"/>
    <mergeCell ref="D513:D514"/>
    <mergeCell ref="B486:B490"/>
    <mergeCell ref="D533:D535"/>
    <mergeCell ref="A504:J504"/>
    <mergeCell ref="A486:A490"/>
    <mergeCell ref="A491:A495"/>
    <mergeCell ref="A505:A516"/>
    <mergeCell ref="A525:A532"/>
    <mergeCell ref="E78:E79"/>
    <mergeCell ref="D115:D116"/>
    <mergeCell ref="D134:D135"/>
    <mergeCell ref="E144:E145"/>
    <mergeCell ref="E162:E163"/>
    <mergeCell ref="E164:E165"/>
    <mergeCell ref="E166:E167"/>
    <mergeCell ref="D112:D114"/>
    <mergeCell ref="D106:D108"/>
    <mergeCell ref="E123:E127"/>
    <mergeCell ref="E792:E793"/>
    <mergeCell ref="D795:D798"/>
    <mergeCell ref="E795:E796"/>
    <mergeCell ref="E797:E798"/>
    <mergeCell ref="D703:D710"/>
    <mergeCell ref="D711:D719"/>
    <mergeCell ref="E613:E614"/>
    <mergeCell ref="E611:E612"/>
    <mergeCell ref="D395:D397"/>
    <mergeCell ref="E605:E606"/>
    <mergeCell ref="D605:D606"/>
    <mergeCell ref="E588:E589"/>
    <mergeCell ref="E471:E472"/>
    <mergeCell ref="E581:E582"/>
    <mergeCell ref="E789:E791"/>
    <mergeCell ref="E781:E782"/>
    <mergeCell ref="E513:E514"/>
    <mergeCell ref="E515:E516"/>
    <mergeCell ref="A604:J604"/>
    <mergeCell ref="A435:A437"/>
    <mergeCell ref="A425:A428"/>
    <mergeCell ref="J546:J551"/>
    <mergeCell ref="D491:D495"/>
    <mergeCell ref="D486:D490"/>
    <mergeCell ref="C807:C808"/>
    <mergeCell ref="B799:B804"/>
    <mergeCell ref="E807:E808"/>
    <mergeCell ref="D805:D806"/>
    <mergeCell ref="D800:D804"/>
    <mergeCell ref="C799:C804"/>
    <mergeCell ref="E805:E806"/>
    <mergeCell ref="B805:B806"/>
    <mergeCell ref="C805:C806"/>
    <mergeCell ref="B839:B842"/>
    <mergeCell ref="E837:E838"/>
    <mergeCell ref="E841:E842"/>
    <mergeCell ref="E839:E840"/>
    <mergeCell ref="E835:E836"/>
    <mergeCell ref="C820:C823"/>
    <mergeCell ref="C809:C812"/>
    <mergeCell ref="D815:D819"/>
    <mergeCell ref="D811:D812"/>
    <mergeCell ref="C837:C838"/>
    <mergeCell ref="D837:D838"/>
    <mergeCell ref="B824:B827"/>
    <mergeCell ref="C828:C829"/>
    <mergeCell ref="E828:E829"/>
    <mergeCell ref="D828:D829"/>
    <mergeCell ref="B837:B838"/>
    <mergeCell ref="B820:B823"/>
    <mergeCell ref="D835:D836"/>
    <mergeCell ref="B834:B836"/>
    <mergeCell ref="C834:C836"/>
    <mergeCell ref="B828:B829"/>
    <mergeCell ref="E830:E831"/>
    <mergeCell ref="B815:B819"/>
    <mergeCell ref="C815:C819"/>
    <mergeCell ref="B813:B814"/>
    <mergeCell ref="C813:C814"/>
    <mergeCell ref="B809:B812"/>
    <mergeCell ref="E803:E804"/>
    <mergeCell ref="D809:D810"/>
    <mergeCell ref="D96:D97"/>
    <mergeCell ref="D109:D111"/>
    <mergeCell ref="C211:C212"/>
    <mergeCell ref="A207:J207"/>
    <mergeCell ref="D720:D721"/>
    <mergeCell ref="J554:J556"/>
    <mergeCell ref="B695:B700"/>
    <mergeCell ref="B662:B664"/>
    <mergeCell ref="A668:J668"/>
    <mergeCell ref="A673:J673"/>
    <mergeCell ref="A662:A664"/>
    <mergeCell ref="C693:C694"/>
    <mergeCell ref="D693:D694"/>
    <mergeCell ref="A720:A722"/>
    <mergeCell ref="A674:A675"/>
    <mergeCell ref="B703:B719"/>
    <mergeCell ref="E800:E801"/>
    <mergeCell ref="D807:D808"/>
    <mergeCell ref="B807:B808"/>
    <mergeCell ref="B623:B624"/>
    <mergeCell ref="D695:D698"/>
    <mergeCell ref="B676:B682"/>
    <mergeCell ref="B660:B661"/>
    <mergeCell ref="B637:B638"/>
    <mergeCell ref="D637:D638"/>
    <mergeCell ref="B31:B33"/>
    <mergeCell ref="D78:D81"/>
    <mergeCell ref="E523:E524"/>
    <mergeCell ref="B596:B603"/>
    <mergeCell ref="B605:B609"/>
    <mergeCell ref="E602:E603"/>
    <mergeCell ref="B93:B94"/>
    <mergeCell ref="B106:B111"/>
    <mergeCell ref="E598:E599"/>
    <mergeCell ref="E583:E584"/>
    <mergeCell ref="E600:E601"/>
    <mergeCell ref="D596:D601"/>
    <mergeCell ref="E596:E597"/>
    <mergeCell ref="E586:E587"/>
    <mergeCell ref="D602:D603"/>
    <mergeCell ref="E608:E609"/>
    <mergeCell ref="E590:E592"/>
    <mergeCell ref="D590:D592"/>
    <mergeCell ref="C1:I1"/>
    <mergeCell ref="E282:E283"/>
    <mergeCell ref="E286:E287"/>
    <mergeCell ref="E219:E220"/>
    <mergeCell ref="E292:E294"/>
    <mergeCell ref="E289:E291"/>
    <mergeCell ref="A213:A214"/>
    <mergeCell ref="E276:E277"/>
    <mergeCell ref="B216:B217"/>
    <mergeCell ref="D216:D217"/>
    <mergeCell ref="E216:E217"/>
    <mergeCell ref="B11:B13"/>
    <mergeCell ref="C11:C13"/>
    <mergeCell ref="D11:D13"/>
    <mergeCell ref="E22:E23"/>
    <mergeCell ref="B59:B61"/>
    <mergeCell ref="B78:B82"/>
    <mergeCell ref="B66:B71"/>
    <mergeCell ref="B96:B97"/>
    <mergeCell ref="D66:D68"/>
    <mergeCell ref="B213:B214"/>
    <mergeCell ref="D136:D140"/>
    <mergeCell ref="D141:D160"/>
    <mergeCell ref="D176:D177"/>
    <mergeCell ref="A996:J996"/>
    <mergeCell ref="C674:C675"/>
    <mergeCell ref="D674:D675"/>
    <mergeCell ref="B517:B524"/>
    <mergeCell ref="D577:D582"/>
    <mergeCell ref="A574:A584"/>
    <mergeCell ref="B574:B584"/>
    <mergeCell ref="D583:D584"/>
    <mergeCell ref="B566:B570"/>
    <mergeCell ref="B545:B565"/>
    <mergeCell ref="B571:B573"/>
    <mergeCell ref="J745:J747"/>
    <mergeCell ref="B748:B750"/>
    <mergeCell ref="C748:C750"/>
    <mergeCell ref="E745:E747"/>
    <mergeCell ref="B745:B747"/>
    <mergeCell ref="C745:C747"/>
    <mergeCell ref="D745:D747"/>
    <mergeCell ref="A605:A609"/>
    <mergeCell ref="A683:J683"/>
    <mergeCell ref="B693:B694"/>
    <mergeCell ref="B610:B614"/>
    <mergeCell ref="D611:D614"/>
    <mergeCell ref="B615:B617"/>
    <mergeCell ref="A15:J15"/>
    <mergeCell ref="B18:B19"/>
    <mergeCell ref="A418:A419"/>
    <mergeCell ref="B418:B419"/>
    <mergeCell ref="D300:D302"/>
    <mergeCell ref="C336:C337"/>
    <mergeCell ref="A289:A295"/>
    <mergeCell ref="B219:B226"/>
    <mergeCell ref="D289:D294"/>
    <mergeCell ref="C20:C21"/>
    <mergeCell ref="B56:B58"/>
    <mergeCell ref="A93:A94"/>
    <mergeCell ref="A112:A117"/>
    <mergeCell ref="B112:B117"/>
    <mergeCell ref="B84:B85"/>
    <mergeCell ref="D178:D179"/>
    <mergeCell ref="C189:C198"/>
    <mergeCell ref="B99:B100"/>
    <mergeCell ref="D129:D133"/>
    <mergeCell ref="B129:B133"/>
    <mergeCell ref="E74:E75"/>
    <mergeCell ref="E76:E77"/>
    <mergeCell ref="D189:D190"/>
    <mergeCell ref="E180:E182"/>
    <mergeCell ref="D338:D350"/>
    <mergeCell ref="D351:D363"/>
    <mergeCell ref="A338:A363"/>
    <mergeCell ref="B22:B24"/>
    <mergeCell ref="A22:A24"/>
    <mergeCell ref="A25:A27"/>
    <mergeCell ref="B25:B27"/>
    <mergeCell ref="D22:D24"/>
    <mergeCell ref="D25:D27"/>
    <mergeCell ref="C289:C295"/>
    <mergeCell ref="D285:D287"/>
    <mergeCell ref="D282:D283"/>
    <mergeCell ref="B276:B287"/>
    <mergeCell ref="C276:C287"/>
    <mergeCell ref="B271:B275"/>
    <mergeCell ref="C271:C275"/>
    <mergeCell ref="D273:D274"/>
    <mergeCell ref="C266:C267"/>
    <mergeCell ref="C268:C270"/>
    <mergeCell ref="D276:D277"/>
    <mergeCell ref="B266:B267"/>
    <mergeCell ref="B134:B135"/>
    <mergeCell ref="C213:C214"/>
    <mergeCell ref="B180:B182"/>
  </mergeCells>
  <hyperlinks>
    <hyperlink ref="E198" r:id="rId1"/>
    <hyperlink ref="E197" r:id="rId2"/>
    <hyperlink ref="E195" r:id="rId3"/>
  </hyperlinks>
  <pageMargins left="0.7" right="0.7" top="0.75" bottom="0.75" header="0.3" footer="0.3"/>
  <pageSetup orientation="portrait" horizontalDpi="1200" verticalDpi="1200"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359"/>
  <sheetViews>
    <sheetView tabSelected="1" topLeftCell="B1" zoomScale="75" zoomScaleNormal="75" zoomScaleSheetLayoutView="75" workbookViewId="0">
      <pane ySplit="2" topLeftCell="A3" activePane="bottomLeft" state="frozenSplit"/>
      <selection pane="bottomLeft" activeCell="B1" sqref="A1:XFD1048576"/>
    </sheetView>
  </sheetViews>
  <sheetFormatPr defaultColWidth="29.140625" defaultRowHeight="12.75" x14ac:dyDescent="0.2"/>
  <cols>
    <col min="1" max="1" width="8.28515625" style="283" customWidth="1"/>
    <col min="2" max="2" width="51.28515625" style="280" customWidth="1"/>
    <col min="3" max="3" width="9.42578125" style="282" customWidth="1"/>
    <col min="4" max="4" width="20.7109375" style="281" customWidth="1"/>
    <col min="5" max="5" width="41.85546875" style="281" customWidth="1"/>
    <col min="6" max="6" width="19.5703125" style="281" customWidth="1"/>
    <col min="7" max="7" width="22.42578125" style="57" customWidth="1"/>
    <col min="8" max="8" width="17.7109375" style="127" customWidth="1"/>
    <col min="9" max="9" width="12.85546875" style="281" customWidth="1"/>
    <col min="10" max="10" width="37.5703125" style="280" customWidth="1"/>
    <col min="11" max="16384" width="29.140625" style="12"/>
  </cols>
  <sheetData>
    <row r="1" spans="1:10" ht="11.1" customHeight="1" thickBot="1" x14ac:dyDescent="0.25">
      <c r="C1" s="863" t="s">
        <v>1521</v>
      </c>
      <c r="D1" s="863"/>
      <c r="E1" s="863"/>
      <c r="F1" s="863"/>
      <c r="G1" s="863"/>
      <c r="H1" s="863"/>
      <c r="I1" s="864"/>
    </row>
    <row r="2" spans="1:10" s="27" customFormat="1" ht="26.25" thickTop="1" x14ac:dyDescent="0.2">
      <c r="A2" s="269" t="s">
        <v>723</v>
      </c>
      <c r="B2" s="1" t="s">
        <v>87</v>
      </c>
      <c r="C2" s="26" t="s">
        <v>0</v>
      </c>
      <c r="D2" s="1" t="s">
        <v>94</v>
      </c>
      <c r="E2" s="25" t="s">
        <v>85</v>
      </c>
      <c r="F2" s="1" t="s">
        <v>1</v>
      </c>
      <c r="G2" s="26" t="s">
        <v>86</v>
      </c>
      <c r="H2" s="1" t="s">
        <v>719</v>
      </c>
      <c r="I2" s="1" t="s">
        <v>88</v>
      </c>
      <c r="J2" s="1" t="s">
        <v>90</v>
      </c>
    </row>
    <row r="3" spans="1:10" ht="16.5" thickBot="1" x14ac:dyDescent="0.3">
      <c r="A3" s="812" t="s">
        <v>341</v>
      </c>
      <c r="B3" s="813"/>
      <c r="C3" s="813"/>
      <c r="D3" s="813"/>
      <c r="E3" s="813"/>
      <c r="F3" s="813"/>
      <c r="G3" s="813"/>
      <c r="H3" s="813"/>
      <c r="I3" s="813"/>
      <c r="J3" s="813"/>
    </row>
    <row r="4" spans="1:10" x14ac:dyDescent="0.2">
      <c r="A4" s="806" t="s">
        <v>1531</v>
      </c>
      <c r="B4" s="1012" t="s">
        <v>2418</v>
      </c>
      <c r="C4" s="668"/>
      <c r="D4" s="887" t="s">
        <v>27</v>
      </c>
      <c r="E4" s="727" t="s">
        <v>2399</v>
      </c>
      <c r="F4" s="727" t="s">
        <v>2397</v>
      </c>
      <c r="G4" s="729" t="s">
        <v>2398</v>
      </c>
      <c r="H4" s="393">
        <v>89</v>
      </c>
      <c r="I4" s="394"/>
      <c r="J4" s="407"/>
    </row>
    <row r="5" spans="1:10" x14ac:dyDescent="0.2">
      <c r="A5" s="807"/>
      <c r="B5" s="1126"/>
      <c r="C5" s="669"/>
      <c r="D5" s="1054"/>
      <c r="E5" s="692" t="s">
        <v>2400</v>
      </c>
      <c r="F5" s="692" t="s">
        <v>2404</v>
      </c>
      <c r="G5" s="695" t="s">
        <v>2398</v>
      </c>
      <c r="H5" s="235">
        <v>89</v>
      </c>
      <c r="I5" s="396"/>
      <c r="J5" s="335"/>
    </row>
    <row r="6" spans="1:10" x14ac:dyDescent="0.2">
      <c r="A6" s="807"/>
      <c r="B6" s="1126"/>
      <c r="C6" s="669"/>
      <c r="D6" s="1054"/>
      <c r="E6" s="692" t="s">
        <v>2401</v>
      </c>
      <c r="F6" s="692" t="s">
        <v>2405</v>
      </c>
      <c r="G6" s="695" t="s">
        <v>2398</v>
      </c>
      <c r="H6" s="235">
        <v>89</v>
      </c>
      <c r="I6" s="396"/>
      <c r="J6" s="335"/>
    </row>
    <row r="7" spans="1:10" x14ac:dyDescent="0.2">
      <c r="A7" s="807"/>
      <c r="B7" s="1126"/>
      <c r="C7" s="669"/>
      <c r="D7" s="1054"/>
      <c r="E7" s="692" t="s">
        <v>2402</v>
      </c>
      <c r="F7" s="692" t="s">
        <v>2406</v>
      </c>
      <c r="G7" s="695" t="s">
        <v>2398</v>
      </c>
      <c r="H7" s="235">
        <v>89</v>
      </c>
      <c r="I7" s="396"/>
      <c r="J7" s="335"/>
    </row>
    <row r="8" spans="1:10" ht="13.5" thickBot="1" x14ac:dyDescent="0.25">
      <c r="A8" s="808"/>
      <c r="B8" s="1013"/>
      <c r="C8" s="670"/>
      <c r="D8" s="1125"/>
      <c r="E8" s="693" t="s">
        <v>2403</v>
      </c>
      <c r="F8" s="693" t="s">
        <v>2407</v>
      </c>
      <c r="G8" s="696" t="s">
        <v>2398</v>
      </c>
      <c r="H8" s="398">
        <v>89</v>
      </c>
      <c r="I8" s="399"/>
      <c r="J8" s="408"/>
    </row>
    <row r="9" spans="1:10" x14ac:dyDescent="0.2">
      <c r="A9" s="806" t="s">
        <v>2926</v>
      </c>
      <c r="B9" s="1012" t="s">
        <v>2419</v>
      </c>
      <c r="C9" s="668"/>
      <c r="D9" s="887"/>
      <c r="E9" s="727" t="s">
        <v>2408</v>
      </c>
      <c r="F9" s="727" t="s">
        <v>2413</v>
      </c>
      <c r="G9" s="729" t="s">
        <v>2398</v>
      </c>
      <c r="H9" s="393">
        <v>89</v>
      </c>
      <c r="I9" s="394"/>
      <c r="J9" s="407"/>
    </row>
    <row r="10" spans="1:10" x14ac:dyDescent="0.2">
      <c r="A10" s="807"/>
      <c r="B10" s="1126"/>
      <c r="C10" s="669"/>
      <c r="D10" s="1054"/>
      <c r="E10" s="692" t="s">
        <v>2409</v>
      </c>
      <c r="F10" s="692" t="s">
        <v>2414</v>
      </c>
      <c r="G10" s="695" t="s">
        <v>2398</v>
      </c>
      <c r="H10" s="235">
        <v>89</v>
      </c>
      <c r="I10" s="396"/>
      <c r="J10" s="335"/>
    </row>
    <row r="11" spans="1:10" x14ac:dyDescent="0.2">
      <c r="A11" s="807"/>
      <c r="B11" s="1126"/>
      <c r="C11" s="669"/>
      <c r="D11" s="1054"/>
      <c r="E11" s="692" t="s">
        <v>2410</v>
      </c>
      <c r="F11" s="692" t="s">
        <v>2415</v>
      </c>
      <c r="G11" s="695" t="s">
        <v>2398</v>
      </c>
      <c r="H11" s="235">
        <v>89</v>
      </c>
      <c r="I11" s="396"/>
      <c r="J11" s="335"/>
    </row>
    <row r="12" spans="1:10" x14ac:dyDescent="0.2">
      <c r="A12" s="807"/>
      <c r="B12" s="1126"/>
      <c r="C12" s="669"/>
      <c r="D12" s="1054"/>
      <c r="E12" s="692" t="s">
        <v>2411</v>
      </c>
      <c r="F12" s="692" t="s">
        <v>2416</v>
      </c>
      <c r="G12" s="695" t="s">
        <v>2398</v>
      </c>
      <c r="H12" s="235">
        <v>89</v>
      </c>
      <c r="I12" s="396"/>
      <c r="J12" s="335"/>
    </row>
    <row r="13" spans="1:10" ht="13.5" thickBot="1" x14ac:dyDescent="0.25">
      <c r="A13" s="808"/>
      <c r="B13" s="1013"/>
      <c r="C13" s="670"/>
      <c r="D13" s="1125"/>
      <c r="E13" s="693" t="s">
        <v>2412</v>
      </c>
      <c r="F13" s="693" t="s">
        <v>2417</v>
      </c>
      <c r="G13" s="696" t="s">
        <v>2398</v>
      </c>
      <c r="H13" s="398">
        <v>89</v>
      </c>
      <c r="I13" s="399"/>
      <c r="J13" s="408"/>
    </row>
    <row r="14" spans="1:10" x14ac:dyDescent="0.2">
      <c r="A14" s="806" t="s">
        <v>2374</v>
      </c>
      <c r="B14" s="1012" t="s">
        <v>2373</v>
      </c>
      <c r="C14" s="668"/>
      <c r="D14" s="938" t="s">
        <v>2021</v>
      </c>
      <c r="E14" s="727" t="s">
        <v>2364</v>
      </c>
      <c r="F14" s="727" t="s">
        <v>2363</v>
      </c>
      <c r="G14" s="729" t="s">
        <v>2925</v>
      </c>
      <c r="H14" s="393">
        <v>91</v>
      </c>
      <c r="I14" s="394"/>
      <c r="J14" s="1163"/>
    </row>
    <row r="15" spans="1:10" x14ac:dyDescent="0.2">
      <c r="A15" s="807"/>
      <c r="B15" s="1126"/>
      <c r="C15" s="669"/>
      <c r="D15" s="939"/>
      <c r="E15" s="692" t="s">
        <v>2365</v>
      </c>
      <c r="F15" s="692" t="s">
        <v>2369</v>
      </c>
      <c r="G15" s="695" t="s">
        <v>2925</v>
      </c>
      <c r="H15" s="235">
        <v>91</v>
      </c>
      <c r="I15" s="396"/>
      <c r="J15" s="1164"/>
    </row>
    <row r="16" spans="1:10" x14ac:dyDescent="0.2">
      <c r="A16" s="807"/>
      <c r="B16" s="1126"/>
      <c r="C16" s="669"/>
      <c r="D16" s="939"/>
      <c r="E16" s="692" t="s">
        <v>2366</v>
      </c>
      <c r="F16" s="692" t="s">
        <v>2370</v>
      </c>
      <c r="G16" s="695" t="s">
        <v>2925</v>
      </c>
      <c r="H16" s="235">
        <v>91</v>
      </c>
      <c r="I16" s="396"/>
      <c r="J16" s="1164"/>
    </row>
    <row r="17" spans="1:10" x14ac:dyDescent="0.2">
      <c r="A17" s="807"/>
      <c r="B17" s="1126"/>
      <c r="C17" s="669"/>
      <c r="D17" s="939"/>
      <c r="E17" s="692" t="s">
        <v>2367</v>
      </c>
      <c r="F17" s="692" t="s">
        <v>2371</v>
      </c>
      <c r="G17" s="695" t="s">
        <v>2925</v>
      </c>
      <c r="H17" s="235">
        <v>91</v>
      </c>
      <c r="I17" s="396"/>
      <c r="J17" s="1164"/>
    </row>
    <row r="18" spans="1:10" ht="13.5" thickBot="1" x14ac:dyDescent="0.25">
      <c r="A18" s="808"/>
      <c r="B18" s="1013"/>
      <c r="C18" s="670"/>
      <c r="D18" s="1085"/>
      <c r="E18" s="693" t="s">
        <v>2368</v>
      </c>
      <c r="F18" s="693" t="s">
        <v>2372</v>
      </c>
      <c r="G18" s="696" t="s">
        <v>2925</v>
      </c>
      <c r="H18" s="398">
        <v>91</v>
      </c>
      <c r="I18" s="399"/>
      <c r="J18" s="1165"/>
    </row>
    <row r="19" spans="1:10" x14ac:dyDescent="0.2">
      <c r="A19" s="806" t="s">
        <v>2460</v>
      </c>
      <c r="B19" s="1012" t="s">
        <v>2375</v>
      </c>
      <c r="C19" s="668"/>
      <c r="D19" s="938" t="s">
        <v>2021</v>
      </c>
      <c r="E19" s="727" t="s">
        <v>2376</v>
      </c>
      <c r="F19" s="727" t="s">
        <v>2381</v>
      </c>
      <c r="G19" s="729" t="s">
        <v>2925</v>
      </c>
      <c r="H19" s="393">
        <v>119</v>
      </c>
      <c r="I19" s="394"/>
      <c r="J19" s="1163"/>
    </row>
    <row r="20" spans="1:10" x14ac:dyDescent="0.2">
      <c r="A20" s="807"/>
      <c r="B20" s="1126"/>
      <c r="C20" s="669"/>
      <c r="D20" s="939"/>
      <c r="E20" s="692" t="s">
        <v>2377</v>
      </c>
      <c r="F20" s="692" t="s">
        <v>2382</v>
      </c>
      <c r="G20" s="695" t="s">
        <v>2925</v>
      </c>
      <c r="H20" s="235">
        <v>119</v>
      </c>
      <c r="I20" s="396"/>
      <c r="J20" s="1164"/>
    </row>
    <row r="21" spans="1:10" x14ac:dyDescent="0.2">
      <c r="A21" s="807"/>
      <c r="B21" s="1126"/>
      <c r="C21" s="669"/>
      <c r="D21" s="939"/>
      <c r="E21" s="692" t="s">
        <v>2378</v>
      </c>
      <c r="F21" s="692" t="s">
        <v>2383</v>
      </c>
      <c r="G21" s="695" t="s">
        <v>2925</v>
      </c>
      <c r="H21" s="235">
        <v>119</v>
      </c>
      <c r="I21" s="396"/>
      <c r="J21" s="1164"/>
    </row>
    <row r="22" spans="1:10" x14ac:dyDescent="0.2">
      <c r="A22" s="807"/>
      <c r="B22" s="1126"/>
      <c r="C22" s="669"/>
      <c r="D22" s="939"/>
      <c r="E22" s="692" t="s">
        <v>2379</v>
      </c>
      <c r="F22" s="692" t="s">
        <v>2384</v>
      </c>
      <c r="G22" s="695" t="s">
        <v>2925</v>
      </c>
      <c r="H22" s="235">
        <v>119</v>
      </c>
      <c r="I22" s="396"/>
      <c r="J22" s="1164"/>
    </row>
    <row r="23" spans="1:10" ht="13.5" thickBot="1" x14ac:dyDescent="0.25">
      <c r="A23" s="808"/>
      <c r="B23" s="1013"/>
      <c r="C23" s="670"/>
      <c r="D23" s="1085"/>
      <c r="E23" s="693" t="s">
        <v>2380</v>
      </c>
      <c r="F23" s="693" t="s">
        <v>2385</v>
      </c>
      <c r="G23" s="696" t="s">
        <v>2925</v>
      </c>
      <c r="H23" s="398">
        <v>119</v>
      </c>
      <c r="I23" s="399"/>
      <c r="J23" s="1165"/>
    </row>
    <row r="24" spans="1:10" x14ac:dyDescent="0.2">
      <c r="A24" s="806" t="s">
        <v>2294</v>
      </c>
      <c r="B24" s="1012" t="s">
        <v>2386</v>
      </c>
      <c r="C24" s="668"/>
      <c r="D24" s="938" t="s">
        <v>2021</v>
      </c>
      <c r="E24" s="727" t="s">
        <v>2387</v>
      </c>
      <c r="F24" s="727" t="s">
        <v>2392</v>
      </c>
      <c r="G24" s="729" t="s">
        <v>2925</v>
      </c>
      <c r="H24" s="393">
        <v>108</v>
      </c>
      <c r="I24" s="394"/>
      <c r="J24" s="1163"/>
    </row>
    <row r="25" spans="1:10" x14ac:dyDescent="0.2">
      <c r="A25" s="807"/>
      <c r="B25" s="1126"/>
      <c r="C25" s="669"/>
      <c r="D25" s="939"/>
      <c r="E25" s="692" t="s">
        <v>2388</v>
      </c>
      <c r="F25" s="692" t="s">
        <v>2393</v>
      </c>
      <c r="G25" s="695" t="s">
        <v>2925</v>
      </c>
      <c r="H25" s="235">
        <v>108</v>
      </c>
      <c r="I25" s="396"/>
      <c r="J25" s="1164"/>
    </row>
    <row r="26" spans="1:10" x14ac:dyDescent="0.2">
      <c r="A26" s="807"/>
      <c r="B26" s="1126"/>
      <c r="C26" s="669"/>
      <c r="D26" s="939"/>
      <c r="E26" s="692" t="s">
        <v>2389</v>
      </c>
      <c r="F26" s="692" t="s">
        <v>2394</v>
      </c>
      <c r="G26" s="695" t="s">
        <v>2925</v>
      </c>
      <c r="H26" s="235">
        <v>108</v>
      </c>
      <c r="I26" s="396"/>
      <c r="J26" s="1164"/>
    </row>
    <row r="27" spans="1:10" x14ac:dyDescent="0.2">
      <c r="A27" s="807"/>
      <c r="B27" s="1126"/>
      <c r="C27" s="669"/>
      <c r="D27" s="939"/>
      <c r="E27" s="692" t="s">
        <v>2390</v>
      </c>
      <c r="F27" s="692" t="s">
        <v>2395</v>
      </c>
      <c r="G27" s="695" t="s">
        <v>2925</v>
      </c>
      <c r="H27" s="235">
        <v>108</v>
      </c>
      <c r="I27" s="396"/>
      <c r="J27" s="1164"/>
    </row>
    <row r="28" spans="1:10" ht="15" customHeight="1" thickBot="1" x14ac:dyDescent="0.25">
      <c r="A28" s="808"/>
      <c r="B28" s="1013"/>
      <c r="C28" s="670"/>
      <c r="D28" s="1085"/>
      <c r="E28" s="693" t="s">
        <v>2391</v>
      </c>
      <c r="F28" s="693" t="s">
        <v>2396</v>
      </c>
      <c r="G28" s="696" t="s">
        <v>2925</v>
      </c>
      <c r="H28" s="398">
        <v>108</v>
      </c>
      <c r="I28" s="399"/>
      <c r="J28" s="1165"/>
    </row>
    <row r="29" spans="1:10" customFormat="1" ht="26.25" thickBot="1" x14ac:dyDescent="0.25">
      <c r="A29" s="707" t="s">
        <v>2464</v>
      </c>
      <c r="B29" s="690" t="s">
        <v>2461</v>
      </c>
      <c r="C29" s="1128" t="s">
        <v>676</v>
      </c>
      <c r="D29" s="691" t="s">
        <v>27</v>
      </c>
      <c r="E29" s="736" t="s">
        <v>2586</v>
      </c>
      <c r="F29" s="691" t="s">
        <v>2587</v>
      </c>
      <c r="G29" s="146" t="s">
        <v>2588</v>
      </c>
      <c r="H29" s="326">
        <v>250</v>
      </c>
      <c r="I29" s="148"/>
      <c r="J29" s="733"/>
    </row>
    <row r="30" spans="1:10" ht="26.25" thickBot="1" x14ac:dyDescent="0.25">
      <c r="A30" s="298" t="s">
        <v>2465</v>
      </c>
      <c r="B30" s="178" t="s">
        <v>342</v>
      </c>
      <c r="C30" s="617" t="s">
        <v>676</v>
      </c>
      <c r="D30" s="180" t="s">
        <v>27</v>
      </c>
      <c r="E30" s="180" t="s">
        <v>426</v>
      </c>
      <c r="F30" s="180" t="s">
        <v>10</v>
      </c>
      <c r="G30" s="181" t="s">
        <v>423</v>
      </c>
      <c r="H30" s="182">
        <v>235</v>
      </c>
      <c r="I30" s="183"/>
      <c r="J30" s="144"/>
    </row>
    <row r="31" spans="1:10" ht="26.25" thickBot="1" x14ac:dyDescent="0.25">
      <c r="A31" s="298" t="str">
        <f>LEFT(A30,FIND("-",A30))&amp;VALUE(RIGHT(A30,FIND("-",A30)-1))+1</f>
        <v>1-8</v>
      </c>
      <c r="B31" s="276" t="s">
        <v>434</v>
      </c>
      <c r="C31" s="1128" t="s">
        <v>3038</v>
      </c>
      <c r="D31" s="145" t="s">
        <v>27</v>
      </c>
      <c r="E31" s="145" t="s">
        <v>425</v>
      </c>
      <c r="F31" s="145" t="s">
        <v>424</v>
      </c>
      <c r="G31" s="146" t="s">
        <v>423</v>
      </c>
      <c r="H31" s="147"/>
      <c r="I31" s="148"/>
      <c r="J31" s="279"/>
    </row>
    <row r="32" spans="1:10" ht="13.5" thickBot="1" x14ac:dyDescent="0.25">
      <c r="A32" s="298" t="str">
        <f t="shared" ref="A32:A39" si="0">LEFT(A31,FIND("-",A31))&amp;VALUE(RIGHT(A31,FIND("-",A31)-1))+1</f>
        <v>1-9</v>
      </c>
      <c r="B32" s="139" t="s">
        <v>11</v>
      </c>
      <c r="C32" s="1127"/>
      <c r="D32" s="141" t="s">
        <v>27</v>
      </c>
      <c r="E32" s="141"/>
      <c r="F32" s="141" t="s">
        <v>12</v>
      </c>
      <c r="G32" s="146" t="s">
        <v>427</v>
      </c>
      <c r="H32" s="147">
        <v>95</v>
      </c>
      <c r="I32" s="148"/>
      <c r="J32" s="279"/>
    </row>
    <row r="33" spans="1:10" ht="24.75" thickBot="1" x14ac:dyDescent="0.25">
      <c r="A33" s="298" t="str">
        <f t="shared" si="0"/>
        <v>1-10</v>
      </c>
      <c r="B33" s="178" t="s">
        <v>422</v>
      </c>
      <c r="C33" s="617" t="s">
        <v>3035</v>
      </c>
      <c r="D33" s="180" t="s">
        <v>27</v>
      </c>
      <c r="E33" s="180"/>
      <c r="F33" s="180" t="s">
        <v>22</v>
      </c>
      <c r="G33" s="184" t="s">
        <v>418</v>
      </c>
      <c r="H33" s="185">
        <v>45</v>
      </c>
      <c r="I33" s="186"/>
      <c r="J33" s="279"/>
    </row>
    <row r="34" spans="1:10" ht="26.25" thickBot="1" x14ac:dyDescent="0.25">
      <c r="A34" s="298" t="s">
        <v>2295</v>
      </c>
      <c r="B34" s="178" t="s">
        <v>416</v>
      </c>
      <c r="C34" s="617" t="s">
        <v>3036</v>
      </c>
      <c r="D34" s="180" t="s">
        <v>27</v>
      </c>
      <c r="E34" s="180" t="s">
        <v>415</v>
      </c>
      <c r="F34" s="180" t="s">
        <v>23</v>
      </c>
      <c r="G34" s="184" t="s">
        <v>417</v>
      </c>
      <c r="H34" s="185">
        <v>40</v>
      </c>
      <c r="I34" s="186"/>
      <c r="J34" s="279"/>
    </row>
    <row r="35" spans="1:10" ht="13.5" thickBot="1" x14ac:dyDescent="0.25">
      <c r="A35" s="298" t="s">
        <v>2296</v>
      </c>
      <c r="B35" s="139" t="s">
        <v>419</v>
      </c>
      <c r="C35" s="1127"/>
      <c r="D35" s="141" t="s">
        <v>722</v>
      </c>
      <c r="E35" s="141"/>
      <c r="F35" s="141" t="s">
        <v>420</v>
      </c>
      <c r="G35" s="146" t="s">
        <v>421</v>
      </c>
      <c r="H35" s="149">
        <v>55</v>
      </c>
      <c r="I35" s="148"/>
      <c r="J35" s="279"/>
    </row>
    <row r="36" spans="1:10" ht="13.5" thickBot="1" x14ac:dyDescent="0.25">
      <c r="A36" s="298" t="s">
        <v>2297</v>
      </c>
      <c r="B36" s="178" t="s">
        <v>414</v>
      </c>
      <c r="C36" s="617" t="s">
        <v>3035</v>
      </c>
      <c r="D36" s="180" t="s">
        <v>27</v>
      </c>
      <c r="E36" s="180"/>
      <c r="F36" s="180" t="s">
        <v>24</v>
      </c>
      <c r="G36" s="184" t="s">
        <v>411</v>
      </c>
      <c r="H36" s="185">
        <v>70</v>
      </c>
      <c r="I36" s="186"/>
      <c r="J36" s="279"/>
    </row>
    <row r="37" spans="1:10" ht="13.5" thickBot="1" x14ac:dyDescent="0.25">
      <c r="A37" s="298" t="s">
        <v>2298</v>
      </c>
      <c r="B37" s="178" t="s">
        <v>2915</v>
      </c>
      <c r="C37" s="617" t="s">
        <v>3035</v>
      </c>
      <c r="D37" s="180" t="s">
        <v>27</v>
      </c>
      <c r="E37" s="180" t="s">
        <v>410</v>
      </c>
      <c r="F37" s="180" t="s">
        <v>25</v>
      </c>
      <c r="G37" s="184" t="s">
        <v>411</v>
      </c>
      <c r="H37" s="185">
        <v>40</v>
      </c>
      <c r="I37" s="186"/>
      <c r="J37" s="279" t="s">
        <v>412</v>
      </c>
    </row>
    <row r="38" spans="1:10" ht="13.5" thickBot="1" x14ac:dyDescent="0.25">
      <c r="A38" s="916" t="s">
        <v>3043</v>
      </c>
      <c r="B38" s="1116" t="s">
        <v>413</v>
      </c>
      <c r="C38" s="1185" t="s">
        <v>676</v>
      </c>
      <c r="D38" s="987" t="s">
        <v>27</v>
      </c>
      <c r="E38" s="987" t="s">
        <v>404</v>
      </c>
      <c r="F38" s="284" t="s">
        <v>26</v>
      </c>
      <c r="G38" s="187" t="s">
        <v>405</v>
      </c>
      <c r="H38" s="188">
        <v>80</v>
      </c>
      <c r="I38" s="189"/>
      <c r="J38" s="176" t="s">
        <v>406</v>
      </c>
    </row>
    <row r="39" spans="1:10" ht="13.5" thickBot="1" x14ac:dyDescent="0.25">
      <c r="A39" s="916" t="str">
        <f t="shared" si="0"/>
        <v>1-6</v>
      </c>
      <c r="B39" s="1117"/>
      <c r="C39" s="1186"/>
      <c r="D39" s="988"/>
      <c r="E39" s="988"/>
      <c r="F39" s="285" t="s">
        <v>407</v>
      </c>
      <c r="G39" s="190" t="s">
        <v>408</v>
      </c>
      <c r="H39" s="191">
        <v>19</v>
      </c>
      <c r="I39" s="192"/>
      <c r="J39" s="177" t="s">
        <v>409</v>
      </c>
    </row>
    <row r="40" spans="1:10" x14ac:dyDescent="0.2">
      <c r="A40" s="295" t="s">
        <v>3044</v>
      </c>
      <c r="B40" s="193" t="s">
        <v>1665</v>
      </c>
      <c r="C40" s="1133"/>
      <c r="D40" s="194" t="s">
        <v>176</v>
      </c>
      <c r="E40" s="194" t="s">
        <v>1668</v>
      </c>
      <c r="F40" s="194" t="s">
        <v>1667</v>
      </c>
      <c r="G40" s="194" t="s">
        <v>1666</v>
      </c>
      <c r="H40" s="195">
        <v>117.92</v>
      </c>
      <c r="I40" s="196"/>
      <c r="J40" s="278"/>
    </row>
    <row r="41" spans="1:10" ht="13.5" thickBot="1" x14ac:dyDescent="0.25">
      <c r="A41" s="295"/>
      <c r="B41" s="193"/>
      <c r="C41" s="1134"/>
      <c r="D41" s="194" t="s">
        <v>27</v>
      </c>
      <c r="E41" s="194" t="s">
        <v>1671</v>
      </c>
      <c r="F41" s="194" t="s">
        <v>1669</v>
      </c>
      <c r="G41" s="197" t="s">
        <v>1670</v>
      </c>
      <c r="H41" s="198">
        <v>118</v>
      </c>
      <c r="I41" s="196"/>
      <c r="J41" s="278"/>
    </row>
    <row r="42" spans="1:10" ht="16.5" customHeight="1" thickBot="1" x14ac:dyDescent="0.25">
      <c r="A42" s="977" t="s">
        <v>2281</v>
      </c>
      <c r="B42" s="977"/>
      <c r="C42" s="977"/>
      <c r="D42" s="977"/>
      <c r="E42" s="977"/>
      <c r="F42" s="977"/>
      <c r="G42" s="977"/>
      <c r="H42" s="977"/>
      <c r="I42" s="977"/>
      <c r="J42" s="977"/>
    </row>
    <row r="43" spans="1:10" ht="26.25" thickBot="1" x14ac:dyDescent="0.25">
      <c r="A43" s="994" t="s">
        <v>739</v>
      </c>
      <c r="B43" s="1018" t="s">
        <v>2282</v>
      </c>
      <c r="C43" s="136"/>
      <c r="D43" s="304" t="s">
        <v>2283</v>
      </c>
      <c r="E43" s="277" t="s">
        <v>2284</v>
      </c>
      <c r="F43" s="277" t="s">
        <v>2285</v>
      </c>
      <c r="G43" s="31" t="s">
        <v>2286</v>
      </c>
      <c r="H43" s="62"/>
      <c r="I43" s="63"/>
      <c r="J43" s="305" t="s">
        <v>2287</v>
      </c>
    </row>
    <row r="44" spans="1:10" ht="13.5" thickBot="1" x14ac:dyDescent="0.25">
      <c r="A44" s="822"/>
      <c r="B44" s="1020"/>
      <c r="C44" s="275"/>
      <c r="D44" s="307" t="s">
        <v>2289</v>
      </c>
      <c r="E44" s="307" t="s">
        <v>2290</v>
      </c>
      <c r="F44" s="194"/>
      <c r="G44" s="197"/>
      <c r="H44" s="198"/>
      <c r="I44" s="196"/>
      <c r="J44" s="278" t="s">
        <v>2291</v>
      </c>
    </row>
    <row r="45" spans="1:10" ht="16.5" customHeight="1" thickBot="1" x14ac:dyDescent="0.25">
      <c r="A45" s="977" t="s">
        <v>2266</v>
      </c>
      <c r="B45" s="977"/>
      <c r="C45" s="977"/>
      <c r="D45" s="977"/>
      <c r="E45" s="977"/>
      <c r="F45" s="977"/>
      <c r="G45" s="977"/>
      <c r="H45" s="977"/>
      <c r="I45" s="977"/>
      <c r="J45" s="977"/>
    </row>
    <row r="46" spans="1:10" ht="13.5" thickBot="1" x14ac:dyDescent="0.25">
      <c r="A46" s="1110" t="s">
        <v>2345</v>
      </c>
      <c r="B46" s="1110"/>
      <c r="C46" s="1110"/>
      <c r="D46" s="1110"/>
      <c r="E46" s="1110"/>
      <c r="F46" s="1110"/>
      <c r="G46" s="1110"/>
      <c r="H46" s="1110"/>
      <c r="I46" s="1110"/>
      <c r="J46" s="1110"/>
    </row>
    <row r="47" spans="1:10" ht="26.25" customHeight="1" x14ac:dyDescent="0.2">
      <c r="A47" s="847" t="s">
        <v>741</v>
      </c>
      <c r="B47" s="854" t="s">
        <v>2346</v>
      </c>
      <c r="C47" s="1153" t="s">
        <v>102</v>
      </c>
      <c r="D47" s="860" t="s">
        <v>2021</v>
      </c>
      <c r="E47" s="860" t="s">
        <v>2347</v>
      </c>
      <c r="F47" s="717" t="s">
        <v>2348</v>
      </c>
      <c r="G47" s="32" t="s">
        <v>49</v>
      </c>
      <c r="H47" s="102"/>
      <c r="I47" s="687"/>
      <c r="J47" s="829"/>
    </row>
    <row r="48" spans="1:10" ht="13.5" thickBot="1" x14ac:dyDescent="0.25">
      <c r="A48" s="849"/>
      <c r="B48" s="856"/>
      <c r="C48" s="1154"/>
      <c r="D48" s="862"/>
      <c r="E48" s="862"/>
      <c r="F48" s="719" t="s">
        <v>2349</v>
      </c>
      <c r="G48" s="34" t="s">
        <v>102</v>
      </c>
      <c r="H48" s="70"/>
      <c r="I48" s="725"/>
      <c r="J48" s="831"/>
    </row>
    <row r="49" spans="1:10" ht="26.25" customHeight="1" x14ac:dyDescent="0.2">
      <c r="A49" s="847" t="s">
        <v>2913</v>
      </c>
      <c r="B49" s="854" t="s">
        <v>2358</v>
      </c>
      <c r="C49" s="1153" t="s">
        <v>113</v>
      </c>
      <c r="D49" s="860" t="s">
        <v>2021</v>
      </c>
      <c r="E49" s="860" t="s">
        <v>2355</v>
      </c>
      <c r="F49" s="717" t="s">
        <v>2356</v>
      </c>
      <c r="G49" s="32" t="s">
        <v>299</v>
      </c>
      <c r="H49" s="102"/>
      <c r="I49" s="687"/>
      <c r="J49" s="726"/>
    </row>
    <row r="50" spans="1:10" ht="13.5" thickBot="1" x14ac:dyDescent="0.25">
      <c r="A50" s="849"/>
      <c r="B50" s="856"/>
      <c r="C50" s="1154"/>
      <c r="D50" s="862"/>
      <c r="E50" s="862"/>
      <c r="F50" s="719" t="s">
        <v>2357</v>
      </c>
      <c r="G50" s="34" t="s">
        <v>113</v>
      </c>
      <c r="H50" s="70"/>
      <c r="I50" s="725"/>
      <c r="J50" s="686"/>
    </row>
    <row r="51" spans="1:10" ht="26.25" customHeight="1" x14ac:dyDescent="0.2">
      <c r="A51" s="847" t="s">
        <v>2914</v>
      </c>
      <c r="B51" s="854" t="s">
        <v>2359</v>
      </c>
      <c r="C51" s="1153" t="s">
        <v>49</v>
      </c>
      <c r="D51" s="860" t="s">
        <v>2021</v>
      </c>
      <c r="E51" s="860" t="s">
        <v>2360</v>
      </c>
      <c r="F51" s="717" t="s">
        <v>2361</v>
      </c>
      <c r="G51" s="32" t="s">
        <v>45</v>
      </c>
      <c r="H51" s="102"/>
      <c r="I51" s="687"/>
      <c r="J51" s="726"/>
    </row>
    <row r="52" spans="1:10" ht="13.5" thickBot="1" x14ac:dyDescent="0.25">
      <c r="A52" s="849"/>
      <c r="B52" s="856"/>
      <c r="C52" s="1154"/>
      <c r="D52" s="862"/>
      <c r="E52" s="862"/>
      <c r="F52" s="719" t="s">
        <v>2362</v>
      </c>
      <c r="G52" s="34" t="s">
        <v>49</v>
      </c>
      <c r="H52" s="70"/>
      <c r="I52" s="725"/>
      <c r="J52" s="686"/>
    </row>
    <row r="53" spans="1:10" x14ac:dyDescent="0.2">
      <c r="A53" s="847" t="s">
        <v>2929</v>
      </c>
      <c r="B53" s="854" t="s">
        <v>2423</v>
      </c>
      <c r="C53" s="1153" t="s">
        <v>113</v>
      </c>
      <c r="D53" s="860" t="s">
        <v>176</v>
      </c>
      <c r="E53" s="717" t="s">
        <v>2430</v>
      </c>
      <c r="F53" s="717" t="s">
        <v>2420</v>
      </c>
      <c r="G53" s="32" t="s">
        <v>2421</v>
      </c>
      <c r="H53" s="328" t="s">
        <v>2426</v>
      </c>
      <c r="I53" s="687"/>
      <c r="J53" s="720" t="s">
        <v>2428</v>
      </c>
    </row>
    <row r="54" spans="1:10" x14ac:dyDescent="0.2">
      <c r="A54" s="848"/>
      <c r="B54" s="855"/>
      <c r="C54" s="1184"/>
      <c r="D54" s="861"/>
      <c r="E54" s="718" t="s">
        <v>2429</v>
      </c>
      <c r="F54" s="718" t="s">
        <v>2422</v>
      </c>
      <c r="G54" s="33" t="s">
        <v>2421</v>
      </c>
      <c r="H54" s="329" t="s">
        <v>2427</v>
      </c>
      <c r="I54" s="689"/>
      <c r="J54" s="685"/>
    </row>
    <row r="55" spans="1:10" ht="13.5" thickBot="1" x14ac:dyDescent="0.25">
      <c r="A55" s="849"/>
      <c r="B55" s="856"/>
      <c r="C55" s="1154"/>
      <c r="D55" s="719" t="s">
        <v>2021</v>
      </c>
      <c r="E55" s="719" t="s">
        <v>2424</v>
      </c>
      <c r="F55" s="719" t="s">
        <v>2425</v>
      </c>
      <c r="G55" s="34" t="s">
        <v>299</v>
      </c>
      <c r="H55" s="228">
        <v>56</v>
      </c>
      <c r="I55" s="725"/>
      <c r="J55" s="686"/>
    </row>
    <row r="56" spans="1:10" ht="16.5" customHeight="1" thickBot="1" x14ac:dyDescent="0.25">
      <c r="A56" s="977" t="s">
        <v>2293</v>
      </c>
      <c r="B56" s="977"/>
      <c r="C56" s="977"/>
      <c r="D56" s="977"/>
      <c r="E56" s="977"/>
      <c r="F56" s="977"/>
      <c r="G56" s="977"/>
      <c r="H56" s="977"/>
      <c r="I56" s="977"/>
      <c r="J56" s="977"/>
    </row>
    <row r="57" spans="1:10" ht="25.5" customHeight="1" x14ac:dyDescent="0.2">
      <c r="A57" s="994" t="s">
        <v>742</v>
      </c>
      <c r="B57" s="1018" t="s">
        <v>2434</v>
      </c>
      <c r="C57" s="737" t="s">
        <v>3045</v>
      </c>
      <c r="D57" s="717" t="s">
        <v>2021</v>
      </c>
      <c r="E57" s="717" t="s">
        <v>2307</v>
      </c>
      <c r="F57" s="717" t="s">
        <v>2308</v>
      </c>
      <c r="G57" s="32" t="s">
        <v>299</v>
      </c>
      <c r="H57" s="76"/>
      <c r="I57" s="65"/>
      <c r="J57" s="66"/>
    </row>
    <row r="58" spans="1:10" ht="26.25" thickBot="1" x14ac:dyDescent="0.25">
      <c r="A58" s="822"/>
      <c r="B58" s="1020"/>
      <c r="C58" s="738"/>
      <c r="D58" s="719" t="s">
        <v>176</v>
      </c>
      <c r="E58" s="719" t="s">
        <v>2431</v>
      </c>
      <c r="F58" s="719">
        <v>62970</v>
      </c>
      <c r="G58" s="34" t="s">
        <v>2432</v>
      </c>
      <c r="H58" s="599" t="s">
        <v>2433</v>
      </c>
      <c r="I58" s="598"/>
      <c r="J58" s="613"/>
    </row>
    <row r="59" spans="1:10" x14ac:dyDescent="0.2">
      <c r="A59" s="994" t="s">
        <v>743</v>
      </c>
      <c r="B59" s="1018" t="s">
        <v>2435</v>
      </c>
      <c r="C59" s="676" t="s">
        <v>1036</v>
      </c>
      <c r="D59" s="717" t="s">
        <v>2021</v>
      </c>
      <c r="E59" s="717" t="s">
        <v>2309</v>
      </c>
      <c r="F59" s="717" t="s">
        <v>2310</v>
      </c>
      <c r="G59" s="32" t="s">
        <v>1036</v>
      </c>
      <c r="H59" s="102"/>
      <c r="I59" s="687"/>
      <c r="J59" s="720" t="s">
        <v>2311</v>
      </c>
    </row>
    <row r="60" spans="1:10" ht="26.25" thickBot="1" x14ac:dyDescent="0.25">
      <c r="A60" s="822"/>
      <c r="B60" s="1020"/>
      <c r="C60" s="674"/>
      <c r="D60" s="719" t="s">
        <v>176</v>
      </c>
      <c r="E60" s="719" t="s">
        <v>2436</v>
      </c>
      <c r="F60" s="719" t="s">
        <v>2437</v>
      </c>
      <c r="G60" s="34"/>
      <c r="H60" s="564" t="s">
        <v>2438</v>
      </c>
      <c r="I60" s="725"/>
      <c r="J60" s="721" t="s">
        <v>2439</v>
      </c>
    </row>
    <row r="61" spans="1:10" ht="13.5" thickBot="1" x14ac:dyDescent="0.25">
      <c r="A61" s="294" t="s">
        <v>1454</v>
      </c>
      <c r="B61" s="303" t="s">
        <v>2315</v>
      </c>
      <c r="C61" s="300"/>
      <c r="D61" s="304" t="s">
        <v>2021</v>
      </c>
      <c r="E61" s="304" t="s">
        <v>2312</v>
      </c>
      <c r="F61" s="304" t="s">
        <v>2313</v>
      </c>
      <c r="G61" s="31" t="s">
        <v>2314</v>
      </c>
      <c r="H61" s="80"/>
      <c r="I61" s="297"/>
      <c r="J61" s="303" t="s">
        <v>2888</v>
      </c>
    </row>
    <row r="62" spans="1:10" x14ac:dyDescent="0.2">
      <c r="A62" s="847" t="s">
        <v>1974</v>
      </c>
      <c r="B62" s="1113" t="s">
        <v>2317</v>
      </c>
      <c r="C62" s="1187" t="s">
        <v>1030</v>
      </c>
      <c r="D62" s="1111" t="s">
        <v>2021</v>
      </c>
      <c r="E62" s="1111" t="s">
        <v>2316</v>
      </c>
      <c r="F62" s="731" t="s">
        <v>2318</v>
      </c>
      <c r="G62" s="315" t="s">
        <v>1030</v>
      </c>
      <c r="H62" s="316"/>
      <c r="I62" s="317"/>
      <c r="J62" s="1113" t="s">
        <v>2887</v>
      </c>
    </row>
    <row r="63" spans="1:10" ht="13.5" thickBot="1" x14ac:dyDescent="0.25">
      <c r="A63" s="849"/>
      <c r="B63" s="1114"/>
      <c r="C63" s="1188"/>
      <c r="D63" s="1112"/>
      <c r="E63" s="1112"/>
      <c r="F63" s="732" t="s">
        <v>2319</v>
      </c>
      <c r="G63" s="323" t="s">
        <v>1033</v>
      </c>
      <c r="H63" s="324"/>
      <c r="I63" s="325"/>
      <c r="J63" s="1114"/>
    </row>
    <row r="64" spans="1:10" x14ac:dyDescent="0.2">
      <c r="A64" s="847" t="s">
        <v>2024</v>
      </c>
      <c r="B64" s="1113" t="s">
        <v>2320</v>
      </c>
      <c r="C64" s="1187" t="s">
        <v>2323</v>
      </c>
      <c r="D64" s="1111" t="s">
        <v>2021</v>
      </c>
      <c r="E64" s="1111" t="s">
        <v>2321</v>
      </c>
      <c r="F64" s="731" t="s">
        <v>2322</v>
      </c>
      <c r="G64" s="315" t="s">
        <v>2323</v>
      </c>
      <c r="H64" s="316"/>
      <c r="I64" s="317"/>
      <c r="J64" s="1113" t="s">
        <v>2886</v>
      </c>
    </row>
    <row r="65" spans="1:10" ht="13.5" thickBot="1" x14ac:dyDescent="0.25">
      <c r="A65" s="849"/>
      <c r="B65" s="1114"/>
      <c r="C65" s="1188"/>
      <c r="D65" s="1112"/>
      <c r="E65" s="1112"/>
      <c r="F65" s="732" t="s">
        <v>2324</v>
      </c>
      <c r="G65" s="323" t="s">
        <v>2325</v>
      </c>
      <c r="H65" s="324"/>
      <c r="I65" s="325"/>
      <c r="J65" s="1114"/>
    </row>
    <row r="66" spans="1:10" ht="26.25" thickBot="1" x14ac:dyDescent="0.25">
      <c r="A66" s="706" t="s">
        <v>2025</v>
      </c>
      <c r="B66" s="309" t="s">
        <v>2326</v>
      </c>
      <c r="C66" s="675" t="s">
        <v>1122</v>
      </c>
      <c r="D66" s="306" t="s">
        <v>2021</v>
      </c>
      <c r="E66" s="306" t="s">
        <v>2327</v>
      </c>
      <c r="F66" s="306" t="s">
        <v>2328</v>
      </c>
      <c r="G66" s="35" t="s">
        <v>1122</v>
      </c>
      <c r="H66" s="71"/>
      <c r="I66" s="17"/>
      <c r="J66" s="309" t="s">
        <v>2885</v>
      </c>
    </row>
    <row r="67" spans="1:10" ht="26.25" thickBot="1" x14ac:dyDescent="0.25">
      <c r="A67" s="701" t="s">
        <v>2026</v>
      </c>
      <c r="B67" s="309" t="s">
        <v>2329</v>
      </c>
      <c r="C67" s="675" t="s">
        <v>1036</v>
      </c>
      <c r="D67" s="306" t="s">
        <v>2021</v>
      </c>
      <c r="E67" s="306" t="s">
        <v>2330</v>
      </c>
      <c r="F67" s="306" t="s">
        <v>2331</v>
      </c>
      <c r="G67" s="35" t="s">
        <v>1036</v>
      </c>
      <c r="H67" s="71"/>
      <c r="I67" s="17"/>
      <c r="J67" s="309" t="s">
        <v>2884</v>
      </c>
    </row>
    <row r="68" spans="1:10" x14ac:dyDescent="0.2">
      <c r="A68" s="847" t="s">
        <v>3047</v>
      </c>
      <c r="B68" s="1113" t="s">
        <v>2332</v>
      </c>
      <c r="C68" s="1187" t="s">
        <v>2335</v>
      </c>
      <c r="D68" s="1111" t="s">
        <v>2021</v>
      </c>
      <c r="E68" s="1111" t="s">
        <v>2333</v>
      </c>
      <c r="F68" s="731" t="s">
        <v>2334</v>
      </c>
      <c r="G68" s="315" t="s">
        <v>2335</v>
      </c>
      <c r="H68" s="316"/>
      <c r="I68" s="317"/>
      <c r="J68" s="1113" t="s">
        <v>2890</v>
      </c>
    </row>
    <row r="69" spans="1:10" ht="13.5" thickBot="1" x14ac:dyDescent="0.25">
      <c r="A69" s="849"/>
      <c r="B69" s="1114"/>
      <c r="C69" s="1188"/>
      <c r="D69" s="1112"/>
      <c r="E69" s="1112"/>
      <c r="F69" s="732" t="s">
        <v>2336</v>
      </c>
      <c r="G69" s="323" t="s">
        <v>1033</v>
      </c>
      <c r="H69" s="324"/>
      <c r="I69" s="325"/>
      <c r="J69" s="1114"/>
    </row>
    <row r="70" spans="1:10" ht="13.5" thickBot="1" x14ac:dyDescent="0.25">
      <c r="A70" s="694" t="s">
        <v>3048</v>
      </c>
      <c r="B70" s="609" t="s">
        <v>2883</v>
      </c>
      <c r="C70" s="1189"/>
      <c r="D70" s="610" t="s">
        <v>2021</v>
      </c>
      <c r="E70" s="610" t="s">
        <v>2906</v>
      </c>
      <c r="F70" s="610" t="s">
        <v>2904</v>
      </c>
      <c r="G70" s="611" t="s">
        <v>1033</v>
      </c>
      <c r="H70" s="313">
        <v>157</v>
      </c>
      <c r="I70" s="612"/>
      <c r="J70" s="609" t="s">
        <v>2905</v>
      </c>
    </row>
    <row r="71" spans="1:10" x14ac:dyDescent="0.2">
      <c r="A71" s="847" t="s">
        <v>3049</v>
      </c>
      <c r="B71" s="1113" t="s">
        <v>2337</v>
      </c>
      <c r="C71" s="1187" t="s">
        <v>3046</v>
      </c>
      <c r="D71" s="1111" t="s">
        <v>2021</v>
      </c>
      <c r="E71" s="1111" t="s">
        <v>2339</v>
      </c>
      <c r="F71" s="314" t="s">
        <v>2340</v>
      </c>
      <c r="G71" s="315" t="s">
        <v>1030</v>
      </c>
      <c r="H71" s="316"/>
      <c r="I71" s="317"/>
      <c r="J71" s="1113" t="s">
        <v>2889</v>
      </c>
    </row>
    <row r="72" spans="1:10" ht="13.5" thickBot="1" x14ac:dyDescent="0.25">
      <c r="A72" s="849"/>
      <c r="B72" s="1114"/>
      <c r="C72" s="1188"/>
      <c r="D72" s="1112"/>
      <c r="E72" s="1112"/>
      <c r="F72" s="322" t="s">
        <v>2341</v>
      </c>
      <c r="G72" s="323" t="s">
        <v>1033</v>
      </c>
      <c r="H72" s="324"/>
      <c r="I72" s="325"/>
      <c r="J72" s="1120"/>
    </row>
    <row r="73" spans="1:10" ht="26.25" thickBot="1" x14ac:dyDescent="0.25">
      <c r="A73" s="701" t="s">
        <v>3050</v>
      </c>
      <c r="B73" s="1166" t="s">
        <v>2338</v>
      </c>
      <c r="C73" s="1190"/>
      <c r="D73" s="1167" t="s">
        <v>2021</v>
      </c>
      <c r="E73" s="1167" t="s">
        <v>2893</v>
      </c>
      <c r="F73" s="1167" t="s">
        <v>2894</v>
      </c>
      <c r="G73" s="1168" t="s">
        <v>2895</v>
      </c>
      <c r="H73" s="603">
        <v>76</v>
      </c>
      <c r="I73" s="1169"/>
      <c r="J73" s="1166" t="s">
        <v>2896</v>
      </c>
    </row>
    <row r="74" spans="1:10" ht="26.25" thickBot="1" x14ac:dyDescent="0.25">
      <c r="A74" s="701" t="s">
        <v>3051</v>
      </c>
      <c r="B74" s="1166" t="s">
        <v>2882</v>
      </c>
      <c r="C74" s="1190" t="s">
        <v>1030</v>
      </c>
      <c r="D74" s="1167" t="s">
        <v>2021</v>
      </c>
      <c r="E74" s="1167" t="s">
        <v>2901</v>
      </c>
      <c r="F74" s="1167" t="s">
        <v>2902</v>
      </c>
      <c r="G74" s="1168" t="s">
        <v>1030</v>
      </c>
      <c r="H74" s="603">
        <v>85</v>
      </c>
      <c r="I74" s="1169"/>
      <c r="J74" s="1166" t="s">
        <v>2903</v>
      </c>
    </row>
    <row r="75" spans="1:10" x14ac:dyDescent="0.2">
      <c r="A75" s="847" t="s">
        <v>3052</v>
      </c>
      <c r="B75" s="1113" t="s">
        <v>2897</v>
      </c>
      <c r="C75" s="1187"/>
      <c r="D75" s="1111" t="s">
        <v>2021</v>
      </c>
      <c r="E75" s="1111" t="s">
        <v>2891</v>
      </c>
      <c r="F75" s="314" t="s">
        <v>2342</v>
      </c>
      <c r="G75" s="315" t="s">
        <v>1036</v>
      </c>
      <c r="H75" s="316"/>
      <c r="I75" s="317"/>
      <c r="J75" s="1113" t="s">
        <v>2892</v>
      </c>
    </row>
    <row r="76" spans="1:10" x14ac:dyDescent="0.2">
      <c r="A76" s="848"/>
      <c r="B76" s="1122"/>
      <c r="C76" s="1191"/>
      <c r="D76" s="1119"/>
      <c r="E76" s="1119"/>
      <c r="F76" s="318" t="s">
        <v>2343</v>
      </c>
      <c r="G76" s="319" t="s">
        <v>1127</v>
      </c>
      <c r="H76" s="320"/>
      <c r="I76" s="321"/>
      <c r="J76" s="1121"/>
    </row>
    <row r="77" spans="1:10" ht="13.5" thickBot="1" x14ac:dyDescent="0.25">
      <c r="A77" s="849"/>
      <c r="B77" s="1114"/>
      <c r="C77" s="1188"/>
      <c r="D77" s="1112"/>
      <c r="E77" s="1112"/>
      <c r="F77" s="322" t="s">
        <v>2344</v>
      </c>
      <c r="G77" s="323" t="s">
        <v>1122</v>
      </c>
      <c r="H77" s="324"/>
      <c r="I77" s="325"/>
      <c r="J77" s="1120"/>
    </row>
    <row r="78" spans="1:10" ht="13.5" thickBot="1" x14ac:dyDescent="0.25">
      <c r="A78" s="705" t="s">
        <v>3053</v>
      </c>
      <c r="B78" s="722" t="s">
        <v>2898</v>
      </c>
      <c r="C78" s="714"/>
      <c r="D78" s="610" t="s">
        <v>2021</v>
      </c>
      <c r="E78" s="734" t="s">
        <v>2900</v>
      </c>
      <c r="F78" s="734" t="s">
        <v>2899</v>
      </c>
      <c r="G78" s="47" t="s">
        <v>1036</v>
      </c>
      <c r="H78" s="313">
        <v>249</v>
      </c>
      <c r="I78" s="702"/>
      <c r="J78" s="704"/>
    </row>
    <row r="79" spans="1:10" x14ac:dyDescent="0.2">
      <c r="A79" s="994" t="s">
        <v>3054</v>
      </c>
      <c r="B79" s="1018" t="s">
        <v>2440</v>
      </c>
      <c r="C79" s="676" t="s">
        <v>1049</v>
      </c>
      <c r="D79" s="1108" t="s">
        <v>2021</v>
      </c>
      <c r="E79" s="1108" t="s">
        <v>2907</v>
      </c>
      <c r="F79" s="717" t="s">
        <v>2908</v>
      </c>
      <c r="G79" s="32" t="s">
        <v>1173</v>
      </c>
      <c r="H79" s="600">
        <v>100</v>
      </c>
      <c r="I79" s="687"/>
      <c r="J79" s="726"/>
    </row>
    <row r="80" spans="1:10" x14ac:dyDescent="0.2">
      <c r="A80" s="1005"/>
      <c r="B80" s="1019"/>
      <c r="C80" s="724"/>
      <c r="D80" s="1123"/>
      <c r="E80" s="1123"/>
      <c r="F80" s="718" t="s">
        <v>2909</v>
      </c>
      <c r="G80" s="33" t="s">
        <v>1049</v>
      </c>
      <c r="H80" s="602">
        <v>144</v>
      </c>
      <c r="I80" s="689"/>
      <c r="J80" s="685"/>
    </row>
    <row r="81" spans="1:10" x14ac:dyDescent="0.2">
      <c r="A81" s="1005"/>
      <c r="B81" s="1019"/>
      <c r="C81" s="724"/>
      <c r="D81" s="1179"/>
      <c r="E81" s="1179"/>
      <c r="F81" s="718" t="s">
        <v>2910</v>
      </c>
      <c r="G81" s="33" t="s">
        <v>996</v>
      </c>
      <c r="H81" s="602">
        <v>613</v>
      </c>
      <c r="I81" s="689"/>
      <c r="J81" s="685"/>
    </row>
    <row r="82" spans="1:10" ht="13.5" thickBot="1" x14ac:dyDescent="0.25">
      <c r="A82" s="822"/>
      <c r="B82" s="1020"/>
      <c r="C82" s="698"/>
      <c r="D82" s="719" t="s">
        <v>2021</v>
      </c>
      <c r="E82" s="719" t="s">
        <v>2911</v>
      </c>
      <c r="F82" s="719" t="s">
        <v>2912</v>
      </c>
      <c r="G82" s="34" t="s">
        <v>1049</v>
      </c>
      <c r="H82" s="601">
        <v>123</v>
      </c>
      <c r="I82" s="725"/>
      <c r="J82" s="686"/>
    </row>
    <row r="83" spans="1:10" ht="16.5" customHeight="1" thickBot="1" x14ac:dyDescent="0.25">
      <c r="A83" s="977" t="s">
        <v>2267</v>
      </c>
      <c r="B83" s="977"/>
      <c r="C83" s="977"/>
      <c r="D83" s="977"/>
      <c r="E83" s="977"/>
      <c r="F83" s="977"/>
      <c r="G83" s="977"/>
      <c r="H83" s="977"/>
      <c r="I83" s="977"/>
      <c r="J83" s="977"/>
    </row>
    <row r="84" spans="1:10" ht="25.5" x14ac:dyDescent="0.2">
      <c r="A84" s="708" t="s">
        <v>2934</v>
      </c>
      <c r="B84" s="728" t="s">
        <v>2270</v>
      </c>
      <c r="C84" s="711"/>
      <c r="D84" s="866" t="s">
        <v>2268</v>
      </c>
      <c r="E84" s="866" t="s">
        <v>2271</v>
      </c>
      <c r="F84" s="730" t="s">
        <v>2269</v>
      </c>
      <c r="G84" s="36" t="s">
        <v>312</v>
      </c>
      <c r="H84" s="1170">
        <v>269</v>
      </c>
      <c r="I84" s="682"/>
      <c r="J84" s="699" t="s">
        <v>2916</v>
      </c>
    </row>
    <row r="85" spans="1:10" ht="25.5" customHeight="1" thickBot="1" x14ac:dyDescent="0.25">
      <c r="A85" s="710"/>
      <c r="B85" s="716"/>
      <c r="C85" s="713"/>
      <c r="D85" s="933"/>
      <c r="E85" s="933"/>
      <c r="F85" s="791" t="s">
        <v>2272</v>
      </c>
      <c r="G85" s="716"/>
      <c r="H85" s="716"/>
      <c r="I85" s="716"/>
      <c r="J85" s="716"/>
    </row>
    <row r="86" spans="1:10" x14ac:dyDescent="0.2">
      <c r="A86" s="708"/>
      <c r="B86" s="728" t="s">
        <v>2273</v>
      </c>
      <c r="C86" s="711"/>
      <c r="D86" s="730" t="s">
        <v>2274</v>
      </c>
      <c r="E86" s="730" t="s">
        <v>2275</v>
      </c>
      <c r="F86" s="730" t="s">
        <v>2276</v>
      </c>
      <c r="G86" s="36" t="s">
        <v>2277</v>
      </c>
      <c r="H86" s="120"/>
      <c r="I86" s="682"/>
      <c r="J86" s="728" t="s">
        <v>2278</v>
      </c>
    </row>
    <row r="87" spans="1:10" ht="38.25" customHeight="1" x14ac:dyDescent="0.2">
      <c r="A87" s="709"/>
      <c r="B87" s="700"/>
      <c r="C87" s="712"/>
      <c r="D87" s="684"/>
      <c r="E87" s="1182" t="s">
        <v>2279</v>
      </c>
      <c r="F87" s="684"/>
      <c r="G87" s="37"/>
      <c r="H87" s="121"/>
      <c r="I87" s="684"/>
      <c r="J87" s="700"/>
    </row>
    <row r="88" spans="1:10" ht="13.5" thickBot="1" x14ac:dyDescent="0.25">
      <c r="A88" s="710"/>
      <c r="B88" s="716"/>
      <c r="C88" s="713"/>
      <c r="D88" s="683"/>
      <c r="E88" s="1181"/>
      <c r="F88" s="791" t="s">
        <v>2280</v>
      </c>
      <c r="G88" s="38" t="s">
        <v>2277</v>
      </c>
      <c r="H88" s="86"/>
      <c r="I88" s="683"/>
      <c r="J88" s="716"/>
    </row>
    <row r="89" spans="1:10" ht="16.5" customHeight="1" thickBot="1" x14ac:dyDescent="0.25">
      <c r="A89" s="977" t="s">
        <v>2303</v>
      </c>
      <c r="B89" s="977"/>
      <c r="C89" s="977"/>
      <c r="D89" s="977"/>
      <c r="E89" s="977"/>
      <c r="F89" s="977"/>
      <c r="G89" s="977"/>
      <c r="H89" s="977"/>
      <c r="I89" s="977"/>
      <c r="J89" s="977"/>
    </row>
    <row r="90" spans="1:10" x14ac:dyDescent="0.2">
      <c r="A90" s="832" t="s">
        <v>2939</v>
      </c>
      <c r="B90" s="1039" t="s">
        <v>2304</v>
      </c>
      <c r="C90" s="711"/>
      <c r="D90" s="1118" t="s">
        <v>2812</v>
      </c>
      <c r="E90" s="1118" t="s">
        <v>2848</v>
      </c>
      <c r="F90" s="345" t="s">
        <v>2856</v>
      </c>
      <c r="G90" s="730" t="s">
        <v>2849</v>
      </c>
      <c r="H90" s="1171">
        <v>88</v>
      </c>
      <c r="I90" s="682"/>
      <c r="J90" s="699"/>
    </row>
    <row r="91" spans="1:10" x14ac:dyDescent="0.2">
      <c r="A91" s="1038"/>
      <c r="B91" s="947"/>
      <c r="C91" s="1192">
        <v>1</v>
      </c>
      <c r="D91" s="949"/>
      <c r="E91" s="949"/>
      <c r="F91" s="4" t="s">
        <v>2857</v>
      </c>
      <c r="G91" s="789" t="s">
        <v>2850</v>
      </c>
      <c r="H91" s="1172">
        <v>335</v>
      </c>
      <c r="I91" s="684"/>
      <c r="J91" s="700"/>
    </row>
    <row r="92" spans="1:10" x14ac:dyDescent="0.2">
      <c r="A92" s="1038"/>
      <c r="B92" s="947"/>
      <c r="C92" s="712"/>
      <c r="D92" s="949"/>
      <c r="E92" s="949"/>
      <c r="F92" s="4" t="s">
        <v>2858</v>
      </c>
      <c r="G92" s="789" t="s">
        <v>2851</v>
      </c>
      <c r="H92" s="1172">
        <v>1920</v>
      </c>
      <c r="I92" s="684"/>
      <c r="J92" s="700"/>
    </row>
    <row r="93" spans="1:10" x14ac:dyDescent="0.2">
      <c r="A93" s="1038"/>
      <c r="B93" s="947"/>
      <c r="C93" s="712"/>
      <c r="D93" s="949"/>
      <c r="E93" s="949"/>
      <c r="F93" s="4" t="s">
        <v>2859</v>
      </c>
      <c r="G93" s="789" t="s">
        <v>2852</v>
      </c>
      <c r="H93" s="1172">
        <v>330</v>
      </c>
      <c r="I93" s="684"/>
      <c r="J93" s="700"/>
    </row>
    <row r="94" spans="1:10" x14ac:dyDescent="0.2">
      <c r="A94" s="1038"/>
      <c r="B94" s="947"/>
      <c r="C94" s="712"/>
      <c r="D94" s="949"/>
      <c r="E94" s="949"/>
      <c r="F94" s="4" t="s">
        <v>2860</v>
      </c>
      <c r="G94" s="789" t="s">
        <v>2853</v>
      </c>
      <c r="H94" s="1172">
        <v>1592</v>
      </c>
      <c r="I94" s="684"/>
      <c r="J94" s="700"/>
    </row>
    <row r="95" spans="1:10" x14ac:dyDescent="0.2">
      <c r="A95" s="1038"/>
      <c r="B95" s="947"/>
      <c r="C95" s="712"/>
      <c r="D95" s="949"/>
      <c r="E95" s="949"/>
      <c r="F95" s="4" t="s">
        <v>2861</v>
      </c>
      <c r="G95" s="789" t="s">
        <v>2854</v>
      </c>
      <c r="H95" s="1172">
        <v>1498</v>
      </c>
      <c r="I95" s="684"/>
      <c r="J95" s="700"/>
    </row>
    <row r="96" spans="1:10" x14ac:dyDescent="0.2">
      <c r="A96" s="1038"/>
      <c r="B96" s="947"/>
      <c r="C96" s="712"/>
      <c r="D96" s="949"/>
      <c r="E96" s="949"/>
      <c r="F96" s="4" t="s">
        <v>2862</v>
      </c>
      <c r="G96" s="789" t="s">
        <v>2855</v>
      </c>
      <c r="H96" s="1172">
        <v>7022</v>
      </c>
      <c r="I96" s="684"/>
      <c r="J96" s="700"/>
    </row>
    <row r="97" spans="1:10" x14ac:dyDescent="0.2">
      <c r="A97" s="1038"/>
      <c r="B97" s="947"/>
      <c r="C97" s="712"/>
      <c r="D97" s="949"/>
      <c r="E97" s="949"/>
      <c r="F97" s="4" t="s">
        <v>2870</v>
      </c>
      <c r="G97" s="789" t="s">
        <v>2863</v>
      </c>
      <c r="H97" s="1172">
        <v>86</v>
      </c>
      <c r="I97" s="684"/>
      <c r="J97" s="700"/>
    </row>
    <row r="98" spans="1:10" x14ac:dyDescent="0.2">
      <c r="A98" s="1038"/>
      <c r="B98" s="947"/>
      <c r="C98" s="1192">
        <v>1</v>
      </c>
      <c r="D98" s="949"/>
      <c r="E98" s="949"/>
      <c r="F98" s="4" t="s">
        <v>2871</v>
      </c>
      <c r="G98" s="789" t="s">
        <v>2864</v>
      </c>
      <c r="H98" s="1172">
        <v>367</v>
      </c>
      <c r="I98" s="684"/>
      <c r="J98" s="700"/>
    </row>
    <row r="99" spans="1:10" x14ac:dyDescent="0.2">
      <c r="A99" s="1038"/>
      <c r="B99" s="947"/>
      <c r="C99" s="712"/>
      <c r="D99" s="949"/>
      <c r="E99" s="949"/>
      <c r="F99" s="4" t="s">
        <v>2872</v>
      </c>
      <c r="G99" s="789" t="s">
        <v>2865</v>
      </c>
      <c r="H99" s="1172">
        <v>1894</v>
      </c>
      <c r="I99" s="684"/>
      <c r="J99" s="700"/>
    </row>
    <row r="100" spans="1:10" x14ac:dyDescent="0.2">
      <c r="A100" s="1038"/>
      <c r="B100" s="947"/>
      <c r="C100" s="712"/>
      <c r="D100" s="949"/>
      <c r="E100" s="949"/>
      <c r="F100" s="4" t="s">
        <v>2873</v>
      </c>
      <c r="G100" s="789" t="s">
        <v>2866</v>
      </c>
      <c r="H100" s="1172">
        <v>363</v>
      </c>
      <c r="I100" s="684"/>
      <c r="J100" s="700"/>
    </row>
    <row r="101" spans="1:10" x14ac:dyDescent="0.2">
      <c r="A101" s="1038"/>
      <c r="B101" s="947"/>
      <c r="C101" s="712"/>
      <c r="D101" s="949"/>
      <c r="E101" s="949"/>
      <c r="F101" s="4" t="s">
        <v>2874</v>
      </c>
      <c r="G101" s="789" t="s">
        <v>2867</v>
      </c>
      <c r="H101" s="1172">
        <v>1600</v>
      </c>
      <c r="I101" s="684"/>
      <c r="J101" s="700"/>
    </row>
    <row r="102" spans="1:10" x14ac:dyDescent="0.2">
      <c r="A102" s="1038"/>
      <c r="B102" s="947"/>
      <c r="C102" s="712"/>
      <c r="D102" s="949"/>
      <c r="E102" s="949"/>
      <c r="F102" s="4" t="s">
        <v>2875</v>
      </c>
      <c r="G102" s="789" t="s">
        <v>2868</v>
      </c>
      <c r="H102" s="1172">
        <v>1513</v>
      </c>
      <c r="I102" s="684"/>
      <c r="J102" s="700"/>
    </row>
    <row r="103" spans="1:10" ht="13.5" thickBot="1" x14ac:dyDescent="0.25">
      <c r="A103" s="833"/>
      <c r="B103" s="1040"/>
      <c r="C103" s="713"/>
      <c r="D103" s="1181"/>
      <c r="E103" s="1181"/>
      <c r="F103" s="3" t="s">
        <v>2876</v>
      </c>
      <c r="G103" s="791" t="s">
        <v>2869</v>
      </c>
      <c r="H103" s="1173">
        <v>7074</v>
      </c>
      <c r="I103" s="683"/>
      <c r="J103" s="716"/>
    </row>
    <row r="104" spans="1:10" x14ac:dyDescent="0.2">
      <c r="A104" s="832" t="s">
        <v>2940</v>
      </c>
      <c r="B104" s="1039" t="s">
        <v>2305</v>
      </c>
      <c r="C104" s="711"/>
      <c r="D104" s="1118" t="s">
        <v>2812</v>
      </c>
      <c r="E104" s="730" t="s">
        <v>2813</v>
      </c>
      <c r="F104" s="730" t="s">
        <v>2814</v>
      </c>
      <c r="G104" s="1174" t="s">
        <v>2815</v>
      </c>
      <c r="H104" s="787">
        <v>369</v>
      </c>
      <c r="I104" s="682"/>
      <c r="J104" s="728" t="s">
        <v>2816</v>
      </c>
    </row>
    <row r="105" spans="1:10" x14ac:dyDescent="0.2">
      <c r="A105" s="1038"/>
      <c r="B105" s="947"/>
      <c r="C105" s="712"/>
      <c r="D105" s="949"/>
      <c r="E105" s="1182" t="s">
        <v>2817</v>
      </c>
      <c r="F105" s="789" t="s">
        <v>2818</v>
      </c>
      <c r="G105" s="37" t="s">
        <v>2819</v>
      </c>
      <c r="H105" s="790">
        <v>93</v>
      </c>
      <c r="I105" s="684"/>
      <c r="J105" s="788" t="s">
        <v>2820</v>
      </c>
    </row>
    <row r="106" spans="1:10" x14ac:dyDescent="0.2">
      <c r="A106" s="1038"/>
      <c r="B106" s="947"/>
      <c r="C106" s="712"/>
      <c r="D106" s="949"/>
      <c r="E106" s="1183"/>
      <c r="F106" s="789" t="s">
        <v>2822</v>
      </c>
      <c r="G106" s="37" t="s">
        <v>2821</v>
      </c>
      <c r="H106" s="790">
        <v>373</v>
      </c>
      <c r="I106" s="684"/>
      <c r="J106" s="788" t="s">
        <v>2820</v>
      </c>
    </row>
    <row r="107" spans="1:10" x14ac:dyDescent="0.2">
      <c r="A107" s="1038"/>
      <c r="B107" s="947"/>
      <c r="C107" s="712"/>
      <c r="D107" s="949"/>
      <c r="E107" s="1182" t="s">
        <v>2817</v>
      </c>
      <c r="F107" s="789" t="s">
        <v>2823</v>
      </c>
      <c r="G107" s="37" t="s">
        <v>2819</v>
      </c>
      <c r="H107" s="790">
        <v>90</v>
      </c>
      <c r="I107" s="684"/>
      <c r="J107" s="788" t="s">
        <v>2825</v>
      </c>
    </row>
    <row r="108" spans="1:10" x14ac:dyDescent="0.2">
      <c r="A108" s="1038"/>
      <c r="B108" s="947"/>
      <c r="C108" s="712"/>
      <c r="D108" s="949"/>
      <c r="E108" s="1183"/>
      <c r="F108" s="789" t="s">
        <v>2824</v>
      </c>
      <c r="G108" s="37" t="s">
        <v>2821</v>
      </c>
      <c r="H108" s="790">
        <v>395</v>
      </c>
      <c r="I108" s="684"/>
      <c r="J108" s="788" t="s">
        <v>2825</v>
      </c>
    </row>
    <row r="109" spans="1:10" x14ac:dyDescent="0.2">
      <c r="A109" s="1038"/>
      <c r="B109" s="947"/>
      <c r="C109" s="712"/>
      <c r="D109" s="949"/>
      <c r="E109" s="789" t="s">
        <v>2826</v>
      </c>
      <c r="F109" s="789" t="s">
        <v>2827</v>
      </c>
      <c r="G109" s="37" t="s">
        <v>2828</v>
      </c>
      <c r="H109" s="790">
        <v>233</v>
      </c>
      <c r="I109" s="684"/>
      <c r="J109" s="700"/>
    </row>
    <row r="110" spans="1:10" x14ac:dyDescent="0.2">
      <c r="A110" s="1038"/>
      <c r="B110" s="947"/>
      <c r="C110" s="712"/>
      <c r="D110" s="949"/>
      <c r="E110" s="789" t="s">
        <v>2829</v>
      </c>
      <c r="F110" s="789" t="s">
        <v>2830</v>
      </c>
      <c r="G110" s="37" t="s">
        <v>2831</v>
      </c>
      <c r="H110" s="790">
        <v>15</v>
      </c>
      <c r="I110" s="684"/>
      <c r="J110" s="700"/>
    </row>
    <row r="111" spans="1:10" x14ac:dyDescent="0.2">
      <c r="A111" s="1038"/>
      <c r="B111" s="947"/>
      <c r="C111" s="712"/>
      <c r="D111" s="949"/>
      <c r="E111" s="789" t="s">
        <v>2832</v>
      </c>
      <c r="F111" s="789" t="s">
        <v>2833</v>
      </c>
      <c r="G111" s="37" t="s">
        <v>2831</v>
      </c>
      <c r="H111" s="790">
        <v>16</v>
      </c>
      <c r="I111" s="684"/>
      <c r="J111" s="700"/>
    </row>
    <row r="112" spans="1:10" x14ac:dyDescent="0.2">
      <c r="A112" s="1038"/>
      <c r="B112" s="947"/>
      <c r="C112" s="712"/>
      <c r="D112" s="949"/>
      <c r="E112" s="789" t="s">
        <v>2834</v>
      </c>
      <c r="F112" s="789" t="s">
        <v>2835</v>
      </c>
      <c r="G112" s="37" t="s">
        <v>2831</v>
      </c>
      <c r="H112" s="790">
        <v>16</v>
      </c>
      <c r="I112" s="684"/>
      <c r="J112" s="700"/>
    </row>
    <row r="113" spans="1:10" x14ac:dyDescent="0.2">
      <c r="A113" s="1038"/>
      <c r="B113" s="947"/>
      <c r="C113" s="712"/>
      <c r="D113" s="949"/>
      <c r="E113" s="789" t="s">
        <v>2836</v>
      </c>
      <c r="F113" s="789" t="s">
        <v>2837</v>
      </c>
      <c r="G113" s="37" t="s">
        <v>2838</v>
      </c>
      <c r="H113" s="790">
        <v>82</v>
      </c>
      <c r="I113" s="684"/>
      <c r="J113" s="700"/>
    </row>
    <row r="114" spans="1:10" x14ac:dyDescent="0.2">
      <c r="A114" s="1038"/>
      <c r="B114" s="947"/>
      <c r="C114" s="712"/>
      <c r="D114" s="949"/>
      <c r="E114" s="789" t="s">
        <v>2839</v>
      </c>
      <c r="F114" s="789" t="s">
        <v>2840</v>
      </c>
      <c r="G114" s="37" t="s">
        <v>2841</v>
      </c>
      <c r="H114" s="790">
        <v>16</v>
      </c>
      <c r="I114" s="684"/>
      <c r="J114" s="700"/>
    </row>
    <row r="115" spans="1:10" x14ac:dyDescent="0.2">
      <c r="A115" s="1038"/>
      <c r="B115" s="947"/>
      <c r="C115" s="712"/>
      <c r="D115" s="949"/>
      <c r="E115" s="789" t="s">
        <v>2842</v>
      </c>
      <c r="F115" s="789" t="s">
        <v>2843</v>
      </c>
      <c r="G115" s="37" t="s">
        <v>2841</v>
      </c>
      <c r="H115" s="790">
        <v>14</v>
      </c>
      <c r="I115" s="684"/>
      <c r="J115" s="700"/>
    </row>
    <row r="116" spans="1:10" x14ac:dyDescent="0.2">
      <c r="A116" s="1038"/>
      <c r="B116" s="947"/>
      <c r="C116" s="712"/>
      <c r="D116" s="949"/>
      <c r="E116" s="789" t="s">
        <v>2844</v>
      </c>
      <c r="F116" s="789" t="s">
        <v>2846</v>
      </c>
      <c r="G116" s="37" t="s">
        <v>2841</v>
      </c>
      <c r="H116" s="790">
        <v>15</v>
      </c>
      <c r="I116" s="684"/>
      <c r="J116" s="700"/>
    </row>
    <row r="117" spans="1:10" ht="13.5" thickBot="1" x14ac:dyDescent="0.25">
      <c r="A117" s="833"/>
      <c r="B117" s="1040"/>
      <c r="C117" s="713"/>
      <c r="D117" s="1181"/>
      <c r="E117" s="791" t="s">
        <v>2845</v>
      </c>
      <c r="F117" s="791" t="s">
        <v>2847</v>
      </c>
      <c r="G117" s="38" t="s">
        <v>2841</v>
      </c>
      <c r="H117" s="792">
        <v>15</v>
      </c>
      <c r="I117" s="683"/>
      <c r="J117" s="716"/>
    </row>
    <row r="118" spans="1:10" x14ac:dyDescent="0.2">
      <c r="A118" s="832" t="s">
        <v>744</v>
      </c>
      <c r="B118" s="1039" t="s">
        <v>2878</v>
      </c>
      <c r="C118" s="711"/>
      <c r="D118" s="1118" t="s">
        <v>2812</v>
      </c>
      <c r="E118" s="730" t="s">
        <v>2877</v>
      </c>
      <c r="F118" s="730" t="s">
        <v>2879</v>
      </c>
      <c r="G118" s="36" t="s">
        <v>1122</v>
      </c>
      <c r="H118" s="787">
        <v>86</v>
      </c>
      <c r="I118" s="682"/>
      <c r="J118" s="699"/>
    </row>
    <row r="119" spans="1:10" ht="13.5" thickBot="1" x14ac:dyDescent="0.25">
      <c r="A119" s="833"/>
      <c r="B119" s="1040"/>
      <c r="C119" s="713"/>
      <c r="D119" s="1181"/>
      <c r="E119" s="791"/>
      <c r="F119" s="791" t="s">
        <v>2880</v>
      </c>
      <c r="G119" s="38" t="s">
        <v>2881</v>
      </c>
      <c r="H119" s="792">
        <v>306</v>
      </c>
      <c r="I119" s="683"/>
      <c r="J119" s="716"/>
    </row>
    <row r="120" spans="1:10" ht="16.5" customHeight="1" thickBot="1" x14ac:dyDescent="0.25">
      <c r="A120" s="977" t="s">
        <v>2288</v>
      </c>
      <c r="B120" s="977"/>
      <c r="C120" s="977"/>
      <c r="D120" s="977"/>
      <c r="E120" s="977"/>
      <c r="F120" s="977"/>
      <c r="G120" s="977"/>
      <c r="H120" s="977"/>
      <c r="I120" s="977"/>
      <c r="J120" s="977"/>
    </row>
    <row r="121" spans="1:10" ht="13.5" thickBot="1" x14ac:dyDescent="0.25">
      <c r="A121" s="274"/>
      <c r="B121" s="303"/>
      <c r="C121" s="136"/>
      <c r="D121" s="304"/>
      <c r="E121" s="304"/>
      <c r="F121" s="277"/>
      <c r="G121" s="31"/>
      <c r="H121" s="62"/>
      <c r="I121" s="63"/>
      <c r="J121" s="286"/>
    </row>
    <row r="122" spans="1:10" ht="16.5" customHeight="1" thickBot="1" x14ac:dyDescent="0.25">
      <c r="A122" s="977" t="s">
        <v>2306</v>
      </c>
      <c r="B122" s="977"/>
      <c r="C122" s="977"/>
      <c r="D122" s="977"/>
      <c r="E122" s="977"/>
      <c r="F122" s="977"/>
      <c r="G122" s="977"/>
      <c r="H122" s="977"/>
      <c r="I122" s="977"/>
      <c r="J122" s="977"/>
    </row>
    <row r="123" spans="1:10" ht="13.5" thickBot="1" x14ac:dyDescent="0.25">
      <c r="A123" s="296"/>
      <c r="B123" s="309" t="s">
        <v>2445</v>
      </c>
      <c r="C123" s="135"/>
      <c r="D123" s="17"/>
      <c r="E123" s="17"/>
      <c r="F123" s="17"/>
      <c r="G123" s="35"/>
      <c r="H123" s="71"/>
      <c r="I123" s="17"/>
      <c r="J123" s="7"/>
    </row>
    <row r="124" spans="1:10" ht="13.5" thickBot="1" x14ac:dyDescent="0.25">
      <c r="A124" s="296"/>
      <c r="B124" s="309" t="s">
        <v>2446</v>
      </c>
      <c r="C124" s="135"/>
      <c r="D124" s="17"/>
      <c r="E124" s="17"/>
      <c r="F124" s="17"/>
      <c r="G124" s="35"/>
      <c r="H124" s="71"/>
      <c r="I124" s="17"/>
      <c r="J124" s="7"/>
    </row>
    <row r="125" spans="1:10" ht="13.5" thickBot="1" x14ac:dyDescent="0.25">
      <c r="A125" s="296"/>
      <c r="B125" s="309" t="s">
        <v>2448</v>
      </c>
      <c r="C125" s="135"/>
      <c r="D125" s="17"/>
      <c r="E125" s="17"/>
      <c r="F125" s="17"/>
      <c r="G125" s="35"/>
      <c r="H125" s="71"/>
      <c r="I125" s="17"/>
      <c r="J125" s="7"/>
    </row>
    <row r="126" spans="1:10" ht="13.5" thickBot="1" x14ac:dyDescent="0.25">
      <c r="A126" s="296"/>
      <c r="B126" s="309" t="s">
        <v>2449</v>
      </c>
      <c r="C126" s="135"/>
      <c r="D126" s="17"/>
      <c r="E126" s="17"/>
      <c r="F126" s="17"/>
      <c r="G126" s="35"/>
      <c r="H126" s="71"/>
      <c r="I126" s="17"/>
      <c r="J126" s="7"/>
    </row>
    <row r="127" spans="1:10" ht="16.5" customHeight="1" thickBot="1" x14ac:dyDescent="0.25">
      <c r="A127" s="977" t="s">
        <v>2741</v>
      </c>
      <c r="B127" s="977"/>
      <c r="C127" s="977"/>
      <c r="D127" s="977"/>
      <c r="E127" s="977"/>
      <c r="F127" s="977"/>
      <c r="G127" s="977"/>
      <c r="H127" s="977"/>
      <c r="I127" s="977"/>
      <c r="J127" s="977"/>
    </row>
    <row r="128" spans="1:10" ht="25.5" x14ac:dyDescent="0.2">
      <c r="A128" s="847" t="s">
        <v>769</v>
      </c>
      <c r="B128" s="854" t="s">
        <v>2742</v>
      </c>
      <c r="C128" s="697"/>
      <c r="D128" s="860" t="s">
        <v>27</v>
      </c>
      <c r="E128" s="717" t="s">
        <v>2745</v>
      </c>
      <c r="F128" s="32" t="s">
        <v>2744</v>
      </c>
      <c r="G128" s="717" t="s">
        <v>2743</v>
      </c>
      <c r="H128" s="102"/>
      <c r="I128" s="687"/>
      <c r="J128" s="726"/>
    </row>
    <row r="129" spans="1:12" x14ac:dyDescent="0.2">
      <c r="A129" s="848"/>
      <c r="B129" s="855"/>
      <c r="C129" s="724"/>
      <c r="D129" s="861"/>
      <c r="E129" s="718" t="s">
        <v>2747</v>
      </c>
      <c r="F129" s="33" t="s">
        <v>2748</v>
      </c>
      <c r="G129" s="718" t="s">
        <v>2743</v>
      </c>
      <c r="H129" s="1180">
        <v>213</v>
      </c>
      <c r="I129" s="689"/>
      <c r="J129" s="685"/>
    </row>
    <row r="130" spans="1:12" x14ac:dyDescent="0.2">
      <c r="A130" s="848"/>
      <c r="B130" s="855"/>
      <c r="C130" s="724"/>
      <c r="D130" s="861"/>
      <c r="E130" s="718" t="s">
        <v>2746</v>
      </c>
      <c r="F130" s="33" t="s">
        <v>2749</v>
      </c>
      <c r="G130" s="718" t="s">
        <v>2743</v>
      </c>
      <c r="H130" s="1180">
        <v>176</v>
      </c>
      <c r="I130" s="689"/>
      <c r="J130" s="685"/>
    </row>
    <row r="131" spans="1:12" x14ac:dyDescent="0.2">
      <c r="A131" s="848"/>
      <c r="B131" s="855"/>
      <c r="C131" s="724"/>
      <c r="D131" s="861"/>
      <c r="E131" s="718" t="s">
        <v>2750</v>
      </c>
      <c r="F131" s="33" t="s">
        <v>2751</v>
      </c>
      <c r="G131" s="718" t="s">
        <v>2752</v>
      </c>
      <c r="H131" s="329" t="s">
        <v>2755</v>
      </c>
      <c r="I131" s="689"/>
      <c r="J131" s="4"/>
    </row>
    <row r="132" spans="1:12" ht="13.5" thickBot="1" x14ac:dyDescent="0.25">
      <c r="A132" s="849"/>
      <c r="B132" s="856"/>
      <c r="C132" s="698"/>
      <c r="D132" s="862"/>
      <c r="E132" s="719" t="s">
        <v>2753</v>
      </c>
      <c r="F132" s="34" t="s">
        <v>2754</v>
      </c>
      <c r="G132" s="719" t="s">
        <v>2752</v>
      </c>
      <c r="H132" s="564" t="s">
        <v>2756</v>
      </c>
      <c r="I132" s="725"/>
      <c r="J132" s="721" t="s">
        <v>2757</v>
      </c>
    </row>
    <row r="133" spans="1:12" ht="13.5" thickBot="1" x14ac:dyDescent="0.25">
      <c r="A133" s="596" t="s">
        <v>770</v>
      </c>
      <c r="B133" s="309" t="s">
        <v>2758</v>
      </c>
      <c r="C133" s="135"/>
      <c r="D133" s="306" t="s">
        <v>2759</v>
      </c>
      <c r="E133" s="306" t="s">
        <v>2761</v>
      </c>
      <c r="F133" s="306" t="s">
        <v>2760</v>
      </c>
      <c r="G133" s="35" t="s">
        <v>2609</v>
      </c>
      <c r="H133" s="71"/>
      <c r="I133" s="17"/>
      <c r="J133" s="7"/>
    </row>
    <row r="134" spans="1:12" ht="16.5" customHeight="1" thickBot="1" x14ac:dyDescent="0.25">
      <c r="A134" s="977" t="s">
        <v>2299</v>
      </c>
      <c r="B134" s="977"/>
      <c r="C134" s="977"/>
      <c r="D134" s="977"/>
      <c r="E134" s="977"/>
      <c r="F134" s="977"/>
      <c r="G134" s="977"/>
      <c r="H134" s="977"/>
      <c r="I134" s="977"/>
      <c r="J134" s="977"/>
    </row>
    <row r="135" spans="1:12" x14ac:dyDescent="0.2">
      <c r="A135" s="994" t="s">
        <v>773</v>
      </c>
      <c r="B135" s="1018" t="s">
        <v>2455</v>
      </c>
      <c r="C135" s="697"/>
      <c r="D135" s="1108" t="s">
        <v>2021</v>
      </c>
      <c r="E135" s="717" t="s">
        <v>2765</v>
      </c>
      <c r="F135" s="717" t="s">
        <v>2766</v>
      </c>
      <c r="G135" s="32" t="s">
        <v>49</v>
      </c>
      <c r="H135" s="1175">
        <v>126</v>
      </c>
      <c r="I135" s="687"/>
      <c r="J135" s="726"/>
    </row>
    <row r="136" spans="1:12" ht="13.5" thickBot="1" x14ac:dyDescent="0.25">
      <c r="A136" s="822"/>
      <c r="B136" s="1020"/>
      <c r="C136" s="713"/>
      <c r="D136" s="1109"/>
      <c r="E136" s="683"/>
      <c r="F136" s="719" t="s">
        <v>2767</v>
      </c>
      <c r="G136" s="34" t="s">
        <v>500</v>
      </c>
      <c r="H136" s="1176">
        <v>397</v>
      </c>
      <c r="I136" s="725"/>
      <c r="J136" s="686"/>
    </row>
    <row r="137" spans="1:12" x14ac:dyDescent="0.2">
      <c r="A137" s="994" t="s">
        <v>1306</v>
      </c>
      <c r="B137" s="1018" t="s">
        <v>2456</v>
      </c>
      <c r="C137" s="697"/>
      <c r="D137" s="1108" t="s">
        <v>2021</v>
      </c>
      <c r="E137" s="717" t="s">
        <v>2765</v>
      </c>
      <c r="F137" s="717" t="s">
        <v>2768</v>
      </c>
      <c r="G137" s="32" t="s">
        <v>49</v>
      </c>
      <c r="H137" s="1175">
        <v>82</v>
      </c>
      <c r="I137" s="687"/>
      <c r="J137" s="726"/>
    </row>
    <row r="138" spans="1:12" ht="13.5" thickBot="1" x14ac:dyDescent="0.25">
      <c r="A138" s="822"/>
      <c r="B138" s="1020"/>
      <c r="C138" s="713"/>
      <c r="D138" s="1109"/>
      <c r="E138" s="683"/>
      <c r="F138" s="719" t="s">
        <v>2769</v>
      </c>
      <c r="G138" s="34" t="s">
        <v>500</v>
      </c>
      <c r="H138" s="1176">
        <v>291</v>
      </c>
      <c r="I138" s="725"/>
      <c r="J138" s="686"/>
      <c r="K138" s="12">
        <v>1</v>
      </c>
      <c r="L138" s="12" t="s">
        <v>3057</v>
      </c>
    </row>
    <row r="139" spans="1:12" ht="13.5" thickBot="1" x14ac:dyDescent="0.25">
      <c r="A139" s="706" t="s">
        <v>2941</v>
      </c>
      <c r="B139" s="723" t="s">
        <v>2770</v>
      </c>
      <c r="C139" s="715"/>
      <c r="D139" s="735" t="s">
        <v>2021</v>
      </c>
      <c r="E139" s="302" t="s">
        <v>2772</v>
      </c>
      <c r="F139" s="735" t="s">
        <v>2771</v>
      </c>
      <c r="G139" s="31" t="s">
        <v>2773</v>
      </c>
      <c r="H139" s="330" t="s">
        <v>2774</v>
      </c>
      <c r="I139" s="703"/>
      <c r="J139" s="688"/>
      <c r="K139" s="12">
        <v>60</v>
      </c>
      <c r="L139" s="12" t="s">
        <v>3058</v>
      </c>
    </row>
    <row r="140" spans="1:12" ht="13.5" thickBot="1" x14ac:dyDescent="0.25">
      <c r="A140" s="604" t="s">
        <v>2942</v>
      </c>
      <c r="B140" s="309" t="s">
        <v>2457</v>
      </c>
      <c r="C140" s="135"/>
      <c r="D140" s="306" t="s">
        <v>2775</v>
      </c>
      <c r="E140" s="306" t="s">
        <v>2776</v>
      </c>
      <c r="F140" s="306">
        <v>1073554</v>
      </c>
      <c r="G140" s="35" t="s">
        <v>49</v>
      </c>
      <c r="H140" s="605">
        <v>110</v>
      </c>
      <c r="I140" s="17"/>
      <c r="J140" s="7"/>
      <c r="K140" s="12">
        <v>1.5</v>
      </c>
      <c r="L140" s="12" t="s">
        <v>3059</v>
      </c>
    </row>
    <row r="141" spans="1:12" x14ac:dyDescent="0.2">
      <c r="A141" s="994" t="s">
        <v>2943</v>
      </c>
      <c r="B141" s="1018" t="s">
        <v>2458</v>
      </c>
      <c r="C141" s="697"/>
      <c r="D141" s="1108" t="s">
        <v>27</v>
      </c>
      <c r="E141" s="1108" t="s">
        <v>2777</v>
      </c>
      <c r="F141" s="717" t="s">
        <v>2778</v>
      </c>
      <c r="G141" s="32" t="s">
        <v>2781</v>
      </c>
      <c r="H141" s="1177" t="s">
        <v>2784</v>
      </c>
      <c r="I141" s="687"/>
      <c r="J141" s="1018" t="s">
        <v>3060</v>
      </c>
      <c r="K141" s="12">
        <f>(K139/20)^2*PI()*0.5</f>
        <v>14.137166941154069</v>
      </c>
      <c r="L141" s="12" t="s">
        <v>3061</v>
      </c>
    </row>
    <row r="142" spans="1:12" x14ac:dyDescent="0.2">
      <c r="A142" s="1005"/>
      <c r="B142" s="1019"/>
      <c r="C142" s="724"/>
      <c r="D142" s="1123"/>
      <c r="E142" s="1123"/>
      <c r="F142" s="718" t="s">
        <v>2779</v>
      </c>
      <c r="G142" s="33" t="s">
        <v>2782</v>
      </c>
      <c r="H142" s="1178" t="s">
        <v>2785</v>
      </c>
      <c r="I142" s="689"/>
      <c r="J142" s="852"/>
      <c r="K142" s="12">
        <f>K138*1000*(100/K140)*(1/K141)</f>
        <v>4715.7020175376401</v>
      </c>
    </row>
    <row r="143" spans="1:12" x14ac:dyDescent="0.2">
      <c r="A143" s="1005"/>
      <c r="B143" s="1019"/>
      <c r="C143" s="724"/>
      <c r="D143" s="1123"/>
      <c r="E143" s="1179"/>
      <c r="F143" s="718" t="s">
        <v>2780</v>
      </c>
      <c r="G143" s="33" t="s">
        <v>2783</v>
      </c>
      <c r="H143" s="1178" t="s">
        <v>2786</v>
      </c>
      <c r="I143" s="689"/>
      <c r="J143" s="852"/>
    </row>
    <row r="144" spans="1:12" x14ac:dyDescent="0.2">
      <c r="A144" s="1005"/>
      <c r="B144" s="1019"/>
      <c r="C144" s="724"/>
      <c r="D144" s="1123"/>
      <c r="E144" s="1124" t="s">
        <v>2787</v>
      </c>
      <c r="F144" s="718" t="s">
        <v>2788</v>
      </c>
      <c r="G144" s="33" t="s">
        <v>2790</v>
      </c>
      <c r="H144" s="329" t="s">
        <v>2791</v>
      </c>
      <c r="I144" s="689"/>
      <c r="J144" s="852"/>
    </row>
    <row r="145" spans="1:10" ht="13.5" thickBot="1" x14ac:dyDescent="0.25">
      <c r="A145" s="822"/>
      <c r="B145" s="1020"/>
      <c r="C145" s="698"/>
      <c r="D145" s="1109"/>
      <c r="E145" s="1109"/>
      <c r="F145" s="719" t="s">
        <v>2789</v>
      </c>
      <c r="G145" s="34" t="s">
        <v>500</v>
      </c>
      <c r="H145" s="1176">
        <v>555</v>
      </c>
      <c r="I145" s="725"/>
      <c r="J145" s="853"/>
    </row>
    <row r="146" spans="1:10" ht="13.5" thickBot="1" x14ac:dyDescent="0.25">
      <c r="A146" s="701" t="s">
        <v>2944</v>
      </c>
      <c r="B146" s="309" t="s">
        <v>2454</v>
      </c>
      <c r="C146" s="401"/>
      <c r="D146" s="17"/>
      <c r="E146" s="17"/>
      <c r="F146" s="17"/>
      <c r="G146" s="35"/>
      <c r="H146" s="100"/>
      <c r="I146" s="402"/>
      <c r="J146" s="1193" t="s">
        <v>2792</v>
      </c>
    </row>
    <row r="147" spans="1:10" ht="13.5" thickBot="1" x14ac:dyDescent="0.25">
      <c r="A147" s="701" t="s">
        <v>3055</v>
      </c>
      <c r="B147" s="309" t="s">
        <v>2453</v>
      </c>
      <c r="C147" s="135"/>
      <c r="D147" s="306" t="s">
        <v>2021</v>
      </c>
      <c r="E147" s="306" t="s">
        <v>2450</v>
      </c>
      <c r="F147" s="533" t="s">
        <v>2451</v>
      </c>
      <c r="G147" s="35" t="s">
        <v>49</v>
      </c>
      <c r="H147" s="605">
        <v>88</v>
      </c>
      <c r="I147" s="17"/>
      <c r="J147" s="7" t="s">
        <v>1418</v>
      </c>
    </row>
    <row r="148" spans="1:10" x14ac:dyDescent="0.2">
      <c r="A148" s="994" t="s">
        <v>3056</v>
      </c>
      <c r="B148" s="1018" t="s">
        <v>2452</v>
      </c>
      <c r="C148" s="697"/>
      <c r="D148" s="1108" t="s">
        <v>2021</v>
      </c>
      <c r="E148" s="1108" t="s">
        <v>2762</v>
      </c>
      <c r="F148" s="717" t="s">
        <v>2763</v>
      </c>
      <c r="G148" s="32" t="s">
        <v>49</v>
      </c>
      <c r="H148" s="1175">
        <v>100</v>
      </c>
      <c r="I148" s="687"/>
      <c r="J148" s="851" t="s">
        <v>1420</v>
      </c>
    </row>
    <row r="149" spans="1:10" ht="13.5" thickBot="1" x14ac:dyDescent="0.25">
      <c r="A149" s="822"/>
      <c r="B149" s="1020"/>
      <c r="C149" s="698"/>
      <c r="D149" s="1109"/>
      <c r="E149" s="1109"/>
      <c r="F149" s="719" t="s">
        <v>2764</v>
      </c>
      <c r="G149" s="34" t="s">
        <v>500</v>
      </c>
      <c r="H149" s="1176">
        <v>355</v>
      </c>
      <c r="I149" s="725"/>
      <c r="J149" s="853"/>
    </row>
    <row r="150" spans="1:10" ht="16.5" customHeight="1" thickBot="1" x14ac:dyDescent="0.25">
      <c r="A150" s="977" t="s">
        <v>2441</v>
      </c>
      <c r="B150" s="977"/>
      <c r="C150" s="977"/>
      <c r="D150" s="977"/>
      <c r="E150" s="977"/>
      <c r="F150" s="977"/>
      <c r="G150" s="977"/>
      <c r="H150" s="977"/>
      <c r="I150" s="977"/>
      <c r="J150" s="977"/>
    </row>
    <row r="151" spans="1:10" ht="13.5" thickBot="1" x14ac:dyDescent="0.25">
      <c r="A151" s="994" t="s">
        <v>774</v>
      </c>
      <c r="B151" s="1018" t="s">
        <v>2442</v>
      </c>
      <c r="C151" s="1159" t="s">
        <v>106</v>
      </c>
      <c r="D151" s="1108" t="s">
        <v>2021</v>
      </c>
      <c r="E151" s="607" t="s">
        <v>2793</v>
      </c>
      <c r="F151" s="607" t="s">
        <v>2796</v>
      </c>
      <c r="G151" s="31" t="s">
        <v>106</v>
      </c>
      <c r="H151" s="312">
        <v>92</v>
      </c>
      <c r="I151" s="63"/>
      <c r="J151" s="311"/>
    </row>
    <row r="152" spans="1:10" ht="13.5" thickBot="1" x14ac:dyDescent="0.25">
      <c r="A152" s="822"/>
      <c r="B152" s="1020"/>
      <c r="C152" s="1161"/>
      <c r="D152" s="1109"/>
      <c r="E152" s="607" t="s">
        <v>2794</v>
      </c>
      <c r="F152" s="607" t="s">
        <v>2795</v>
      </c>
      <c r="G152" s="31" t="s">
        <v>106</v>
      </c>
      <c r="H152" s="312">
        <v>85</v>
      </c>
      <c r="I152" s="63"/>
      <c r="J152" s="311"/>
    </row>
    <row r="153" spans="1:10" ht="13.5" thickBot="1" x14ac:dyDescent="0.25">
      <c r="A153" s="310" t="s">
        <v>775</v>
      </c>
      <c r="B153" s="309" t="s">
        <v>2443</v>
      </c>
      <c r="C153" s="675" t="s">
        <v>113</v>
      </c>
      <c r="D153" s="17"/>
      <c r="E153" s="306" t="s">
        <v>2797</v>
      </c>
      <c r="F153" s="306" t="s">
        <v>2798</v>
      </c>
      <c r="G153" s="35" t="s">
        <v>113</v>
      </c>
      <c r="H153" s="312">
        <v>63</v>
      </c>
      <c r="I153" s="17"/>
      <c r="J153" s="7" t="s">
        <v>1418</v>
      </c>
    </row>
    <row r="154" spans="1:10" ht="26.25" thickBot="1" x14ac:dyDescent="0.25">
      <c r="A154" s="994" t="s">
        <v>776</v>
      </c>
      <c r="B154" s="1018" t="s">
        <v>2444</v>
      </c>
      <c r="C154" s="1159"/>
      <c r="D154" s="897"/>
      <c r="E154" s="306" t="s">
        <v>2807</v>
      </c>
      <c r="F154" s="306" t="s">
        <v>2799</v>
      </c>
      <c r="G154" s="35" t="s">
        <v>2800</v>
      </c>
      <c r="H154" s="606" t="s">
        <v>2801</v>
      </c>
      <c r="I154" s="17"/>
      <c r="J154" s="7" t="s">
        <v>1420</v>
      </c>
    </row>
    <row r="155" spans="1:10" ht="13.5" thickBot="1" x14ac:dyDescent="0.25">
      <c r="A155" s="1005"/>
      <c r="B155" s="1019"/>
      <c r="C155" s="1160"/>
      <c r="D155" s="1115"/>
      <c r="E155" s="306" t="s">
        <v>2808</v>
      </c>
      <c r="F155" s="306" t="s">
        <v>2802</v>
      </c>
      <c r="G155" s="35" t="s">
        <v>2800</v>
      </c>
      <c r="H155" s="606" t="s">
        <v>2805</v>
      </c>
      <c r="I155" s="17"/>
      <c r="J155" s="7"/>
    </row>
    <row r="156" spans="1:10" ht="13.5" thickBot="1" x14ac:dyDescent="0.25">
      <c r="A156" s="822"/>
      <c r="B156" s="1020"/>
      <c r="C156" s="1161"/>
      <c r="D156" s="898"/>
      <c r="E156" s="306" t="s">
        <v>2809</v>
      </c>
      <c r="F156" s="306" t="s">
        <v>2803</v>
      </c>
      <c r="G156" s="35" t="s">
        <v>2804</v>
      </c>
      <c r="H156" s="606" t="s">
        <v>2806</v>
      </c>
      <c r="I156" s="17"/>
      <c r="J156" s="7"/>
    </row>
    <row r="157" spans="1:10" ht="26.25" thickBot="1" x14ac:dyDescent="0.25">
      <c r="A157" s="310" t="s">
        <v>777</v>
      </c>
      <c r="B157" s="309" t="s">
        <v>2447</v>
      </c>
      <c r="C157" s="675" t="s">
        <v>45</v>
      </c>
      <c r="D157" s="17"/>
      <c r="E157" s="306" t="s">
        <v>2811</v>
      </c>
      <c r="F157" s="306" t="s">
        <v>2810</v>
      </c>
      <c r="G157" s="608" t="s">
        <v>2609</v>
      </c>
      <c r="H157" s="71">
        <v>104</v>
      </c>
      <c r="I157" s="17"/>
      <c r="J157" s="7" t="s">
        <v>1422</v>
      </c>
    </row>
    <row r="158" spans="1:10" ht="16.5" customHeight="1" thickBot="1" x14ac:dyDescent="0.25">
      <c r="A158" s="977" t="s">
        <v>2300</v>
      </c>
      <c r="B158" s="977"/>
      <c r="C158" s="977"/>
      <c r="D158" s="977"/>
      <c r="E158" s="977"/>
      <c r="F158" s="977"/>
      <c r="G158" s="977"/>
      <c r="H158" s="977"/>
      <c r="I158" s="977"/>
      <c r="J158" s="977"/>
    </row>
    <row r="159" spans="1:10" ht="13.5" thickBot="1" x14ac:dyDescent="0.25">
      <c r="A159" s="294"/>
      <c r="B159" s="303"/>
      <c r="C159" s="136"/>
      <c r="D159" s="297"/>
      <c r="E159" s="297"/>
      <c r="F159" s="297"/>
      <c r="G159" s="31"/>
      <c r="H159" s="62"/>
      <c r="I159" s="63"/>
      <c r="J159" s="299"/>
    </row>
    <row r="160" spans="1:10" ht="16.5" customHeight="1" thickBot="1" x14ac:dyDescent="0.25">
      <c r="A160" s="977" t="s">
        <v>2301</v>
      </c>
      <c r="B160" s="977"/>
      <c r="C160" s="977"/>
      <c r="D160" s="977"/>
      <c r="E160" s="977"/>
      <c r="F160" s="977"/>
      <c r="G160" s="977"/>
      <c r="H160" s="977"/>
      <c r="I160" s="977"/>
      <c r="J160" s="977"/>
    </row>
    <row r="161" spans="1:10" ht="13.5" thickBot="1" x14ac:dyDescent="0.25">
      <c r="A161" s="294"/>
      <c r="B161" s="303"/>
      <c r="C161" s="136"/>
      <c r="D161" s="297"/>
      <c r="E161" s="297"/>
      <c r="F161" s="297"/>
      <c r="G161" s="31"/>
      <c r="H161" s="62"/>
      <c r="I161" s="63"/>
      <c r="J161" s="299"/>
    </row>
    <row r="162" spans="1:10" ht="16.5" customHeight="1" thickBot="1" x14ac:dyDescent="0.25">
      <c r="A162" s="977" t="s">
        <v>2302</v>
      </c>
      <c r="B162" s="977"/>
      <c r="C162" s="977"/>
      <c r="D162" s="977"/>
      <c r="E162" s="977"/>
      <c r="F162" s="977"/>
      <c r="G162" s="977"/>
      <c r="H162" s="977"/>
      <c r="I162" s="977"/>
      <c r="J162" s="977"/>
    </row>
    <row r="163" spans="1:10" ht="13.5" thickBot="1" x14ac:dyDescent="0.25">
      <c r="A163" s="294"/>
      <c r="B163" s="303"/>
      <c r="C163" s="136"/>
      <c r="D163" s="297"/>
      <c r="E163" s="297"/>
      <c r="F163" s="297"/>
      <c r="G163" s="31"/>
      <c r="H163" s="62"/>
      <c r="I163" s="63"/>
      <c r="J163" s="299"/>
    </row>
    <row r="164" spans="1:10" x14ac:dyDescent="0.2">
      <c r="A164" s="12"/>
      <c r="B164" s="12"/>
      <c r="C164" s="12"/>
      <c r="D164" s="12"/>
      <c r="E164" s="12"/>
      <c r="F164" s="12"/>
      <c r="G164" s="12"/>
      <c r="H164" s="12"/>
      <c r="I164" s="12"/>
      <c r="J164" s="12"/>
    </row>
    <row r="165" spans="1:10" x14ac:dyDescent="0.2">
      <c r="A165" s="12"/>
      <c r="B165" s="12"/>
      <c r="C165" s="12"/>
      <c r="D165" s="12"/>
      <c r="E165" s="12"/>
      <c r="F165" s="12"/>
      <c r="G165" s="12"/>
      <c r="H165" s="12"/>
      <c r="I165" s="12"/>
      <c r="J165" s="12"/>
    </row>
    <row r="166" spans="1:10" x14ac:dyDescent="0.2">
      <c r="A166" s="12"/>
      <c r="B166" s="12"/>
      <c r="C166" s="12"/>
      <c r="D166" s="12"/>
      <c r="E166" s="12"/>
      <c r="F166" s="12"/>
      <c r="G166" s="12"/>
      <c r="H166" s="12"/>
      <c r="I166" s="12"/>
      <c r="J166" s="12"/>
    </row>
    <row r="167" spans="1:10" x14ac:dyDescent="0.2">
      <c r="A167" s="12"/>
      <c r="B167" s="12"/>
      <c r="C167" s="12"/>
      <c r="D167" s="12"/>
      <c r="E167" s="12"/>
      <c r="F167" s="12"/>
      <c r="G167" s="12"/>
      <c r="H167" s="12"/>
      <c r="I167" s="12"/>
      <c r="J167" s="12"/>
    </row>
    <row r="168" spans="1:10" x14ac:dyDescent="0.2">
      <c r="A168" s="12"/>
      <c r="B168" s="12"/>
      <c r="C168" s="12"/>
      <c r="D168" s="12"/>
      <c r="E168" s="12"/>
      <c r="F168" s="12"/>
      <c r="G168" s="12"/>
      <c r="H168" s="12"/>
      <c r="I168" s="12"/>
      <c r="J168" s="12"/>
    </row>
    <row r="169" spans="1:10" x14ac:dyDescent="0.2">
      <c r="A169" s="12"/>
      <c r="B169" s="12"/>
      <c r="C169" s="12"/>
      <c r="D169" s="12"/>
      <c r="E169" s="12"/>
      <c r="F169" s="12"/>
      <c r="G169" s="12"/>
      <c r="H169" s="12"/>
      <c r="I169" s="12"/>
      <c r="J169" s="12"/>
    </row>
    <row r="170" spans="1:10" x14ac:dyDescent="0.2">
      <c r="A170" s="12"/>
      <c r="B170" s="12"/>
      <c r="C170" s="12"/>
      <c r="D170" s="12"/>
      <c r="E170" s="12"/>
      <c r="F170" s="12"/>
      <c r="G170" s="12"/>
      <c r="H170" s="12"/>
      <c r="I170" s="12"/>
      <c r="J170" s="12"/>
    </row>
    <row r="171" spans="1:10" x14ac:dyDescent="0.2">
      <c r="A171" s="12"/>
      <c r="B171" s="12"/>
      <c r="C171" s="12"/>
      <c r="D171" s="12"/>
      <c r="E171" s="12"/>
      <c r="F171" s="12"/>
      <c r="G171" s="12"/>
      <c r="H171" s="12"/>
      <c r="I171" s="12"/>
      <c r="J171" s="12"/>
    </row>
    <row r="172" spans="1:10" x14ac:dyDescent="0.2">
      <c r="A172" s="12"/>
      <c r="B172" s="12"/>
      <c r="C172" s="12"/>
      <c r="D172" s="12"/>
      <c r="E172" s="12"/>
      <c r="F172" s="12"/>
      <c r="G172" s="12"/>
      <c r="H172" s="12"/>
      <c r="I172" s="12"/>
      <c r="J172" s="12"/>
    </row>
    <row r="173" spans="1:10" x14ac:dyDescent="0.2">
      <c r="A173" s="12"/>
      <c r="B173" s="12"/>
      <c r="C173" s="12"/>
      <c r="D173" s="12"/>
      <c r="E173" s="12"/>
      <c r="F173" s="12"/>
      <c r="G173" s="12"/>
      <c r="H173" s="12"/>
      <c r="I173" s="12"/>
      <c r="J173" s="12"/>
    </row>
    <row r="174" spans="1:10" x14ac:dyDescent="0.2">
      <c r="A174" s="12"/>
      <c r="B174" s="12"/>
      <c r="C174" s="12"/>
      <c r="D174" s="12"/>
      <c r="E174" s="12"/>
      <c r="F174" s="12"/>
      <c r="G174" s="12"/>
      <c r="H174" s="12"/>
      <c r="I174" s="12"/>
      <c r="J174" s="12"/>
    </row>
    <row r="175" spans="1:10" x14ac:dyDescent="0.2">
      <c r="A175" s="12"/>
      <c r="B175" s="12"/>
      <c r="C175" s="12"/>
      <c r="D175" s="12"/>
      <c r="E175" s="12"/>
      <c r="F175" s="12"/>
      <c r="G175" s="12"/>
      <c r="H175" s="12"/>
      <c r="I175" s="12"/>
      <c r="J175" s="12"/>
    </row>
    <row r="176" spans="1:10" x14ac:dyDescent="0.2">
      <c r="A176" s="12"/>
      <c r="B176" s="12"/>
      <c r="C176" s="12"/>
      <c r="D176" s="12"/>
      <c r="E176" s="12"/>
      <c r="F176" s="12"/>
      <c r="G176" s="12"/>
      <c r="H176" s="12"/>
      <c r="I176" s="12"/>
      <c r="J176" s="12"/>
    </row>
    <row r="177" spans="1:10" x14ac:dyDescent="0.2">
      <c r="A177" s="12"/>
      <c r="B177" s="12"/>
      <c r="C177" s="12"/>
      <c r="D177" s="12"/>
      <c r="E177" s="12"/>
      <c r="F177" s="12"/>
      <c r="G177" s="12"/>
      <c r="H177" s="12"/>
      <c r="I177" s="12"/>
      <c r="J177" s="12"/>
    </row>
    <row r="178" spans="1:10" x14ac:dyDescent="0.2">
      <c r="A178" s="12"/>
      <c r="B178" s="12"/>
      <c r="C178" s="12"/>
      <c r="D178" s="12"/>
      <c r="E178" s="12"/>
      <c r="F178" s="12"/>
      <c r="G178" s="12"/>
      <c r="H178" s="12"/>
      <c r="I178" s="12"/>
      <c r="J178" s="12"/>
    </row>
    <row r="179" spans="1:10" x14ac:dyDescent="0.2">
      <c r="A179" s="12"/>
      <c r="B179" s="12"/>
      <c r="C179" s="12"/>
      <c r="D179" s="12"/>
      <c r="E179" s="12"/>
      <c r="F179" s="12"/>
      <c r="G179" s="12"/>
      <c r="H179" s="12"/>
      <c r="I179" s="12"/>
      <c r="J179" s="12"/>
    </row>
    <row r="180" spans="1:10" x14ac:dyDescent="0.2">
      <c r="A180" s="12"/>
      <c r="B180" s="12"/>
      <c r="C180" s="12"/>
      <c r="D180" s="12"/>
      <c r="E180" s="12"/>
      <c r="F180" s="12"/>
      <c r="G180" s="12"/>
      <c r="H180" s="12"/>
      <c r="I180" s="12"/>
      <c r="J180" s="12"/>
    </row>
    <row r="181" spans="1:10" x14ac:dyDescent="0.2">
      <c r="A181" s="12"/>
      <c r="B181" s="12"/>
      <c r="C181" s="12"/>
      <c r="D181" s="12"/>
      <c r="E181" s="12"/>
      <c r="F181" s="12"/>
      <c r="G181" s="12"/>
      <c r="H181" s="12"/>
      <c r="I181" s="12"/>
      <c r="J181" s="12"/>
    </row>
    <row r="182" spans="1:10" x14ac:dyDescent="0.2">
      <c r="A182" s="12"/>
      <c r="B182" s="12"/>
      <c r="C182" s="12"/>
      <c r="D182" s="12"/>
      <c r="E182" s="12"/>
      <c r="F182" s="12"/>
      <c r="G182" s="12"/>
      <c r="H182" s="12"/>
      <c r="I182" s="12"/>
      <c r="J182" s="12"/>
    </row>
    <row r="183" spans="1:10" x14ac:dyDescent="0.2">
      <c r="A183" s="12"/>
      <c r="B183" s="12"/>
      <c r="C183" s="12"/>
      <c r="D183" s="12"/>
      <c r="E183" s="12"/>
      <c r="F183" s="12"/>
      <c r="G183" s="12"/>
      <c r="H183" s="12"/>
      <c r="I183" s="12"/>
      <c r="J183" s="12"/>
    </row>
    <row r="184" spans="1:10" x14ac:dyDescent="0.2">
      <c r="A184" s="12"/>
      <c r="B184" s="12"/>
      <c r="C184" s="12"/>
      <c r="D184" s="12"/>
      <c r="E184" s="12"/>
      <c r="F184" s="12"/>
      <c r="G184" s="12"/>
      <c r="H184" s="12"/>
      <c r="I184" s="12"/>
      <c r="J184" s="12"/>
    </row>
    <row r="185" spans="1:10" x14ac:dyDescent="0.2">
      <c r="A185" s="12"/>
      <c r="B185" s="12"/>
      <c r="C185" s="12"/>
      <c r="D185" s="12"/>
      <c r="E185" s="12"/>
      <c r="F185" s="12"/>
      <c r="G185" s="12"/>
      <c r="H185" s="12"/>
      <c r="I185" s="12"/>
      <c r="J185" s="12"/>
    </row>
    <row r="186" spans="1:10" x14ac:dyDescent="0.2">
      <c r="A186" s="12"/>
      <c r="B186" s="12"/>
      <c r="C186" s="12"/>
      <c r="D186" s="12"/>
      <c r="E186" s="12"/>
      <c r="F186" s="12"/>
      <c r="G186" s="12"/>
      <c r="H186" s="12"/>
      <c r="I186" s="12"/>
      <c r="J186" s="12"/>
    </row>
    <row r="187" spans="1:10" x14ac:dyDescent="0.2">
      <c r="A187" s="12"/>
      <c r="B187" s="12"/>
      <c r="C187" s="12"/>
      <c r="D187" s="12"/>
      <c r="E187" s="12"/>
      <c r="F187" s="12"/>
      <c r="G187" s="12"/>
      <c r="H187" s="12"/>
      <c r="I187" s="12"/>
      <c r="J187" s="12"/>
    </row>
    <row r="188" spans="1:10" x14ac:dyDescent="0.2">
      <c r="A188" s="12"/>
      <c r="B188" s="12"/>
      <c r="C188" s="12"/>
      <c r="D188" s="12"/>
      <c r="E188" s="12"/>
      <c r="F188" s="12"/>
      <c r="G188" s="12"/>
      <c r="H188" s="12"/>
      <c r="I188" s="12"/>
      <c r="J188" s="12"/>
    </row>
    <row r="189" spans="1:10" x14ac:dyDescent="0.2">
      <c r="A189" s="12"/>
      <c r="B189" s="12"/>
      <c r="C189" s="12"/>
      <c r="D189" s="12"/>
      <c r="E189" s="12"/>
      <c r="F189" s="12"/>
      <c r="G189" s="12"/>
      <c r="H189" s="12"/>
      <c r="I189" s="12"/>
      <c r="J189" s="12"/>
    </row>
    <row r="190" spans="1:10" x14ac:dyDescent="0.2">
      <c r="A190" s="12"/>
      <c r="B190" s="12"/>
      <c r="C190" s="12"/>
      <c r="D190" s="12"/>
      <c r="E190" s="12"/>
      <c r="F190" s="12"/>
      <c r="G190" s="12"/>
      <c r="H190" s="12"/>
      <c r="I190" s="12"/>
      <c r="J190" s="12"/>
    </row>
    <row r="191" spans="1:10" x14ac:dyDescent="0.2">
      <c r="A191" s="12"/>
      <c r="B191" s="12"/>
      <c r="C191" s="12"/>
      <c r="D191" s="12"/>
      <c r="E191" s="12"/>
      <c r="F191" s="12"/>
      <c r="G191" s="12"/>
      <c r="H191" s="12"/>
      <c r="I191" s="12"/>
      <c r="J191" s="12"/>
    </row>
    <row r="192" spans="1:10" x14ac:dyDescent="0.2">
      <c r="A192" s="12"/>
      <c r="B192" s="12"/>
      <c r="C192" s="12"/>
      <c r="D192" s="12"/>
      <c r="E192" s="12"/>
      <c r="F192" s="12"/>
      <c r="G192" s="12"/>
      <c r="H192" s="12"/>
      <c r="I192" s="12"/>
      <c r="J192" s="12"/>
    </row>
    <row r="193" spans="1:10" x14ac:dyDescent="0.2">
      <c r="A193" s="12"/>
      <c r="B193" s="12"/>
      <c r="C193" s="12"/>
      <c r="D193" s="12"/>
      <c r="E193" s="12"/>
      <c r="F193" s="12"/>
      <c r="G193" s="12"/>
      <c r="H193" s="12"/>
      <c r="I193" s="12"/>
      <c r="J193" s="12"/>
    </row>
    <row r="194" spans="1:10" x14ac:dyDescent="0.2">
      <c r="A194" s="12"/>
      <c r="B194" s="12"/>
      <c r="C194" s="12"/>
      <c r="D194" s="12"/>
      <c r="E194" s="12"/>
      <c r="F194" s="12"/>
      <c r="G194" s="12"/>
      <c r="H194" s="12"/>
      <c r="I194" s="12"/>
      <c r="J194" s="12"/>
    </row>
    <row r="195" spans="1:10" x14ac:dyDescent="0.2">
      <c r="A195" s="12"/>
      <c r="B195" s="12"/>
      <c r="C195" s="12"/>
      <c r="D195" s="12"/>
      <c r="E195" s="12"/>
      <c r="F195" s="12"/>
      <c r="G195" s="12"/>
      <c r="H195" s="12"/>
      <c r="I195" s="12"/>
      <c r="J195" s="12"/>
    </row>
    <row r="196" spans="1:10" x14ac:dyDescent="0.2">
      <c r="A196" s="12"/>
      <c r="B196" s="12"/>
      <c r="C196" s="12"/>
      <c r="D196" s="12"/>
      <c r="E196" s="12"/>
      <c r="F196" s="12"/>
      <c r="G196" s="12"/>
      <c r="H196" s="12"/>
      <c r="I196" s="12"/>
      <c r="J196" s="12"/>
    </row>
    <row r="197" spans="1:10" x14ac:dyDescent="0.2">
      <c r="A197" s="12"/>
      <c r="B197" s="12"/>
      <c r="C197" s="12"/>
      <c r="D197" s="12"/>
      <c r="E197" s="12"/>
      <c r="F197" s="12"/>
      <c r="G197" s="12"/>
      <c r="H197" s="12"/>
      <c r="I197" s="12"/>
      <c r="J197" s="12"/>
    </row>
    <row r="198" spans="1:10" x14ac:dyDescent="0.2">
      <c r="A198" s="12"/>
      <c r="B198" s="12"/>
      <c r="C198" s="12"/>
      <c r="D198" s="12"/>
      <c r="E198" s="12"/>
      <c r="F198" s="12"/>
      <c r="G198" s="12"/>
      <c r="H198" s="12"/>
      <c r="I198" s="12"/>
      <c r="J198" s="12"/>
    </row>
    <row r="199" spans="1:10" x14ac:dyDescent="0.2">
      <c r="A199" s="12"/>
      <c r="B199" s="12"/>
      <c r="C199" s="12"/>
      <c r="D199" s="12"/>
      <c r="E199" s="12"/>
      <c r="F199" s="12"/>
      <c r="G199" s="12"/>
      <c r="H199" s="12"/>
      <c r="I199" s="12"/>
      <c r="J199" s="12"/>
    </row>
    <row r="200" spans="1:10" x14ac:dyDescent="0.2">
      <c r="A200" s="12"/>
      <c r="B200" s="12"/>
      <c r="C200" s="12"/>
      <c r="D200" s="12"/>
      <c r="E200" s="12"/>
      <c r="F200" s="12"/>
      <c r="G200" s="12"/>
      <c r="H200" s="12"/>
      <c r="I200" s="12"/>
      <c r="J200" s="12"/>
    </row>
    <row r="201" spans="1:10" x14ac:dyDescent="0.2">
      <c r="A201" s="12"/>
      <c r="B201" s="12"/>
      <c r="C201" s="12"/>
      <c r="D201" s="12"/>
      <c r="E201" s="12"/>
      <c r="F201" s="12"/>
      <c r="G201" s="12"/>
      <c r="H201" s="12"/>
      <c r="I201" s="12"/>
      <c r="J201" s="12"/>
    </row>
    <row r="202" spans="1:10" x14ac:dyDescent="0.2">
      <c r="A202" s="12"/>
      <c r="B202" s="12"/>
      <c r="C202" s="12"/>
      <c r="D202" s="12"/>
      <c r="E202" s="12"/>
      <c r="F202" s="12"/>
      <c r="G202" s="12"/>
      <c r="H202" s="12"/>
      <c r="I202" s="12"/>
      <c r="J202" s="12"/>
    </row>
    <row r="203" spans="1:10" x14ac:dyDescent="0.2">
      <c r="A203" s="12"/>
      <c r="B203" s="12"/>
      <c r="C203" s="12"/>
      <c r="D203" s="12"/>
      <c r="E203" s="12"/>
      <c r="F203" s="12"/>
      <c r="G203" s="12"/>
      <c r="H203" s="12"/>
      <c r="I203" s="12"/>
      <c r="J203" s="12"/>
    </row>
    <row r="205" spans="1:10" x14ac:dyDescent="0.2">
      <c r="A205" s="12"/>
      <c r="B205" s="12"/>
      <c r="C205" s="12"/>
      <c r="D205" s="12"/>
      <c r="E205" s="12"/>
      <c r="F205" s="12"/>
      <c r="G205" s="12"/>
      <c r="H205" s="12"/>
      <c r="I205" s="12"/>
      <c r="J205" s="12"/>
    </row>
    <row r="206" spans="1:10" x14ac:dyDescent="0.2">
      <c r="A206" s="12"/>
      <c r="B206" s="12"/>
      <c r="C206" s="12"/>
      <c r="D206" s="12"/>
      <c r="E206" s="12"/>
      <c r="F206" s="12"/>
      <c r="G206" s="12"/>
      <c r="H206" s="12"/>
      <c r="I206" s="12"/>
      <c r="J206" s="12"/>
    </row>
    <row r="207" spans="1:10" x14ac:dyDescent="0.2">
      <c r="A207" s="12"/>
      <c r="B207" s="12"/>
      <c r="C207" s="12"/>
      <c r="D207" s="12"/>
      <c r="E207" s="12"/>
      <c r="F207" s="12"/>
      <c r="G207" s="12"/>
      <c r="H207" s="12"/>
      <c r="I207" s="12"/>
      <c r="J207" s="12"/>
    </row>
    <row r="208" spans="1:10" x14ac:dyDescent="0.2">
      <c r="A208" s="12"/>
      <c r="B208" s="12"/>
      <c r="C208" s="12"/>
      <c r="D208" s="12"/>
      <c r="E208" s="12"/>
      <c r="F208" s="12"/>
      <c r="G208" s="12"/>
      <c r="H208" s="12"/>
      <c r="I208" s="12"/>
      <c r="J208" s="12"/>
    </row>
    <row r="209" spans="1:10" x14ac:dyDescent="0.2">
      <c r="A209" s="12"/>
      <c r="B209" s="12"/>
      <c r="C209" s="12"/>
      <c r="D209" s="12"/>
      <c r="E209" s="12"/>
      <c r="F209" s="12"/>
      <c r="G209" s="12"/>
      <c r="H209" s="12"/>
      <c r="I209" s="12"/>
      <c r="J209" s="12"/>
    </row>
    <row r="210" spans="1:10" x14ac:dyDescent="0.2">
      <c r="A210" s="12"/>
      <c r="B210" s="12"/>
      <c r="C210" s="12"/>
      <c r="D210" s="12"/>
      <c r="E210" s="12"/>
      <c r="F210" s="12"/>
      <c r="G210" s="12"/>
      <c r="H210" s="12"/>
      <c r="I210" s="12"/>
      <c r="J210" s="12"/>
    </row>
    <row r="211" spans="1:10" x14ac:dyDescent="0.2">
      <c r="A211" s="12"/>
      <c r="B211" s="12"/>
      <c r="C211" s="12"/>
      <c r="D211" s="12"/>
      <c r="E211" s="12"/>
      <c r="F211" s="12"/>
      <c r="G211" s="12"/>
      <c r="H211" s="12"/>
      <c r="I211" s="12"/>
      <c r="J211" s="12"/>
    </row>
    <row r="212" spans="1:10" x14ac:dyDescent="0.2">
      <c r="A212" s="12"/>
      <c r="B212" s="12"/>
      <c r="C212" s="12"/>
      <c r="D212" s="12"/>
      <c r="E212" s="12"/>
      <c r="F212" s="12"/>
      <c r="G212" s="12"/>
      <c r="H212" s="12"/>
      <c r="I212" s="12"/>
      <c r="J212" s="12"/>
    </row>
    <row r="213" spans="1:10" x14ac:dyDescent="0.2">
      <c r="A213" s="12"/>
      <c r="B213" s="12"/>
      <c r="C213" s="12"/>
      <c r="D213" s="12"/>
      <c r="E213" s="12"/>
      <c r="F213" s="12"/>
      <c r="G213" s="12"/>
      <c r="H213" s="12"/>
      <c r="I213" s="12"/>
      <c r="J213" s="12"/>
    </row>
    <row r="214" spans="1:10" x14ac:dyDescent="0.2">
      <c r="A214" s="12"/>
      <c r="B214" s="12"/>
      <c r="C214" s="12"/>
      <c r="D214" s="12"/>
      <c r="E214" s="12"/>
      <c r="F214" s="12"/>
      <c r="G214" s="12"/>
      <c r="H214" s="12"/>
      <c r="I214" s="12"/>
      <c r="J214" s="12"/>
    </row>
    <row r="215" spans="1:10" x14ac:dyDescent="0.2">
      <c r="A215" s="12"/>
      <c r="B215" s="12"/>
      <c r="C215" s="12"/>
      <c r="D215" s="12"/>
      <c r="E215" s="12"/>
      <c r="F215" s="12"/>
      <c r="G215" s="12"/>
      <c r="H215" s="12"/>
      <c r="I215" s="12"/>
      <c r="J215" s="12"/>
    </row>
    <row r="216" spans="1:10" x14ac:dyDescent="0.2">
      <c r="A216" s="12"/>
      <c r="B216" s="12"/>
      <c r="C216" s="12"/>
      <c r="D216" s="12"/>
      <c r="E216" s="12"/>
      <c r="F216" s="12"/>
      <c r="G216" s="12"/>
      <c r="H216" s="12"/>
      <c r="I216" s="12"/>
      <c r="J216" s="12"/>
    </row>
    <row r="217" spans="1:10" x14ac:dyDescent="0.2">
      <c r="A217" s="12"/>
      <c r="B217" s="12"/>
      <c r="C217" s="12"/>
      <c r="D217" s="12"/>
      <c r="E217" s="12"/>
      <c r="F217" s="12"/>
      <c r="G217" s="12"/>
      <c r="H217" s="12"/>
      <c r="I217" s="12"/>
      <c r="J217" s="12"/>
    </row>
    <row r="218" spans="1:10" x14ac:dyDescent="0.2">
      <c r="A218" s="12"/>
      <c r="B218" s="12"/>
      <c r="C218" s="12"/>
      <c r="D218" s="12"/>
      <c r="E218" s="12"/>
      <c r="F218" s="12"/>
      <c r="G218" s="12"/>
      <c r="H218" s="12"/>
      <c r="I218" s="12"/>
      <c r="J218" s="12"/>
    </row>
    <row r="219" spans="1:10" x14ac:dyDescent="0.2">
      <c r="A219" s="12"/>
      <c r="B219" s="12"/>
      <c r="C219" s="12"/>
      <c r="D219" s="12"/>
      <c r="E219" s="12"/>
      <c r="F219" s="12"/>
      <c r="G219" s="12"/>
      <c r="H219" s="12"/>
      <c r="I219" s="12"/>
      <c r="J219" s="12"/>
    </row>
    <row r="220" spans="1:10" x14ac:dyDescent="0.2">
      <c r="A220" s="12"/>
      <c r="B220" s="12"/>
      <c r="C220" s="12"/>
      <c r="D220" s="12"/>
      <c r="E220" s="12"/>
      <c r="F220" s="12"/>
      <c r="G220" s="12"/>
      <c r="H220" s="12"/>
      <c r="I220" s="12"/>
      <c r="J220" s="12"/>
    </row>
    <row r="221" spans="1:10" x14ac:dyDescent="0.2">
      <c r="A221" s="12"/>
      <c r="B221" s="12"/>
      <c r="C221" s="12"/>
      <c r="D221" s="12"/>
      <c r="E221" s="12"/>
      <c r="F221" s="12"/>
      <c r="G221" s="12"/>
      <c r="H221" s="12"/>
      <c r="I221" s="12"/>
      <c r="J221" s="12"/>
    </row>
    <row r="222" spans="1:10" x14ac:dyDescent="0.2">
      <c r="A222" s="12"/>
      <c r="B222" s="12"/>
      <c r="C222" s="12"/>
      <c r="D222" s="12"/>
      <c r="E222" s="12"/>
      <c r="F222" s="12"/>
      <c r="G222" s="12"/>
      <c r="H222" s="12"/>
      <c r="I222" s="12"/>
      <c r="J222" s="12"/>
    </row>
    <row r="223" spans="1:10" x14ac:dyDescent="0.2">
      <c r="A223" s="12"/>
      <c r="B223" s="12"/>
      <c r="C223" s="12"/>
      <c r="D223" s="12"/>
      <c r="E223" s="12"/>
      <c r="F223" s="12"/>
      <c r="G223" s="12"/>
      <c r="H223" s="12"/>
      <c r="I223" s="12"/>
      <c r="J223" s="12"/>
    </row>
    <row r="224" spans="1:10" x14ac:dyDescent="0.2">
      <c r="A224" s="12"/>
      <c r="B224" s="12"/>
      <c r="C224" s="12"/>
      <c r="D224" s="12"/>
      <c r="E224" s="12"/>
      <c r="F224" s="12"/>
      <c r="G224" s="12"/>
      <c r="H224" s="12"/>
      <c r="I224" s="12"/>
      <c r="J224" s="12"/>
    </row>
    <row r="225" spans="1:10" x14ac:dyDescent="0.2">
      <c r="A225" s="12"/>
      <c r="B225" s="12"/>
      <c r="C225" s="12"/>
      <c r="D225" s="12"/>
      <c r="E225" s="12"/>
      <c r="F225" s="12"/>
      <c r="G225" s="12"/>
      <c r="H225" s="12"/>
      <c r="I225" s="12"/>
      <c r="J225" s="12"/>
    </row>
    <row r="226" spans="1:10" x14ac:dyDescent="0.2">
      <c r="A226" s="12"/>
      <c r="B226" s="12"/>
      <c r="C226" s="12"/>
      <c r="D226" s="12"/>
      <c r="E226" s="12"/>
      <c r="F226" s="12"/>
      <c r="G226" s="12"/>
      <c r="H226" s="12"/>
      <c r="I226" s="12"/>
      <c r="J226" s="12"/>
    </row>
    <row r="227" spans="1:10" x14ac:dyDescent="0.2">
      <c r="A227" s="12"/>
      <c r="B227" s="12"/>
      <c r="C227" s="12"/>
      <c r="D227" s="12"/>
      <c r="E227" s="12"/>
      <c r="F227" s="12"/>
      <c r="G227" s="12"/>
      <c r="H227" s="12"/>
      <c r="I227" s="12"/>
      <c r="J227" s="12"/>
    </row>
    <row r="228" spans="1:10" x14ac:dyDescent="0.2">
      <c r="A228" s="12"/>
      <c r="B228" s="12"/>
      <c r="C228" s="12"/>
      <c r="D228" s="12"/>
      <c r="E228" s="12"/>
      <c r="F228" s="12"/>
      <c r="G228" s="12"/>
      <c r="H228" s="12"/>
      <c r="I228" s="12"/>
      <c r="J228" s="12"/>
    </row>
    <row r="229" spans="1:10" x14ac:dyDescent="0.2">
      <c r="A229" s="12"/>
      <c r="B229" s="12"/>
      <c r="C229" s="12"/>
      <c r="D229" s="12"/>
      <c r="E229" s="12"/>
      <c r="F229" s="12"/>
      <c r="G229" s="12"/>
      <c r="H229" s="12"/>
      <c r="I229" s="12"/>
      <c r="J229" s="12"/>
    </row>
    <row r="230" spans="1:10" x14ac:dyDescent="0.2">
      <c r="A230" s="12"/>
      <c r="B230" s="12"/>
      <c r="C230" s="12"/>
      <c r="D230" s="12"/>
      <c r="E230" s="12"/>
      <c r="F230" s="12"/>
      <c r="G230" s="12"/>
      <c r="H230" s="12"/>
      <c r="I230" s="12"/>
      <c r="J230" s="12"/>
    </row>
    <row r="231" spans="1:10" x14ac:dyDescent="0.2">
      <c r="A231" s="12"/>
      <c r="B231" s="12"/>
      <c r="C231" s="12"/>
      <c r="D231" s="12"/>
      <c r="E231" s="12"/>
      <c r="F231" s="12"/>
      <c r="G231" s="12"/>
      <c r="H231" s="12"/>
      <c r="I231" s="12"/>
      <c r="J231" s="12"/>
    </row>
    <row r="232" spans="1:10" x14ac:dyDescent="0.2">
      <c r="A232" s="12"/>
      <c r="B232" s="12"/>
      <c r="C232" s="12"/>
      <c r="D232" s="12"/>
      <c r="E232" s="12"/>
      <c r="F232" s="12"/>
      <c r="G232" s="12"/>
      <c r="H232" s="12"/>
      <c r="I232" s="12"/>
      <c r="J232" s="12"/>
    </row>
    <row r="233" spans="1:10" x14ac:dyDescent="0.2">
      <c r="A233" s="12"/>
      <c r="B233" s="12"/>
      <c r="C233" s="12"/>
      <c r="D233" s="12"/>
      <c r="E233" s="12"/>
      <c r="F233" s="12"/>
      <c r="G233" s="12"/>
      <c r="H233" s="12"/>
      <c r="I233" s="12"/>
      <c r="J233" s="12"/>
    </row>
    <row r="234" spans="1:10" x14ac:dyDescent="0.2">
      <c r="A234" s="12"/>
      <c r="B234" s="12"/>
      <c r="C234" s="12"/>
      <c r="D234" s="12"/>
      <c r="E234" s="12"/>
      <c r="F234" s="12"/>
      <c r="G234" s="12"/>
      <c r="H234" s="12"/>
      <c r="I234" s="12"/>
      <c r="J234" s="12"/>
    </row>
    <row r="235" spans="1:10" x14ac:dyDescent="0.2">
      <c r="A235" s="12"/>
      <c r="B235" s="12"/>
      <c r="C235" s="12"/>
      <c r="D235" s="12"/>
      <c r="E235" s="12"/>
      <c r="F235" s="12"/>
      <c r="G235" s="12"/>
      <c r="H235" s="12"/>
      <c r="I235" s="12"/>
      <c r="J235" s="12"/>
    </row>
    <row r="236" spans="1:10" x14ac:dyDescent="0.2">
      <c r="A236" s="12"/>
      <c r="B236" s="12"/>
      <c r="C236" s="12"/>
      <c r="D236" s="12"/>
      <c r="E236" s="12"/>
      <c r="F236" s="12"/>
      <c r="G236" s="12"/>
      <c r="H236" s="12"/>
      <c r="I236" s="12"/>
      <c r="J236" s="12"/>
    </row>
    <row r="237" spans="1:10" x14ac:dyDescent="0.2">
      <c r="A237" s="12"/>
      <c r="B237" s="12"/>
      <c r="C237" s="12"/>
      <c r="D237" s="12"/>
      <c r="E237" s="12"/>
      <c r="F237" s="12"/>
      <c r="G237" s="12"/>
      <c r="H237" s="12"/>
      <c r="I237" s="12"/>
      <c r="J237" s="12"/>
    </row>
    <row r="238" spans="1:10" x14ac:dyDescent="0.2">
      <c r="A238" s="12"/>
      <c r="B238" s="12"/>
      <c r="C238" s="12"/>
      <c r="D238" s="12"/>
      <c r="E238" s="12"/>
      <c r="F238" s="12"/>
      <c r="G238" s="12"/>
      <c r="H238" s="12"/>
      <c r="I238" s="12"/>
      <c r="J238" s="12"/>
    </row>
    <row r="239" spans="1:10" x14ac:dyDescent="0.2">
      <c r="A239" s="12"/>
      <c r="B239" s="12"/>
      <c r="C239" s="12"/>
      <c r="D239" s="12"/>
      <c r="E239" s="12"/>
      <c r="F239" s="12"/>
      <c r="G239" s="12"/>
      <c r="H239" s="12"/>
      <c r="I239" s="12"/>
      <c r="J239" s="12"/>
    </row>
    <row r="240" spans="1:10" x14ac:dyDescent="0.2">
      <c r="A240" s="12"/>
      <c r="B240" s="12"/>
      <c r="C240" s="12"/>
      <c r="D240" s="12"/>
      <c r="E240" s="12"/>
      <c r="F240" s="12"/>
      <c r="G240" s="12"/>
      <c r="H240" s="12"/>
      <c r="I240" s="12"/>
      <c r="J240" s="12"/>
    </row>
    <row r="241" spans="1:10" x14ac:dyDescent="0.2">
      <c r="A241" s="12"/>
      <c r="B241" s="12"/>
      <c r="C241" s="12"/>
      <c r="D241" s="12"/>
      <c r="E241" s="12"/>
      <c r="F241" s="12"/>
      <c r="G241" s="12"/>
      <c r="H241" s="12"/>
      <c r="I241" s="12"/>
      <c r="J241" s="12"/>
    </row>
    <row r="242" spans="1:10" x14ac:dyDescent="0.2">
      <c r="A242" s="12"/>
      <c r="B242" s="12"/>
      <c r="C242" s="12"/>
      <c r="D242" s="12"/>
      <c r="E242" s="12"/>
      <c r="F242" s="12"/>
      <c r="G242" s="12"/>
      <c r="H242" s="12"/>
      <c r="I242" s="12"/>
      <c r="J242" s="12"/>
    </row>
    <row r="243" spans="1:10" x14ac:dyDescent="0.2">
      <c r="A243" s="12"/>
      <c r="B243" s="12"/>
      <c r="C243" s="12"/>
      <c r="D243" s="12"/>
      <c r="E243" s="12"/>
      <c r="F243" s="12"/>
      <c r="G243" s="12"/>
      <c r="H243" s="12"/>
      <c r="I243" s="12"/>
      <c r="J243" s="12"/>
    </row>
    <row r="244" spans="1:10" x14ac:dyDescent="0.2">
      <c r="A244" s="12"/>
      <c r="B244" s="12"/>
      <c r="C244" s="12"/>
      <c r="D244" s="12"/>
      <c r="E244" s="12"/>
      <c r="F244" s="12"/>
      <c r="G244" s="12"/>
      <c r="H244" s="12"/>
      <c r="I244" s="12"/>
      <c r="J244" s="12"/>
    </row>
    <row r="245" spans="1:10" x14ac:dyDescent="0.2">
      <c r="A245" s="12"/>
      <c r="B245" s="12"/>
      <c r="C245" s="12"/>
      <c r="D245" s="12"/>
      <c r="E245" s="12"/>
      <c r="F245" s="12"/>
      <c r="G245" s="12"/>
      <c r="H245" s="12"/>
      <c r="I245" s="12"/>
      <c r="J245" s="12"/>
    </row>
    <row r="246" spans="1:10" x14ac:dyDescent="0.2">
      <c r="A246" s="12"/>
      <c r="B246" s="12"/>
      <c r="C246" s="12"/>
      <c r="D246" s="12"/>
      <c r="E246" s="12"/>
      <c r="F246" s="12"/>
      <c r="G246" s="12"/>
      <c r="H246" s="12"/>
      <c r="I246" s="12"/>
      <c r="J246" s="12"/>
    </row>
    <row r="247" spans="1:10" x14ac:dyDescent="0.2">
      <c r="A247" s="12"/>
      <c r="B247" s="12"/>
      <c r="C247" s="12"/>
      <c r="D247" s="12"/>
      <c r="E247" s="12"/>
      <c r="F247" s="12"/>
      <c r="G247" s="12"/>
      <c r="H247" s="12"/>
      <c r="I247" s="12"/>
      <c r="J247" s="12"/>
    </row>
    <row r="248" spans="1:10" x14ac:dyDescent="0.2">
      <c r="A248" s="12"/>
      <c r="B248" s="12"/>
      <c r="C248" s="12"/>
      <c r="D248" s="12"/>
      <c r="E248" s="12"/>
      <c r="F248" s="12"/>
      <c r="G248" s="12"/>
      <c r="H248" s="12"/>
      <c r="I248" s="12"/>
      <c r="J248" s="12"/>
    </row>
    <row r="249" spans="1:10" x14ac:dyDescent="0.2">
      <c r="A249" s="12"/>
      <c r="B249" s="12"/>
      <c r="C249" s="12"/>
      <c r="D249" s="12"/>
      <c r="E249" s="12"/>
      <c r="F249" s="12"/>
      <c r="G249" s="12"/>
      <c r="H249" s="12"/>
      <c r="I249" s="12"/>
      <c r="J249" s="12"/>
    </row>
    <row r="250" spans="1:10" x14ac:dyDescent="0.2">
      <c r="A250" s="12"/>
      <c r="B250" s="12"/>
      <c r="C250" s="12"/>
      <c r="D250" s="12"/>
      <c r="E250" s="12"/>
      <c r="F250" s="12"/>
      <c r="G250" s="12"/>
      <c r="H250" s="12"/>
      <c r="I250" s="12"/>
      <c r="J250" s="12"/>
    </row>
    <row r="251" spans="1:10" x14ac:dyDescent="0.2">
      <c r="A251" s="12"/>
      <c r="B251" s="12"/>
      <c r="C251" s="12"/>
      <c r="D251" s="12"/>
      <c r="E251" s="12"/>
      <c r="F251" s="12"/>
      <c r="G251" s="12"/>
      <c r="H251" s="12"/>
      <c r="I251" s="12"/>
      <c r="J251" s="12"/>
    </row>
    <row r="252" spans="1:10" x14ac:dyDescent="0.2">
      <c r="A252" s="12"/>
      <c r="B252" s="12"/>
      <c r="C252" s="12"/>
      <c r="D252" s="12"/>
      <c r="E252" s="12"/>
      <c r="F252" s="12"/>
      <c r="G252" s="12"/>
      <c r="H252" s="12"/>
      <c r="I252" s="12"/>
      <c r="J252" s="12"/>
    </row>
    <row r="253" spans="1:10" x14ac:dyDescent="0.2">
      <c r="A253" s="12"/>
      <c r="B253" s="12"/>
      <c r="C253" s="12"/>
      <c r="D253" s="12"/>
      <c r="E253" s="12"/>
      <c r="F253" s="12"/>
      <c r="G253" s="12"/>
      <c r="H253" s="12"/>
      <c r="I253" s="12"/>
      <c r="J253" s="12"/>
    </row>
    <row r="254" spans="1:10" x14ac:dyDescent="0.2">
      <c r="A254" s="12"/>
      <c r="B254" s="12"/>
      <c r="C254" s="12"/>
      <c r="D254" s="12"/>
      <c r="E254" s="12"/>
      <c r="F254" s="12"/>
      <c r="G254" s="12"/>
      <c r="H254" s="12"/>
      <c r="I254" s="12"/>
      <c r="J254" s="12"/>
    </row>
    <row r="255" spans="1:10" x14ac:dyDescent="0.2">
      <c r="A255" s="12"/>
      <c r="B255" s="12"/>
      <c r="C255" s="12"/>
      <c r="D255" s="12"/>
      <c r="E255" s="12"/>
      <c r="F255" s="12"/>
      <c r="G255" s="12"/>
      <c r="H255" s="12"/>
      <c r="I255" s="12"/>
      <c r="J255" s="12"/>
    </row>
    <row r="256" spans="1:10" x14ac:dyDescent="0.2">
      <c r="A256" s="12"/>
      <c r="B256" s="12"/>
      <c r="C256" s="12"/>
      <c r="D256" s="12"/>
      <c r="E256" s="12"/>
      <c r="F256" s="12"/>
      <c r="G256" s="12"/>
      <c r="H256" s="12"/>
      <c r="I256" s="12"/>
      <c r="J256" s="12"/>
    </row>
    <row r="257" spans="1:10" x14ac:dyDescent="0.2">
      <c r="A257" s="12"/>
      <c r="B257" s="12"/>
      <c r="C257" s="12"/>
      <c r="D257" s="12"/>
      <c r="E257" s="12"/>
      <c r="F257" s="12"/>
      <c r="G257" s="12"/>
      <c r="H257" s="12"/>
      <c r="I257" s="12"/>
      <c r="J257" s="12"/>
    </row>
    <row r="258" spans="1:10" x14ac:dyDescent="0.2">
      <c r="A258" s="12"/>
      <c r="B258" s="12"/>
      <c r="C258" s="12"/>
      <c r="D258" s="12"/>
      <c r="E258" s="12"/>
      <c r="F258" s="12"/>
      <c r="G258" s="12"/>
      <c r="H258" s="12"/>
      <c r="I258" s="12"/>
      <c r="J258" s="12"/>
    </row>
    <row r="259" spans="1:10" x14ac:dyDescent="0.2">
      <c r="A259" s="12"/>
      <c r="B259" s="12"/>
      <c r="C259" s="12"/>
      <c r="D259" s="12"/>
      <c r="E259" s="12"/>
      <c r="F259" s="12"/>
      <c r="G259" s="12"/>
      <c r="H259" s="12"/>
      <c r="I259" s="12"/>
      <c r="J259" s="12"/>
    </row>
    <row r="260" spans="1:10" x14ac:dyDescent="0.2">
      <c r="A260" s="12"/>
      <c r="B260" s="12"/>
      <c r="C260" s="12"/>
      <c r="D260" s="12"/>
      <c r="E260" s="12"/>
      <c r="F260" s="12"/>
      <c r="G260" s="12"/>
      <c r="H260" s="12"/>
      <c r="I260" s="12"/>
      <c r="J260" s="12"/>
    </row>
    <row r="261" spans="1:10" x14ac:dyDescent="0.2">
      <c r="A261" s="12"/>
      <c r="B261" s="12"/>
      <c r="C261" s="12"/>
      <c r="D261" s="12"/>
      <c r="E261" s="12"/>
      <c r="F261" s="12"/>
      <c r="G261" s="12"/>
      <c r="H261" s="12"/>
      <c r="I261" s="12"/>
      <c r="J261" s="12"/>
    </row>
    <row r="262" spans="1:10" x14ac:dyDescent="0.2">
      <c r="A262" s="12"/>
      <c r="B262" s="12"/>
      <c r="C262" s="12"/>
      <c r="D262" s="12"/>
      <c r="E262" s="12"/>
      <c r="F262" s="12"/>
      <c r="G262" s="12"/>
      <c r="H262" s="12"/>
      <c r="I262" s="12"/>
      <c r="J262" s="12"/>
    </row>
    <row r="263" spans="1:10" x14ac:dyDescent="0.2">
      <c r="A263" s="12"/>
      <c r="B263" s="12"/>
      <c r="C263" s="12"/>
      <c r="D263" s="12"/>
      <c r="E263" s="12"/>
      <c r="F263" s="12"/>
      <c r="G263" s="12"/>
      <c r="H263" s="12"/>
      <c r="I263" s="12"/>
      <c r="J263" s="12"/>
    </row>
    <row r="264" spans="1:10" x14ac:dyDescent="0.2">
      <c r="A264" s="12"/>
      <c r="B264" s="12"/>
      <c r="C264" s="12"/>
      <c r="D264" s="12"/>
      <c r="E264" s="12"/>
      <c r="F264" s="12"/>
      <c r="G264" s="12"/>
      <c r="H264" s="12"/>
      <c r="I264" s="12"/>
      <c r="J264" s="12"/>
    </row>
    <row r="265" spans="1:10" x14ac:dyDescent="0.2">
      <c r="A265" s="12"/>
      <c r="B265" s="12"/>
      <c r="C265" s="12"/>
      <c r="D265" s="12"/>
      <c r="E265" s="12"/>
      <c r="F265" s="12"/>
      <c r="G265" s="12"/>
      <c r="H265" s="12"/>
      <c r="I265" s="12"/>
      <c r="J265" s="12"/>
    </row>
    <row r="266" spans="1:10" x14ac:dyDescent="0.2">
      <c r="A266" s="12"/>
      <c r="B266" s="12"/>
      <c r="C266" s="12"/>
      <c r="D266" s="12"/>
      <c r="E266" s="12"/>
      <c r="F266" s="12"/>
      <c r="G266" s="12"/>
      <c r="H266" s="12"/>
      <c r="I266" s="12"/>
      <c r="J266" s="12"/>
    </row>
    <row r="267" spans="1:10" x14ac:dyDescent="0.2">
      <c r="A267" s="12"/>
      <c r="B267" s="12"/>
      <c r="C267" s="12"/>
      <c r="D267" s="12"/>
      <c r="E267" s="12"/>
      <c r="F267" s="12"/>
      <c r="G267" s="12"/>
      <c r="H267" s="12"/>
      <c r="I267" s="12"/>
      <c r="J267" s="12"/>
    </row>
    <row r="268" spans="1:10" x14ac:dyDescent="0.2">
      <c r="A268" s="12"/>
      <c r="B268" s="12"/>
      <c r="C268" s="12"/>
      <c r="D268" s="12"/>
      <c r="E268" s="12"/>
      <c r="F268" s="12"/>
      <c r="G268" s="12"/>
      <c r="H268" s="12"/>
      <c r="I268" s="12"/>
      <c r="J268" s="12"/>
    </row>
    <row r="269" spans="1:10" x14ac:dyDescent="0.2">
      <c r="A269" s="12"/>
      <c r="B269" s="12"/>
      <c r="C269" s="12"/>
      <c r="D269" s="12"/>
      <c r="E269" s="12"/>
      <c r="F269" s="12"/>
      <c r="G269" s="12"/>
      <c r="H269" s="12"/>
      <c r="I269" s="12"/>
      <c r="J269" s="12"/>
    </row>
    <row r="270" spans="1:10" x14ac:dyDescent="0.2">
      <c r="A270" s="12"/>
      <c r="B270" s="12"/>
      <c r="C270" s="12"/>
      <c r="D270" s="12"/>
      <c r="E270" s="12"/>
      <c r="F270" s="12"/>
      <c r="G270" s="12"/>
      <c r="H270" s="12"/>
      <c r="I270" s="12"/>
      <c r="J270" s="12"/>
    </row>
    <row r="271" spans="1:10" x14ac:dyDescent="0.2">
      <c r="A271" s="12"/>
      <c r="B271" s="12"/>
      <c r="C271" s="12"/>
      <c r="D271" s="12"/>
      <c r="E271" s="12"/>
      <c r="F271" s="12"/>
      <c r="G271" s="12"/>
      <c r="H271" s="12"/>
      <c r="I271" s="12"/>
      <c r="J271" s="12"/>
    </row>
    <row r="272" spans="1:10" x14ac:dyDescent="0.2">
      <c r="A272" s="12"/>
      <c r="B272" s="12"/>
      <c r="C272" s="12"/>
      <c r="D272" s="12"/>
      <c r="E272" s="12"/>
      <c r="F272" s="12"/>
      <c r="G272" s="12"/>
      <c r="H272" s="12"/>
      <c r="I272" s="12"/>
      <c r="J272" s="12"/>
    </row>
    <row r="273" spans="1:10" x14ac:dyDescent="0.2">
      <c r="A273" s="12"/>
      <c r="B273" s="12"/>
      <c r="C273" s="12"/>
      <c r="D273" s="12"/>
      <c r="E273" s="12"/>
      <c r="F273" s="12"/>
      <c r="G273" s="12"/>
      <c r="H273" s="12"/>
      <c r="I273" s="12"/>
      <c r="J273" s="12"/>
    </row>
    <row r="274" spans="1:10" x14ac:dyDescent="0.2">
      <c r="A274" s="12"/>
      <c r="B274" s="12"/>
      <c r="C274" s="12"/>
      <c r="D274" s="12"/>
      <c r="E274" s="12"/>
      <c r="F274" s="12"/>
      <c r="G274" s="12"/>
      <c r="H274" s="12"/>
      <c r="I274" s="12"/>
      <c r="J274" s="12"/>
    </row>
    <row r="275" spans="1:10" x14ac:dyDescent="0.2">
      <c r="A275" s="12"/>
      <c r="B275" s="12"/>
      <c r="C275" s="12"/>
      <c r="D275" s="12"/>
      <c r="E275" s="12"/>
      <c r="F275" s="12"/>
      <c r="G275" s="12"/>
      <c r="H275" s="12"/>
      <c r="I275" s="12"/>
      <c r="J275" s="12"/>
    </row>
    <row r="276" spans="1:10" x14ac:dyDescent="0.2">
      <c r="A276" s="12"/>
      <c r="B276" s="12"/>
      <c r="C276" s="12"/>
      <c r="D276" s="12"/>
      <c r="E276" s="12"/>
      <c r="F276" s="12"/>
      <c r="G276" s="12"/>
      <c r="H276" s="12"/>
      <c r="I276" s="12"/>
      <c r="J276" s="12"/>
    </row>
    <row r="277" spans="1:10" x14ac:dyDescent="0.2">
      <c r="A277" s="12"/>
      <c r="B277" s="12"/>
      <c r="C277" s="12"/>
      <c r="D277" s="12"/>
      <c r="E277" s="12"/>
      <c r="F277" s="12"/>
      <c r="G277" s="12"/>
      <c r="H277" s="12"/>
      <c r="I277" s="12"/>
      <c r="J277" s="12"/>
    </row>
    <row r="278" spans="1:10" x14ac:dyDescent="0.2">
      <c r="A278" s="12"/>
      <c r="B278" s="12"/>
      <c r="C278" s="12"/>
      <c r="D278" s="12"/>
      <c r="E278" s="12"/>
      <c r="F278" s="12"/>
      <c r="G278" s="12"/>
      <c r="H278" s="12"/>
      <c r="I278" s="12"/>
      <c r="J278" s="12"/>
    </row>
    <row r="279" spans="1:10" x14ac:dyDescent="0.2">
      <c r="A279" s="12"/>
      <c r="B279" s="12"/>
      <c r="C279" s="12"/>
      <c r="D279" s="12"/>
      <c r="E279" s="12"/>
      <c r="F279" s="12"/>
      <c r="G279" s="12"/>
      <c r="H279" s="12"/>
      <c r="I279" s="12"/>
      <c r="J279" s="12"/>
    </row>
    <row r="280" spans="1:10" x14ac:dyDescent="0.2">
      <c r="A280" s="12"/>
      <c r="B280" s="12"/>
      <c r="C280" s="12"/>
      <c r="D280" s="12"/>
      <c r="E280" s="12"/>
      <c r="F280" s="12"/>
      <c r="G280" s="12"/>
      <c r="H280" s="12"/>
      <c r="I280" s="12"/>
      <c r="J280" s="12"/>
    </row>
    <row r="281" spans="1:10" x14ac:dyDescent="0.2">
      <c r="A281" s="12"/>
      <c r="B281" s="12"/>
      <c r="C281" s="12"/>
      <c r="D281" s="12"/>
      <c r="E281" s="12"/>
      <c r="F281" s="12"/>
      <c r="G281" s="12"/>
      <c r="H281" s="12"/>
      <c r="I281" s="12"/>
      <c r="J281" s="12"/>
    </row>
    <row r="282" spans="1:10" x14ac:dyDescent="0.2">
      <c r="A282" s="12"/>
      <c r="B282" s="12"/>
      <c r="C282" s="12"/>
      <c r="D282" s="12"/>
      <c r="E282" s="12"/>
      <c r="F282" s="12"/>
      <c r="G282" s="12"/>
      <c r="H282" s="12"/>
      <c r="I282" s="12"/>
      <c r="J282" s="12"/>
    </row>
    <row r="283" spans="1:10" x14ac:dyDescent="0.2">
      <c r="A283" s="12"/>
      <c r="B283" s="12"/>
      <c r="C283" s="12"/>
      <c r="D283" s="12"/>
      <c r="E283" s="12"/>
      <c r="F283" s="12"/>
      <c r="G283" s="12"/>
      <c r="H283" s="12"/>
      <c r="I283" s="12"/>
      <c r="J283" s="12"/>
    </row>
    <row r="284" spans="1:10" x14ac:dyDescent="0.2">
      <c r="A284" s="12"/>
      <c r="B284" s="12"/>
      <c r="C284" s="12"/>
      <c r="D284" s="12"/>
      <c r="E284" s="12"/>
      <c r="F284" s="12"/>
      <c r="G284" s="12"/>
      <c r="H284" s="12"/>
      <c r="I284" s="12"/>
      <c r="J284" s="12"/>
    </row>
    <row r="285" spans="1:10" x14ac:dyDescent="0.2">
      <c r="A285" s="12"/>
      <c r="B285" s="12"/>
      <c r="C285" s="12"/>
      <c r="D285" s="12"/>
      <c r="E285" s="12"/>
      <c r="F285" s="12"/>
      <c r="G285" s="12"/>
      <c r="H285" s="12"/>
      <c r="I285" s="12"/>
      <c r="J285" s="12"/>
    </row>
    <row r="286" spans="1:10" x14ac:dyDescent="0.2">
      <c r="A286" s="12"/>
      <c r="B286" s="12"/>
      <c r="C286" s="12"/>
      <c r="D286" s="12"/>
      <c r="E286" s="12"/>
      <c r="F286" s="12"/>
      <c r="G286" s="12"/>
      <c r="H286" s="12"/>
      <c r="I286" s="12"/>
      <c r="J286" s="12"/>
    </row>
    <row r="287" spans="1:10" x14ac:dyDescent="0.2">
      <c r="A287" s="12"/>
      <c r="B287" s="12"/>
      <c r="C287" s="12"/>
      <c r="D287" s="12"/>
      <c r="E287" s="12"/>
      <c r="F287" s="12"/>
      <c r="G287" s="12"/>
      <c r="H287" s="12"/>
      <c r="I287" s="12"/>
      <c r="J287" s="12"/>
    </row>
    <row r="288" spans="1:10" x14ac:dyDescent="0.2">
      <c r="A288" s="12"/>
      <c r="B288" s="12"/>
      <c r="C288" s="12"/>
      <c r="D288" s="12"/>
      <c r="E288" s="12"/>
      <c r="F288" s="12"/>
      <c r="G288" s="12"/>
      <c r="H288" s="12"/>
      <c r="I288" s="12"/>
      <c r="J288" s="12"/>
    </row>
    <row r="289" s="12" customFormat="1" x14ac:dyDescent="0.2"/>
    <row r="290" s="12" customFormat="1" x14ac:dyDescent="0.2"/>
    <row r="291" s="12" customFormat="1" x14ac:dyDescent="0.2"/>
    <row r="292" s="12" customFormat="1" x14ac:dyDescent="0.2"/>
    <row r="293" s="12" customFormat="1" x14ac:dyDescent="0.2"/>
    <row r="294" s="12" customFormat="1" x14ac:dyDescent="0.2"/>
    <row r="295" s="12" customFormat="1" x14ac:dyDescent="0.2"/>
    <row r="296" s="12" customFormat="1" x14ac:dyDescent="0.2"/>
    <row r="297" s="12" customFormat="1" x14ac:dyDescent="0.2"/>
    <row r="298" s="12" customFormat="1" x14ac:dyDescent="0.2"/>
    <row r="299" s="12" customFormat="1" x14ac:dyDescent="0.2"/>
    <row r="300" s="12" customFormat="1" x14ac:dyDescent="0.2"/>
    <row r="301" s="12" customFormat="1" x14ac:dyDescent="0.2"/>
    <row r="302" s="12" customFormat="1" x14ac:dyDescent="0.2"/>
    <row r="303" s="12" customFormat="1" x14ac:dyDescent="0.2"/>
    <row r="304" s="12" customFormat="1" x14ac:dyDescent="0.2"/>
    <row r="305" s="12" customFormat="1" x14ac:dyDescent="0.2"/>
    <row r="306" s="12" customFormat="1" x14ac:dyDescent="0.2"/>
    <row r="307" s="12" customFormat="1" x14ac:dyDescent="0.2"/>
    <row r="308" s="12" customFormat="1" x14ac:dyDescent="0.2"/>
    <row r="309" s="12" customFormat="1" x14ac:dyDescent="0.2"/>
    <row r="310" s="12" customFormat="1" x14ac:dyDescent="0.2"/>
    <row r="311" s="12" customFormat="1" x14ac:dyDescent="0.2"/>
    <row r="312" s="12" customFormat="1" x14ac:dyDescent="0.2"/>
    <row r="313" s="12" customFormat="1" x14ac:dyDescent="0.2"/>
    <row r="314" s="12" customFormat="1" x14ac:dyDescent="0.2"/>
    <row r="315" s="12" customFormat="1" x14ac:dyDescent="0.2"/>
    <row r="316" s="12" customFormat="1" x14ac:dyDescent="0.2"/>
    <row r="317" s="12" customFormat="1" x14ac:dyDescent="0.2"/>
    <row r="318" s="12" customFormat="1" x14ac:dyDescent="0.2"/>
    <row r="319" s="12" customFormat="1" x14ac:dyDescent="0.2"/>
    <row r="320" s="12" customFormat="1" x14ac:dyDescent="0.2"/>
    <row r="321" s="12" customFormat="1" x14ac:dyDescent="0.2"/>
    <row r="322" s="12" customFormat="1" x14ac:dyDescent="0.2"/>
    <row r="323" s="12" customFormat="1" x14ac:dyDescent="0.2"/>
    <row r="324" s="12" customFormat="1" x14ac:dyDescent="0.2"/>
    <row r="325" s="12" customFormat="1" x14ac:dyDescent="0.2"/>
    <row r="326" s="12" customFormat="1" x14ac:dyDescent="0.2"/>
    <row r="327" s="12" customFormat="1" x14ac:dyDescent="0.2"/>
    <row r="328" s="12" customFormat="1" x14ac:dyDescent="0.2"/>
    <row r="329" s="12" customFormat="1" x14ac:dyDescent="0.2"/>
    <row r="330" s="12" customFormat="1" x14ac:dyDescent="0.2"/>
    <row r="331" s="12" customFormat="1" x14ac:dyDescent="0.2"/>
    <row r="332" s="12" customFormat="1" x14ac:dyDescent="0.2"/>
    <row r="333" s="12" customFormat="1" x14ac:dyDescent="0.2"/>
    <row r="334" s="12" customFormat="1" x14ac:dyDescent="0.2"/>
    <row r="335" s="12" customFormat="1" x14ac:dyDescent="0.2"/>
    <row r="336" s="12" customFormat="1" x14ac:dyDescent="0.2"/>
    <row r="337" s="12" customFormat="1" x14ac:dyDescent="0.2"/>
    <row r="338" s="12" customFormat="1" x14ac:dyDescent="0.2"/>
    <row r="339" s="12" customFormat="1" x14ac:dyDescent="0.2"/>
    <row r="340" s="12" customFormat="1" x14ac:dyDescent="0.2"/>
    <row r="341" s="12" customFormat="1" x14ac:dyDescent="0.2"/>
    <row r="342" s="12" customFormat="1" x14ac:dyDescent="0.2"/>
    <row r="343" s="12" customFormat="1" x14ac:dyDescent="0.2"/>
    <row r="344" s="12" customFormat="1" x14ac:dyDescent="0.2"/>
    <row r="345" s="12" customFormat="1" x14ac:dyDescent="0.2"/>
    <row r="346" s="12" customFormat="1" x14ac:dyDescent="0.2"/>
    <row r="347" s="12" customFormat="1" x14ac:dyDescent="0.2"/>
    <row r="348" s="12" customFormat="1" x14ac:dyDescent="0.2"/>
    <row r="349" s="12" customFormat="1" x14ac:dyDescent="0.2"/>
    <row r="350" s="12" customFormat="1" x14ac:dyDescent="0.2"/>
    <row r="351" s="12" customFormat="1" x14ac:dyDescent="0.2"/>
    <row r="352" s="12" customFormat="1" x14ac:dyDescent="0.2"/>
    <row r="353" s="12" customFormat="1" x14ac:dyDescent="0.2"/>
    <row r="354" s="12" customFormat="1" x14ac:dyDescent="0.2"/>
    <row r="355" s="12" customFormat="1" x14ac:dyDescent="0.2"/>
    <row r="356" s="12" customFormat="1" x14ac:dyDescent="0.2"/>
    <row r="357" s="12" customFormat="1" x14ac:dyDescent="0.2"/>
    <row r="358" s="12" customFormat="1" x14ac:dyDescent="0.2"/>
    <row r="359" s="12" customFormat="1" x14ac:dyDescent="0.2"/>
  </sheetData>
  <mergeCells count="143">
    <mergeCell ref="A148:A149"/>
    <mergeCell ref="B148:B149"/>
    <mergeCell ref="J141:J145"/>
    <mergeCell ref="B59:B60"/>
    <mergeCell ref="A59:A60"/>
    <mergeCell ref="B57:B58"/>
    <mergeCell ref="A57:A58"/>
    <mergeCell ref="A43:A44"/>
    <mergeCell ref="B43:B44"/>
    <mergeCell ref="E87:E88"/>
    <mergeCell ref="A79:A82"/>
    <mergeCell ref="B79:B82"/>
    <mergeCell ref="D79:D81"/>
    <mergeCell ref="E79:E81"/>
    <mergeCell ref="E105:E106"/>
    <mergeCell ref="E107:E108"/>
    <mergeCell ref="E90:E103"/>
    <mergeCell ref="B90:B103"/>
    <mergeCell ref="A90:A103"/>
    <mergeCell ref="D90:D103"/>
    <mergeCell ref="B104:B117"/>
    <mergeCell ref="A104:A117"/>
    <mergeCell ref="A118:A119"/>
    <mergeCell ref="B118:B119"/>
    <mergeCell ref="D118:D119"/>
    <mergeCell ref="D104:D117"/>
    <mergeCell ref="B141:B145"/>
    <mergeCell ref="A141:A145"/>
    <mergeCell ref="D128:D132"/>
    <mergeCell ref="B128:B132"/>
    <mergeCell ref="A128:A132"/>
    <mergeCell ref="D148:D149"/>
    <mergeCell ref="E148:E149"/>
    <mergeCell ref="E144:E145"/>
    <mergeCell ref="E141:E143"/>
    <mergeCell ref="D141:D145"/>
    <mergeCell ref="B135:B136"/>
    <mergeCell ref="A135:A136"/>
    <mergeCell ref="A137:A138"/>
    <mergeCell ref="B137:B138"/>
    <mergeCell ref="D137:D138"/>
    <mergeCell ref="D135:D136"/>
    <mergeCell ref="B9:B13"/>
    <mergeCell ref="D4:D8"/>
    <mergeCell ref="D9:D13"/>
    <mergeCell ref="A4:A8"/>
    <mergeCell ref="A9:A13"/>
    <mergeCell ref="C53:C55"/>
    <mergeCell ref="B53:B55"/>
    <mergeCell ref="A53:A55"/>
    <mergeCell ref="D53:D54"/>
    <mergeCell ref="A150:J150"/>
    <mergeCell ref="A134:J134"/>
    <mergeCell ref="B68:B69"/>
    <mergeCell ref="C68:C69"/>
    <mergeCell ref="C71:C72"/>
    <mergeCell ref="B71:B72"/>
    <mergeCell ref="A71:A72"/>
    <mergeCell ref="A75:A77"/>
    <mergeCell ref="B75:B77"/>
    <mergeCell ref="C75:C77"/>
    <mergeCell ref="J62:J63"/>
    <mergeCell ref="J64:J65"/>
    <mergeCell ref="A56:J56"/>
    <mergeCell ref="E84:E85"/>
    <mergeCell ref="A83:J83"/>
    <mergeCell ref="D84:D85"/>
    <mergeCell ref="E68:E69"/>
    <mergeCell ref="E64:E65"/>
    <mergeCell ref="D64:D65"/>
    <mergeCell ref="E62:E63"/>
    <mergeCell ref="D62:D63"/>
    <mergeCell ref="D68:D69"/>
    <mergeCell ref="E75:E77"/>
    <mergeCell ref="D75:D77"/>
    <mergeCell ref="D71:D72"/>
    <mergeCell ref="J68:J69"/>
    <mergeCell ref="J71:J72"/>
    <mergeCell ref="J75:J77"/>
    <mergeCell ref="C1:I1"/>
    <mergeCell ref="A3:J3"/>
    <mergeCell ref="A38:A39"/>
    <mergeCell ref="B38:B39"/>
    <mergeCell ref="C38:C39"/>
    <mergeCell ref="D38:D39"/>
    <mergeCell ref="E38:E39"/>
    <mergeCell ref="B14:B18"/>
    <mergeCell ref="B19:B23"/>
    <mergeCell ref="D24:D28"/>
    <mergeCell ref="D19:D23"/>
    <mergeCell ref="D14:D18"/>
    <mergeCell ref="J14:J18"/>
    <mergeCell ref="B24:B28"/>
    <mergeCell ref="A14:A18"/>
    <mergeCell ref="B4:B8"/>
    <mergeCell ref="A158:J158"/>
    <mergeCell ref="A160:J160"/>
    <mergeCell ref="A162:J162"/>
    <mergeCell ref="A89:J89"/>
    <mergeCell ref="A122:J122"/>
    <mergeCell ref="A120:J120"/>
    <mergeCell ref="A127:J127"/>
    <mergeCell ref="B151:B152"/>
    <mergeCell ref="A151:A152"/>
    <mergeCell ref="C151:C152"/>
    <mergeCell ref="D151:D152"/>
    <mergeCell ref="B154:B156"/>
    <mergeCell ref="A154:A156"/>
    <mergeCell ref="C154:C156"/>
    <mergeCell ref="D154:D156"/>
    <mergeCell ref="J148:J149"/>
    <mergeCell ref="E71:E72"/>
    <mergeCell ref="B64:B65"/>
    <mergeCell ref="B62:B63"/>
    <mergeCell ref="A62:A63"/>
    <mergeCell ref="A64:A65"/>
    <mergeCell ref="C64:C65"/>
    <mergeCell ref="C62:C63"/>
    <mergeCell ref="A68:A69"/>
    <mergeCell ref="A49:A50"/>
    <mergeCell ref="C49:C50"/>
    <mergeCell ref="A46:J46"/>
    <mergeCell ref="E47:E48"/>
    <mergeCell ref="D47:D48"/>
    <mergeCell ref="C47:C48"/>
    <mergeCell ref="B47:B48"/>
    <mergeCell ref="A47:A48"/>
    <mergeCell ref="J47:J48"/>
    <mergeCell ref="A51:A52"/>
    <mergeCell ref="A24:A28"/>
    <mergeCell ref="A19:A23"/>
    <mergeCell ref="C40:C41"/>
    <mergeCell ref="A42:J42"/>
    <mergeCell ref="A45:J45"/>
    <mergeCell ref="E51:E52"/>
    <mergeCell ref="D51:D52"/>
    <mergeCell ref="B51:B52"/>
    <mergeCell ref="J19:J23"/>
    <mergeCell ref="J24:J28"/>
    <mergeCell ref="C51:C52"/>
    <mergeCell ref="E49:E50"/>
    <mergeCell ref="D49:D50"/>
    <mergeCell ref="B49:B50"/>
  </mergeCells>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2049" r:id="rId4" name="Control 1">
          <controlPr defaultSize="0" r:id="rId5">
            <anchor moveWithCells="1">
              <from>
                <xdr:col>4</xdr:col>
                <xdr:colOff>2524125</xdr:colOff>
                <xdr:row>55</xdr:row>
                <xdr:rowOff>0</xdr:rowOff>
              </from>
              <to>
                <xdr:col>5</xdr:col>
                <xdr:colOff>409575</xdr:colOff>
                <xdr:row>55</xdr:row>
                <xdr:rowOff>171450</xdr:rowOff>
              </to>
            </anchor>
          </controlPr>
        </control>
      </mc:Choice>
      <mc:Fallback>
        <control shapeId="2049" r:id="rId4"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Proteomics Consumables</vt:lpstr>
      <vt:lpstr>Genomics Consumables</vt:lpstr>
    </vt:vector>
  </TitlesOfParts>
  <Company>Ankara University Biotechnology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M Halloran</dc:creator>
  <cp:lastModifiedBy>smhalloran</cp:lastModifiedBy>
  <cp:lastPrinted>2011-09-07T07:52:09Z</cp:lastPrinted>
  <dcterms:created xsi:type="dcterms:W3CDTF">2006-05-04T19:56:03Z</dcterms:created>
  <dcterms:modified xsi:type="dcterms:W3CDTF">2011-09-07T19:30:43Z</dcterms:modified>
</cp:coreProperties>
</file>