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1565" tabRatio="450"/>
  </bookViews>
  <sheets>
    <sheet name="export (1)" sheetId="1" r:id="rId1"/>
  </sheets>
  <calcPr calcId="145621"/>
</workbook>
</file>

<file path=xl/calcChain.xml><?xml version="1.0" encoding="utf-8"?>
<calcChain xmlns="http://schemas.openxmlformats.org/spreadsheetml/2006/main">
  <c r="V17" i="1" l="1"/>
  <c r="Y17" i="1" s="1"/>
  <c r="Z17" i="1" s="1"/>
  <c r="U17" i="1"/>
  <c r="X17" i="1" s="1"/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9" i="1"/>
  <c r="Z9" i="1"/>
  <c r="Z10" i="1"/>
  <c r="Z11" i="1"/>
  <c r="Z12" i="1"/>
  <c r="Z13" i="1"/>
  <c r="Z14" i="1"/>
  <c r="Z15" i="1"/>
  <c r="Z16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8" i="1"/>
  <c r="T40" i="1" l="1"/>
  <c r="T39" i="1"/>
  <c r="U39" i="1" s="1"/>
  <c r="T38" i="1"/>
  <c r="U38" i="1" s="1"/>
  <c r="T37" i="1"/>
  <c r="U37" i="1" s="1"/>
  <c r="T36" i="1"/>
  <c r="U36" i="1" s="1"/>
  <c r="Q40" i="1"/>
  <c r="Q39" i="1"/>
  <c r="Q38" i="1"/>
  <c r="Q37" i="1"/>
  <c r="Q36" i="1"/>
  <c r="Y19" i="1" l="1"/>
  <c r="Y27" i="1"/>
  <c r="V9" i="1"/>
  <c r="V10" i="1"/>
  <c r="Y10" i="1" s="1"/>
  <c r="V11" i="1"/>
  <c r="V12" i="1"/>
  <c r="V13" i="1"/>
  <c r="V14" i="1"/>
  <c r="V15" i="1"/>
  <c r="V16" i="1"/>
  <c r="V18" i="1"/>
  <c r="Y18" i="1" s="1"/>
  <c r="V19" i="1"/>
  <c r="V20" i="1"/>
  <c r="V21" i="1"/>
  <c r="V22" i="1"/>
  <c r="V23" i="1"/>
  <c r="V24" i="1"/>
  <c r="V25" i="1"/>
  <c r="V26" i="1"/>
  <c r="Y26" i="1" s="1"/>
  <c r="V27" i="1"/>
  <c r="V28" i="1"/>
  <c r="V29" i="1"/>
  <c r="V30" i="1"/>
  <c r="V31" i="1"/>
  <c r="V33" i="1"/>
  <c r="V8" i="1"/>
  <c r="S33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8" i="1"/>
  <c r="T35" i="1"/>
  <c r="O3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Y22" i="1" s="1"/>
  <c r="O23" i="1"/>
  <c r="O24" i="1"/>
  <c r="O25" i="1"/>
  <c r="O26" i="1"/>
  <c r="O27" i="1"/>
  <c r="O28" i="1"/>
  <c r="O29" i="1"/>
  <c r="O30" i="1"/>
  <c r="Y30" i="1" s="1"/>
  <c r="O31" i="1"/>
  <c r="O8" i="1"/>
  <c r="L33" i="1"/>
  <c r="Y33" i="1" s="1"/>
  <c r="L17" i="1"/>
  <c r="L25" i="1"/>
  <c r="X25" i="1" s="1"/>
  <c r="U33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8" i="1"/>
  <c r="R3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8" i="1"/>
  <c r="K9" i="1"/>
  <c r="L9" i="1" s="1"/>
  <c r="K10" i="1"/>
  <c r="L10" i="1" s="1"/>
  <c r="K11" i="1"/>
  <c r="L11" i="1" s="1"/>
  <c r="X11" i="1" s="1"/>
  <c r="K12" i="1"/>
  <c r="L12" i="1" s="1"/>
  <c r="Y12" i="1" s="1"/>
  <c r="K13" i="1"/>
  <c r="L13" i="1" s="1"/>
  <c r="Y13" i="1" s="1"/>
  <c r="K14" i="1"/>
  <c r="L14" i="1" s="1"/>
  <c r="Y14" i="1" s="1"/>
  <c r="K15" i="1"/>
  <c r="L15" i="1" s="1"/>
  <c r="X15" i="1" s="1"/>
  <c r="K16" i="1"/>
  <c r="L16" i="1" s="1"/>
  <c r="Y16" i="1" s="1"/>
  <c r="K17" i="1"/>
  <c r="K18" i="1"/>
  <c r="L18" i="1" s="1"/>
  <c r="X18" i="1" s="1"/>
  <c r="K19" i="1"/>
  <c r="L19" i="1" s="1"/>
  <c r="X19" i="1" s="1"/>
  <c r="K20" i="1"/>
  <c r="L20" i="1" s="1"/>
  <c r="Y20" i="1" s="1"/>
  <c r="K21" i="1"/>
  <c r="L21" i="1" s="1"/>
  <c r="Y21" i="1" s="1"/>
  <c r="K22" i="1"/>
  <c r="L22" i="1" s="1"/>
  <c r="K23" i="1"/>
  <c r="L23" i="1" s="1"/>
  <c r="X23" i="1" s="1"/>
  <c r="K24" i="1"/>
  <c r="L24" i="1" s="1"/>
  <c r="Y24" i="1" s="1"/>
  <c r="K25" i="1"/>
  <c r="K26" i="1"/>
  <c r="L26" i="1" s="1"/>
  <c r="K27" i="1"/>
  <c r="L27" i="1" s="1"/>
  <c r="X27" i="1" s="1"/>
  <c r="K28" i="1"/>
  <c r="L28" i="1" s="1"/>
  <c r="Y28" i="1" s="1"/>
  <c r="K29" i="1"/>
  <c r="L29" i="1" s="1"/>
  <c r="Y29" i="1" s="1"/>
  <c r="K30" i="1"/>
  <c r="L30" i="1" s="1"/>
  <c r="K31" i="1"/>
  <c r="L31" i="1" s="1"/>
  <c r="Y31" i="1" s="1"/>
  <c r="K8" i="1"/>
  <c r="X9" i="1" l="1"/>
  <c r="Y9" i="1"/>
  <c r="Y25" i="1"/>
  <c r="Y15" i="1"/>
  <c r="Y23" i="1"/>
  <c r="L8" i="1"/>
  <c r="Y8" i="1" s="1"/>
  <c r="K40" i="1"/>
  <c r="K39" i="1"/>
  <c r="K38" i="1"/>
  <c r="K37" i="1"/>
  <c r="K36" i="1"/>
  <c r="X30" i="1"/>
  <c r="X22" i="1"/>
  <c r="X14" i="1"/>
  <c r="Y11" i="1"/>
  <c r="X31" i="1"/>
  <c r="X20" i="1"/>
  <c r="X12" i="1"/>
  <c r="X28" i="1"/>
  <c r="X33" i="1"/>
  <c r="X16" i="1"/>
  <c r="X29" i="1"/>
  <c r="X21" i="1"/>
  <c r="X13" i="1"/>
  <c r="X26" i="1"/>
  <c r="X10" i="1"/>
  <c r="X24" i="1"/>
  <c r="Y39" i="1" l="1"/>
  <c r="Y38" i="1"/>
  <c r="Y37" i="1"/>
  <c r="Y36" i="1"/>
  <c r="Y40" i="1"/>
  <c r="X8" i="1"/>
</calcChain>
</file>

<file path=xl/sharedStrings.xml><?xml version="1.0" encoding="utf-8"?>
<sst xmlns="http://schemas.openxmlformats.org/spreadsheetml/2006/main" count="108" uniqueCount="94">
  <si>
    <t>Adams</t>
  </si>
  <si>
    <t>David</t>
  </si>
  <si>
    <t>Edward</t>
  </si>
  <si>
    <t>F</t>
  </si>
  <si>
    <t>Quiz 1</t>
  </si>
  <si>
    <t>Quiz 2</t>
  </si>
  <si>
    <t>Midterm</t>
  </si>
  <si>
    <t>Quiz 4</t>
  </si>
  <si>
    <t>Oral Presentations</t>
  </si>
  <si>
    <t>Quiz 5</t>
  </si>
  <si>
    <t>Final</t>
  </si>
  <si>
    <t>Cheung</t>
  </si>
  <si>
    <t>Michael</t>
  </si>
  <si>
    <t>Cam Hung</t>
  </si>
  <si>
    <t>C</t>
  </si>
  <si>
    <t>Choo</t>
  </si>
  <si>
    <t>Kevin</t>
  </si>
  <si>
    <t>Peter</t>
  </si>
  <si>
    <t>Simon</t>
  </si>
  <si>
    <t>Chu</t>
  </si>
  <si>
    <t>Jaqueline</t>
  </si>
  <si>
    <t>Crick</t>
  </si>
  <si>
    <t>Alan</t>
  </si>
  <si>
    <t>Dudley</t>
  </si>
  <si>
    <t>Chase</t>
  </si>
  <si>
    <t>Kao</t>
  </si>
  <si>
    <t>Bryan</t>
  </si>
  <si>
    <t>Lopez</t>
  </si>
  <si>
    <t>Benito</t>
  </si>
  <si>
    <t>Ben</t>
  </si>
  <si>
    <t>Nell</t>
  </si>
  <si>
    <t>Calvin</t>
  </si>
  <si>
    <t>Patrick</t>
  </si>
  <si>
    <t>Nikitow</t>
  </si>
  <si>
    <t>Luke</t>
  </si>
  <si>
    <t>Christian</t>
  </si>
  <si>
    <t>Ridley</t>
  </si>
  <si>
    <t>Shenique</t>
  </si>
  <si>
    <t>L</t>
  </si>
  <si>
    <t>Robertson</t>
  </si>
  <si>
    <t>Ashli</t>
  </si>
  <si>
    <t>Joy</t>
  </si>
  <si>
    <t>Saba</t>
  </si>
  <si>
    <t>Shahrzad</t>
  </si>
  <si>
    <t>Smolich</t>
  </si>
  <si>
    <t>Donovan</t>
  </si>
  <si>
    <t>Squibb</t>
  </si>
  <si>
    <t>Lindsey</t>
  </si>
  <si>
    <t>Marie</t>
  </si>
  <si>
    <t>Stone</t>
  </si>
  <si>
    <t>Andrew</t>
  </si>
  <si>
    <t xml:space="preserve">Kiyoshi         </t>
  </si>
  <si>
    <t>Taylor</t>
  </si>
  <si>
    <t>Zachary</t>
  </si>
  <si>
    <t>Rowan</t>
  </si>
  <si>
    <t>Thompson</t>
  </si>
  <si>
    <t>Victoria</t>
  </si>
  <si>
    <t>Torrie</t>
  </si>
  <si>
    <t>Velasco</t>
  </si>
  <si>
    <t>Brandon</t>
  </si>
  <si>
    <t>Volz</t>
  </si>
  <si>
    <t>Noah</t>
  </si>
  <si>
    <t>Warren</t>
  </si>
  <si>
    <t>Jonathan</t>
  </si>
  <si>
    <t>Gould</t>
  </si>
  <si>
    <t>Wells</t>
  </si>
  <si>
    <t>Elizabeth</t>
  </si>
  <si>
    <t>Zajackowski</t>
  </si>
  <si>
    <t>Lydia</t>
  </si>
  <si>
    <t>Alice</t>
  </si>
  <si>
    <t xml:space="preserve">Quiz 3 </t>
  </si>
  <si>
    <t>Name</t>
  </si>
  <si>
    <t>Last</t>
  </si>
  <si>
    <t>First</t>
  </si>
  <si>
    <t>Middle</t>
  </si>
  <si>
    <t>Preferred</t>
  </si>
  <si>
    <t>Student ID</t>
  </si>
  <si>
    <t>Raw</t>
  </si>
  <si>
    <t>Adjusted</t>
  </si>
  <si>
    <t>Quiz Total</t>
  </si>
  <si>
    <t>Total Performance</t>
  </si>
  <si>
    <t>30-50</t>
  </si>
  <si>
    <t>36-44</t>
  </si>
  <si>
    <t>Bin</t>
  </si>
  <si>
    <t>Frequency</t>
  </si>
  <si>
    <t>low</t>
  </si>
  <si>
    <t>high</t>
  </si>
  <si>
    <t>median</t>
  </si>
  <si>
    <t>mean</t>
  </si>
  <si>
    <t>count</t>
  </si>
  <si>
    <t>More</t>
  </si>
  <si>
    <t>Physiology 115</t>
  </si>
  <si>
    <t>Cell Physiology</t>
  </si>
  <si>
    <t>Spring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</si>
</sst>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19" fillId="0" borderId="0" xfId="0" applyNumberFormat="1" applyFont="1"/>
    <xf numFmtId="0" fontId="19" fillId="0" borderId="0" xfId="0" applyFont="1"/>
    <xf numFmtId="164" fontId="19" fillId="0" borderId="10" xfId="0" applyNumberFormat="1" applyFont="1" applyBorder="1"/>
    <xf numFmtId="164" fontId="19" fillId="0" borderId="11" xfId="0" applyNumberFormat="1" applyFont="1" applyBorder="1"/>
    <xf numFmtId="164" fontId="19" fillId="0" borderId="12" xfId="0" applyNumberFormat="1" applyFont="1" applyBorder="1"/>
    <xf numFmtId="0" fontId="21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2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7" xfId="0" applyBorder="1" applyAlignment="1">
      <alignment horizontal="right"/>
    </xf>
    <xf numFmtId="0" fontId="0" fillId="0" borderId="0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1" fontId="16" fillId="0" borderId="15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2" xfId="0" applyFill="1" applyBorder="1" applyAlignment="1"/>
    <xf numFmtId="9" fontId="16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23" xfId="0" applyFont="1" applyBorder="1"/>
    <xf numFmtId="0" fontId="23" fillId="0" borderId="24" xfId="0" applyFont="1" applyBorder="1" applyAlignment="1">
      <alignment horizontal="center"/>
    </xf>
    <xf numFmtId="0" fontId="23" fillId="0" borderId="25" xfId="0" applyFont="1" applyBorder="1"/>
    <xf numFmtId="0" fontId="23" fillId="0" borderId="26" xfId="0" applyFont="1" applyBorder="1" applyAlignment="1">
      <alignment horizontal="center"/>
    </xf>
    <xf numFmtId="0" fontId="23" fillId="0" borderId="27" xfId="0" applyFont="1" applyBorder="1"/>
    <xf numFmtId="0" fontId="23" fillId="0" borderId="28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Physiology 115</a:t>
            </a:r>
            <a:r>
              <a:rPr lang="en-US" baseline="0"/>
              <a:t> Student Performance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'export (1)'!$G$45:$G$100</c:f>
              <c:numCache>
                <c:formatCode>General</c:formatCode>
                <c:ptCount val="5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</c:numCache>
            </c:numRef>
          </c:cat>
          <c:val>
            <c:numRef>
              <c:f>'export (1)'!$H$45:$H$100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43968"/>
        <c:axId val="133445888"/>
      </c:barChart>
      <c:catAx>
        <c:axId val="1334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Adjusted</a:t>
                </a:r>
                <a:r>
                  <a:rPr lang="en-US" baseline="0"/>
                  <a:t> Score = Percentage Performance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45888"/>
        <c:crosses val="autoZero"/>
        <c:auto val="1"/>
        <c:lblAlgn val="ctr"/>
        <c:lblOffset val="100"/>
        <c:noMultiLvlLbl val="0"/>
      </c:catAx>
      <c:valAx>
        <c:axId val="13344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4396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Exam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'export (1)'!$J$76:$J$121</c:f>
              <c:strCache>
                <c:ptCount val="4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104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118</c:v>
                </c:pt>
                <c:pt idx="45">
                  <c:v>More</c:v>
                </c:pt>
              </c:strCache>
            </c:strRef>
          </c:cat>
          <c:val>
            <c:numRef>
              <c:f>'export (1)'!$K$76:$K$121</c:f>
              <c:numCache>
                <c:formatCode>General</c:formatCode>
                <c:ptCount val="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62656"/>
        <c:axId val="133468928"/>
      </c:barChart>
      <c:catAx>
        <c:axId val="1334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  <a:r>
                  <a:rPr lang="en-US" baseline="0"/>
                  <a:t>  Max = 117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33468928"/>
        <c:crosses val="autoZero"/>
        <c:auto val="1"/>
        <c:lblAlgn val="ctr"/>
        <c:lblOffset val="100"/>
        <c:noMultiLvlLbl val="0"/>
      </c:catAx>
      <c:valAx>
        <c:axId val="1334689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6265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43</xdr:row>
      <xdr:rowOff>76200</xdr:rowOff>
    </xdr:from>
    <xdr:to>
      <xdr:col>21</xdr:col>
      <xdr:colOff>238125</xdr:colOff>
      <xdr:row>70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73</xdr:row>
      <xdr:rowOff>9524</xdr:rowOff>
    </xdr:from>
    <xdr:to>
      <xdr:col>25</xdr:col>
      <xdr:colOff>447675</xdr:colOff>
      <xdr:row>103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1"/>
  <sheetViews>
    <sheetView showGridLines="0" tabSelected="1" workbookViewId="0">
      <selection activeCell="T18" sqref="T18"/>
    </sheetView>
  </sheetViews>
  <sheetFormatPr defaultRowHeight="15" x14ac:dyDescent="0.25"/>
  <cols>
    <col min="1" max="1" width="11.7109375" customWidth="1"/>
    <col min="2" max="2" width="11" customWidth="1"/>
    <col min="3" max="3" width="12.5703125" customWidth="1"/>
    <col min="4" max="4" width="9.7109375" customWidth="1"/>
    <col min="5" max="5" width="9.85546875" customWidth="1"/>
    <col min="6" max="10" width="10.5703125" customWidth="1"/>
    <col min="11" max="12" width="8.7109375" customWidth="1"/>
    <col min="13" max="13" width="2.85546875" customWidth="1"/>
    <col min="14" max="15" width="10.7109375" customWidth="1"/>
    <col min="16" max="16" width="3" customWidth="1"/>
    <col min="17" max="21" width="9.28515625" customWidth="1"/>
    <col min="22" max="22" width="9.140625" customWidth="1"/>
    <col min="23" max="23" width="3.7109375" customWidth="1"/>
    <col min="24" max="25" width="9.42578125" customWidth="1"/>
    <col min="29" max="29" width="16.28515625" customWidth="1"/>
    <col min="30" max="30" width="14" customWidth="1"/>
  </cols>
  <sheetData>
    <row r="2" spans="1:27" x14ac:dyDescent="0.25">
      <c r="N2" s="2"/>
      <c r="P2" s="2"/>
    </row>
    <row r="3" spans="1:27" x14ac:dyDescent="0.25">
      <c r="A3" t="s">
        <v>71</v>
      </c>
      <c r="F3" s="2" t="s">
        <v>4</v>
      </c>
      <c r="G3" s="2" t="s">
        <v>5</v>
      </c>
      <c r="H3" s="2" t="s">
        <v>70</v>
      </c>
      <c r="I3" s="2" t="s">
        <v>7</v>
      </c>
      <c r="J3" s="2" t="s">
        <v>9</v>
      </c>
      <c r="K3" s="2"/>
      <c r="L3" s="2"/>
      <c r="M3" s="2"/>
      <c r="N3" s="46" t="s">
        <v>8</v>
      </c>
      <c r="O3" s="46"/>
      <c r="P3" s="2"/>
      <c r="Q3" s="46" t="s">
        <v>6</v>
      </c>
      <c r="R3" s="46"/>
      <c r="S3" s="2"/>
      <c r="T3" s="46" t="s">
        <v>10</v>
      </c>
      <c r="U3" s="46"/>
      <c r="X3" s="46" t="s">
        <v>80</v>
      </c>
      <c r="Y3" s="46"/>
    </row>
    <row r="4" spans="1:27" x14ac:dyDescent="0.25">
      <c r="A4" t="s">
        <v>72</v>
      </c>
      <c r="B4" t="s">
        <v>73</v>
      </c>
      <c r="C4" t="s">
        <v>74</v>
      </c>
      <c r="D4" t="s">
        <v>75</v>
      </c>
      <c r="E4" t="s">
        <v>76</v>
      </c>
      <c r="F4" s="3">
        <v>42114</v>
      </c>
      <c r="G4" s="3">
        <v>42121</v>
      </c>
      <c r="H4" s="3">
        <v>42135</v>
      </c>
      <c r="I4" s="3">
        <v>42142</v>
      </c>
      <c r="J4" s="3">
        <v>42163</v>
      </c>
      <c r="K4" s="46" t="s">
        <v>79</v>
      </c>
      <c r="L4" s="46"/>
      <c r="M4" s="2"/>
      <c r="N4" s="48">
        <v>42163</v>
      </c>
      <c r="O4" s="48"/>
      <c r="P4" s="3"/>
      <c r="Q4" s="48">
        <v>42128</v>
      </c>
      <c r="R4" s="48"/>
      <c r="S4" s="3"/>
      <c r="T4" s="48">
        <v>42170</v>
      </c>
      <c r="U4" s="48"/>
    </row>
    <row r="5" spans="1:27" x14ac:dyDescent="0.25">
      <c r="K5" s="2" t="s">
        <v>77</v>
      </c>
      <c r="L5" s="2" t="s">
        <v>78</v>
      </c>
      <c r="N5" s="2" t="s">
        <v>77</v>
      </c>
      <c r="O5" s="2" t="s">
        <v>78</v>
      </c>
      <c r="Q5" s="2" t="s">
        <v>77</v>
      </c>
      <c r="R5" s="2" t="s">
        <v>78</v>
      </c>
      <c r="S5" s="2" t="s">
        <v>78</v>
      </c>
      <c r="T5" s="2" t="s">
        <v>77</v>
      </c>
      <c r="U5" s="2" t="s">
        <v>78</v>
      </c>
      <c r="V5" s="2" t="s">
        <v>78</v>
      </c>
      <c r="W5" s="2"/>
      <c r="X5" s="2" t="s">
        <v>81</v>
      </c>
      <c r="Y5" s="2" t="s">
        <v>82</v>
      </c>
    </row>
    <row r="6" spans="1:27" x14ac:dyDescent="0.25">
      <c r="F6" s="1"/>
      <c r="G6" s="1"/>
      <c r="H6" s="1"/>
      <c r="I6" s="1"/>
      <c r="J6" s="1"/>
      <c r="N6" s="3"/>
      <c r="P6" s="3"/>
      <c r="Q6" s="3"/>
      <c r="R6" s="3"/>
      <c r="S6" s="3"/>
      <c r="T6" s="3"/>
    </row>
    <row r="7" spans="1:27" ht="15.75" thickBot="1" x14ac:dyDescent="0.3">
      <c r="N7" s="2"/>
      <c r="P7" s="2"/>
      <c r="Q7" s="2"/>
      <c r="R7" s="2"/>
      <c r="S7" s="2"/>
      <c r="T7" s="2"/>
    </row>
    <row r="8" spans="1:27" ht="16.5" thickTop="1" x14ac:dyDescent="0.25">
      <c r="A8" t="s">
        <v>0</v>
      </c>
      <c r="B8" t="s">
        <v>1</v>
      </c>
      <c r="C8" t="s">
        <v>2</v>
      </c>
      <c r="E8">
        <v>67323</v>
      </c>
      <c r="F8" s="2">
        <v>8</v>
      </c>
      <c r="G8" s="2">
        <v>0</v>
      </c>
      <c r="H8" s="2">
        <v>6</v>
      </c>
      <c r="I8" s="2">
        <v>12</v>
      </c>
      <c r="J8" s="2">
        <v>10</v>
      </c>
      <c r="K8" s="2">
        <f>SUM(F8:J8)</f>
        <v>36</v>
      </c>
      <c r="L8" s="5">
        <f>K8/60*$F$34*100</f>
        <v>6</v>
      </c>
      <c r="M8" s="4"/>
      <c r="N8" s="2">
        <v>9.1999999999999993</v>
      </c>
      <c r="O8" s="7">
        <f>N8/10*$N$34*100</f>
        <v>9.1999999999999993</v>
      </c>
      <c r="P8" s="2"/>
      <c r="Q8" s="2">
        <v>64</v>
      </c>
      <c r="R8" s="5">
        <f>Q8/95*30</f>
        <v>20.210526315789473</v>
      </c>
      <c r="S8" s="5">
        <f>Q8/95*36</f>
        <v>24.252631578947369</v>
      </c>
      <c r="T8" s="2">
        <v>78</v>
      </c>
      <c r="U8" s="8">
        <f>T8/117*50</f>
        <v>33.333333333333329</v>
      </c>
      <c r="V8" s="8">
        <f>T8/117*44</f>
        <v>29.333333333333332</v>
      </c>
      <c r="X8" s="9">
        <f t="shared" ref="X8:X31" si="0">L8+O8+R8+U8</f>
        <v>68.743859649122797</v>
      </c>
      <c r="Y8" s="11">
        <f>L8+O8+S8+V8</f>
        <v>68.785964912280704</v>
      </c>
      <c r="Z8" s="14" t="str">
        <f>IF(Y8&lt;71.5,"C",IF(AND(Y8&gt;=71.5,Y8&lt;86),"B","A"))</f>
        <v>C</v>
      </c>
      <c r="AA8">
        <v>45</v>
      </c>
    </row>
    <row r="9" spans="1:27" ht="15.75" x14ac:dyDescent="0.25">
      <c r="A9" t="s">
        <v>11</v>
      </c>
      <c r="B9" t="s">
        <v>12</v>
      </c>
      <c r="C9" t="s">
        <v>13</v>
      </c>
      <c r="E9">
        <v>71689</v>
      </c>
      <c r="F9" s="2">
        <v>10</v>
      </c>
      <c r="G9" s="2">
        <v>9</v>
      </c>
      <c r="H9" s="2">
        <v>8</v>
      </c>
      <c r="I9" s="2">
        <v>8</v>
      </c>
      <c r="J9" s="2">
        <v>10</v>
      </c>
      <c r="K9" s="2">
        <f t="shared" ref="K9:K31" si="1">SUM(F9:J9)</f>
        <v>45</v>
      </c>
      <c r="L9" s="5">
        <f t="shared" ref="L9:L33" si="2">K9/60*$F$34*100</f>
        <v>7.5000000000000009</v>
      </c>
      <c r="M9" s="4"/>
      <c r="N9" s="2">
        <v>9.65</v>
      </c>
      <c r="O9" s="7">
        <f t="shared" ref="O9:O33" si="3">N9/10*$N$34*100</f>
        <v>9.6500000000000021</v>
      </c>
      <c r="P9" s="2"/>
      <c r="Q9" s="2">
        <v>76</v>
      </c>
      <c r="R9" s="5">
        <f t="shared" ref="R9:R33" si="4">Q9/95*30</f>
        <v>24</v>
      </c>
      <c r="S9" s="5">
        <f t="shared" ref="S9:S33" si="5">Q9/95*36</f>
        <v>28.8</v>
      </c>
      <c r="T9" s="2">
        <v>76</v>
      </c>
      <c r="U9" s="8">
        <f t="shared" ref="U9:U33" si="6">T9/117*50</f>
        <v>32.478632478632477</v>
      </c>
      <c r="V9" s="8">
        <f t="shared" ref="V9:V33" si="7">T9/117*44</f>
        <v>28.581196581196583</v>
      </c>
      <c r="X9" s="9">
        <f t="shared" si="0"/>
        <v>73.628632478632483</v>
      </c>
      <c r="Y9" s="12">
        <f t="shared" ref="Y9:Y33" si="8">L9+O9+S9+V9</f>
        <v>74.531196581196582</v>
      </c>
      <c r="Z9" s="14" t="str">
        <f t="shared" ref="Z9:Z31" si="9">IF(Y9&lt;71.5,"C",IF(AND(Y9&gt;=71.5,Y9&lt;86),"B","A"))</f>
        <v>B</v>
      </c>
      <c r="AA9">
        <v>46</v>
      </c>
    </row>
    <row r="10" spans="1:27" ht="15.75" x14ac:dyDescent="0.25">
      <c r="A10" t="s">
        <v>15</v>
      </c>
      <c r="B10" t="s">
        <v>16</v>
      </c>
      <c r="E10">
        <v>72090</v>
      </c>
      <c r="F10" s="2">
        <v>12</v>
      </c>
      <c r="G10" s="2">
        <v>12</v>
      </c>
      <c r="H10" s="2">
        <v>9</v>
      </c>
      <c r="I10" s="2">
        <v>12</v>
      </c>
      <c r="J10" s="2">
        <v>12</v>
      </c>
      <c r="K10" s="2">
        <f t="shared" si="1"/>
        <v>57</v>
      </c>
      <c r="L10" s="5">
        <f t="shared" si="2"/>
        <v>9.5</v>
      </c>
      <c r="M10" s="4"/>
      <c r="N10" s="2">
        <v>9.9</v>
      </c>
      <c r="O10" s="7">
        <f t="shared" si="3"/>
        <v>9.9</v>
      </c>
      <c r="P10" s="2"/>
      <c r="Q10" s="2">
        <v>89</v>
      </c>
      <c r="R10" s="5">
        <f t="shared" si="4"/>
        <v>28.105263157894736</v>
      </c>
      <c r="S10" s="5">
        <f t="shared" si="5"/>
        <v>33.726315789473688</v>
      </c>
      <c r="T10" s="2">
        <v>101</v>
      </c>
      <c r="U10" s="8">
        <f t="shared" si="6"/>
        <v>43.162393162393165</v>
      </c>
      <c r="V10" s="8">
        <f t="shared" si="7"/>
        <v>37.982905982905983</v>
      </c>
      <c r="X10" s="9">
        <f t="shared" si="0"/>
        <v>90.667656320287904</v>
      </c>
      <c r="Y10" s="12">
        <f t="shared" si="8"/>
        <v>91.109221772379669</v>
      </c>
      <c r="Z10" s="14" t="str">
        <f t="shared" si="9"/>
        <v>A</v>
      </c>
      <c r="AA10">
        <v>47</v>
      </c>
    </row>
    <row r="11" spans="1:27" ht="15.75" x14ac:dyDescent="0.25">
      <c r="A11" t="s">
        <v>15</v>
      </c>
      <c r="B11" t="s">
        <v>17</v>
      </c>
      <c r="C11" t="s">
        <v>18</v>
      </c>
      <c r="E11">
        <v>59275</v>
      </c>
      <c r="F11" s="2">
        <v>11</v>
      </c>
      <c r="G11" s="2">
        <v>12</v>
      </c>
      <c r="H11" s="2">
        <v>9</v>
      </c>
      <c r="I11" s="2">
        <v>12</v>
      </c>
      <c r="J11" s="2">
        <v>12</v>
      </c>
      <c r="K11" s="2">
        <f t="shared" si="1"/>
        <v>56</v>
      </c>
      <c r="L11" s="5">
        <f t="shared" si="2"/>
        <v>9.3333333333333339</v>
      </c>
      <c r="M11" s="4"/>
      <c r="N11" s="2">
        <v>9.9</v>
      </c>
      <c r="O11" s="7">
        <f t="shared" si="3"/>
        <v>9.9</v>
      </c>
      <c r="P11" s="2"/>
      <c r="Q11" s="2">
        <v>92</v>
      </c>
      <c r="R11" s="5">
        <f t="shared" si="4"/>
        <v>29.05263157894737</v>
      </c>
      <c r="S11" s="5">
        <f t="shared" si="5"/>
        <v>34.863157894736844</v>
      </c>
      <c r="T11" s="2">
        <v>95</v>
      </c>
      <c r="U11" s="8">
        <f t="shared" si="6"/>
        <v>40.598290598290596</v>
      </c>
      <c r="V11" s="8">
        <f t="shared" si="7"/>
        <v>35.726495726495727</v>
      </c>
      <c r="X11" s="9">
        <f t="shared" si="0"/>
        <v>88.884255510571307</v>
      </c>
      <c r="Y11" s="12">
        <f t="shared" si="8"/>
        <v>89.822986954565906</v>
      </c>
      <c r="Z11" s="14" t="str">
        <f t="shared" si="9"/>
        <v>A</v>
      </c>
      <c r="AA11">
        <v>48</v>
      </c>
    </row>
    <row r="12" spans="1:27" ht="15.75" x14ac:dyDescent="0.25">
      <c r="A12" t="s">
        <v>19</v>
      </c>
      <c r="B12" t="s">
        <v>20</v>
      </c>
      <c r="E12">
        <v>70501</v>
      </c>
      <c r="F12" s="2">
        <v>6</v>
      </c>
      <c r="G12" s="2">
        <v>12</v>
      </c>
      <c r="H12" s="2">
        <v>9</v>
      </c>
      <c r="I12" s="2">
        <v>10</v>
      </c>
      <c r="J12" s="2">
        <v>12</v>
      </c>
      <c r="K12" s="2">
        <f t="shared" si="1"/>
        <v>49</v>
      </c>
      <c r="L12" s="5">
        <f t="shared" si="2"/>
        <v>8.1666666666666661</v>
      </c>
      <c r="M12" s="4"/>
      <c r="N12" s="2">
        <v>9.0749999999999993</v>
      </c>
      <c r="O12" s="7">
        <f t="shared" si="3"/>
        <v>9.0749999999999993</v>
      </c>
      <c r="P12" s="2"/>
      <c r="Q12" s="2">
        <v>90</v>
      </c>
      <c r="R12" s="5">
        <f t="shared" si="4"/>
        <v>28.421052631578945</v>
      </c>
      <c r="S12" s="5">
        <f t="shared" si="5"/>
        <v>34.105263157894733</v>
      </c>
      <c r="T12" s="2">
        <v>75</v>
      </c>
      <c r="U12" s="8">
        <f t="shared" si="6"/>
        <v>32.051282051282051</v>
      </c>
      <c r="V12" s="8">
        <f t="shared" si="7"/>
        <v>28.205128205128208</v>
      </c>
      <c r="X12" s="9">
        <f t="shared" si="0"/>
        <v>77.714001349527663</v>
      </c>
      <c r="Y12" s="12">
        <f t="shared" si="8"/>
        <v>79.552058029689604</v>
      </c>
      <c r="Z12" s="14" t="str">
        <f t="shared" si="9"/>
        <v>B</v>
      </c>
      <c r="AA12">
        <v>49</v>
      </c>
    </row>
    <row r="13" spans="1:27" ht="15.75" x14ac:dyDescent="0.25">
      <c r="A13" t="s">
        <v>21</v>
      </c>
      <c r="B13" t="s">
        <v>22</v>
      </c>
      <c r="C13" t="s">
        <v>14</v>
      </c>
      <c r="E13">
        <v>35772</v>
      </c>
      <c r="F13" s="2">
        <v>5</v>
      </c>
      <c r="G13" s="2">
        <v>12</v>
      </c>
      <c r="H13" s="2">
        <v>8</v>
      </c>
      <c r="I13" s="2">
        <v>10</v>
      </c>
      <c r="J13" s="2">
        <v>0</v>
      </c>
      <c r="K13" s="2">
        <f t="shared" si="1"/>
        <v>35</v>
      </c>
      <c r="L13" s="5">
        <f t="shared" si="2"/>
        <v>5.8333333333333339</v>
      </c>
      <c r="M13" s="4"/>
      <c r="N13" s="2">
        <v>9.9</v>
      </c>
      <c r="O13" s="7">
        <f t="shared" si="3"/>
        <v>9.9</v>
      </c>
      <c r="P13" s="2"/>
      <c r="Q13" s="2">
        <v>67</v>
      </c>
      <c r="R13" s="5">
        <f t="shared" si="4"/>
        <v>21.157894736842103</v>
      </c>
      <c r="S13" s="5">
        <f t="shared" si="5"/>
        <v>25.389473684210525</v>
      </c>
      <c r="T13" s="2">
        <v>88</v>
      </c>
      <c r="U13" s="8">
        <f t="shared" si="6"/>
        <v>37.606837606837608</v>
      </c>
      <c r="V13" s="8">
        <f t="shared" si="7"/>
        <v>33.09401709401709</v>
      </c>
      <c r="X13" s="9">
        <f t="shared" si="0"/>
        <v>74.498065677013045</v>
      </c>
      <c r="Y13" s="12">
        <f t="shared" si="8"/>
        <v>74.216824111560953</v>
      </c>
      <c r="Z13" s="14" t="str">
        <f t="shared" si="9"/>
        <v>B</v>
      </c>
      <c r="AA13">
        <v>50</v>
      </c>
    </row>
    <row r="14" spans="1:27" ht="15.75" x14ac:dyDescent="0.25">
      <c r="A14" t="s">
        <v>23</v>
      </c>
      <c r="B14" t="s">
        <v>24</v>
      </c>
      <c r="E14">
        <v>70891</v>
      </c>
      <c r="F14" s="2">
        <v>12</v>
      </c>
      <c r="G14" s="2">
        <v>12</v>
      </c>
      <c r="H14" s="2">
        <v>10</v>
      </c>
      <c r="I14" s="2">
        <v>12</v>
      </c>
      <c r="J14" s="2">
        <v>12</v>
      </c>
      <c r="K14" s="2">
        <f t="shared" si="1"/>
        <v>58</v>
      </c>
      <c r="L14" s="5">
        <f t="shared" si="2"/>
        <v>9.6666666666666679</v>
      </c>
      <c r="M14" s="4"/>
      <c r="N14" s="2">
        <v>9.35</v>
      </c>
      <c r="O14" s="7">
        <f t="shared" si="3"/>
        <v>9.35</v>
      </c>
      <c r="P14" s="2"/>
      <c r="Q14" s="2">
        <v>95</v>
      </c>
      <c r="R14" s="5">
        <f t="shared" si="4"/>
        <v>30</v>
      </c>
      <c r="S14" s="5">
        <f t="shared" si="5"/>
        <v>36</v>
      </c>
      <c r="T14" s="2">
        <v>107</v>
      </c>
      <c r="U14" s="8">
        <f t="shared" si="6"/>
        <v>45.726495726495727</v>
      </c>
      <c r="V14" s="8">
        <f t="shared" si="7"/>
        <v>40.239316239316238</v>
      </c>
      <c r="X14" s="9">
        <f t="shared" si="0"/>
        <v>94.743162393162393</v>
      </c>
      <c r="Y14" s="12">
        <f t="shared" si="8"/>
        <v>95.255982905982904</v>
      </c>
      <c r="Z14" s="14" t="str">
        <f t="shared" si="9"/>
        <v>A</v>
      </c>
      <c r="AA14">
        <v>51</v>
      </c>
    </row>
    <row r="15" spans="1:27" ht="15.75" x14ac:dyDescent="0.25">
      <c r="A15" t="s">
        <v>25</v>
      </c>
      <c r="B15" t="s">
        <v>26</v>
      </c>
      <c r="E15">
        <v>70938</v>
      </c>
      <c r="F15" s="2">
        <v>9</v>
      </c>
      <c r="G15" s="2">
        <v>10</v>
      </c>
      <c r="H15" s="2">
        <v>4</v>
      </c>
      <c r="I15" s="2">
        <v>12</v>
      </c>
      <c r="J15" s="2">
        <v>10</v>
      </c>
      <c r="K15" s="2">
        <f t="shared" si="1"/>
        <v>45</v>
      </c>
      <c r="L15" s="5">
        <f t="shared" si="2"/>
        <v>7.5000000000000009</v>
      </c>
      <c r="M15" s="4"/>
      <c r="N15" s="2">
        <v>9.1999999999999993</v>
      </c>
      <c r="O15" s="7">
        <f t="shared" si="3"/>
        <v>9.1999999999999993</v>
      </c>
      <c r="P15" s="2"/>
      <c r="Q15" s="2">
        <v>84</v>
      </c>
      <c r="R15" s="5">
        <f t="shared" si="4"/>
        <v>26.526315789473685</v>
      </c>
      <c r="S15" s="5">
        <f t="shared" si="5"/>
        <v>31.831578947368421</v>
      </c>
      <c r="T15" s="2">
        <v>103</v>
      </c>
      <c r="U15" s="8">
        <f t="shared" si="6"/>
        <v>44.017094017094017</v>
      </c>
      <c r="V15" s="8">
        <f t="shared" si="7"/>
        <v>38.735042735042732</v>
      </c>
      <c r="X15" s="9">
        <f t="shared" si="0"/>
        <v>87.243409806567712</v>
      </c>
      <c r="Y15" s="12">
        <f t="shared" si="8"/>
        <v>87.266621682411142</v>
      </c>
      <c r="Z15" s="14" t="str">
        <f t="shared" si="9"/>
        <v>A</v>
      </c>
      <c r="AA15">
        <v>52</v>
      </c>
    </row>
    <row r="16" spans="1:27" ht="15.75" x14ac:dyDescent="0.25">
      <c r="A16" t="s">
        <v>27</v>
      </c>
      <c r="B16" t="s">
        <v>28</v>
      </c>
      <c r="D16" t="s">
        <v>29</v>
      </c>
      <c r="E16">
        <v>71878</v>
      </c>
      <c r="F16" s="2">
        <v>0</v>
      </c>
      <c r="G16" s="2">
        <v>5</v>
      </c>
      <c r="H16" s="2">
        <v>6</v>
      </c>
      <c r="I16" s="2">
        <v>6</v>
      </c>
      <c r="J16" s="2">
        <v>10</v>
      </c>
      <c r="K16" s="2">
        <f t="shared" si="1"/>
        <v>27</v>
      </c>
      <c r="L16" s="5">
        <f t="shared" si="2"/>
        <v>4.5000000000000009</v>
      </c>
      <c r="M16" s="4"/>
      <c r="N16" s="2">
        <v>9.9</v>
      </c>
      <c r="O16" s="7">
        <f t="shared" si="3"/>
        <v>9.9</v>
      </c>
      <c r="P16" s="2"/>
      <c r="Q16" s="2">
        <v>68</v>
      </c>
      <c r="R16" s="5">
        <f t="shared" si="4"/>
        <v>21.473684210526315</v>
      </c>
      <c r="S16" s="5">
        <f t="shared" si="5"/>
        <v>25.768421052631581</v>
      </c>
      <c r="T16" s="2">
        <v>66</v>
      </c>
      <c r="U16" s="8">
        <f t="shared" si="6"/>
        <v>28.205128205128204</v>
      </c>
      <c r="V16" s="8">
        <f t="shared" si="7"/>
        <v>24.820512820512821</v>
      </c>
      <c r="X16" s="9">
        <f t="shared" si="0"/>
        <v>64.078812415654525</v>
      </c>
      <c r="Y16" s="12">
        <f t="shared" si="8"/>
        <v>64.988933873144404</v>
      </c>
      <c r="Z16" s="14" t="str">
        <f t="shared" si="9"/>
        <v>C</v>
      </c>
      <c r="AA16">
        <v>53</v>
      </c>
    </row>
    <row r="17" spans="1:27" ht="15.75" x14ac:dyDescent="0.25">
      <c r="A17" t="s">
        <v>30</v>
      </c>
      <c r="B17" t="s">
        <v>31</v>
      </c>
      <c r="C17" t="s">
        <v>32</v>
      </c>
      <c r="E17">
        <v>72225</v>
      </c>
      <c r="F17" s="2">
        <v>9</v>
      </c>
      <c r="G17" s="2">
        <v>9</v>
      </c>
      <c r="H17" s="2">
        <v>8</v>
      </c>
      <c r="I17" s="2">
        <v>8</v>
      </c>
      <c r="J17" s="2">
        <v>12</v>
      </c>
      <c r="K17" s="2">
        <f t="shared" si="1"/>
        <v>46</v>
      </c>
      <c r="L17" s="5">
        <f t="shared" si="2"/>
        <v>7.6666666666666679</v>
      </c>
      <c r="M17" s="4"/>
      <c r="N17" s="2">
        <v>9.65</v>
      </c>
      <c r="O17" s="7">
        <f t="shared" si="3"/>
        <v>9.6500000000000021</v>
      </c>
      <c r="P17" s="2"/>
      <c r="Q17" s="2">
        <v>62</v>
      </c>
      <c r="R17" s="5">
        <f t="shared" si="4"/>
        <v>19.578947368421055</v>
      </c>
      <c r="S17" s="5">
        <f t="shared" si="5"/>
        <v>23.494736842105265</v>
      </c>
      <c r="T17" s="2">
        <v>90</v>
      </c>
      <c r="U17" s="8">
        <f>T17/115*50</f>
        <v>39.130434782608695</v>
      </c>
      <c r="V17" s="8">
        <f>T17/115*44</f>
        <v>34.434782608695656</v>
      </c>
      <c r="X17" s="9">
        <f t="shared" si="0"/>
        <v>76.02604881769642</v>
      </c>
      <c r="Y17" s="12">
        <f t="shared" si="8"/>
        <v>75.246186117467587</v>
      </c>
      <c r="Z17" s="14" t="str">
        <f t="shared" si="9"/>
        <v>B</v>
      </c>
      <c r="AA17">
        <v>54</v>
      </c>
    </row>
    <row r="18" spans="1:27" ht="15.75" x14ac:dyDescent="0.25">
      <c r="A18" t="s">
        <v>33</v>
      </c>
      <c r="B18" t="s">
        <v>34</v>
      </c>
      <c r="C18" t="s">
        <v>35</v>
      </c>
      <c r="E18">
        <v>72079</v>
      </c>
      <c r="F18" s="2">
        <v>8</v>
      </c>
      <c r="G18" s="2">
        <v>4</v>
      </c>
      <c r="H18" s="2">
        <v>8</v>
      </c>
      <c r="I18" s="2">
        <v>9</v>
      </c>
      <c r="J18" s="2">
        <v>8</v>
      </c>
      <c r="K18" s="2">
        <f t="shared" si="1"/>
        <v>37</v>
      </c>
      <c r="L18" s="5">
        <f t="shared" si="2"/>
        <v>6.1666666666666679</v>
      </c>
      <c r="M18" s="4"/>
      <c r="N18" s="2">
        <v>9.35</v>
      </c>
      <c r="O18" s="7">
        <f t="shared" si="3"/>
        <v>9.35</v>
      </c>
      <c r="P18" s="2"/>
      <c r="Q18" s="2">
        <v>75</v>
      </c>
      <c r="R18" s="5">
        <f t="shared" si="4"/>
        <v>23.684210526315791</v>
      </c>
      <c r="S18" s="5">
        <f t="shared" si="5"/>
        <v>28.421052631578949</v>
      </c>
      <c r="T18" s="2">
        <v>79</v>
      </c>
      <c r="U18" s="8">
        <f t="shared" si="6"/>
        <v>33.760683760683762</v>
      </c>
      <c r="V18" s="8">
        <f t="shared" si="7"/>
        <v>29.70940170940171</v>
      </c>
      <c r="X18" s="9">
        <f t="shared" si="0"/>
        <v>72.961560953666222</v>
      </c>
      <c r="Y18" s="12">
        <f t="shared" si="8"/>
        <v>73.647121007647328</v>
      </c>
      <c r="Z18" s="14" t="str">
        <f t="shared" si="9"/>
        <v>B</v>
      </c>
      <c r="AA18">
        <v>55</v>
      </c>
    </row>
    <row r="19" spans="1:27" ht="15.75" x14ac:dyDescent="0.25">
      <c r="A19" t="s">
        <v>36</v>
      </c>
      <c r="B19" t="s">
        <v>37</v>
      </c>
      <c r="C19" t="s">
        <v>38</v>
      </c>
      <c r="E19">
        <v>69967</v>
      </c>
      <c r="F19" s="2">
        <v>10</v>
      </c>
      <c r="G19" s="2">
        <v>7</v>
      </c>
      <c r="H19" s="2">
        <v>6</v>
      </c>
      <c r="I19" s="2">
        <v>10</v>
      </c>
      <c r="J19" s="2">
        <v>11</v>
      </c>
      <c r="K19" s="2">
        <f t="shared" si="1"/>
        <v>44</v>
      </c>
      <c r="L19" s="5">
        <f t="shared" si="2"/>
        <v>7.333333333333333</v>
      </c>
      <c r="M19" s="4"/>
      <c r="N19" s="2">
        <v>10</v>
      </c>
      <c r="O19" s="7">
        <f t="shared" si="3"/>
        <v>10</v>
      </c>
      <c r="P19" s="2"/>
      <c r="Q19" s="2">
        <v>55</v>
      </c>
      <c r="R19" s="5">
        <f t="shared" si="4"/>
        <v>17.368421052631579</v>
      </c>
      <c r="S19" s="5">
        <f t="shared" si="5"/>
        <v>20.842105263157897</v>
      </c>
      <c r="T19" s="2">
        <v>60</v>
      </c>
      <c r="U19" s="8">
        <f t="shared" si="6"/>
        <v>25.641025641025639</v>
      </c>
      <c r="V19" s="8">
        <f t="shared" si="7"/>
        <v>22.564102564102562</v>
      </c>
      <c r="X19" s="9">
        <f t="shared" si="0"/>
        <v>60.342780026990553</v>
      </c>
      <c r="Y19" s="12">
        <f t="shared" si="8"/>
        <v>60.739541160593795</v>
      </c>
      <c r="Z19" s="14" t="str">
        <f t="shared" si="9"/>
        <v>C</v>
      </c>
      <c r="AA19">
        <v>56</v>
      </c>
    </row>
    <row r="20" spans="1:27" ht="15.75" x14ac:dyDescent="0.25">
      <c r="A20" t="s">
        <v>39</v>
      </c>
      <c r="B20" t="s">
        <v>40</v>
      </c>
      <c r="C20" t="s">
        <v>41</v>
      </c>
      <c r="E20">
        <v>72111</v>
      </c>
      <c r="F20" s="2">
        <v>12</v>
      </c>
      <c r="G20" s="2">
        <v>6</v>
      </c>
      <c r="H20" s="2">
        <v>5</v>
      </c>
      <c r="I20" s="2">
        <v>10</v>
      </c>
      <c r="J20" s="2">
        <v>10</v>
      </c>
      <c r="K20" s="2">
        <f t="shared" si="1"/>
        <v>43</v>
      </c>
      <c r="L20" s="5">
        <f t="shared" si="2"/>
        <v>7.166666666666667</v>
      </c>
      <c r="M20" s="4"/>
      <c r="N20" s="2">
        <v>8.9749999999999996</v>
      </c>
      <c r="O20" s="7">
        <f t="shared" si="3"/>
        <v>8.9749999999999996</v>
      </c>
      <c r="P20" s="2"/>
      <c r="Q20" s="2">
        <v>91</v>
      </c>
      <c r="R20" s="5">
        <f t="shared" si="4"/>
        <v>28.736842105263158</v>
      </c>
      <c r="S20" s="5">
        <f t="shared" si="5"/>
        <v>34.484210526315792</v>
      </c>
      <c r="T20" s="2">
        <v>70</v>
      </c>
      <c r="U20" s="8">
        <f t="shared" si="6"/>
        <v>29.914529914529915</v>
      </c>
      <c r="V20" s="8">
        <f t="shared" si="7"/>
        <v>26.324786324786324</v>
      </c>
      <c r="X20" s="9">
        <f t="shared" si="0"/>
        <v>74.793038686459738</v>
      </c>
      <c r="Y20" s="12">
        <f t="shared" si="8"/>
        <v>76.950663517768788</v>
      </c>
      <c r="Z20" s="14" t="str">
        <f t="shared" si="9"/>
        <v>B</v>
      </c>
      <c r="AA20">
        <v>57</v>
      </c>
    </row>
    <row r="21" spans="1:27" ht="15.75" x14ac:dyDescent="0.25">
      <c r="A21" t="s">
        <v>42</v>
      </c>
      <c r="B21" t="s">
        <v>43</v>
      </c>
      <c r="E21">
        <v>72201</v>
      </c>
      <c r="F21" s="2">
        <v>12</v>
      </c>
      <c r="G21" s="2">
        <v>11</v>
      </c>
      <c r="H21" s="2">
        <v>6</v>
      </c>
      <c r="I21" s="2">
        <v>8</v>
      </c>
      <c r="J21" s="2">
        <v>10</v>
      </c>
      <c r="K21" s="2">
        <f t="shared" si="1"/>
        <v>47</v>
      </c>
      <c r="L21" s="5">
        <f t="shared" si="2"/>
        <v>7.8333333333333339</v>
      </c>
      <c r="M21" s="4"/>
      <c r="N21" s="2">
        <v>8.9749999999999996</v>
      </c>
      <c r="O21" s="7">
        <f t="shared" si="3"/>
        <v>8.9749999999999996</v>
      </c>
      <c r="P21" s="2"/>
      <c r="Q21" s="2">
        <v>94</v>
      </c>
      <c r="R21" s="5">
        <f t="shared" si="4"/>
        <v>29.684210526315788</v>
      </c>
      <c r="S21" s="5">
        <f t="shared" si="5"/>
        <v>35.621052631578948</v>
      </c>
      <c r="T21" s="2">
        <v>108</v>
      </c>
      <c r="U21" s="8">
        <f t="shared" si="6"/>
        <v>46.153846153846153</v>
      </c>
      <c r="V21" s="8">
        <f t="shared" si="7"/>
        <v>40.61538461538462</v>
      </c>
      <c r="X21" s="9">
        <f t="shared" si="0"/>
        <v>92.646390013495278</v>
      </c>
      <c r="Y21" s="12">
        <f t="shared" si="8"/>
        <v>93.044770580296898</v>
      </c>
      <c r="Z21" s="14" t="str">
        <f t="shared" si="9"/>
        <v>A</v>
      </c>
      <c r="AA21">
        <v>58</v>
      </c>
    </row>
    <row r="22" spans="1:27" ht="15.75" x14ac:dyDescent="0.25">
      <c r="A22" t="s">
        <v>44</v>
      </c>
      <c r="B22" t="s">
        <v>45</v>
      </c>
      <c r="C22" t="s">
        <v>12</v>
      </c>
      <c r="E22">
        <v>70639</v>
      </c>
      <c r="F22" s="2">
        <v>7</v>
      </c>
      <c r="G22" s="2">
        <v>0</v>
      </c>
      <c r="H22" s="2">
        <v>6</v>
      </c>
      <c r="I22" s="2">
        <v>10</v>
      </c>
      <c r="J22" s="2">
        <v>6</v>
      </c>
      <c r="K22" s="2">
        <f t="shared" si="1"/>
        <v>29</v>
      </c>
      <c r="L22" s="5">
        <f t="shared" si="2"/>
        <v>4.8333333333333339</v>
      </c>
      <c r="M22" s="4"/>
      <c r="N22" s="2">
        <v>9.125</v>
      </c>
      <c r="O22" s="7">
        <f t="shared" si="3"/>
        <v>9.125</v>
      </c>
      <c r="P22" s="2"/>
      <c r="Q22" s="2">
        <v>57</v>
      </c>
      <c r="R22" s="5">
        <f t="shared" si="4"/>
        <v>18</v>
      </c>
      <c r="S22" s="5">
        <f t="shared" si="5"/>
        <v>21.599999999999998</v>
      </c>
      <c r="T22" s="2">
        <v>30</v>
      </c>
      <c r="U22" s="8">
        <f t="shared" si="6"/>
        <v>12.820512820512819</v>
      </c>
      <c r="V22" s="8">
        <f t="shared" si="7"/>
        <v>11.282051282051281</v>
      </c>
      <c r="X22" s="9">
        <f t="shared" si="0"/>
        <v>44.778846153846153</v>
      </c>
      <c r="Y22" s="12">
        <f t="shared" si="8"/>
        <v>46.840384615384608</v>
      </c>
      <c r="Z22" s="14" t="s">
        <v>3</v>
      </c>
      <c r="AA22">
        <v>59</v>
      </c>
    </row>
    <row r="23" spans="1:27" ht="15.75" x14ac:dyDescent="0.25">
      <c r="A23" t="s">
        <v>46</v>
      </c>
      <c r="B23" t="s">
        <v>47</v>
      </c>
      <c r="C23" t="s">
        <v>48</v>
      </c>
      <c r="E23">
        <v>65593</v>
      </c>
      <c r="F23" s="2">
        <v>10</v>
      </c>
      <c r="G23" s="2">
        <v>12</v>
      </c>
      <c r="H23" s="2">
        <v>5</v>
      </c>
      <c r="I23" s="2">
        <v>9</v>
      </c>
      <c r="J23" s="2">
        <v>10</v>
      </c>
      <c r="K23" s="2">
        <f t="shared" si="1"/>
        <v>46</v>
      </c>
      <c r="L23" s="5">
        <f t="shared" si="2"/>
        <v>7.6666666666666679</v>
      </c>
      <c r="M23" s="4"/>
      <c r="N23" s="2">
        <v>10</v>
      </c>
      <c r="O23" s="7">
        <f t="shared" si="3"/>
        <v>10</v>
      </c>
      <c r="P23" s="2"/>
      <c r="Q23" s="2">
        <v>85</v>
      </c>
      <c r="R23" s="5">
        <f t="shared" si="4"/>
        <v>26.842105263157894</v>
      </c>
      <c r="S23" s="5">
        <f t="shared" si="5"/>
        <v>32.210526315789473</v>
      </c>
      <c r="T23" s="2">
        <v>82</v>
      </c>
      <c r="U23" s="8">
        <f t="shared" si="6"/>
        <v>35.042735042735039</v>
      </c>
      <c r="V23" s="8">
        <f t="shared" si="7"/>
        <v>30.837606837606835</v>
      </c>
      <c r="X23" s="9">
        <f t="shared" si="0"/>
        <v>79.551506972559594</v>
      </c>
      <c r="Y23" s="12">
        <f t="shared" si="8"/>
        <v>80.714799820062979</v>
      </c>
      <c r="Z23" s="14" t="str">
        <f t="shared" si="9"/>
        <v>B</v>
      </c>
      <c r="AA23">
        <v>60</v>
      </c>
    </row>
    <row r="24" spans="1:27" ht="15.75" x14ac:dyDescent="0.25">
      <c r="A24" t="s">
        <v>49</v>
      </c>
      <c r="B24" t="s">
        <v>50</v>
      </c>
      <c r="C24" t="s">
        <v>51</v>
      </c>
      <c r="E24">
        <v>72217</v>
      </c>
      <c r="F24" s="2">
        <v>8</v>
      </c>
      <c r="G24" s="2">
        <v>6</v>
      </c>
      <c r="H24" s="2">
        <v>6</v>
      </c>
      <c r="I24" s="2">
        <v>10</v>
      </c>
      <c r="J24" s="2">
        <v>10</v>
      </c>
      <c r="K24" s="2">
        <f t="shared" si="1"/>
        <v>40</v>
      </c>
      <c r="L24" s="5">
        <f t="shared" si="2"/>
        <v>6.666666666666667</v>
      </c>
      <c r="M24" s="4"/>
      <c r="N24" s="2">
        <v>9.0749999999999993</v>
      </c>
      <c r="O24" s="7">
        <f t="shared" si="3"/>
        <v>9.0749999999999993</v>
      </c>
      <c r="P24" s="2"/>
      <c r="Q24" s="2">
        <v>71</v>
      </c>
      <c r="R24" s="5">
        <f t="shared" si="4"/>
        <v>22.421052631578949</v>
      </c>
      <c r="S24" s="5">
        <f t="shared" si="5"/>
        <v>26.905263157894737</v>
      </c>
      <c r="T24" s="2">
        <v>71</v>
      </c>
      <c r="U24" s="8">
        <f t="shared" si="6"/>
        <v>30.341880341880341</v>
      </c>
      <c r="V24" s="8">
        <f t="shared" si="7"/>
        <v>26.700854700854698</v>
      </c>
      <c r="X24" s="9">
        <f t="shared" si="0"/>
        <v>68.50459964012596</v>
      </c>
      <c r="Y24" s="12">
        <f t="shared" si="8"/>
        <v>69.347784525416102</v>
      </c>
      <c r="Z24" s="14" t="str">
        <f t="shared" si="9"/>
        <v>C</v>
      </c>
      <c r="AA24">
        <v>61</v>
      </c>
    </row>
    <row r="25" spans="1:27" ht="15.75" x14ac:dyDescent="0.25">
      <c r="A25" t="s">
        <v>52</v>
      </c>
      <c r="B25" t="s">
        <v>53</v>
      </c>
      <c r="C25" t="s">
        <v>54</v>
      </c>
      <c r="E25">
        <v>70758</v>
      </c>
      <c r="F25" s="2">
        <v>9</v>
      </c>
      <c r="G25" s="2">
        <v>4</v>
      </c>
      <c r="H25" s="2">
        <v>4</v>
      </c>
      <c r="I25" s="2">
        <v>8</v>
      </c>
      <c r="J25" s="2">
        <v>12</v>
      </c>
      <c r="K25" s="2">
        <f t="shared" si="1"/>
        <v>37</v>
      </c>
      <c r="L25" s="5">
        <f t="shared" si="2"/>
        <v>6.1666666666666679</v>
      </c>
      <c r="M25" s="4"/>
      <c r="N25" s="2">
        <v>9.35</v>
      </c>
      <c r="O25" s="7">
        <f t="shared" si="3"/>
        <v>9.35</v>
      </c>
      <c r="P25" s="2"/>
      <c r="Q25" s="2">
        <v>82</v>
      </c>
      <c r="R25" s="5">
        <f t="shared" si="4"/>
        <v>25.894736842105264</v>
      </c>
      <c r="S25" s="5">
        <f t="shared" si="5"/>
        <v>31.073684210526316</v>
      </c>
      <c r="T25" s="2">
        <v>71</v>
      </c>
      <c r="U25" s="8">
        <f t="shared" si="6"/>
        <v>30.341880341880341</v>
      </c>
      <c r="V25" s="8">
        <f t="shared" si="7"/>
        <v>26.700854700854698</v>
      </c>
      <c r="X25" s="9">
        <f t="shared" si="0"/>
        <v>71.753283850652281</v>
      </c>
      <c r="Y25" s="12">
        <f t="shared" si="8"/>
        <v>73.291205578047681</v>
      </c>
      <c r="Z25" s="14" t="str">
        <f t="shared" si="9"/>
        <v>B</v>
      </c>
      <c r="AA25">
        <v>62</v>
      </c>
    </row>
    <row r="26" spans="1:27" ht="15.75" x14ac:dyDescent="0.25">
      <c r="A26" t="s">
        <v>55</v>
      </c>
      <c r="B26" t="s">
        <v>56</v>
      </c>
      <c r="D26" t="s">
        <v>57</v>
      </c>
      <c r="E26">
        <v>72181</v>
      </c>
      <c r="F26" s="2">
        <v>10</v>
      </c>
      <c r="G26" s="2">
        <v>12</v>
      </c>
      <c r="H26" s="2">
        <v>5</v>
      </c>
      <c r="I26" s="2">
        <v>10</v>
      </c>
      <c r="J26" s="2">
        <v>10</v>
      </c>
      <c r="K26" s="2">
        <f t="shared" si="1"/>
        <v>47</v>
      </c>
      <c r="L26" s="5">
        <f t="shared" si="2"/>
        <v>7.8333333333333339</v>
      </c>
      <c r="M26" s="4"/>
      <c r="N26" s="2">
        <v>9.35</v>
      </c>
      <c r="O26" s="7">
        <f t="shared" si="3"/>
        <v>9.35</v>
      </c>
      <c r="P26" s="2"/>
      <c r="Q26" s="2">
        <v>93</v>
      </c>
      <c r="R26" s="5">
        <f t="shared" si="4"/>
        <v>29.368421052631579</v>
      </c>
      <c r="S26" s="5">
        <f t="shared" si="5"/>
        <v>35.242105263157896</v>
      </c>
      <c r="T26" s="2">
        <v>97</v>
      </c>
      <c r="U26" s="8">
        <f t="shared" si="6"/>
        <v>41.452991452991455</v>
      </c>
      <c r="V26" s="8">
        <f t="shared" si="7"/>
        <v>36.478632478632484</v>
      </c>
      <c r="X26" s="9">
        <f t="shared" si="0"/>
        <v>88.004745838956367</v>
      </c>
      <c r="Y26" s="12">
        <f t="shared" si="8"/>
        <v>88.90407107512371</v>
      </c>
      <c r="Z26" s="14" t="str">
        <f t="shared" si="9"/>
        <v>A</v>
      </c>
      <c r="AA26">
        <v>63</v>
      </c>
    </row>
    <row r="27" spans="1:27" ht="15.75" x14ac:dyDescent="0.25">
      <c r="A27" t="s">
        <v>58</v>
      </c>
      <c r="B27" t="s">
        <v>59</v>
      </c>
      <c r="C27" t="s">
        <v>1</v>
      </c>
      <c r="E27">
        <v>69190</v>
      </c>
      <c r="F27" s="2">
        <v>12</v>
      </c>
      <c r="G27" s="2">
        <v>4</v>
      </c>
      <c r="H27" s="2">
        <v>9</v>
      </c>
      <c r="I27" s="2">
        <v>8</v>
      </c>
      <c r="J27" s="2">
        <v>12</v>
      </c>
      <c r="K27" s="2">
        <f t="shared" si="1"/>
        <v>45</v>
      </c>
      <c r="L27" s="5">
        <f t="shared" si="2"/>
        <v>7.5000000000000009</v>
      </c>
      <c r="M27" s="4"/>
      <c r="N27" s="2">
        <v>8.5500000000000007</v>
      </c>
      <c r="O27" s="7">
        <f t="shared" si="3"/>
        <v>8.5500000000000025</v>
      </c>
      <c r="P27" s="2"/>
      <c r="Q27" s="2">
        <v>68</v>
      </c>
      <c r="R27" s="5">
        <f t="shared" si="4"/>
        <v>21.473684210526315</v>
      </c>
      <c r="S27" s="5">
        <f t="shared" si="5"/>
        <v>25.768421052631581</v>
      </c>
      <c r="T27" s="2">
        <v>66</v>
      </c>
      <c r="U27" s="8">
        <f t="shared" si="6"/>
        <v>28.205128205128204</v>
      </c>
      <c r="V27" s="8">
        <f t="shared" si="7"/>
        <v>24.820512820512821</v>
      </c>
      <c r="X27" s="9">
        <f t="shared" si="0"/>
        <v>65.728812415654517</v>
      </c>
      <c r="Y27" s="12">
        <f t="shared" si="8"/>
        <v>66.63893387314441</v>
      </c>
      <c r="Z27" s="14" t="str">
        <f t="shared" si="9"/>
        <v>C</v>
      </c>
      <c r="AA27">
        <v>64</v>
      </c>
    </row>
    <row r="28" spans="1:27" ht="15.75" x14ac:dyDescent="0.25">
      <c r="A28" t="s">
        <v>60</v>
      </c>
      <c r="B28" t="s">
        <v>61</v>
      </c>
      <c r="E28">
        <v>72033</v>
      </c>
      <c r="F28" s="2">
        <v>12</v>
      </c>
      <c r="G28" s="2">
        <v>12</v>
      </c>
      <c r="H28" s="2">
        <v>5</v>
      </c>
      <c r="I28" s="2">
        <v>12</v>
      </c>
      <c r="J28" s="2">
        <v>10</v>
      </c>
      <c r="K28" s="2">
        <f t="shared" si="1"/>
        <v>51</v>
      </c>
      <c r="L28" s="5">
        <f t="shared" si="2"/>
        <v>8.5</v>
      </c>
      <c r="M28" s="4"/>
      <c r="N28" s="2">
        <v>9.0749999999999993</v>
      </c>
      <c r="O28" s="7">
        <f t="shared" si="3"/>
        <v>9.0749999999999993</v>
      </c>
      <c r="P28" s="2"/>
      <c r="Q28" s="2">
        <v>86</v>
      </c>
      <c r="R28" s="5">
        <f t="shared" si="4"/>
        <v>27.157894736842106</v>
      </c>
      <c r="S28" s="5">
        <f t="shared" si="5"/>
        <v>32.589473684210525</v>
      </c>
      <c r="T28" s="2">
        <v>97</v>
      </c>
      <c r="U28" s="8">
        <f t="shared" si="6"/>
        <v>41.452991452991455</v>
      </c>
      <c r="V28" s="8">
        <f t="shared" si="7"/>
        <v>36.478632478632484</v>
      </c>
      <c r="X28" s="9">
        <f t="shared" si="0"/>
        <v>86.185886189833553</v>
      </c>
      <c r="Y28" s="12">
        <f t="shared" si="8"/>
        <v>86.643106162842997</v>
      </c>
      <c r="Z28" s="14" t="str">
        <f t="shared" si="9"/>
        <v>A</v>
      </c>
      <c r="AA28">
        <v>65</v>
      </c>
    </row>
    <row r="29" spans="1:27" ht="15.75" x14ac:dyDescent="0.25">
      <c r="A29" t="s">
        <v>62</v>
      </c>
      <c r="B29" t="s">
        <v>63</v>
      </c>
      <c r="C29" t="s">
        <v>64</v>
      </c>
      <c r="E29">
        <v>70984</v>
      </c>
      <c r="F29" s="2">
        <v>10</v>
      </c>
      <c r="G29" s="2">
        <v>12</v>
      </c>
      <c r="H29" s="2">
        <v>6</v>
      </c>
      <c r="I29" s="2">
        <v>10</v>
      </c>
      <c r="J29" s="2">
        <v>10</v>
      </c>
      <c r="K29" s="2">
        <f t="shared" si="1"/>
        <v>48</v>
      </c>
      <c r="L29" s="5">
        <f t="shared" si="2"/>
        <v>8.0000000000000018</v>
      </c>
      <c r="M29" s="4"/>
      <c r="N29" s="2">
        <v>10</v>
      </c>
      <c r="O29" s="7">
        <f t="shared" si="3"/>
        <v>10</v>
      </c>
      <c r="P29" s="2"/>
      <c r="Q29" s="2">
        <v>72</v>
      </c>
      <c r="R29" s="5">
        <f t="shared" si="4"/>
        <v>22.736842105263158</v>
      </c>
      <c r="S29" s="5">
        <f t="shared" si="5"/>
        <v>27.284210526315789</v>
      </c>
      <c r="T29" s="2">
        <v>72</v>
      </c>
      <c r="U29" s="8">
        <f t="shared" si="6"/>
        <v>30.76923076923077</v>
      </c>
      <c r="V29" s="8">
        <f t="shared" si="7"/>
        <v>27.07692307692308</v>
      </c>
      <c r="X29" s="9">
        <f t="shared" si="0"/>
        <v>71.506072874493924</v>
      </c>
      <c r="Y29" s="12">
        <f t="shared" si="8"/>
        <v>72.361133603238869</v>
      </c>
      <c r="Z29" s="14" t="str">
        <f t="shared" si="9"/>
        <v>B</v>
      </c>
      <c r="AA29">
        <v>66</v>
      </c>
    </row>
    <row r="30" spans="1:27" ht="15.75" x14ac:dyDescent="0.25">
      <c r="A30" t="s">
        <v>65</v>
      </c>
      <c r="B30" t="s">
        <v>66</v>
      </c>
      <c r="E30">
        <v>72187</v>
      </c>
      <c r="F30" s="2">
        <v>8</v>
      </c>
      <c r="G30" s="2">
        <v>12</v>
      </c>
      <c r="H30" s="2">
        <v>3</v>
      </c>
      <c r="I30" s="2">
        <v>7</v>
      </c>
      <c r="J30" s="2">
        <v>8</v>
      </c>
      <c r="K30" s="2">
        <f t="shared" si="1"/>
        <v>38</v>
      </c>
      <c r="L30" s="5">
        <f t="shared" si="2"/>
        <v>6.3333333333333339</v>
      </c>
      <c r="M30" s="4"/>
      <c r="N30" s="2">
        <v>9.0749999999999993</v>
      </c>
      <c r="O30" s="7">
        <f t="shared" si="3"/>
        <v>9.0749999999999993</v>
      </c>
      <c r="P30" s="2"/>
      <c r="Q30" s="2">
        <v>93</v>
      </c>
      <c r="R30" s="5">
        <f t="shared" si="4"/>
        <v>29.368421052631579</v>
      </c>
      <c r="S30" s="5">
        <f t="shared" si="5"/>
        <v>35.242105263157896</v>
      </c>
      <c r="T30" s="2">
        <v>63</v>
      </c>
      <c r="U30" s="8">
        <f t="shared" si="6"/>
        <v>26.923076923076923</v>
      </c>
      <c r="V30" s="8">
        <f t="shared" si="7"/>
        <v>23.69230769230769</v>
      </c>
      <c r="X30" s="9">
        <f t="shared" si="0"/>
        <v>71.699831309041841</v>
      </c>
      <c r="Y30" s="12">
        <f t="shared" si="8"/>
        <v>74.342746288798921</v>
      </c>
      <c r="Z30" s="14" t="str">
        <f t="shared" si="9"/>
        <v>B</v>
      </c>
      <c r="AA30">
        <v>67</v>
      </c>
    </row>
    <row r="31" spans="1:27" ht="16.5" thickBot="1" x14ac:dyDescent="0.3">
      <c r="A31" t="s">
        <v>67</v>
      </c>
      <c r="B31" t="s">
        <v>68</v>
      </c>
      <c r="C31" t="s">
        <v>69</v>
      </c>
      <c r="E31">
        <v>68375</v>
      </c>
      <c r="F31" s="2">
        <v>8</v>
      </c>
      <c r="G31" s="2">
        <v>0</v>
      </c>
      <c r="H31" s="2">
        <v>4</v>
      </c>
      <c r="I31" s="2">
        <v>4</v>
      </c>
      <c r="J31" s="2">
        <v>8</v>
      </c>
      <c r="K31" s="2">
        <f t="shared" si="1"/>
        <v>24</v>
      </c>
      <c r="L31" s="5">
        <f t="shared" si="2"/>
        <v>4.0000000000000009</v>
      </c>
      <c r="M31" s="4"/>
      <c r="N31" s="2">
        <v>8.5500000000000007</v>
      </c>
      <c r="O31" s="7">
        <f t="shared" si="3"/>
        <v>8.5500000000000025</v>
      </c>
      <c r="P31" s="2"/>
      <c r="Q31" s="2">
        <v>65</v>
      </c>
      <c r="R31" s="5">
        <f t="shared" si="4"/>
        <v>20.526315789473685</v>
      </c>
      <c r="S31" s="5">
        <f t="shared" si="5"/>
        <v>24.631578947368421</v>
      </c>
      <c r="T31" s="2">
        <v>67</v>
      </c>
      <c r="U31" s="8">
        <f t="shared" si="6"/>
        <v>28.63247863247863</v>
      </c>
      <c r="V31" s="8">
        <f t="shared" si="7"/>
        <v>25.196581196581196</v>
      </c>
      <c r="X31" s="9">
        <f t="shared" si="0"/>
        <v>61.708794421952319</v>
      </c>
      <c r="Y31" s="13">
        <f t="shared" si="8"/>
        <v>62.378160143949614</v>
      </c>
      <c r="Z31" s="14" t="str">
        <f t="shared" si="9"/>
        <v>C</v>
      </c>
      <c r="AA31">
        <v>68</v>
      </c>
    </row>
    <row r="32" spans="1:27" ht="16.5" thickTop="1" x14ac:dyDescent="0.25">
      <c r="L32" s="6"/>
      <c r="O32" s="6"/>
      <c r="R32" s="6"/>
      <c r="S32" s="6"/>
      <c r="U32" s="6"/>
      <c r="V32" s="8"/>
      <c r="X32" s="10"/>
      <c r="Y32" s="9"/>
      <c r="AA32">
        <v>69</v>
      </c>
    </row>
    <row r="33" spans="2:27" ht="15.75" x14ac:dyDescent="0.25">
      <c r="F33" s="2">
        <v>12</v>
      </c>
      <c r="G33" s="2">
        <v>12</v>
      </c>
      <c r="H33" s="2">
        <v>12</v>
      </c>
      <c r="I33" s="2">
        <v>12</v>
      </c>
      <c r="J33" s="2">
        <v>12</v>
      </c>
      <c r="K33" s="2">
        <v>60</v>
      </c>
      <c r="L33" s="5">
        <f t="shared" si="2"/>
        <v>10</v>
      </c>
      <c r="N33" s="2">
        <v>10</v>
      </c>
      <c r="O33" s="7">
        <f t="shared" si="3"/>
        <v>10</v>
      </c>
      <c r="P33" s="2"/>
      <c r="Q33" s="2">
        <v>95</v>
      </c>
      <c r="R33" s="5">
        <f t="shared" si="4"/>
        <v>30</v>
      </c>
      <c r="S33" s="5">
        <f t="shared" si="5"/>
        <v>36</v>
      </c>
      <c r="T33" s="2">
        <v>117</v>
      </c>
      <c r="U33" s="8">
        <f t="shared" si="6"/>
        <v>50</v>
      </c>
      <c r="V33" s="8">
        <f t="shared" si="7"/>
        <v>44</v>
      </c>
      <c r="X33" s="9">
        <f>L33+O33+R33+U33</f>
        <v>100</v>
      </c>
      <c r="Y33" s="9">
        <f t="shared" si="8"/>
        <v>100</v>
      </c>
      <c r="AA33">
        <v>70</v>
      </c>
    </row>
    <row r="34" spans="2:27" x14ac:dyDescent="0.25">
      <c r="F34" s="47">
        <v>0.1</v>
      </c>
      <c r="G34" s="47"/>
      <c r="H34" s="47"/>
      <c r="I34" s="47"/>
      <c r="J34" s="47"/>
      <c r="N34" s="4">
        <v>0.1</v>
      </c>
      <c r="P34" s="4"/>
      <c r="Q34" s="4">
        <v>0.3</v>
      </c>
      <c r="R34" s="4"/>
      <c r="S34" s="4"/>
      <c r="T34" s="4">
        <v>0.5</v>
      </c>
      <c r="AA34">
        <v>71</v>
      </c>
    </row>
    <row r="35" spans="2:27" ht="15.75" thickBot="1" x14ac:dyDescent="0.3">
      <c r="Q35" s="4">
        <v>0.36</v>
      </c>
      <c r="R35" s="2"/>
      <c r="S35" s="2"/>
      <c r="T35" s="4">
        <f>80%-Q35</f>
        <v>0.44000000000000006</v>
      </c>
      <c r="AA35">
        <v>72</v>
      </c>
    </row>
    <row r="36" spans="2:27" ht="15.75" thickTop="1" x14ac:dyDescent="0.25">
      <c r="J36" s="18" t="s">
        <v>85</v>
      </c>
      <c r="K36" s="24">
        <f>MIN(K8:K31)</f>
        <v>24</v>
      </c>
      <c r="L36" s="19"/>
      <c r="M36" s="19"/>
      <c r="N36" s="19"/>
      <c r="O36" s="19"/>
      <c r="P36" s="19"/>
      <c r="Q36" s="24">
        <f>MIN(Q8:Q31)</f>
        <v>55</v>
      </c>
      <c r="R36" s="25"/>
      <c r="S36" s="25"/>
      <c r="T36" s="24">
        <f>MIN(T8:T31)</f>
        <v>30</v>
      </c>
      <c r="U36" s="35">
        <f>T36/117</f>
        <v>0.25641025641025639</v>
      </c>
      <c r="V36" s="25"/>
      <c r="W36" s="25"/>
      <c r="X36" s="25"/>
      <c r="Y36" s="31">
        <f>MIN(Y8:Y31)</f>
        <v>46.840384615384608</v>
      </c>
      <c r="AA36">
        <v>73</v>
      </c>
    </row>
    <row r="37" spans="2:27" x14ac:dyDescent="0.25">
      <c r="J37" s="20" t="s">
        <v>86</v>
      </c>
      <c r="K37" s="26">
        <f>MAX(K8:K31)</f>
        <v>58</v>
      </c>
      <c r="L37" s="21"/>
      <c r="M37" s="21"/>
      <c r="N37" s="21"/>
      <c r="O37" s="21"/>
      <c r="P37" s="21"/>
      <c r="Q37" s="26">
        <f>MAX(Q8:Q31)</f>
        <v>95</v>
      </c>
      <c r="R37" s="27"/>
      <c r="S37" s="27"/>
      <c r="T37" s="26">
        <f>MAX(T8:T31)</f>
        <v>108</v>
      </c>
      <c r="U37" s="35">
        <f>T37/117</f>
        <v>0.92307692307692313</v>
      </c>
      <c r="V37" s="27"/>
      <c r="W37" s="27"/>
      <c r="X37" s="27"/>
      <c r="Y37" s="32">
        <f>MAX(Y8:Y31)</f>
        <v>95.255982905982904</v>
      </c>
      <c r="AA37">
        <v>74</v>
      </c>
    </row>
    <row r="38" spans="2:27" x14ac:dyDescent="0.25">
      <c r="J38" s="20" t="s">
        <v>87</v>
      </c>
      <c r="K38" s="30">
        <f>MEDIAN(K8:K31)</f>
        <v>45</v>
      </c>
      <c r="L38" s="21"/>
      <c r="M38" s="21"/>
      <c r="N38" s="21"/>
      <c r="O38" s="21"/>
      <c r="P38" s="21"/>
      <c r="Q38" s="30">
        <f>MEDIAN(Q8:Q31)</f>
        <v>79</v>
      </c>
      <c r="R38" s="27"/>
      <c r="S38" s="27"/>
      <c r="T38" s="30">
        <f>MEDIAN(T8:T31)</f>
        <v>77</v>
      </c>
      <c r="U38" s="35">
        <f>T38/117</f>
        <v>0.65811965811965811</v>
      </c>
      <c r="V38" s="27"/>
      <c r="W38" s="27"/>
      <c r="X38" s="27"/>
      <c r="Y38" s="32">
        <f>MEDIAN(Y8:Y31)</f>
        <v>74.436971434997758</v>
      </c>
      <c r="AA38">
        <v>75</v>
      </c>
    </row>
    <row r="39" spans="2:27" x14ac:dyDescent="0.25">
      <c r="J39" s="20" t="s">
        <v>88</v>
      </c>
      <c r="K39" s="30">
        <f>AVERAGE(K8:K31)</f>
        <v>42.916666666666664</v>
      </c>
      <c r="L39" s="21"/>
      <c r="M39" s="21"/>
      <c r="N39" s="21"/>
      <c r="O39" s="21"/>
      <c r="P39" s="21"/>
      <c r="Q39" s="30">
        <f>AVERAGE(Q8:Q31)</f>
        <v>78.083333333333329</v>
      </c>
      <c r="R39" s="27"/>
      <c r="S39" s="27"/>
      <c r="T39" s="30">
        <f>AVERAGE(T8:T31)</f>
        <v>79.666666666666671</v>
      </c>
      <c r="U39" s="35">
        <f>T39/117</f>
        <v>0.68091168091168097</v>
      </c>
      <c r="V39" s="27"/>
      <c r="W39" s="27"/>
      <c r="X39" s="27"/>
      <c r="Y39" s="32">
        <f>AVERAGE(Y8:Y31)</f>
        <v>76.109183287208182</v>
      </c>
      <c r="AA39">
        <v>76</v>
      </c>
    </row>
    <row r="40" spans="2:27" ht="15.75" thickBot="1" x14ac:dyDescent="0.3">
      <c r="J40" s="22" t="s">
        <v>89</v>
      </c>
      <c r="K40" s="28">
        <f>COUNT(K8:K31)</f>
        <v>24</v>
      </c>
      <c r="L40" s="23"/>
      <c r="M40" s="23"/>
      <c r="N40" s="23"/>
      <c r="O40" s="23"/>
      <c r="P40" s="23"/>
      <c r="Q40" s="28">
        <f>COUNT(Q8:Q31)</f>
        <v>24</v>
      </c>
      <c r="R40" s="29"/>
      <c r="S40" s="29"/>
      <c r="T40" s="28">
        <f>COUNT(T8:T31)</f>
        <v>24</v>
      </c>
      <c r="U40" s="29"/>
      <c r="V40" s="29"/>
      <c r="W40" s="29"/>
      <c r="X40" s="29"/>
      <c r="Y40" s="33">
        <f>COUNT(Y8:Y31)</f>
        <v>24</v>
      </c>
      <c r="AA40">
        <v>77</v>
      </c>
    </row>
    <row r="41" spans="2:27" ht="15.75" thickTop="1" x14ac:dyDescent="0.25">
      <c r="AA41">
        <v>78</v>
      </c>
    </row>
    <row r="42" spans="2:27" x14ac:dyDescent="0.25">
      <c r="AA42">
        <v>79</v>
      </c>
    </row>
    <row r="43" spans="2:27" ht="20.25" thickBot="1" x14ac:dyDescent="0.3">
      <c r="B43" s="44" t="s">
        <v>91</v>
      </c>
      <c r="C43" s="44"/>
      <c r="AA43">
        <v>80</v>
      </c>
    </row>
    <row r="44" spans="2:27" ht="21" x14ac:dyDescent="0.35">
      <c r="B44" s="45" t="s">
        <v>92</v>
      </c>
      <c r="C44" s="45"/>
      <c r="G44" s="17" t="s">
        <v>83</v>
      </c>
      <c r="H44" s="17" t="s">
        <v>84</v>
      </c>
      <c r="AA44">
        <v>81</v>
      </c>
    </row>
    <row r="45" spans="2:27" ht="21" x14ac:dyDescent="0.35">
      <c r="B45" s="45" t="s">
        <v>93</v>
      </c>
      <c r="C45" s="45"/>
      <c r="G45" s="15">
        <v>45</v>
      </c>
      <c r="H45" s="16">
        <v>0</v>
      </c>
      <c r="AA45">
        <v>82</v>
      </c>
    </row>
    <row r="46" spans="2:27" x14ac:dyDescent="0.25">
      <c r="G46" s="15">
        <v>46</v>
      </c>
      <c r="H46" s="16">
        <v>0</v>
      </c>
      <c r="AA46">
        <v>83</v>
      </c>
    </row>
    <row r="47" spans="2:27" ht="21" x14ac:dyDescent="0.35">
      <c r="B47" s="36" t="s">
        <v>76</v>
      </c>
      <c r="C47" s="37"/>
      <c r="G47" s="15">
        <v>47</v>
      </c>
      <c r="H47" s="16">
        <v>1</v>
      </c>
      <c r="AA47">
        <v>84</v>
      </c>
    </row>
    <row r="48" spans="2:27" ht="21" x14ac:dyDescent="0.35">
      <c r="B48" s="37"/>
      <c r="C48" s="37"/>
      <c r="G48" s="15">
        <v>48</v>
      </c>
      <c r="H48" s="16">
        <v>0</v>
      </c>
      <c r="AA48">
        <v>85</v>
      </c>
    </row>
    <row r="49" spans="2:27" ht="21.75" thickBot="1" x14ac:dyDescent="0.4">
      <c r="B49" s="38">
        <f t="shared" ref="B49:B72" si="10">E8</f>
        <v>67323</v>
      </c>
      <c r="C49" s="39" t="str">
        <f t="shared" ref="C49:C72" si="11">Z8</f>
        <v>C</v>
      </c>
      <c r="G49" s="15">
        <v>49</v>
      </c>
      <c r="H49" s="16">
        <v>0</v>
      </c>
      <c r="AA49">
        <v>86</v>
      </c>
    </row>
    <row r="50" spans="2:27" ht="21.75" thickBot="1" x14ac:dyDescent="0.4">
      <c r="B50" s="40">
        <f t="shared" si="10"/>
        <v>71689</v>
      </c>
      <c r="C50" s="41" t="str">
        <f t="shared" si="11"/>
        <v>B</v>
      </c>
      <c r="G50" s="15">
        <v>50</v>
      </c>
      <c r="H50" s="16">
        <v>0</v>
      </c>
      <c r="AA50">
        <v>87</v>
      </c>
    </row>
    <row r="51" spans="2:27" ht="21.75" thickBot="1" x14ac:dyDescent="0.4">
      <c r="B51" s="40">
        <f t="shared" si="10"/>
        <v>72090</v>
      </c>
      <c r="C51" s="41" t="str">
        <f t="shared" si="11"/>
        <v>A</v>
      </c>
      <c r="G51" s="15">
        <v>51</v>
      </c>
      <c r="H51" s="16">
        <v>0</v>
      </c>
      <c r="AA51">
        <v>88</v>
      </c>
    </row>
    <row r="52" spans="2:27" ht="21.75" thickBot="1" x14ac:dyDescent="0.4">
      <c r="B52" s="40">
        <f t="shared" si="10"/>
        <v>59275</v>
      </c>
      <c r="C52" s="41" t="str">
        <f t="shared" si="11"/>
        <v>A</v>
      </c>
      <c r="G52" s="15">
        <v>52</v>
      </c>
      <c r="H52" s="16">
        <v>0</v>
      </c>
      <c r="AA52">
        <v>89</v>
      </c>
    </row>
    <row r="53" spans="2:27" ht="21.75" thickBot="1" x14ac:dyDescent="0.4">
      <c r="B53" s="40">
        <f t="shared" si="10"/>
        <v>70501</v>
      </c>
      <c r="C53" s="41" t="str">
        <f t="shared" si="11"/>
        <v>B</v>
      </c>
      <c r="G53" s="15">
        <v>53</v>
      </c>
      <c r="H53" s="16">
        <v>0</v>
      </c>
      <c r="AA53">
        <v>90</v>
      </c>
    </row>
    <row r="54" spans="2:27" ht="21.75" thickBot="1" x14ac:dyDescent="0.4">
      <c r="B54" s="40">
        <f t="shared" si="10"/>
        <v>35772</v>
      </c>
      <c r="C54" s="41" t="str">
        <f t="shared" si="11"/>
        <v>B</v>
      </c>
      <c r="G54" s="15">
        <v>54</v>
      </c>
      <c r="H54" s="16">
        <v>0</v>
      </c>
      <c r="AA54">
        <v>91</v>
      </c>
    </row>
    <row r="55" spans="2:27" ht="21.75" thickBot="1" x14ac:dyDescent="0.4">
      <c r="B55" s="40">
        <f t="shared" si="10"/>
        <v>70891</v>
      </c>
      <c r="C55" s="41" t="str">
        <f t="shared" si="11"/>
        <v>A</v>
      </c>
      <c r="G55" s="15">
        <v>55</v>
      </c>
      <c r="H55" s="16">
        <v>0</v>
      </c>
      <c r="AA55">
        <v>92</v>
      </c>
    </row>
    <row r="56" spans="2:27" ht="21.75" thickBot="1" x14ac:dyDescent="0.4">
      <c r="B56" s="40">
        <f t="shared" si="10"/>
        <v>70938</v>
      </c>
      <c r="C56" s="41" t="str">
        <f t="shared" si="11"/>
        <v>A</v>
      </c>
      <c r="G56" s="15">
        <v>56</v>
      </c>
      <c r="H56" s="16">
        <v>0</v>
      </c>
      <c r="AA56">
        <v>93</v>
      </c>
    </row>
    <row r="57" spans="2:27" ht="21.75" thickBot="1" x14ac:dyDescent="0.4">
      <c r="B57" s="40">
        <f t="shared" si="10"/>
        <v>71878</v>
      </c>
      <c r="C57" s="41" t="str">
        <f t="shared" si="11"/>
        <v>C</v>
      </c>
      <c r="G57" s="15">
        <v>57</v>
      </c>
      <c r="H57" s="16">
        <v>0</v>
      </c>
      <c r="AA57">
        <v>94</v>
      </c>
    </row>
    <row r="58" spans="2:27" ht="21.75" thickBot="1" x14ac:dyDescent="0.4">
      <c r="B58" s="40">
        <f t="shared" si="10"/>
        <v>72225</v>
      </c>
      <c r="C58" s="41" t="str">
        <f t="shared" si="11"/>
        <v>B</v>
      </c>
      <c r="G58" s="15">
        <v>58</v>
      </c>
      <c r="H58" s="16">
        <v>0</v>
      </c>
      <c r="AA58">
        <v>95</v>
      </c>
    </row>
    <row r="59" spans="2:27" ht="21.75" thickBot="1" x14ac:dyDescent="0.4">
      <c r="B59" s="40">
        <f t="shared" si="10"/>
        <v>72079</v>
      </c>
      <c r="C59" s="41" t="str">
        <f t="shared" si="11"/>
        <v>B</v>
      </c>
      <c r="G59" s="15">
        <v>59</v>
      </c>
      <c r="H59" s="16">
        <v>0</v>
      </c>
      <c r="AA59">
        <v>96</v>
      </c>
    </row>
    <row r="60" spans="2:27" ht="21.75" thickBot="1" x14ac:dyDescent="0.4">
      <c r="B60" s="40">
        <f t="shared" si="10"/>
        <v>69967</v>
      </c>
      <c r="C60" s="41" t="str">
        <f t="shared" si="11"/>
        <v>C</v>
      </c>
      <c r="G60" s="15">
        <v>60</v>
      </c>
      <c r="H60" s="16">
        <v>0</v>
      </c>
      <c r="AA60">
        <v>97</v>
      </c>
    </row>
    <row r="61" spans="2:27" ht="21.75" thickBot="1" x14ac:dyDescent="0.4">
      <c r="B61" s="40">
        <f t="shared" si="10"/>
        <v>72111</v>
      </c>
      <c r="C61" s="41" t="str">
        <f t="shared" si="11"/>
        <v>B</v>
      </c>
      <c r="G61" s="15">
        <v>61</v>
      </c>
      <c r="H61" s="16">
        <v>1</v>
      </c>
      <c r="AA61">
        <v>98</v>
      </c>
    </row>
    <row r="62" spans="2:27" ht="21.75" thickBot="1" x14ac:dyDescent="0.4">
      <c r="B62" s="40">
        <f t="shared" si="10"/>
        <v>72201</v>
      </c>
      <c r="C62" s="41" t="str">
        <f t="shared" si="11"/>
        <v>A</v>
      </c>
      <c r="G62" s="15">
        <v>62</v>
      </c>
      <c r="H62" s="16">
        <v>0</v>
      </c>
      <c r="AA62">
        <v>99</v>
      </c>
    </row>
    <row r="63" spans="2:27" ht="21.75" thickBot="1" x14ac:dyDescent="0.4">
      <c r="B63" s="40">
        <f t="shared" si="10"/>
        <v>70639</v>
      </c>
      <c r="C63" s="41" t="str">
        <f t="shared" si="11"/>
        <v>F</v>
      </c>
      <c r="G63" s="15">
        <v>63</v>
      </c>
      <c r="H63" s="16">
        <v>1</v>
      </c>
      <c r="AA63">
        <v>100</v>
      </c>
    </row>
    <row r="64" spans="2:27" ht="21.75" thickBot="1" x14ac:dyDescent="0.4">
      <c r="B64" s="40">
        <f t="shared" si="10"/>
        <v>65593</v>
      </c>
      <c r="C64" s="41" t="str">
        <f t="shared" si="11"/>
        <v>B</v>
      </c>
      <c r="G64" s="15">
        <v>64</v>
      </c>
      <c r="H64" s="16">
        <v>0</v>
      </c>
    </row>
    <row r="65" spans="2:11" ht="21.75" thickBot="1" x14ac:dyDescent="0.4">
      <c r="B65" s="40">
        <f t="shared" si="10"/>
        <v>72217</v>
      </c>
      <c r="C65" s="41" t="str">
        <f t="shared" si="11"/>
        <v>C</v>
      </c>
      <c r="G65" s="15">
        <v>65</v>
      </c>
      <c r="H65" s="16">
        <v>1</v>
      </c>
    </row>
    <row r="66" spans="2:11" ht="21.75" thickBot="1" x14ac:dyDescent="0.4">
      <c r="B66" s="40">
        <f t="shared" si="10"/>
        <v>70758</v>
      </c>
      <c r="C66" s="41" t="str">
        <f t="shared" si="11"/>
        <v>B</v>
      </c>
      <c r="G66" s="15">
        <v>66</v>
      </c>
      <c r="H66" s="16">
        <v>0</v>
      </c>
    </row>
    <row r="67" spans="2:11" ht="21.75" thickBot="1" x14ac:dyDescent="0.4">
      <c r="B67" s="40">
        <f t="shared" si="10"/>
        <v>72181</v>
      </c>
      <c r="C67" s="41" t="str">
        <f t="shared" si="11"/>
        <v>A</v>
      </c>
      <c r="G67" s="15">
        <v>67</v>
      </c>
      <c r="H67" s="16">
        <v>1</v>
      </c>
    </row>
    <row r="68" spans="2:11" ht="21.75" thickBot="1" x14ac:dyDescent="0.4">
      <c r="B68" s="40">
        <f t="shared" si="10"/>
        <v>69190</v>
      </c>
      <c r="C68" s="41" t="str">
        <f t="shared" si="11"/>
        <v>C</v>
      </c>
      <c r="G68" s="15">
        <v>68</v>
      </c>
      <c r="H68" s="16">
        <v>0</v>
      </c>
    </row>
    <row r="69" spans="2:11" ht="21.75" thickBot="1" x14ac:dyDescent="0.4">
      <c r="B69" s="40">
        <f t="shared" si="10"/>
        <v>72033</v>
      </c>
      <c r="C69" s="41" t="str">
        <f t="shared" si="11"/>
        <v>A</v>
      </c>
      <c r="G69" s="15">
        <v>69</v>
      </c>
      <c r="H69" s="16">
        <v>1</v>
      </c>
    </row>
    <row r="70" spans="2:11" ht="21.75" thickBot="1" x14ac:dyDescent="0.4">
      <c r="B70" s="40">
        <f t="shared" si="10"/>
        <v>70984</v>
      </c>
      <c r="C70" s="41" t="str">
        <f t="shared" si="11"/>
        <v>B</v>
      </c>
      <c r="G70" s="15">
        <v>70</v>
      </c>
      <c r="H70" s="16">
        <v>1</v>
      </c>
    </row>
    <row r="71" spans="2:11" ht="21.75" thickBot="1" x14ac:dyDescent="0.4">
      <c r="B71" s="40">
        <f t="shared" si="10"/>
        <v>72187</v>
      </c>
      <c r="C71" s="41" t="str">
        <f t="shared" si="11"/>
        <v>B</v>
      </c>
      <c r="G71" s="15">
        <v>71</v>
      </c>
      <c r="H71" s="16">
        <v>0</v>
      </c>
    </row>
    <row r="72" spans="2:11" ht="21" x14ac:dyDescent="0.35">
      <c r="B72" s="42">
        <f t="shared" si="10"/>
        <v>68375</v>
      </c>
      <c r="C72" s="43" t="str">
        <f t="shared" si="11"/>
        <v>C</v>
      </c>
      <c r="G72" s="15">
        <v>72</v>
      </c>
      <c r="H72" s="16">
        <v>0</v>
      </c>
    </row>
    <row r="73" spans="2:11" x14ac:dyDescent="0.25">
      <c r="G73" s="15">
        <v>73</v>
      </c>
      <c r="H73" s="16">
        <v>1</v>
      </c>
    </row>
    <row r="74" spans="2:11" ht="15.75" thickBot="1" x14ac:dyDescent="0.3">
      <c r="G74" s="15">
        <v>74</v>
      </c>
      <c r="H74" s="16">
        <v>2</v>
      </c>
    </row>
    <row r="75" spans="2:11" x14ac:dyDescent="0.25">
      <c r="G75" s="15">
        <v>75</v>
      </c>
      <c r="H75" s="16">
        <v>3</v>
      </c>
      <c r="J75" s="17" t="s">
        <v>83</v>
      </c>
      <c r="K75" s="17" t="s">
        <v>84</v>
      </c>
    </row>
    <row r="76" spans="2:11" x14ac:dyDescent="0.25">
      <c r="G76" s="15">
        <v>76</v>
      </c>
      <c r="H76" s="16">
        <v>0</v>
      </c>
      <c r="J76" s="15">
        <v>30</v>
      </c>
      <c r="K76" s="16">
        <v>1</v>
      </c>
    </row>
    <row r="77" spans="2:11" x14ac:dyDescent="0.25">
      <c r="G77" s="15">
        <v>77</v>
      </c>
      <c r="H77" s="16">
        <v>1</v>
      </c>
      <c r="J77" s="15">
        <v>32</v>
      </c>
      <c r="K77" s="16">
        <v>0</v>
      </c>
    </row>
    <row r="78" spans="2:11" x14ac:dyDescent="0.25">
      <c r="G78" s="15">
        <v>78</v>
      </c>
      <c r="H78" s="16">
        <v>0</v>
      </c>
      <c r="J78" s="15">
        <v>34</v>
      </c>
      <c r="K78" s="16">
        <v>0</v>
      </c>
    </row>
    <row r="79" spans="2:11" x14ac:dyDescent="0.25">
      <c r="G79" s="15">
        <v>79</v>
      </c>
      <c r="H79" s="16">
        <v>0</v>
      </c>
      <c r="J79" s="15">
        <v>36</v>
      </c>
      <c r="K79" s="16">
        <v>0</v>
      </c>
    </row>
    <row r="80" spans="2:11" x14ac:dyDescent="0.25">
      <c r="G80" s="15">
        <v>80</v>
      </c>
      <c r="H80" s="16">
        <v>1</v>
      </c>
      <c r="J80" s="15">
        <v>38</v>
      </c>
      <c r="K80" s="16">
        <v>0</v>
      </c>
    </row>
    <row r="81" spans="7:11" x14ac:dyDescent="0.25">
      <c r="G81" s="15">
        <v>81</v>
      </c>
      <c r="H81" s="16">
        <v>1</v>
      </c>
      <c r="J81" s="15">
        <v>40</v>
      </c>
      <c r="K81" s="16">
        <v>0</v>
      </c>
    </row>
    <row r="82" spans="7:11" x14ac:dyDescent="0.25">
      <c r="G82" s="15">
        <v>82</v>
      </c>
      <c r="H82" s="16">
        <v>0</v>
      </c>
      <c r="J82" s="15">
        <v>42</v>
      </c>
      <c r="K82" s="16">
        <v>0</v>
      </c>
    </row>
    <row r="83" spans="7:11" x14ac:dyDescent="0.25">
      <c r="G83" s="15">
        <v>83</v>
      </c>
      <c r="H83" s="16">
        <v>0</v>
      </c>
      <c r="J83" s="15">
        <v>44</v>
      </c>
      <c r="K83" s="16">
        <v>0</v>
      </c>
    </row>
    <row r="84" spans="7:11" x14ac:dyDescent="0.25">
      <c r="G84" s="15">
        <v>84</v>
      </c>
      <c r="H84" s="16">
        <v>0</v>
      </c>
      <c r="J84" s="15">
        <v>46</v>
      </c>
      <c r="K84" s="16">
        <v>0</v>
      </c>
    </row>
    <row r="85" spans="7:11" x14ac:dyDescent="0.25">
      <c r="G85" s="15">
        <v>85</v>
      </c>
      <c r="H85" s="16">
        <v>0</v>
      </c>
      <c r="J85" s="15">
        <v>48</v>
      </c>
      <c r="K85" s="16">
        <v>0</v>
      </c>
    </row>
    <row r="86" spans="7:11" x14ac:dyDescent="0.25">
      <c r="G86" s="15">
        <v>86</v>
      </c>
      <c r="H86" s="16">
        <v>0</v>
      </c>
      <c r="J86" s="15">
        <v>50</v>
      </c>
      <c r="K86" s="16">
        <v>0</v>
      </c>
    </row>
    <row r="87" spans="7:11" x14ac:dyDescent="0.25">
      <c r="G87" s="15">
        <v>87</v>
      </c>
      <c r="H87" s="16">
        <v>1</v>
      </c>
      <c r="J87" s="15">
        <v>52</v>
      </c>
      <c r="K87" s="16">
        <v>0</v>
      </c>
    </row>
    <row r="88" spans="7:11" x14ac:dyDescent="0.25">
      <c r="G88" s="15">
        <v>88</v>
      </c>
      <c r="H88" s="16">
        <v>1</v>
      </c>
      <c r="J88" s="15">
        <v>54</v>
      </c>
      <c r="K88" s="16">
        <v>0</v>
      </c>
    </row>
    <row r="89" spans="7:11" x14ac:dyDescent="0.25">
      <c r="G89" s="15">
        <v>89</v>
      </c>
      <c r="H89" s="16">
        <v>1</v>
      </c>
      <c r="J89" s="15">
        <v>56</v>
      </c>
      <c r="K89" s="16">
        <v>0</v>
      </c>
    </row>
    <row r="90" spans="7:11" x14ac:dyDescent="0.25">
      <c r="G90" s="15">
        <v>90</v>
      </c>
      <c r="H90" s="16">
        <v>1</v>
      </c>
      <c r="J90" s="15">
        <v>58</v>
      </c>
      <c r="K90" s="16">
        <v>0</v>
      </c>
    </row>
    <row r="91" spans="7:11" x14ac:dyDescent="0.25">
      <c r="G91" s="15">
        <v>91</v>
      </c>
      <c r="H91" s="16">
        <v>0</v>
      </c>
      <c r="J91" s="15">
        <v>60</v>
      </c>
      <c r="K91" s="16">
        <v>1</v>
      </c>
    </row>
    <row r="92" spans="7:11" x14ac:dyDescent="0.25">
      <c r="G92" s="15">
        <v>92</v>
      </c>
      <c r="H92" s="16">
        <v>1</v>
      </c>
      <c r="J92" s="15">
        <v>62</v>
      </c>
      <c r="K92" s="16">
        <v>0</v>
      </c>
    </row>
    <row r="93" spans="7:11" x14ac:dyDescent="0.25">
      <c r="G93" s="15">
        <v>93</v>
      </c>
      <c r="H93" s="16">
        <v>0</v>
      </c>
      <c r="J93" s="15">
        <v>64</v>
      </c>
      <c r="K93" s="16">
        <v>1</v>
      </c>
    </row>
    <row r="94" spans="7:11" x14ac:dyDescent="0.25">
      <c r="G94" s="15">
        <v>94</v>
      </c>
      <c r="H94" s="16">
        <v>1</v>
      </c>
      <c r="J94" s="15">
        <v>66</v>
      </c>
      <c r="K94" s="16">
        <v>2</v>
      </c>
    </row>
    <row r="95" spans="7:11" x14ac:dyDescent="0.25">
      <c r="G95" s="15">
        <v>95</v>
      </c>
      <c r="H95" s="16">
        <v>0</v>
      </c>
      <c r="J95" s="15">
        <v>68</v>
      </c>
      <c r="K95" s="16">
        <v>1</v>
      </c>
    </row>
    <row r="96" spans="7:11" x14ac:dyDescent="0.25">
      <c r="G96" s="15">
        <v>96</v>
      </c>
      <c r="H96" s="16">
        <v>1</v>
      </c>
      <c r="J96" s="15">
        <v>70</v>
      </c>
      <c r="K96" s="16">
        <v>1</v>
      </c>
    </row>
    <row r="97" spans="7:11" x14ac:dyDescent="0.25">
      <c r="G97" s="15">
        <v>97</v>
      </c>
      <c r="H97" s="16">
        <v>0</v>
      </c>
      <c r="J97" s="15">
        <v>72</v>
      </c>
      <c r="K97" s="16">
        <v>3</v>
      </c>
    </row>
    <row r="98" spans="7:11" x14ac:dyDescent="0.25">
      <c r="G98" s="15">
        <v>98</v>
      </c>
      <c r="H98" s="16">
        <v>0</v>
      </c>
      <c r="J98" s="15">
        <v>74</v>
      </c>
      <c r="K98" s="16">
        <v>0</v>
      </c>
    </row>
    <row r="99" spans="7:11" x14ac:dyDescent="0.25">
      <c r="G99" s="15">
        <v>99</v>
      </c>
      <c r="H99" s="16">
        <v>0</v>
      </c>
      <c r="J99" s="15">
        <v>76</v>
      </c>
      <c r="K99" s="16">
        <v>2</v>
      </c>
    </row>
    <row r="100" spans="7:11" x14ac:dyDescent="0.25">
      <c r="G100" s="15">
        <v>100</v>
      </c>
      <c r="H100" s="16">
        <v>0</v>
      </c>
      <c r="J100" s="15">
        <v>78</v>
      </c>
      <c r="K100" s="16">
        <v>1</v>
      </c>
    </row>
    <row r="101" spans="7:11" x14ac:dyDescent="0.25">
      <c r="J101" s="15">
        <v>80</v>
      </c>
      <c r="K101" s="16">
        <v>1</v>
      </c>
    </row>
    <row r="102" spans="7:11" x14ac:dyDescent="0.25">
      <c r="J102" s="15">
        <v>82</v>
      </c>
      <c r="K102" s="16">
        <v>1</v>
      </c>
    </row>
    <row r="103" spans="7:11" x14ac:dyDescent="0.25">
      <c r="J103" s="15">
        <v>84</v>
      </c>
      <c r="K103" s="16">
        <v>0</v>
      </c>
    </row>
    <row r="104" spans="7:11" x14ac:dyDescent="0.25">
      <c r="J104" s="15">
        <v>86</v>
      </c>
      <c r="K104" s="16">
        <v>0</v>
      </c>
    </row>
    <row r="105" spans="7:11" x14ac:dyDescent="0.25">
      <c r="J105" s="15">
        <v>88</v>
      </c>
      <c r="K105" s="16">
        <v>1</v>
      </c>
    </row>
    <row r="106" spans="7:11" x14ac:dyDescent="0.25">
      <c r="J106" s="15">
        <v>90</v>
      </c>
      <c r="K106" s="16">
        <v>0</v>
      </c>
    </row>
    <row r="107" spans="7:11" x14ac:dyDescent="0.25">
      <c r="J107" s="15">
        <v>92</v>
      </c>
      <c r="K107" s="16">
        <v>0</v>
      </c>
    </row>
    <row r="108" spans="7:11" x14ac:dyDescent="0.25">
      <c r="J108" s="15">
        <v>94</v>
      </c>
      <c r="K108" s="16">
        <v>0</v>
      </c>
    </row>
    <row r="109" spans="7:11" x14ac:dyDescent="0.25">
      <c r="J109" s="15">
        <v>96</v>
      </c>
      <c r="K109" s="16">
        <v>1</v>
      </c>
    </row>
    <row r="110" spans="7:11" x14ac:dyDescent="0.25">
      <c r="J110" s="15">
        <v>98</v>
      </c>
      <c r="K110" s="16">
        <v>2</v>
      </c>
    </row>
    <row r="111" spans="7:11" x14ac:dyDescent="0.25">
      <c r="J111" s="15">
        <v>100</v>
      </c>
      <c r="K111" s="16">
        <v>0</v>
      </c>
    </row>
    <row r="112" spans="7:11" x14ac:dyDescent="0.25">
      <c r="J112" s="15">
        <v>102</v>
      </c>
      <c r="K112" s="16">
        <v>1</v>
      </c>
    </row>
    <row r="113" spans="10:11" x14ac:dyDescent="0.25">
      <c r="J113" s="15">
        <v>104</v>
      </c>
      <c r="K113" s="16">
        <v>1</v>
      </c>
    </row>
    <row r="114" spans="10:11" x14ac:dyDescent="0.25">
      <c r="J114" s="15">
        <v>106</v>
      </c>
      <c r="K114" s="16">
        <v>0</v>
      </c>
    </row>
    <row r="115" spans="10:11" x14ac:dyDescent="0.25">
      <c r="J115" s="15">
        <v>108</v>
      </c>
      <c r="K115" s="16">
        <v>2</v>
      </c>
    </row>
    <row r="116" spans="10:11" x14ac:dyDescent="0.25">
      <c r="J116" s="15">
        <v>110</v>
      </c>
      <c r="K116" s="16">
        <v>0</v>
      </c>
    </row>
    <row r="117" spans="10:11" x14ac:dyDescent="0.25">
      <c r="J117" s="15">
        <v>112</v>
      </c>
      <c r="K117" s="16">
        <v>0</v>
      </c>
    </row>
    <row r="118" spans="10:11" x14ac:dyDescent="0.25">
      <c r="J118" s="15">
        <v>114</v>
      </c>
      <c r="K118" s="16">
        <v>0</v>
      </c>
    </row>
    <row r="119" spans="10:11" x14ac:dyDescent="0.25">
      <c r="J119" s="15">
        <v>116</v>
      </c>
      <c r="K119" s="16">
        <v>0</v>
      </c>
    </row>
    <row r="120" spans="10:11" x14ac:dyDescent="0.25">
      <c r="J120" s="15">
        <v>118</v>
      </c>
      <c r="K120" s="16">
        <v>0</v>
      </c>
    </row>
    <row r="121" spans="10:11" ht="15.75" thickBot="1" x14ac:dyDescent="0.3">
      <c r="J121" s="34" t="s">
        <v>90</v>
      </c>
      <c r="K121" s="34">
        <v>0</v>
      </c>
    </row>
  </sheetData>
  <sortState ref="J76:J120">
    <sortCondition ref="J76"/>
  </sortState>
  <mergeCells count="12">
    <mergeCell ref="B43:C43"/>
    <mergeCell ref="B44:C44"/>
    <mergeCell ref="B45:C45"/>
    <mergeCell ref="X3:Y3"/>
    <mergeCell ref="F34:J34"/>
    <mergeCell ref="Q3:R3"/>
    <mergeCell ref="Q4:R4"/>
    <mergeCell ref="K4:L4"/>
    <mergeCell ref="T3:U3"/>
    <mergeCell ref="T4:U4"/>
    <mergeCell ref="N3:O3"/>
    <mergeCell ref="N4:O4"/>
  </mergeCells>
  <pageMargins left="0.7" right="0.7" top="0.75" bottom="0.75" header="0.3" footer="0.3"/>
  <pageSetup orientation="portrait" r:id="rId1"/>
  <ignoredErrors>
    <ignoredError sqref="K8 K9:K3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S M Halloran</cp:lastModifiedBy>
  <dcterms:created xsi:type="dcterms:W3CDTF">2015-06-17T09:08:55Z</dcterms:created>
  <dcterms:modified xsi:type="dcterms:W3CDTF">2015-07-17T15:04:35Z</dcterms:modified>
</cp:coreProperties>
</file>