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filterPrivacy="1" codeName="ThisWorkbook"/>
  <xr:revisionPtr revIDLastSave="0" documentId="8_{BDDB2A9E-7A8B-4EFF-9E8F-5FBD200A8F40}" xr6:coauthVersionLast="36" xr6:coauthVersionMax="36" xr10:uidLastSave="{00000000-0000-0000-0000-000000000000}"/>
  <bookViews>
    <workbookView xWindow="22930" yWindow="-110" windowWidth="30940" windowHeight="175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11" l="1"/>
  <c r="F22" i="11"/>
  <c r="F21" i="11" s="1"/>
  <c r="F23" i="11"/>
  <c r="F24" i="11"/>
  <c r="E3" i="11"/>
  <c r="E24" i="11" l="1"/>
  <c r="E9" i="11"/>
  <c r="H7" i="11"/>
  <c r="F9" i="11" l="1"/>
  <c r="E10" i="11" s="1"/>
  <c r="F10" i="11" s="1"/>
  <c r="E11" i="11" s="1"/>
  <c r="F11" i="11" s="1"/>
  <c r="F8" i="11" l="1"/>
  <c r="H8" i="11" s="1"/>
  <c r="E13" i="11"/>
  <c r="I5" i="11"/>
  <c r="H26" i="11"/>
  <c r="H25" i="11"/>
  <c r="H24" i="11"/>
  <c r="E12" i="11" l="1"/>
  <c r="F13" i="11"/>
  <c r="E14" i="11" s="1"/>
  <c r="F14" i="11" s="1"/>
  <c r="E15" i="11" s="1"/>
  <c r="F15" i="11" s="1"/>
  <c r="E17" i="11" s="1"/>
  <c r="H9" i="11"/>
  <c r="I6" i="11"/>
  <c r="E16" i="11" l="1"/>
  <c r="E18" i="11"/>
  <c r="F17" i="11"/>
  <c r="H17" i="11" s="1"/>
  <c r="H10" i="11"/>
  <c r="H13" i="11"/>
  <c r="J5" i="11"/>
  <c r="K5" i="11" s="1"/>
  <c r="L5" i="11" s="1"/>
  <c r="M5" i="11" s="1"/>
  <c r="N5" i="11" s="1"/>
  <c r="O5" i="11" s="1"/>
  <c r="P5" i="11" s="1"/>
  <c r="I4" i="11"/>
  <c r="F18" i="11" l="1"/>
  <c r="H14" i="11"/>
  <c r="H11" i="11"/>
  <c r="P4" i="11"/>
  <c r="Q5" i="11"/>
  <c r="R5" i="11" s="1"/>
  <c r="S5" i="11" s="1"/>
  <c r="T5" i="11" s="1"/>
  <c r="U5" i="11" s="1"/>
  <c r="V5" i="11" s="1"/>
  <c r="W5" i="11" s="1"/>
  <c r="J6" i="11"/>
  <c r="E19" i="11" l="1"/>
  <c r="F19" i="11" s="1"/>
  <c r="E20" i="11" s="1"/>
  <c r="F20" i="11" s="1"/>
  <c r="F16" i="11" s="1"/>
  <c r="H16" i="11" s="1"/>
  <c r="E22" i="11"/>
  <c r="E23" i="11"/>
  <c r="H18" i="11"/>
  <c r="W4" i="11"/>
  <c r="X5" i="11"/>
  <c r="Y5" i="11" s="1"/>
  <c r="Z5" i="11" s="1"/>
  <c r="AA5" i="11" s="1"/>
  <c r="AB5" i="11" s="1"/>
  <c r="AC5" i="11" s="1"/>
  <c r="AD5" i="11" s="1"/>
  <c r="K6" i="11"/>
  <c r="H22" i="11" l="1"/>
  <c r="E21" i="11"/>
  <c r="H21" i="11" s="1"/>
  <c r="H15" i="11"/>
  <c r="F12" i="11"/>
  <c r="H12" i="11" s="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<sst xmlns="http://schemas.openxmlformats.org/spreadsheetml/2006/main" count="73" uniqueCount="61">
  <si>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</si>
  <si>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</si>
  <si>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</si>
  <si>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</si>
  <si>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</si>
  <si>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</si>
  <si>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</si>
  <si>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</si>
  <si>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</si>
  <si>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</si>
  <si>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</si>
  <si>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</si>
  <si>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</si>
  <si>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</si>
  <si>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</si>
  <si>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</si>
  <si>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</si>
  <si>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</si>
  <si>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</si>
  <si>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</si>
  <si>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</si>
  <si>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</si>
  <si>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</si>
  <si>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</si>
  <si>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</si>
  <si>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</si>
  <si>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</si>
  <si>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</si>
  <si>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</si>
  <si>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</si>
  <si>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</si>
  <si>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</si>
  <si>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</si>
  <si>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</si>
  <si>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</si>
  <si>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</si>
  <si>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</si>
  <si>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</si>
  <si>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Critical Path</t>
  </si>
  <si>
    <t>◊</t>
  </si>
  <si>
    <t>↓</t>
  </si>
  <si>
    <t xml:space="preserve">Analyse </t>
  </si>
  <si>
    <t>find a need or oportunity</t>
  </si>
  <si>
    <t xml:space="preserve">collect and an analyse data </t>
  </si>
  <si>
    <t xml:space="preserve">document requirements </t>
  </si>
  <si>
    <t xml:space="preserve">dev eval criteria </t>
  </si>
  <si>
    <t>dev detialed design</t>
  </si>
  <si>
    <t xml:space="preserve">manage data and files </t>
  </si>
  <si>
    <t xml:space="preserve">dev software solution </t>
  </si>
  <si>
    <t>eval efficiency of dev model</t>
  </si>
  <si>
    <t xml:space="preserve">eval efficiency of software solution </t>
  </si>
  <si>
    <t>validate test and modify</t>
  </si>
  <si>
    <t xml:space="preserve">conduct usability tests </t>
  </si>
  <si>
    <t>dev design ideas</t>
  </si>
  <si>
    <t>Write Up</t>
  </si>
  <si>
    <t>P2P messaging system</t>
  </si>
  <si>
    <t>P2P messaging</t>
  </si>
  <si>
    <t>Connor Cuffe</t>
  </si>
  <si>
    <t>Design</t>
  </si>
  <si>
    <t>Development</t>
  </si>
  <si>
    <t>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</si>
</sst>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9">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20"/>
      <color theme="1"/>
      <name val="Aptos Narrow"/>
      <family val="2"/>
    </font>
    <font>
      <b/>
      <sz val="26"/>
      <color theme="1"/>
      <name val="Aptos Narrow"/>
      <family val="2"/>
    </font>
    <font>
      <b/>
      <sz val="26"/>
      <color rgb="FF000000"/>
      <name val="Aptos Narrow"/>
      <family val="2"/>
    </font>
    <font>
      <b/>
      <sz val="20"/>
      <color rgb="FF000000"/>
      <name val="Aptos Narrow"/>
      <family val="2"/>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8064A2"/>
        <bgColor rgb="FF000000"/>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9D9D9"/>
      </top>
      <bottom style="medium">
        <color rgb="FFD9D9D9"/>
      </bottom>
      <diagonal/>
    </border>
    <border>
      <left/>
      <right style="thin">
        <color rgb="FFD9D9D9"/>
      </right>
      <top style="medium">
        <color rgb="FFD9D9D9"/>
      </top>
      <bottom style="medium">
        <color rgb="FFD9D9D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5" fontId="5" fillId="3" borderId="2" xfId="0" applyNumberFormat="1" applyFont="1" applyFill="1" applyBorder="1" applyAlignment="1">
      <alignment horizontal="center" vertical="center"/>
    </xf>
    <xf numFmtId="0" fontId="25" fillId="0" borderId="9" xfId="0" applyFont="1" applyBorder="1" applyAlignment="1">
      <alignment horizontal="center" vertical="center"/>
    </xf>
    <xf numFmtId="0" fontId="26" fillId="0" borderId="9" xfId="0" applyFont="1" applyBorder="1" applyAlignment="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0" fontId="27" fillId="14" borderId="11" xfId="0" applyFont="1" applyFill="1" applyBorder="1" applyAlignment="1">
      <alignment horizontal="center" vertical="center"/>
    </xf>
    <xf numFmtId="0" fontId="28" fillId="0" borderId="12" xfId="0" applyFont="1" applyBorder="1" applyAlignment="1">
      <alignment horizontal="center" vertical="center"/>
    </xf>
    <xf numFmtId="0" fontId="0" fillId="8" borderId="2" xfId="11" applyFont="1" applyFill="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9"/>
  <sheetViews>
    <sheetView showGridLines="0" tabSelected="1" showRuler="0" topLeftCell="B1" zoomScale="85" zoomScaleNormal="85" zoomScalePageLayoutView="70" workbookViewId="0">
      <pane ySplit="6" topLeftCell="A7" activePane="bottomLeft" state="frozen"/>
      <selection pane="bottomLeft" activeCell="D9" sqref="D9"/>
    </sheetView>
  </sheetViews>
  <sheetFormatPr defaultRowHeight="30" customHeight="1"/>
  <cols>
    <col min="1" max="1" width="2.6328125" style="54" customWidth="1"/>
    <col min="2" max="2" width="19.81640625" customWidth="1"/>
    <col min="3" max="3" width="30.6328125" customWidth="1"/>
    <col min="4" max="4" width="10.6328125" customWidth="1"/>
    <col min="5" max="5" width="10.453125" style="5" customWidth="1"/>
    <col min="6" max="6" width="10.453125" customWidth="1"/>
    <col min="7" max="7" width="2.6328125" customWidth="1"/>
    <col min="8" max="8" width="6.08984375" hidden="1" customWidth="1"/>
    <col min="9" max="64" width="2.54296875" customWidth="1"/>
    <col min="69" max="70" width="10.36328125"/>
  </cols>
  <sheetData>
    <row r="1" spans="1:64" ht="30" customHeight="1">
      <c r="A1" s="55" t="s">
        <v>28</v>
      </c>
      <c r="B1" s="58" t="s">
        <v>55</v>
      </c>
      <c r="C1" s="1"/>
      <c r="D1" s="2"/>
      <c r="E1" s="4"/>
      <c r="F1" s="43"/>
      <c r="H1" s="2"/>
      <c r="I1" s="76" t="s">
        <v>12</v>
      </c>
    </row>
    <row r="2" spans="1:64" ht="30" customHeight="1">
      <c r="A2" s="54" t="s">
        <v>24</v>
      </c>
      <c r="B2" s="59" t="s">
        <v>56</v>
      </c>
      <c r="I2" s="77" t="s">
        <v>17</v>
      </c>
    </row>
    <row r="3" spans="1:64" ht="30" customHeight="1">
      <c r="A3" s="54" t="s">
        <v>35</v>
      </c>
      <c r="B3" s="60" t="s">
        <v>57</v>
      </c>
      <c r="C3" s="86" t="s">
        <v>1</v>
      </c>
      <c r="D3" s="87"/>
      <c r="E3" s="85">
        <f>DATE(2024,4,1)</f>
        <v>45383</v>
      </c>
      <c r="F3" s="85"/>
    </row>
    <row r="4" spans="1:64" ht="30" customHeight="1">
      <c r="A4" s="55" t="s">
        <v>29</v>
      </c>
      <c r="C4" s="86" t="s">
        <v>8</v>
      </c>
      <c r="D4" s="87"/>
      <c r="E4" s="7">
        <v>1</v>
      </c>
      <c r="I4" s="82">
        <f>I5</f>
        <v>45383</v>
      </c>
      <c r="J4" s="83"/>
      <c r="K4" s="83"/>
      <c r="L4" s="83"/>
      <c r="M4" s="83"/>
      <c r="N4" s="83"/>
      <c r="O4" s="84"/>
      <c r="P4" s="82">
        <f>P5</f>
        <v>45390</v>
      </c>
      <c r="Q4" s="83"/>
      <c r="R4" s="83"/>
      <c r="S4" s="83"/>
      <c r="T4" s="83"/>
      <c r="U4" s="83"/>
      <c r="V4" s="84"/>
      <c r="W4" s="82">
        <f>W5</f>
        <v>45397</v>
      </c>
      <c r="X4" s="83"/>
      <c r="Y4" s="83"/>
      <c r="Z4" s="83"/>
      <c r="AA4" s="83"/>
      <c r="AB4" s="83"/>
      <c r="AC4" s="84"/>
      <c r="AD4" s="82">
        <f>AD5</f>
        <v>45404</v>
      </c>
      <c r="AE4" s="83"/>
      <c r="AF4" s="83"/>
      <c r="AG4" s="83"/>
      <c r="AH4" s="83"/>
      <c r="AI4" s="83"/>
      <c r="AJ4" s="84"/>
      <c r="AK4" s="82">
        <f>AK5</f>
        <v>45411</v>
      </c>
      <c r="AL4" s="83"/>
      <c r="AM4" s="83"/>
      <c r="AN4" s="83"/>
      <c r="AO4" s="83"/>
      <c r="AP4" s="83"/>
      <c r="AQ4" s="84"/>
      <c r="AR4" s="82">
        <f>AR5</f>
        <v>45418</v>
      </c>
      <c r="AS4" s="83"/>
      <c r="AT4" s="83"/>
      <c r="AU4" s="83"/>
      <c r="AV4" s="83"/>
      <c r="AW4" s="83"/>
      <c r="AX4" s="84"/>
      <c r="AY4" s="82">
        <f>AY5</f>
        <v>45425</v>
      </c>
      <c r="AZ4" s="83"/>
      <c r="BA4" s="83"/>
      <c r="BB4" s="83"/>
      <c r="BC4" s="83"/>
      <c r="BD4" s="83"/>
      <c r="BE4" s="84"/>
      <c r="BF4" s="82">
        <f>BF5</f>
        <v>45432</v>
      </c>
      <c r="BG4" s="83"/>
      <c r="BH4" s="83"/>
      <c r="BI4" s="83"/>
      <c r="BJ4" s="83"/>
      <c r="BK4" s="83"/>
      <c r="BL4" s="84"/>
    </row>
    <row r="5" spans="1:64" ht="15" customHeight="1">
      <c r="A5" s="55" t="s">
        <v>30</v>
      </c>
      <c r="B5" s="75"/>
      <c r="C5" s="75"/>
      <c r="D5" s="75"/>
      <c r="E5" s="75"/>
      <c r="F5" s="75"/>
      <c r="G5" s="75"/>
      <c r="I5" s="11">
        <f>Project_Start-WEEKDAY(Project_Start,1)+2+7*(Display_Week-1)</f>
        <v>45383</v>
      </c>
      <c r="J5" s="10">
        <f>I5+1</f>
        <v>45384</v>
      </c>
      <c r="K5" s="10">
        <f t="shared" ref="K5:AX5" si="0">J5+1</f>
        <v>45385</v>
      </c>
      <c r="L5" s="10">
        <f t="shared" si="0"/>
        <v>45386</v>
      </c>
      <c r="M5" s="10">
        <f t="shared" si="0"/>
        <v>45387</v>
      </c>
      <c r="N5" s="10">
        <f t="shared" si="0"/>
        <v>45388</v>
      </c>
      <c r="O5" s="12">
        <f t="shared" si="0"/>
        <v>45389</v>
      </c>
      <c r="P5" s="11">
        <f>O5+1</f>
        <v>45390</v>
      </c>
      <c r="Q5" s="10">
        <f>P5+1</f>
        <v>45391</v>
      </c>
      <c r="R5" s="10">
        <f t="shared" si="0"/>
        <v>45392</v>
      </c>
      <c r="S5" s="10">
        <f t="shared" si="0"/>
        <v>45393</v>
      </c>
      <c r="T5" s="10">
        <f t="shared" si="0"/>
        <v>45394</v>
      </c>
      <c r="U5" s="10">
        <f t="shared" si="0"/>
        <v>45395</v>
      </c>
      <c r="V5" s="12">
        <f t="shared" si="0"/>
        <v>45396</v>
      </c>
      <c r="W5" s="11">
        <f>V5+1</f>
        <v>45397</v>
      </c>
      <c r="X5" s="10">
        <f>W5+1</f>
        <v>45398</v>
      </c>
      <c r="Y5" s="10">
        <f t="shared" si="0"/>
        <v>45399</v>
      </c>
      <c r="Z5" s="10">
        <f t="shared" si="0"/>
        <v>45400</v>
      </c>
      <c r="AA5" s="10">
        <f t="shared" si="0"/>
        <v>45401</v>
      </c>
      <c r="AB5" s="10">
        <f t="shared" si="0"/>
        <v>45402</v>
      </c>
      <c r="AC5" s="12">
        <f t="shared" si="0"/>
        <v>45403</v>
      </c>
      <c r="AD5" s="11">
        <f>AC5+1</f>
        <v>45404</v>
      </c>
      <c r="AE5" s="10">
        <f>AD5+1</f>
        <v>45405</v>
      </c>
      <c r="AF5" s="10">
        <f t="shared" si="0"/>
        <v>45406</v>
      </c>
      <c r="AG5" s="10">
        <f t="shared" si="0"/>
        <v>45407</v>
      </c>
      <c r="AH5" s="10">
        <f t="shared" si="0"/>
        <v>45408</v>
      </c>
      <c r="AI5" s="10">
        <f t="shared" si="0"/>
        <v>45409</v>
      </c>
      <c r="AJ5" s="12">
        <f t="shared" si="0"/>
        <v>45410</v>
      </c>
      <c r="AK5" s="11">
        <f>AJ5+1</f>
        <v>45411</v>
      </c>
      <c r="AL5" s="10">
        <f>AK5+1</f>
        <v>45412</v>
      </c>
      <c r="AM5" s="10">
        <f t="shared" si="0"/>
        <v>45413</v>
      </c>
      <c r="AN5" s="10">
        <f t="shared" si="0"/>
        <v>45414</v>
      </c>
      <c r="AO5" s="10">
        <f t="shared" si="0"/>
        <v>45415</v>
      </c>
      <c r="AP5" s="10">
        <f t="shared" si="0"/>
        <v>45416</v>
      </c>
      <c r="AQ5" s="12">
        <f t="shared" si="0"/>
        <v>45417</v>
      </c>
      <c r="AR5" s="11">
        <f>AQ5+1</f>
        <v>45418</v>
      </c>
      <c r="AS5" s="10">
        <f>AR5+1</f>
        <v>45419</v>
      </c>
      <c r="AT5" s="10">
        <f t="shared" si="0"/>
        <v>45420</v>
      </c>
      <c r="AU5" s="10">
        <f t="shared" si="0"/>
        <v>45421</v>
      </c>
      <c r="AV5" s="10">
        <f t="shared" si="0"/>
        <v>45422</v>
      </c>
      <c r="AW5" s="10">
        <f t="shared" si="0"/>
        <v>45423</v>
      </c>
      <c r="AX5" s="12">
        <f t="shared" si="0"/>
        <v>45424</v>
      </c>
      <c r="AY5" s="11">
        <f>AX5+1</f>
        <v>45425</v>
      </c>
      <c r="AZ5" s="10">
        <f>AY5+1</f>
        <v>45426</v>
      </c>
      <c r="BA5" s="10">
        <f t="shared" ref="BA5:BE5" si="1">AZ5+1</f>
        <v>45427</v>
      </c>
      <c r="BB5" s="10">
        <f t="shared" si="1"/>
        <v>45428</v>
      </c>
      <c r="BC5" s="10">
        <f t="shared" si="1"/>
        <v>45429</v>
      </c>
      <c r="BD5" s="10">
        <f t="shared" si="1"/>
        <v>45430</v>
      </c>
      <c r="BE5" s="12">
        <f t="shared" si="1"/>
        <v>45431</v>
      </c>
      <c r="BF5" s="11">
        <f>BE5+1</f>
        <v>45432</v>
      </c>
      <c r="BG5" s="10">
        <f>BF5+1</f>
        <v>45433</v>
      </c>
      <c r="BH5" s="10">
        <f t="shared" ref="BH5:BL5" si="2">BG5+1</f>
        <v>45434</v>
      </c>
      <c r="BI5" s="10">
        <f t="shared" si="2"/>
        <v>45435</v>
      </c>
      <c r="BJ5" s="10">
        <f t="shared" si="2"/>
        <v>45436</v>
      </c>
      <c r="BK5" s="10">
        <f t="shared" si="2"/>
        <v>45437</v>
      </c>
      <c r="BL5" s="12">
        <f t="shared" si="2"/>
        <v>45438</v>
      </c>
    </row>
    <row r="6" spans="1:64" ht="30" customHeight="1" thickBot="1">
      <c r="A6" s="55" t="s">
        <v>31</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c r="A7" s="54" t="s">
        <v>36</v>
      </c>
      <c r="C7" s="57"/>
      <c r="E7"/>
      <c r="H7" t="str">
        <f>IF(OR(ISBLANK(task_start),ISBLANK(task_end)),"",task_end-task_start+1)</f>
        <v/>
      </c>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row>
    <row r="8" spans="1:64" s="3" customFormat="1" ht="30" customHeight="1" thickBot="1">
      <c r="A8" s="55" t="s">
        <v>32</v>
      </c>
      <c r="B8" s="18" t="s">
        <v>41</v>
      </c>
      <c r="C8" s="94" t="s">
        <v>38</v>
      </c>
      <c r="D8" s="19">
        <v>0.55000000000000004</v>
      </c>
      <c r="E8" s="61">
        <f>Project_Start</f>
        <v>45383</v>
      </c>
      <c r="F8" s="79">
        <f>F11</f>
        <v>45409</v>
      </c>
      <c r="G8" s="17"/>
      <c r="H8" s="17">
        <f t="shared" ref="H8:H26" si="6">IF(OR(ISBLANK(task_start),ISBLANK(task_end)),"",task_end-task_start+1)</f>
        <v>27</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64" s="3" customFormat="1" ht="30" customHeight="1" thickBot="1">
      <c r="A9" s="55" t="s">
        <v>37</v>
      </c>
      <c r="B9" s="88" t="s">
        <v>42</v>
      </c>
      <c r="C9" s="66"/>
      <c r="D9" s="20">
        <v>1</v>
      </c>
      <c r="E9" s="61">
        <f>Project_Start</f>
        <v>45383</v>
      </c>
      <c r="F9" s="61">
        <f>E9+13</f>
        <v>45396</v>
      </c>
      <c r="G9" s="17"/>
      <c r="H9" s="17">
        <f t="shared" si="6"/>
        <v>14</v>
      </c>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row>
    <row r="10" spans="1:64" s="3" customFormat="1" ht="30" customHeight="1" thickBot="1">
      <c r="A10" s="55" t="s">
        <v>33</v>
      </c>
      <c r="B10" s="88" t="s">
        <v>43</v>
      </c>
      <c r="C10" s="66"/>
      <c r="D10" s="20">
        <v>0</v>
      </c>
      <c r="E10" s="61">
        <f>F9+1</f>
        <v>45397</v>
      </c>
      <c r="F10" s="61">
        <f>E10+7</f>
        <v>45404</v>
      </c>
      <c r="G10" s="17"/>
      <c r="H10" s="17">
        <f t="shared" si="6"/>
        <v>8</v>
      </c>
      <c r="I10" s="40"/>
      <c r="J10" s="40"/>
      <c r="K10" s="40"/>
      <c r="L10" s="40"/>
      <c r="M10" s="40"/>
      <c r="N10" s="40"/>
      <c r="O10" s="40"/>
      <c r="P10" s="81"/>
      <c r="Q10" s="80"/>
      <c r="R10" s="40"/>
      <c r="S10" s="40"/>
      <c r="T10" s="40"/>
      <c r="U10" s="41"/>
      <c r="V10" s="41"/>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row>
    <row r="11" spans="1:64" s="3" customFormat="1" ht="30" customHeight="1" thickBot="1">
      <c r="A11" s="54"/>
      <c r="B11" s="88" t="s">
        <v>44</v>
      </c>
      <c r="C11" s="66"/>
      <c r="D11" s="20">
        <v>0</v>
      </c>
      <c r="E11" s="61">
        <f>F10+1</f>
        <v>45405</v>
      </c>
      <c r="F11" s="61">
        <f>E11+4</f>
        <v>45409</v>
      </c>
      <c r="G11" s="17"/>
      <c r="H11" s="17">
        <f t="shared" si="6"/>
        <v>5</v>
      </c>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92" t="s">
        <v>39</v>
      </c>
      <c r="AJ11" s="93" t="s">
        <v>40</v>
      </c>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row>
    <row r="12" spans="1:64" s="3" customFormat="1" ht="30" customHeight="1" thickBot="1">
      <c r="A12" s="55" t="s">
        <v>34</v>
      </c>
      <c r="B12" s="21" t="s">
        <v>58</v>
      </c>
      <c r="C12" s="67" t="s">
        <v>38</v>
      </c>
      <c r="D12" s="22"/>
      <c r="E12" s="23">
        <f>E13</f>
        <v>45410</v>
      </c>
      <c r="F12" s="24">
        <f>F15</f>
        <v>45416</v>
      </c>
      <c r="G12" s="17"/>
      <c r="H12" s="17">
        <f t="shared" si="6"/>
        <v>7</v>
      </c>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row>
    <row r="13" spans="1:64" s="3" customFormat="1" ht="30" customHeight="1" thickBot="1">
      <c r="A13" s="55"/>
      <c r="B13" s="89" t="s">
        <v>53</v>
      </c>
      <c r="C13" s="68"/>
      <c r="D13" s="25">
        <v>0</v>
      </c>
      <c r="E13" s="62">
        <f>F11+1</f>
        <v>45410</v>
      </c>
      <c r="F13" s="62">
        <f>E13+1</f>
        <v>45411</v>
      </c>
      <c r="G13" s="17"/>
      <c r="H13" s="17">
        <f t="shared" si="6"/>
        <v>2</v>
      </c>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row>
    <row r="14" spans="1:64" s="3" customFormat="1" ht="30" customHeight="1" thickBot="1">
      <c r="A14" s="54"/>
      <c r="B14" s="89" t="s">
        <v>45</v>
      </c>
      <c r="C14" s="68"/>
      <c r="D14" s="25">
        <v>0</v>
      </c>
      <c r="E14" s="62">
        <f>F13+1</f>
        <v>45412</v>
      </c>
      <c r="F14" s="62">
        <f>E14+2</f>
        <v>45414</v>
      </c>
      <c r="G14" s="17"/>
      <c r="H14" s="17">
        <f t="shared" si="6"/>
        <v>3</v>
      </c>
      <c r="I14" s="40"/>
      <c r="J14" s="40"/>
      <c r="K14" s="40"/>
      <c r="L14" s="40"/>
      <c r="M14" s="40"/>
      <c r="N14" s="40"/>
      <c r="O14" s="40"/>
      <c r="P14" s="40"/>
      <c r="Q14" s="40"/>
      <c r="R14" s="40"/>
      <c r="S14" s="40"/>
      <c r="T14" s="40"/>
      <c r="U14" s="41"/>
      <c r="V14" s="41"/>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row>
    <row r="15" spans="1:64" s="3" customFormat="1" ht="30" customHeight="1" thickBot="1">
      <c r="A15" s="54"/>
      <c r="B15" s="89" t="s">
        <v>46</v>
      </c>
      <c r="C15" s="68"/>
      <c r="D15" s="25">
        <v>0</v>
      </c>
      <c r="E15" s="62">
        <f>F14</f>
        <v>45414</v>
      </c>
      <c r="F15" s="62">
        <f>E15+2</f>
        <v>45416</v>
      </c>
      <c r="G15" s="17"/>
      <c r="H15" s="17">
        <f t="shared" si="6"/>
        <v>3</v>
      </c>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92" t="s">
        <v>39</v>
      </c>
      <c r="AQ15" s="93" t="s">
        <v>40</v>
      </c>
      <c r="AR15" s="40"/>
      <c r="AS15" s="40"/>
      <c r="AT15" s="40"/>
      <c r="AU15" s="40"/>
      <c r="AV15" s="40"/>
      <c r="AW15" s="40"/>
      <c r="AX15" s="40"/>
      <c r="AY15" s="40"/>
      <c r="AZ15" s="40"/>
      <c r="BA15" s="40"/>
      <c r="BB15" s="40"/>
      <c r="BC15" s="40"/>
      <c r="BD15" s="40"/>
      <c r="BE15" s="40"/>
      <c r="BF15" s="40"/>
      <c r="BG15" s="40"/>
      <c r="BH15" s="40"/>
      <c r="BI15" s="40"/>
      <c r="BJ15" s="40"/>
      <c r="BK15" s="40"/>
      <c r="BL15" s="40"/>
    </row>
    <row r="16" spans="1:64" s="3" customFormat="1" ht="30" customHeight="1" thickBot="1">
      <c r="A16" s="54" t="s">
        <v>25</v>
      </c>
      <c r="B16" s="26" t="s">
        <v>59</v>
      </c>
      <c r="C16" s="69" t="s">
        <v>38</v>
      </c>
      <c r="D16" s="27"/>
      <c r="E16" s="28">
        <f>E17</f>
        <v>45417</v>
      </c>
      <c r="F16" s="29">
        <f>F20</f>
        <v>45626</v>
      </c>
      <c r="G16" s="17"/>
      <c r="H16" s="17">
        <f t="shared" si="6"/>
        <v>210</v>
      </c>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row>
    <row r="17" spans="1:64" s="3" customFormat="1" ht="30" customHeight="1" thickBot="1">
      <c r="A17" s="54"/>
      <c r="B17" s="90" t="s">
        <v>47</v>
      </c>
      <c r="C17" s="70"/>
      <c r="D17" s="30">
        <v>0</v>
      </c>
      <c r="E17" s="63">
        <f>F15+1</f>
        <v>45417</v>
      </c>
      <c r="F17" s="63">
        <f>E17+1</f>
        <v>45418</v>
      </c>
      <c r="G17" s="17"/>
      <c r="H17" s="17">
        <f t="shared" si="6"/>
        <v>2</v>
      </c>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row>
    <row r="18" spans="1:64" s="3" customFormat="1" ht="30" customHeight="1" thickBot="1">
      <c r="A18" s="54"/>
      <c r="B18" s="90" t="s">
        <v>48</v>
      </c>
      <c r="C18" s="70"/>
      <c r="D18" s="30">
        <v>0</v>
      </c>
      <c r="E18" s="63">
        <f>E17</f>
        <v>45417</v>
      </c>
      <c r="F18" s="63">
        <f>E18+105</f>
        <v>45522</v>
      </c>
      <c r="G18" s="17"/>
      <c r="H18" s="17">
        <f t="shared" si="6"/>
        <v>106</v>
      </c>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92" t="s">
        <v>39</v>
      </c>
      <c r="BL18" s="93" t="s">
        <v>40</v>
      </c>
    </row>
    <row r="19" spans="1:64" s="3" customFormat="1" ht="30" customHeight="1" thickBot="1">
      <c r="A19" s="54"/>
      <c r="B19" s="90" t="s">
        <v>51</v>
      </c>
      <c r="C19" s="70"/>
      <c r="D19" s="30">
        <v>0</v>
      </c>
      <c r="E19" s="63">
        <f>F18+1</f>
        <v>45523</v>
      </c>
      <c r="F19" s="63">
        <f>E19+98</f>
        <v>45621</v>
      </c>
      <c r="G19" s="17"/>
      <c r="H19" s="17"/>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row>
    <row r="20" spans="1:64" s="3" customFormat="1" ht="30" customHeight="1" thickBot="1">
      <c r="A20" s="54"/>
      <c r="B20" s="90" t="s">
        <v>52</v>
      </c>
      <c r="C20" s="70"/>
      <c r="D20" s="30">
        <v>0</v>
      </c>
      <c r="E20" s="63">
        <f>F19+1</f>
        <v>45622</v>
      </c>
      <c r="F20" s="63">
        <f>E20+4</f>
        <v>45626</v>
      </c>
      <c r="G20" s="17"/>
      <c r="H20" s="17"/>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row>
    <row r="21" spans="1:64" s="3" customFormat="1" ht="30" customHeight="1" thickBot="1">
      <c r="A21" s="54" t="s">
        <v>25</v>
      </c>
      <c r="B21" s="31" t="s">
        <v>60</v>
      </c>
      <c r="C21" s="71" t="s">
        <v>38</v>
      </c>
      <c r="D21" s="32"/>
      <c r="E21" s="64">
        <f>E22</f>
        <v>45522</v>
      </c>
      <c r="F21" s="64">
        <f>F22</f>
        <v>45555</v>
      </c>
      <c r="G21" s="17"/>
      <c r="H21" s="17">
        <f t="shared" si="6"/>
        <v>34</v>
      </c>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row>
    <row r="22" spans="1:64" s="3" customFormat="1" ht="30" customHeight="1" thickBot="1">
      <c r="A22" s="54"/>
      <c r="B22" s="91" t="s">
        <v>50</v>
      </c>
      <c r="C22" s="72"/>
      <c r="D22" s="33">
        <v>0</v>
      </c>
      <c r="E22" s="64">
        <f>F18</f>
        <v>45522</v>
      </c>
      <c r="F22" s="64">
        <f>DATE(2024,9,20)</f>
        <v>45555</v>
      </c>
      <c r="G22" s="17"/>
      <c r="H22" s="17">
        <f t="shared" si="6"/>
        <v>34</v>
      </c>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row>
    <row r="23" spans="1:64" s="3" customFormat="1" ht="30" customHeight="1" thickBot="1">
      <c r="A23" s="54"/>
      <c r="B23" s="91" t="s">
        <v>49</v>
      </c>
      <c r="C23" s="72"/>
      <c r="D23" s="33">
        <v>0</v>
      </c>
      <c r="E23" s="64">
        <f>F18</f>
        <v>45522</v>
      </c>
      <c r="F23" s="64">
        <f>DATE(2024,9,20)</f>
        <v>45555</v>
      </c>
      <c r="G23" s="17"/>
      <c r="H23" s="17"/>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row>
    <row r="24" spans="1:64" s="3" customFormat="1" ht="30" customHeight="1" thickBot="1">
      <c r="A24" s="54"/>
      <c r="B24" s="91" t="s">
        <v>54</v>
      </c>
      <c r="C24" s="72"/>
      <c r="D24" s="33">
        <v>0</v>
      </c>
      <c r="E24" s="64">
        <f>Project_Start</f>
        <v>45383</v>
      </c>
      <c r="F24" s="64">
        <f>DATE(2024,9,20)</f>
        <v>45555</v>
      </c>
      <c r="G24" s="17"/>
      <c r="H24" s="17">
        <f t="shared" si="6"/>
        <v>173</v>
      </c>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92" t="s">
        <v>39</v>
      </c>
      <c r="AW24" s="93" t="s">
        <v>40</v>
      </c>
      <c r="AX24" s="40"/>
      <c r="AY24" s="40"/>
      <c r="AZ24" s="40"/>
      <c r="BA24" s="40"/>
      <c r="BB24" s="40"/>
      <c r="BC24" s="40"/>
      <c r="BD24" s="40"/>
      <c r="BE24" s="40"/>
      <c r="BF24" s="40"/>
      <c r="BG24" s="40"/>
      <c r="BH24" s="40"/>
      <c r="BI24" s="40"/>
      <c r="BJ24" s="40"/>
      <c r="BK24" s="40"/>
      <c r="BL24" s="40"/>
    </row>
    <row r="25" spans="1:64" s="3" customFormat="1" ht="30" customHeight="1" thickBot="1">
      <c r="A25" s="54" t="s">
        <v>27</v>
      </c>
      <c r="B25" s="74"/>
      <c r="C25" s="73"/>
      <c r="D25" s="16"/>
      <c r="E25" s="65"/>
      <c r="F25" s="65"/>
      <c r="G25" s="17"/>
      <c r="H25" s="17" t="str">
        <f t="shared" si="6"/>
        <v/>
      </c>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row>
    <row r="26" spans="1:64" s="3" customFormat="1" ht="30" customHeight="1" thickBot="1">
      <c r="A26" s="55" t="s">
        <v>26</v>
      </c>
      <c r="B26" s="34" t="s">
        <v>0</v>
      </c>
      <c r="C26" s="35"/>
      <c r="D26" s="36"/>
      <c r="E26" s="37"/>
      <c r="F26" s="38"/>
      <c r="G26" s="39"/>
      <c r="H26" s="39" t="str">
        <f t="shared" si="6"/>
        <v/>
      </c>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row>
    <row r="27" spans="1:64" ht="30" customHeight="1">
      <c r="G27" s="6"/>
    </row>
    <row r="28" spans="1:64" ht="30" customHeight="1">
      <c r="C28" s="14"/>
      <c r="F28" s="56"/>
    </row>
    <row r="29" spans="1:64" ht="30" customHeight="1">
      <c r="C29"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21:D22 D24:D26 D7:D18">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1:AH11 AK11:BL11 I15:AO15 AR15:BL15 I19:BL23 I18:BJ18 I25:BL26 I24:AU24 AX24:BL24 I12:BL14 I16:BL17 I5:BL10">
    <cfRule type="expression" dxfId="2" priority="36">
      <formula>AND(TODAY()&gt;=I$5,TODAY()&lt;J$5)</formula>
    </cfRule>
  </conditionalFormatting>
  <conditionalFormatting sqref="I11:AH11 AK11:BL11 I15:AO15 AR15:BL15 I19:BL23 I18:BJ18 I25:BL26 I24:AU24 AX24:BL24 I12:BL14 I16:BL17 I7:BL10">
    <cfRule type="expression" dxfId="1" priority="30">
      <formula>AND(task_start&lt;=I$5,ROUNDDOWN((task_end-task_start+1)*task_progress,0)+task_start-1&gt;=I$5)</formula>
    </cfRule>
    <cfRule type="expression" dxfId="0" priority="31" stopIfTrue="1">
      <formula>AND(task_end&gt;=I$5,task_start&lt;J$5)</formula>
    </cfRule>
  </conditionalFormatting>
  <conditionalFormatting sqref="D19">
    <cfRule type="dataBar" priority="3">
      <dataBar>
        <cfvo type="num" val="0"/>
        <cfvo type="num" val="1"/>
        <color theme="0" tint="-0.249977111117893"/>
      </dataBar>
      <extLst>
        <ext xmlns:x14="http://schemas.microsoft.com/office/spreadsheetml/2009/9/main" uri="{B025F937-C7B1-47D3-B67F-A62EFF666E3E}">
          <x14:id>{E75E30FA-3233-4429-8213-E134A34E2E74}</x14:id>
        </ext>
      </extLst>
    </cfRule>
  </conditionalFormatting>
  <conditionalFormatting sqref="D20">
    <cfRule type="dataBar" priority="2">
      <dataBar>
        <cfvo type="num" val="0"/>
        <cfvo type="num" val="1"/>
        <color theme="0" tint="-0.249977111117893"/>
      </dataBar>
      <extLst>
        <ext xmlns:x14="http://schemas.microsoft.com/office/spreadsheetml/2009/9/main" uri="{B025F937-C7B1-47D3-B67F-A62EFF666E3E}">
          <x14:id>{096DB2A3-121D-49FE-9144-C58488C95BA6}</x14:id>
        </ext>
      </extLst>
    </cfRule>
  </conditionalFormatting>
  <conditionalFormatting sqref="D23">
    <cfRule type="dataBar" priority="1">
      <dataBar>
        <cfvo type="num" val="0"/>
        <cfvo type="num" val="1"/>
        <color theme="0" tint="-0.249977111117893"/>
      </dataBar>
      <extLst>
        <ext xmlns:x14="http://schemas.microsoft.com/office/spreadsheetml/2009/9/main" uri="{B025F937-C7B1-47D3-B67F-A62EFF666E3E}">
          <x14:id>{780E40B2-E8A3-4420-B69B-80ECA735A42B}</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D21:D22 D24:D26 D7:D18</xm:sqref>
        </x14:conditionalFormatting>
        <x14:conditionalFormatting xmlns:xm="http://schemas.microsoft.com/office/excel/2006/main">
          <x14:cfRule type="dataBar" id="{E75E30FA-3233-4429-8213-E134A34E2E74}">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096DB2A3-121D-49FE-9144-C58488C95BA6}">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780E40B2-E8A3-4420-B69B-80ECA735A42B}">
            <x14:dataBar minLength="0" maxLength="100" gradient="0">
              <x14:cfvo type="num">
                <xm:f>0</xm:f>
              </x14:cfvo>
              <x14:cfvo type="num">
                <xm:f>1</xm:f>
              </x14:cfvo>
              <x14:negativeFillColor rgb="FFFF0000"/>
              <x14:axisColor rgb="FF000000"/>
            </x14:dataBar>
          </x14:cfRule>
          <xm:sqref>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8984375" defaultRowHeight="13"/>
  <cols>
    <col min="1" max="1" width="87.08984375" style="44" customWidth="1"/>
    <col min="2" max="16384" width="9.08984375" style="2"/>
  </cols>
  <sheetData>
    <row r="1" spans="1:2" ht="46.5" customHeight="1"/>
    <row r="2" spans="1:2" s="46" customFormat="1" ht="15.5">
      <c r="A2" s="45" t="s">
        <v>12</v>
      </c>
      <c r="B2" s="45"/>
    </row>
    <row r="3" spans="1:2" s="50" customFormat="1" ht="27" customHeight="1">
      <c r="A3" s="78" t="s">
        <v>17</v>
      </c>
      <c r="B3" s="51"/>
    </row>
    <row r="4" spans="1:2" s="47" customFormat="1" ht="26">
      <c r="A4" s="48" t="s">
        <v>11</v>
      </c>
    </row>
    <row r="5" spans="1:2" ht="74.150000000000006" customHeight="1">
      <c r="A5" s="49" t="s">
        <v>20</v>
      </c>
    </row>
    <row r="6" spans="1:2" ht="26.25" customHeight="1">
      <c r="A6" s="48" t="s">
        <v>23</v>
      </c>
    </row>
    <row r="7" spans="1:2" s="44" customFormat="1" ht="205" customHeight="1">
      <c r="A7" s="53" t="s">
        <v>22</v>
      </c>
    </row>
    <row r="8" spans="1:2" s="47" customFormat="1" ht="26">
      <c r="A8" s="48" t="s">
        <v>13</v>
      </c>
    </row>
    <row r="9" spans="1:2" ht="58">
      <c r="A9" s="49" t="s">
        <v>21</v>
      </c>
    </row>
    <row r="10" spans="1:2" s="44" customFormat="1" ht="28" customHeight="1">
      <c r="A10" s="52" t="s">
        <v>19</v>
      </c>
    </row>
    <row r="11" spans="1:2" s="47" customFormat="1" ht="26">
      <c r="A11" s="48" t="s">
        <v>10</v>
      </c>
    </row>
    <row r="12" spans="1:2" ht="29">
      <c r="A12" s="49" t="s">
        <v>18</v>
      </c>
    </row>
    <row r="13" spans="1:2" s="44" customFormat="1" ht="28" customHeight="1">
      <c r="A13" s="52" t="s">
        <v>4</v>
      </c>
    </row>
    <row r="14" spans="1:2" s="47" customFormat="1" ht="26">
      <c r="A14" s="48" t="s">
        <v>14</v>
      </c>
    </row>
    <row r="15" spans="1:2" ht="75" customHeight="1">
      <c r="A15" s="49" t="s">
        <v>15</v>
      </c>
    </row>
    <row r="16" spans="1:2" ht="72.5">
      <c r="A16" s="49"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2024-04-17T02:13:05Z</dcterms:modified>
</cp:coreProperties>
</file>