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 Data\Upogebia\R Code and Analysis\Tables\"/>
    </mc:Choice>
  </mc:AlternateContent>
  <xr:revisionPtr revIDLastSave="0" documentId="13_ncr:1_{65D7E164-7C52-496E-8AD2-18DA3F7DF82B}" xr6:coauthVersionLast="45" xr6:coauthVersionMax="45" xr10:uidLastSave="{00000000-0000-0000-0000-000000000000}"/>
  <bookViews>
    <workbookView xWindow="19090" yWindow="-5020" windowWidth="25820" windowHeight="14020" activeTab="1" xr2:uid="{00000000-000D-0000-FFFF-FFFF00000000}"/>
  </bookViews>
  <sheets>
    <sheet name="Table1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I30" i="2"/>
  <c r="I31" i="2"/>
  <c r="I32" i="2"/>
  <c r="I33" i="2"/>
  <c r="I34" i="2"/>
  <c r="I35" i="2"/>
  <c r="I27" i="2"/>
  <c r="I26" i="2"/>
  <c r="E41" i="2" l="1"/>
  <c r="E47" i="2"/>
  <c r="E39" i="2"/>
  <c r="E40" i="2"/>
  <c r="E42" i="2"/>
  <c r="E43" i="2"/>
  <c r="E44" i="2"/>
  <c r="E45" i="2"/>
  <c r="E46" i="2"/>
  <c r="E38" i="2"/>
  <c r="D41" i="2"/>
  <c r="D39" i="2"/>
  <c r="D40" i="2"/>
  <c r="D42" i="2"/>
  <c r="D43" i="2"/>
  <c r="D44" i="2"/>
  <c r="D45" i="2"/>
  <c r="D46" i="2"/>
  <c r="D47" i="2"/>
  <c r="D38" i="2"/>
  <c r="F38" i="2"/>
  <c r="G27" i="2"/>
  <c r="G28" i="2"/>
  <c r="G30" i="2"/>
  <c r="G31" i="2"/>
  <c r="G32" i="2"/>
  <c r="G33" i="2"/>
  <c r="G34" i="2"/>
  <c r="G35" i="2"/>
  <c r="G26" i="2"/>
  <c r="E27" i="2"/>
  <c r="E28" i="2"/>
  <c r="E30" i="2"/>
  <c r="E31" i="2"/>
  <c r="E32" i="2"/>
  <c r="E33" i="2"/>
  <c r="E34" i="2"/>
  <c r="E35" i="2"/>
  <c r="E26" i="2"/>
  <c r="K23" i="2"/>
  <c r="G47" i="2" s="1"/>
  <c r="I14" i="2"/>
  <c r="I15" i="2"/>
  <c r="F39" i="2" s="1"/>
  <c r="I16" i="2"/>
  <c r="F40" i="2" s="1"/>
  <c r="I18" i="2"/>
  <c r="F42" i="2" s="1"/>
  <c r="I19" i="2"/>
  <c r="F43" i="2" s="1"/>
  <c r="I20" i="2"/>
  <c r="F44" i="2" s="1"/>
  <c r="I21" i="2"/>
  <c r="F45" i="2" s="1"/>
  <c r="I22" i="2"/>
  <c r="F46" i="2" s="1"/>
  <c r="I23" i="2"/>
  <c r="F47" i="2" s="1"/>
  <c r="H14" i="2"/>
  <c r="H15" i="2"/>
  <c r="H16" i="2"/>
  <c r="H17" i="2"/>
  <c r="H18" i="2"/>
  <c r="H19" i="2"/>
  <c r="H20" i="2"/>
  <c r="H21" i="2"/>
  <c r="H22" i="2"/>
  <c r="H23" i="2"/>
  <c r="K14" i="2"/>
  <c r="G38" i="2" s="1"/>
  <c r="K15" i="2"/>
  <c r="G39" i="2" s="1"/>
  <c r="K16" i="2"/>
  <c r="G40" i="2" s="1"/>
  <c r="K18" i="2"/>
  <c r="G42" i="2" s="1"/>
  <c r="K19" i="2"/>
  <c r="G43" i="2" s="1"/>
  <c r="K20" i="2"/>
  <c r="G44" i="2" s="1"/>
  <c r="K21" i="2"/>
  <c r="G45" i="2" s="1"/>
  <c r="K22" i="2"/>
  <c r="G46" i="2" s="1"/>
  <c r="J14" i="2"/>
  <c r="J15" i="2"/>
  <c r="J16" i="2"/>
  <c r="J17" i="2"/>
  <c r="J18" i="2"/>
  <c r="J19" i="2"/>
  <c r="J20" i="2"/>
  <c r="J21" i="2"/>
  <c r="J22" i="2"/>
  <c r="J23" i="2"/>
  <c r="E14" i="2"/>
  <c r="E15" i="2"/>
  <c r="E16" i="2"/>
  <c r="E17" i="2"/>
  <c r="E18" i="2"/>
  <c r="E19" i="2"/>
  <c r="E20" i="2"/>
  <c r="E21" i="2"/>
  <c r="E22" i="2"/>
  <c r="E23" i="2"/>
  <c r="G14" i="2"/>
  <c r="G15" i="2"/>
  <c r="G16" i="2"/>
  <c r="G18" i="2"/>
  <c r="G19" i="2"/>
  <c r="G20" i="2"/>
  <c r="G21" i="2"/>
  <c r="G22" i="2"/>
  <c r="G23" i="2"/>
</calcChain>
</file>

<file path=xl/sharedStrings.xml><?xml version="1.0" encoding="utf-8"?>
<sst xmlns="http://schemas.openxmlformats.org/spreadsheetml/2006/main" count="188" uniqueCount="38">
  <si>
    <t>Calvert Island</t>
  </si>
  <si>
    <t>No aquaculture</t>
  </si>
  <si>
    <t>Baynes Sound</t>
  </si>
  <si>
    <t>Shellfish farm</t>
  </si>
  <si>
    <t>Location</t>
  </si>
  <si>
    <t>Date</t>
  </si>
  <si>
    <t>Site Usage</t>
  </si>
  <si>
    <t>N/A</t>
  </si>
  <si>
    <t>Total Sample Size (n)</t>
  </si>
  <si>
    <t xml:space="preserve">Bopyrid Prevalence </t>
  </si>
  <si>
    <t>n Large Host</t>
  </si>
  <si>
    <t>Prevalence Large Host</t>
  </si>
  <si>
    <t>Mean Carapace Length (Size, mm)</t>
  </si>
  <si>
    <t>Mean Size Large Host (mm)</t>
  </si>
  <si>
    <t>Mean Carapace Length (mm)</t>
  </si>
  <si>
    <t>Host Sample Size</t>
  </si>
  <si>
    <t>(N/A)</t>
  </si>
  <si>
    <t>NA</t>
  </si>
  <si>
    <t xml:space="preserve">Empirical Bopyrid Prevalence </t>
  </si>
  <si>
    <t xml:space="preserve">Predicted Bopyrid Prevalence </t>
  </si>
  <si>
    <t>Mean Host Carapace Length (mm)</t>
  </si>
  <si>
    <t>Empirical Bopyrid Prevalence</t>
  </si>
  <si>
    <t>Host Sample Size
all (susceptible)</t>
  </si>
  <si>
    <t>Mean Host Carapace Length (mm)
all (susceptible)</t>
  </si>
  <si>
    <t>location</t>
  </si>
  <si>
    <t>date</t>
  </si>
  <si>
    <t>site.type</t>
  </si>
  <si>
    <t>hosts</t>
  </si>
  <si>
    <t>hosts.big</t>
  </si>
  <si>
    <t>host.length</t>
  </si>
  <si>
    <t>host.length.big</t>
  </si>
  <si>
    <t>infested</t>
  </si>
  <si>
    <t>infest.big</t>
  </si>
  <si>
    <t>prevalence</t>
  </si>
  <si>
    <t>prev.big</t>
  </si>
  <si>
    <t>(Intercept).x</t>
  </si>
  <si>
    <t>(Intercept).y</t>
  </si>
  <si>
    <t>Empirical Bopyrid Prevalence
no. infested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</si>
</sst>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"/>
    <numFmt numFmtId="166" formatCode="0.000"/>
    <numFmt numFmtId="167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164" fontId="18" fillId="33" borderId="0" xfId="0" applyNumberFormat="1" applyFont="1" applyFill="1"/>
    <xf numFmtId="2" fontId="18" fillId="33" borderId="0" xfId="0" applyNumberFormat="1" applyFont="1" applyFill="1"/>
    <xf numFmtId="0" fontId="18" fillId="33" borderId="0" xfId="0" applyFont="1" applyFill="1" applyAlignment="1">
      <alignment horizontal="right"/>
    </xf>
    <xf numFmtId="0" fontId="18" fillId="33" borderId="11" xfId="0" applyFont="1" applyFill="1" applyBorder="1" applyAlignment="1">
      <alignment horizontal="center" wrapText="1"/>
    </xf>
    <xf numFmtId="0" fontId="18" fillId="33" borderId="10" xfId="0" applyFont="1" applyFill="1" applyBorder="1"/>
    <xf numFmtId="164" fontId="18" fillId="33" borderId="10" xfId="0" applyNumberFormat="1" applyFont="1" applyFill="1" applyBorder="1"/>
    <xf numFmtId="2" fontId="18" fillId="33" borderId="10" xfId="0" applyNumberFormat="1" applyFont="1" applyFill="1" applyBorder="1"/>
    <xf numFmtId="2" fontId="18" fillId="33" borderId="0" xfId="0" applyNumberFormat="1" applyFont="1" applyFill="1" applyAlignment="1">
      <alignment horizontal="left"/>
    </xf>
    <xf numFmtId="0" fontId="18" fillId="33" borderId="0" xfId="0" applyFont="1" applyFill="1" applyAlignment="1">
      <alignment horizontal="left"/>
    </xf>
    <xf numFmtId="2" fontId="18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8" fillId="33" borderId="0" xfId="0" applyNumberFormat="1" applyFont="1" applyFill="1"/>
    <xf numFmtId="165" fontId="18" fillId="33" borderId="10" xfId="0" applyNumberFormat="1" applyFont="1" applyFill="1" applyBorder="1"/>
    <xf numFmtId="0" fontId="18" fillId="33" borderId="11" xfId="0" applyFont="1" applyFill="1" applyBorder="1" applyAlignment="1">
      <alignment horizontal="center" wrapText="1"/>
    </xf>
    <xf numFmtId="2" fontId="0" fillId="0" borderId="0" xfId="0" applyNumberFormat="1"/>
    <xf numFmtId="0" fontId="18" fillId="33" borderId="11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167" fontId="18" fillId="33" borderId="0" xfId="0" applyNumberFormat="1" applyFont="1" applyFill="1" applyAlignment="1">
      <alignment horizontal="left"/>
    </xf>
    <xf numFmtId="166" fontId="18" fillId="33" borderId="10" xfId="0" applyNumberFormat="1" applyFont="1" applyFill="1" applyBorder="1" applyAlignment="1">
      <alignment horizontal="left"/>
    </xf>
    <xf numFmtId="2" fontId="18" fillId="33" borderId="0" xfId="0" applyNumberFormat="1" applyFont="1" applyFill="1" applyAlignment="1">
      <alignment horizontal="center"/>
    </xf>
    <xf numFmtId="2" fontId="18" fillId="33" borderId="10" xfId="0" applyNumberFormat="1" applyFont="1" applyFill="1" applyBorder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4" fontId="0" fillId="0" borderId="0" xfId="0" applyNumberFormat="1"/>
    <xf numFmtId="0" fontId="18" fillId="33" borderId="10" xfId="0" applyFont="1" applyFill="1" applyBorder="1" applyAlignment="1">
      <alignment horizontal="right"/>
    </xf>
    <xf numFmtId="1" fontId="18" fillId="33" borderId="0" xfId="0" applyNumberFormat="1" applyFont="1" applyFill="1" applyAlignment="1">
      <alignment horizontal="left"/>
    </xf>
    <xf numFmtId="1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defaultRowHeight="14.5" x14ac:dyDescent="0.35"/>
  <cols>
    <col min="1" max="1" width="15.54296875" customWidth="1"/>
    <col min="2" max="2" width="12.453125" customWidth="1"/>
    <col min="3" max="3" width="15.81640625" customWidth="1"/>
    <col min="4" max="4" width="7.81640625" customWidth="1"/>
    <col min="5" max="5" width="15" customWidth="1"/>
    <col min="6" max="6" width="12.1796875" customWidth="1"/>
    <col min="7" max="7" width="8" customWidth="1"/>
    <col min="8" max="8" width="15" customWidth="1"/>
    <col min="9" max="9" width="12.1796875" customWidth="1"/>
  </cols>
  <sheetData>
    <row r="1" spans="1:9" ht="42.5" x14ac:dyDescent="0.35">
      <c r="A1" s="5" t="s">
        <v>4</v>
      </c>
      <c r="B1" s="5" t="s">
        <v>5</v>
      </c>
      <c r="C1" s="5" t="s">
        <v>6</v>
      </c>
      <c r="D1" s="5" t="s">
        <v>8</v>
      </c>
      <c r="E1" s="5" t="s">
        <v>12</v>
      </c>
      <c r="F1" s="5" t="s">
        <v>9</v>
      </c>
      <c r="G1" s="5" t="s">
        <v>10</v>
      </c>
      <c r="H1" s="5" t="s">
        <v>13</v>
      </c>
      <c r="I1" s="5" t="s">
        <v>11</v>
      </c>
    </row>
    <row r="2" spans="1:9" x14ac:dyDescent="0.35">
      <c r="A2" s="1" t="s">
        <v>2</v>
      </c>
      <c r="B2" s="2">
        <v>42569</v>
      </c>
      <c r="C2" s="1" t="s">
        <v>1</v>
      </c>
      <c r="D2" s="1">
        <v>5</v>
      </c>
      <c r="E2" s="3">
        <v>7.74</v>
      </c>
      <c r="F2" s="3">
        <v>0.4</v>
      </c>
      <c r="G2" s="1">
        <v>2</v>
      </c>
      <c r="H2" s="3">
        <v>11.85</v>
      </c>
      <c r="I2" s="3">
        <v>1</v>
      </c>
    </row>
    <row r="3" spans="1:9" x14ac:dyDescent="0.35">
      <c r="A3" s="1" t="s">
        <v>2</v>
      </c>
      <c r="B3" s="2">
        <v>42570</v>
      </c>
      <c r="C3" s="1" t="s">
        <v>3</v>
      </c>
      <c r="D3" s="1">
        <v>10</v>
      </c>
      <c r="E3" s="3">
        <v>9.75</v>
      </c>
      <c r="F3" s="3">
        <v>0.3</v>
      </c>
      <c r="G3" s="1">
        <v>5</v>
      </c>
      <c r="H3" s="3">
        <v>12.9</v>
      </c>
      <c r="I3" s="3">
        <v>0.4</v>
      </c>
    </row>
    <row r="4" spans="1:9" x14ac:dyDescent="0.35">
      <c r="A4" s="1" t="s">
        <v>2</v>
      </c>
      <c r="B4" s="2">
        <v>42571</v>
      </c>
      <c r="C4" s="1" t="s">
        <v>3</v>
      </c>
      <c r="D4" s="1">
        <v>36</v>
      </c>
      <c r="E4" s="3">
        <v>7.55</v>
      </c>
      <c r="F4" s="3">
        <v>0.06</v>
      </c>
      <c r="G4" s="1">
        <v>6</v>
      </c>
      <c r="H4" s="3">
        <v>15.8</v>
      </c>
      <c r="I4" s="3">
        <v>0.33</v>
      </c>
    </row>
    <row r="5" spans="1:9" x14ac:dyDescent="0.35">
      <c r="A5" s="1" t="s">
        <v>2</v>
      </c>
      <c r="B5" s="2">
        <v>42572</v>
      </c>
      <c r="C5" s="1" t="s">
        <v>1</v>
      </c>
      <c r="D5" s="1">
        <v>1</v>
      </c>
      <c r="E5" s="3">
        <v>6</v>
      </c>
      <c r="F5" s="3">
        <v>0</v>
      </c>
      <c r="G5" s="4" t="s">
        <v>7</v>
      </c>
      <c r="H5" s="4" t="s">
        <v>7</v>
      </c>
      <c r="I5" s="4" t="s">
        <v>7</v>
      </c>
    </row>
    <row r="6" spans="1:9" x14ac:dyDescent="0.35">
      <c r="A6" s="1" t="s">
        <v>2</v>
      </c>
      <c r="B6" s="2">
        <v>42573</v>
      </c>
      <c r="C6" s="1" t="s">
        <v>1</v>
      </c>
      <c r="D6" s="1">
        <v>56</v>
      </c>
      <c r="E6" s="3">
        <v>7.77</v>
      </c>
      <c r="F6" s="3">
        <v>0.02</v>
      </c>
      <c r="G6" s="1">
        <v>13</v>
      </c>
      <c r="H6" s="3">
        <v>13.11</v>
      </c>
      <c r="I6" s="3">
        <v>0</v>
      </c>
    </row>
    <row r="7" spans="1:9" x14ac:dyDescent="0.35">
      <c r="A7" s="1" t="s">
        <v>2</v>
      </c>
      <c r="B7" s="2">
        <v>43298</v>
      </c>
      <c r="C7" s="1" t="s">
        <v>3</v>
      </c>
      <c r="D7" s="1">
        <v>7</v>
      </c>
      <c r="E7" s="3">
        <v>12.7</v>
      </c>
      <c r="F7" s="3">
        <v>0.56999999999999995</v>
      </c>
      <c r="G7" s="1">
        <v>4</v>
      </c>
      <c r="H7" s="3">
        <v>15.22</v>
      </c>
      <c r="I7" s="3">
        <v>0.75</v>
      </c>
    </row>
    <row r="8" spans="1:9" x14ac:dyDescent="0.35">
      <c r="A8" s="1" t="s">
        <v>0</v>
      </c>
      <c r="B8" s="2">
        <v>43310</v>
      </c>
      <c r="C8" s="1" t="s">
        <v>1</v>
      </c>
      <c r="D8" s="1">
        <v>25</v>
      </c>
      <c r="E8" s="3">
        <v>14.68</v>
      </c>
      <c r="F8" s="3">
        <v>0.44</v>
      </c>
      <c r="G8" s="1">
        <v>21</v>
      </c>
      <c r="H8" s="3">
        <v>15.77</v>
      </c>
      <c r="I8" s="3">
        <v>0.52</v>
      </c>
    </row>
    <row r="9" spans="1:9" x14ac:dyDescent="0.35">
      <c r="A9" s="1" t="s">
        <v>0</v>
      </c>
      <c r="B9" s="2">
        <v>43314</v>
      </c>
      <c r="C9" s="1" t="s">
        <v>1</v>
      </c>
      <c r="D9" s="1">
        <v>95</v>
      </c>
      <c r="E9" s="3">
        <v>13.88</v>
      </c>
      <c r="F9" s="3">
        <v>0.2</v>
      </c>
      <c r="G9" s="1">
        <v>81</v>
      </c>
      <c r="H9" s="3">
        <v>14.67</v>
      </c>
      <c r="I9" s="3">
        <v>0.23</v>
      </c>
    </row>
    <row r="10" spans="1:9" x14ac:dyDescent="0.35">
      <c r="A10" s="1" t="s">
        <v>0</v>
      </c>
      <c r="B10" s="2">
        <v>43326</v>
      </c>
      <c r="C10" s="1" t="s">
        <v>1</v>
      </c>
      <c r="D10" s="1">
        <v>47</v>
      </c>
      <c r="E10" s="3">
        <v>17.7</v>
      </c>
      <c r="F10" s="3">
        <v>0.21</v>
      </c>
      <c r="G10" s="1">
        <v>45</v>
      </c>
      <c r="H10" s="3">
        <v>18.11</v>
      </c>
      <c r="I10" s="3">
        <v>0.22</v>
      </c>
    </row>
    <row r="11" spans="1:9" x14ac:dyDescent="0.35">
      <c r="A11" s="6" t="s">
        <v>0</v>
      </c>
      <c r="B11" s="7">
        <v>43484</v>
      </c>
      <c r="C11" s="6" t="s">
        <v>1</v>
      </c>
      <c r="D11" s="6">
        <v>63</v>
      </c>
      <c r="E11" s="8">
        <v>14.4</v>
      </c>
      <c r="F11" s="8">
        <v>0.13</v>
      </c>
      <c r="G11" s="6">
        <v>46</v>
      </c>
      <c r="H11" s="8">
        <v>16.84</v>
      </c>
      <c r="I11" s="8">
        <v>0.15</v>
      </c>
    </row>
  </sheetData>
  <sortState xmlns:xlrd2="http://schemas.microsoft.com/office/spreadsheetml/2017/richdata2" ref="A2:I11">
    <sortCondition ref="B2:B1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"/>
  <sheetViews>
    <sheetView tabSelected="1" topLeftCell="A12" workbookViewId="0">
      <selection activeCell="I37" sqref="I37"/>
    </sheetView>
  </sheetViews>
  <sheetFormatPr defaultRowHeight="14.5" x14ac:dyDescent="0.35"/>
  <cols>
    <col min="1" max="1" width="16.453125" customWidth="1"/>
    <col min="2" max="2" width="13.54296875" customWidth="1"/>
    <col min="3" max="3" width="16.1796875" customWidth="1"/>
    <col min="4" max="9" width="10" customWidth="1"/>
    <col min="10" max="10" width="7.81640625" customWidth="1"/>
    <col min="11" max="11" width="11.81640625" customWidth="1"/>
    <col min="14" max="14" width="9.7265625" bestFit="1" customWidth="1"/>
  </cols>
  <sheetData>
    <row r="1" spans="1:25" ht="60" customHeight="1" x14ac:dyDescent="0.35">
      <c r="A1" s="17" t="s">
        <v>4</v>
      </c>
      <c r="B1" s="17" t="s">
        <v>5</v>
      </c>
      <c r="C1" s="17" t="s">
        <v>6</v>
      </c>
      <c r="D1" s="30" t="s">
        <v>15</v>
      </c>
      <c r="E1" s="30"/>
      <c r="F1" s="30" t="s">
        <v>14</v>
      </c>
      <c r="G1" s="30"/>
      <c r="H1" s="30" t="s">
        <v>18</v>
      </c>
      <c r="I1" s="30"/>
      <c r="J1" s="30" t="s">
        <v>19</v>
      </c>
      <c r="K1" s="30"/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35">
      <c r="A2" s="1" t="s">
        <v>2</v>
      </c>
      <c r="B2" s="2">
        <v>42569</v>
      </c>
      <c r="C2" s="1" t="s">
        <v>1</v>
      </c>
      <c r="D2">
        <v>5</v>
      </c>
      <c r="E2">
        <v>2</v>
      </c>
      <c r="F2">
        <v>7.74</v>
      </c>
      <c r="G2">
        <v>11.85</v>
      </c>
      <c r="H2">
        <v>0.4</v>
      </c>
      <c r="I2">
        <v>1</v>
      </c>
      <c r="J2">
        <v>0.30369503806439002</v>
      </c>
      <c r="K2">
        <v>0.72995771354863204</v>
      </c>
      <c r="M2" t="s">
        <v>2</v>
      </c>
      <c r="N2" s="26">
        <v>42569</v>
      </c>
      <c r="O2" t="s">
        <v>1</v>
      </c>
      <c r="P2">
        <v>5</v>
      </c>
      <c r="Q2">
        <v>2</v>
      </c>
      <c r="R2">
        <v>7.74</v>
      </c>
      <c r="S2">
        <v>11.85</v>
      </c>
      <c r="T2">
        <v>2</v>
      </c>
      <c r="U2">
        <v>2</v>
      </c>
      <c r="V2">
        <v>0.4</v>
      </c>
      <c r="W2">
        <v>1</v>
      </c>
      <c r="X2">
        <v>0.30369503806439002</v>
      </c>
      <c r="Y2">
        <v>0.72995771354863204</v>
      </c>
    </row>
    <row r="3" spans="1:25" x14ac:dyDescent="0.35">
      <c r="A3" s="1" t="s">
        <v>2</v>
      </c>
      <c r="B3" s="2">
        <v>42570</v>
      </c>
      <c r="C3" s="1" t="s">
        <v>3</v>
      </c>
      <c r="D3">
        <v>10</v>
      </c>
      <c r="E3">
        <v>8</v>
      </c>
      <c r="F3">
        <v>9.75</v>
      </c>
      <c r="G3">
        <v>11.32</v>
      </c>
      <c r="H3">
        <v>0.3</v>
      </c>
      <c r="I3">
        <v>0.38</v>
      </c>
      <c r="J3">
        <v>0.26231895789294701</v>
      </c>
      <c r="K3">
        <v>0.38257967513973301</v>
      </c>
      <c r="M3" t="s">
        <v>2</v>
      </c>
      <c r="N3" s="26">
        <v>42570</v>
      </c>
      <c r="O3" t="s">
        <v>3</v>
      </c>
      <c r="P3">
        <v>10</v>
      </c>
      <c r="Q3">
        <v>8</v>
      </c>
      <c r="R3">
        <v>9.75</v>
      </c>
      <c r="S3">
        <v>11.32</v>
      </c>
      <c r="T3">
        <v>3</v>
      </c>
      <c r="U3">
        <v>3</v>
      </c>
      <c r="V3">
        <v>0.3</v>
      </c>
      <c r="W3">
        <v>0.38</v>
      </c>
      <c r="X3">
        <v>0.26231895789294701</v>
      </c>
      <c r="Y3">
        <v>0.38257967513973301</v>
      </c>
    </row>
    <row r="4" spans="1:25" x14ac:dyDescent="0.35">
      <c r="A4" s="1" t="s">
        <v>2</v>
      </c>
      <c r="B4" s="2">
        <v>42571</v>
      </c>
      <c r="C4" s="1" t="s">
        <v>3</v>
      </c>
      <c r="D4">
        <v>36</v>
      </c>
      <c r="E4">
        <v>6</v>
      </c>
      <c r="F4">
        <v>7.55</v>
      </c>
      <c r="G4">
        <v>15.8</v>
      </c>
      <c r="H4">
        <v>0.06</v>
      </c>
      <c r="I4">
        <v>0.33</v>
      </c>
      <c r="J4">
        <v>6.7715660602083005E-2</v>
      </c>
      <c r="K4">
        <v>0.35229854664270399</v>
      </c>
      <c r="M4" t="s">
        <v>2</v>
      </c>
      <c r="N4" s="26">
        <v>42571</v>
      </c>
      <c r="O4" t="s">
        <v>3</v>
      </c>
      <c r="P4">
        <v>36</v>
      </c>
      <c r="Q4">
        <v>6</v>
      </c>
      <c r="R4">
        <v>7.55</v>
      </c>
      <c r="S4">
        <v>15.8</v>
      </c>
      <c r="T4">
        <v>2</v>
      </c>
      <c r="U4">
        <v>2</v>
      </c>
      <c r="V4">
        <v>0.06</v>
      </c>
      <c r="W4">
        <v>0.33</v>
      </c>
      <c r="X4">
        <v>6.7715660602083005E-2</v>
      </c>
      <c r="Y4">
        <v>0.35229854664270399</v>
      </c>
    </row>
    <row r="5" spans="1:25" x14ac:dyDescent="0.35">
      <c r="A5" s="1" t="s">
        <v>2</v>
      </c>
      <c r="B5" s="2">
        <v>42572</v>
      </c>
      <c r="C5" s="1" t="s">
        <v>1</v>
      </c>
      <c r="D5">
        <v>1</v>
      </c>
      <c r="E5" t="s">
        <v>17</v>
      </c>
      <c r="F5">
        <v>6</v>
      </c>
      <c r="G5" t="s">
        <v>17</v>
      </c>
      <c r="H5">
        <v>0</v>
      </c>
      <c r="I5" t="s">
        <v>17</v>
      </c>
      <c r="J5">
        <v>0.119103064425716</v>
      </c>
      <c r="K5" t="s">
        <v>17</v>
      </c>
      <c r="M5" t="s">
        <v>2</v>
      </c>
      <c r="N5" s="26">
        <v>42572</v>
      </c>
      <c r="O5" t="s">
        <v>1</v>
      </c>
      <c r="P5">
        <v>1</v>
      </c>
      <c r="Q5" t="s">
        <v>17</v>
      </c>
      <c r="R5">
        <v>6</v>
      </c>
      <c r="S5" t="s">
        <v>17</v>
      </c>
      <c r="T5">
        <v>0</v>
      </c>
      <c r="U5" t="s">
        <v>17</v>
      </c>
      <c r="V5">
        <v>0</v>
      </c>
      <c r="W5" t="s">
        <v>17</v>
      </c>
      <c r="X5">
        <v>0.119103064425716</v>
      </c>
      <c r="Y5" t="s">
        <v>17</v>
      </c>
    </row>
    <row r="6" spans="1:25" x14ac:dyDescent="0.35">
      <c r="A6" s="1" t="s">
        <v>2</v>
      </c>
      <c r="B6" s="2">
        <v>42573</v>
      </c>
      <c r="C6" s="1" t="s">
        <v>1</v>
      </c>
      <c r="D6">
        <v>56</v>
      </c>
      <c r="E6">
        <v>22</v>
      </c>
      <c r="F6">
        <v>7.77</v>
      </c>
      <c r="G6">
        <v>11.63</v>
      </c>
      <c r="H6">
        <v>0.02</v>
      </c>
      <c r="I6">
        <v>0.05</v>
      </c>
      <c r="J6">
        <v>3.2683217195206497E-2</v>
      </c>
      <c r="K6">
        <v>8.3699936525581095E-2</v>
      </c>
      <c r="M6" t="s">
        <v>2</v>
      </c>
      <c r="N6" s="26">
        <v>42573</v>
      </c>
      <c r="O6" t="s">
        <v>1</v>
      </c>
      <c r="P6">
        <v>56</v>
      </c>
      <c r="Q6">
        <v>22</v>
      </c>
      <c r="R6">
        <v>7.77</v>
      </c>
      <c r="S6">
        <v>11.63</v>
      </c>
      <c r="T6">
        <v>1</v>
      </c>
      <c r="U6">
        <v>1</v>
      </c>
      <c r="V6">
        <v>0.02</v>
      </c>
      <c r="W6">
        <v>0.05</v>
      </c>
      <c r="X6">
        <v>3.2683217195206497E-2</v>
      </c>
      <c r="Y6">
        <v>8.3699936525581095E-2</v>
      </c>
    </row>
    <row r="7" spans="1:25" x14ac:dyDescent="0.35">
      <c r="A7" s="1" t="s">
        <v>2</v>
      </c>
      <c r="B7" s="2">
        <v>43298</v>
      </c>
      <c r="C7" s="1" t="s">
        <v>3</v>
      </c>
      <c r="D7">
        <v>7</v>
      </c>
      <c r="E7">
        <v>5</v>
      </c>
      <c r="F7">
        <v>12.7</v>
      </c>
      <c r="G7">
        <v>15.22</v>
      </c>
      <c r="H7">
        <v>0.56999999999999995</v>
      </c>
      <c r="I7" s="16">
        <v>0.8</v>
      </c>
      <c r="J7">
        <v>0.45505547714289302</v>
      </c>
      <c r="K7">
        <v>0.70286575694549402</v>
      </c>
      <c r="M7" t="s">
        <v>2</v>
      </c>
      <c r="N7" s="26">
        <v>43298</v>
      </c>
      <c r="O7" t="s">
        <v>3</v>
      </c>
      <c r="P7">
        <v>7</v>
      </c>
      <c r="Q7">
        <v>5</v>
      </c>
      <c r="R7">
        <v>12.7</v>
      </c>
      <c r="S7">
        <v>15.22</v>
      </c>
      <c r="T7">
        <v>4</v>
      </c>
      <c r="U7">
        <v>4</v>
      </c>
      <c r="V7">
        <v>0.56999999999999995</v>
      </c>
      <c r="W7">
        <v>0.8</v>
      </c>
      <c r="X7">
        <v>0.45505547714289302</v>
      </c>
      <c r="Y7">
        <v>0.70286575694549402</v>
      </c>
    </row>
    <row r="8" spans="1:25" x14ac:dyDescent="0.35">
      <c r="A8" s="1" t="s">
        <v>0</v>
      </c>
      <c r="B8" s="2">
        <v>43310</v>
      </c>
      <c r="C8" s="1" t="s">
        <v>1</v>
      </c>
      <c r="D8">
        <v>25</v>
      </c>
      <c r="E8">
        <v>22</v>
      </c>
      <c r="F8">
        <v>14.68</v>
      </c>
      <c r="G8">
        <v>15.55</v>
      </c>
      <c r="H8">
        <v>0.44</v>
      </c>
      <c r="I8" s="16">
        <v>0.5</v>
      </c>
      <c r="J8">
        <v>0.32189260056914099</v>
      </c>
      <c r="K8">
        <v>0.356279489974001</v>
      </c>
      <c r="M8" t="s">
        <v>0</v>
      </c>
      <c r="N8" s="26">
        <v>43310</v>
      </c>
      <c r="O8" t="s">
        <v>1</v>
      </c>
      <c r="P8">
        <v>25</v>
      </c>
      <c r="Q8">
        <v>22</v>
      </c>
      <c r="R8">
        <v>14.68</v>
      </c>
      <c r="S8">
        <v>15.55</v>
      </c>
      <c r="T8">
        <v>11</v>
      </c>
      <c r="U8">
        <v>11</v>
      </c>
      <c r="V8">
        <v>0.44</v>
      </c>
      <c r="W8">
        <v>0.5</v>
      </c>
      <c r="X8">
        <v>0.32189260056914099</v>
      </c>
      <c r="Y8">
        <v>0.356279489974001</v>
      </c>
    </row>
    <row r="9" spans="1:25" x14ac:dyDescent="0.35">
      <c r="A9" s="1" t="s">
        <v>0</v>
      </c>
      <c r="B9" s="2">
        <v>43314</v>
      </c>
      <c r="C9" s="1" t="s">
        <v>1</v>
      </c>
      <c r="D9">
        <v>95</v>
      </c>
      <c r="E9">
        <v>81</v>
      </c>
      <c r="F9">
        <v>13.88</v>
      </c>
      <c r="G9">
        <v>14.67</v>
      </c>
      <c r="H9">
        <v>0.2</v>
      </c>
      <c r="I9">
        <v>0.23</v>
      </c>
      <c r="J9">
        <v>0.20341302311528001</v>
      </c>
      <c r="K9">
        <v>0.238602601086223</v>
      </c>
      <c r="M9" t="s">
        <v>0</v>
      </c>
      <c r="N9" s="26">
        <v>43314</v>
      </c>
      <c r="O9" t="s">
        <v>1</v>
      </c>
      <c r="P9">
        <v>95</v>
      </c>
      <c r="Q9">
        <v>81</v>
      </c>
      <c r="R9">
        <v>13.88</v>
      </c>
      <c r="S9">
        <v>14.67</v>
      </c>
      <c r="T9">
        <v>19</v>
      </c>
      <c r="U9">
        <v>19</v>
      </c>
      <c r="V9">
        <v>0.2</v>
      </c>
      <c r="W9">
        <v>0.23</v>
      </c>
      <c r="X9">
        <v>0.20341302311528001</v>
      </c>
      <c r="Y9">
        <v>0.238602601086223</v>
      </c>
    </row>
    <row r="10" spans="1:25" x14ac:dyDescent="0.35">
      <c r="A10" s="1" t="s">
        <v>0</v>
      </c>
      <c r="B10" s="2">
        <v>43326</v>
      </c>
      <c r="C10" s="1" t="s">
        <v>1</v>
      </c>
      <c r="D10">
        <v>47</v>
      </c>
      <c r="E10">
        <v>45</v>
      </c>
      <c r="F10">
        <v>17.7</v>
      </c>
      <c r="G10">
        <v>18.11</v>
      </c>
      <c r="H10">
        <v>0.21</v>
      </c>
      <c r="I10">
        <v>0.22</v>
      </c>
      <c r="J10">
        <v>0.20045330615924201</v>
      </c>
      <c r="K10">
        <v>0.22090111488382</v>
      </c>
      <c r="M10" t="s">
        <v>0</v>
      </c>
      <c r="N10" s="26">
        <v>43326</v>
      </c>
      <c r="O10" t="s">
        <v>1</v>
      </c>
      <c r="P10">
        <v>47</v>
      </c>
      <c r="Q10">
        <v>45</v>
      </c>
      <c r="R10">
        <v>17.7</v>
      </c>
      <c r="S10">
        <v>18.11</v>
      </c>
      <c r="T10">
        <v>10</v>
      </c>
      <c r="U10">
        <v>10</v>
      </c>
      <c r="V10">
        <v>0.21</v>
      </c>
      <c r="W10">
        <v>0.22</v>
      </c>
      <c r="X10">
        <v>0.20045330615924201</v>
      </c>
      <c r="Y10">
        <v>0.22090111488382</v>
      </c>
    </row>
    <row r="11" spans="1:25" x14ac:dyDescent="0.35">
      <c r="A11" s="6" t="s">
        <v>0</v>
      </c>
      <c r="B11" s="7">
        <v>43484</v>
      </c>
      <c r="C11" s="6" t="s">
        <v>1</v>
      </c>
      <c r="D11">
        <v>63</v>
      </c>
      <c r="E11">
        <v>48</v>
      </c>
      <c r="F11">
        <v>14.4</v>
      </c>
      <c r="G11">
        <v>16.59</v>
      </c>
      <c r="H11">
        <v>0.13</v>
      </c>
      <c r="I11">
        <v>0.17</v>
      </c>
      <c r="J11">
        <v>0.157986000143052</v>
      </c>
      <c r="K11">
        <v>0.20130517323293201</v>
      </c>
      <c r="M11" t="s">
        <v>0</v>
      </c>
      <c r="N11" s="26">
        <v>43484</v>
      </c>
      <c r="O11" t="s">
        <v>1</v>
      </c>
      <c r="P11">
        <v>63</v>
      </c>
      <c r="Q11">
        <v>48</v>
      </c>
      <c r="R11">
        <v>14.4</v>
      </c>
      <c r="S11">
        <v>16.59</v>
      </c>
      <c r="T11">
        <v>8</v>
      </c>
      <c r="U11">
        <v>8</v>
      </c>
      <c r="V11">
        <v>0.13</v>
      </c>
      <c r="W11">
        <v>0.17</v>
      </c>
      <c r="X11">
        <v>0.157986000143052</v>
      </c>
      <c r="Y11">
        <v>0.20130517323293201</v>
      </c>
    </row>
    <row r="13" spans="1:25" ht="51.65" customHeight="1" x14ac:dyDescent="0.35">
      <c r="A13" s="5" t="s">
        <v>4</v>
      </c>
      <c r="B13" s="5" t="s">
        <v>5</v>
      </c>
      <c r="C13" s="5" t="s">
        <v>6</v>
      </c>
      <c r="D13" s="30" t="s">
        <v>15</v>
      </c>
      <c r="E13" s="30"/>
      <c r="F13" s="30" t="s">
        <v>20</v>
      </c>
      <c r="G13" s="30"/>
      <c r="H13" s="30" t="s">
        <v>21</v>
      </c>
      <c r="I13" s="30"/>
      <c r="J13" s="30" t="s">
        <v>19</v>
      </c>
      <c r="K13" s="30"/>
    </row>
    <row r="14" spans="1:25" x14ac:dyDescent="0.35">
      <c r="A14" s="1" t="s">
        <v>2</v>
      </c>
      <c r="B14" s="2">
        <v>42569</v>
      </c>
      <c r="C14" s="1" t="s">
        <v>1</v>
      </c>
      <c r="D14" s="1">
        <v>5</v>
      </c>
      <c r="E14" s="10" t="str">
        <f>"("&amp;E2&amp;")"</f>
        <v>(2)</v>
      </c>
      <c r="F14" s="13">
        <v>7.74</v>
      </c>
      <c r="G14" s="10" t="str">
        <f>"("&amp;ROUND(G2,1)&amp;")"</f>
        <v>(11.9)</v>
      </c>
      <c r="H14" s="3">
        <f t="shared" ref="H14:H23" si="0">H2</f>
        <v>0.4</v>
      </c>
      <c r="I14" s="9" t="str">
        <f>"("&amp;"1.00"&amp;")"</f>
        <v>(1.00)</v>
      </c>
      <c r="J14" s="3">
        <f t="shared" ref="J14:J23" si="1">ROUND(J2,2)</f>
        <v>0.3</v>
      </c>
      <c r="K14" s="9" t="str">
        <f>"("&amp;ROUND(K2,2)&amp;")"</f>
        <v>(0.73)</v>
      </c>
    </row>
    <row r="15" spans="1:25" x14ac:dyDescent="0.35">
      <c r="A15" s="1" t="s">
        <v>2</v>
      </c>
      <c r="B15" s="2">
        <v>42570</v>
      </c>
      <c r="C15" s="1" t="s">
        <v>3</v>
      </c>
      <c r="D15" s="1">
        <v>10</v>
      </c>
      <c r="E15" s="10" t="str">
        <f t="shared" ref="E15:E23" si="2">"("&amp;E3&amp;")"</f>
        <v>(8)</v>
      </c>
      <c r="F15" s="13">
        <v>9.75</v>
      </c>
      <c r="G15" s="10" t="str">
        <f t="shared" ref="G15:G23" si="3">"("&amp;ROUND(G3,1)&amp;")"</f>
        <v>(11.3)</v>
      </c>
      <c r="H15" s="3">
        <f t="shared" si="0"/>
        <v>0.3</v>
      </c>
      <c r="I15" s="9" t="str">
        <f>"("&amp;I3&amp;")"</f>
        <v>(0.38)</v>
      </c>
      <c r="J15" s="3">
        <f t="shared" si="1"/>
        <v>0.26</v>
      </c>
      <c r="K15" s="9" t="str">
        <f t="shared" ref="K15:K22" si="4">"("&amp;ROUND(K3,2)&amp;")"</f>
        <v>(0.38)</v>
      </c>
    </row>
    <row r="16" spans="1:25" x14ac:dyDescent="0.35">
      <c r="A16" s="1" t="s">
        <v>2</v>
      </c>
      <c r="B16" s="2">
        <v>42571</v>
      </c>
      <c r="C16" s="1" t="s">
        <v>3</v>
      </c>
      <c r="D16" s="1">
        <v>36</v>
      </c>
      <c r="E16" s="10" t="str">
        <f t="shared" si="2"/>
        <v>(6)</v>
      </c>
      <c r="F16" s="13">
        <v>7.55</v>
      </c>
      <c r="G16" s="10" t="str">
        <f t="shared" si="3"/>
        <v>(15.8)</v>
      </c>
      <c r="H16" s="3">
        <f t="shared" si="0"/>
        <v>0.06</v>
      </c>
      <c r="I16" s="9" t="str">
        <f t="shared" ref="I16:I23" si="5">"("&amp;I4&amp;")"</f>
        <v>(0.33)</v>
      </c>
      <c r="J16" s="3">
        <f t="shared" si="1"/>
        <v>7.0000000000000007E-2</v>
      </c>
      <c r="K16" s="9" t="str">
        <f t="shared" si="4"/>
        <v>(0.35)</v>
      </c>
    </row>
    <row r="17" spans="1:11" x14ac:dyDescent="0.35">
      <c r="A17" s="1" t="s">
        <v>2</v>
      </c>
      <c r="B17" s="2">
        <v>42572</v>
      </c>
      <c r="C17" s="1" t="s">
        <v>1</v>
      </c>
      <c r="D17" s="1">
        <v>1</v>
      </c>
      <c r="E17" s="10" t="str">
        <f t="shared" si="2"/>
        <v>(NA)</v>
      </c>
      <c r="F17" s="13">
        <v>6</v>
      </c>
      <c r="G17" s="10" t="s">
        <v>16</v>
      </c>
      <c r="H17" s="3">
        <f t="shared" si="0"/>
        <v>0</v>
      </c>
      <c r="I17" s="10" t="s">
        <v>16</v>
      </c>
      <c r="J17" s="3">
        <f t="shared" si="1"/>
        <v>0.12</v>
      </c>
      <c r="K17" s="10" t="s">
        <v>16</v>
      </c>
    </row>
    <row r="18" spans="1:11" x14ac:dyDescent="0.35">
      <c r="A18" s="1" t="s">
        <v>2</v>
      </c>
      <c r="B18" s="2">
        <v>42573</v>
      </c>
      <c r="C18" s="1" t="s">
        <v>1</v>
      </c>
      <c r="D18" s="1">
        <v>56</v>
      </c>
      <c r="E18" s="10" t="str">
        <f t="shared" si="2"/>
        <v>(22)</v>
      </c>
      <c r="F18" s="13">
        <v>7.77</v>
      </c>
      <c r="G18" s="10" t="str">
        <f t="shared" si="3"/>
        <v>(11.6)</v>
      </c>
      <c r="H18" s="3">
        <f t="shared" si="0"/>
        <v>0.02</v>
      </c>
      <c r="I18" s="9" t="str">
        <f t="shared" si="5"/>
        <v>(0.05)</v>
      </c>
      <c r="J18" s="3">
        <f t="shared" si="1"/>
        <v>0.03</v>
      </c>
      <c r="K18" s="9" t="str">
        <f t="shared" si="4"/>
        <v>(0.08)</v>
      </c>
    </row>
    <row r="19" spans="1:11" x14ac:dyDescent="0.35">
      <c r="A19" s="1" t="s">
        <v>2</v>
      </c>
      <c r="B19" s="2">
        <v>43298</v>
      </c>
      <c r="C19" s="1" t="s">
        <v>3</v>
      </c>
      <c r="D19" s="1">
        <v>7</v>
      </c>
      <c r="E19" s="10" t="str">
        <f t="shared" si="2"/>
        <v>(5)</v>
      </c>
      <c r="F19" s="13">
        <v>12.7</v>
      </c>
      <c r="G19" s="10" t="str">
        <f t="shared" si="3"/>
        <v>(15.2)</v>
      </c>
      <c r="H19" s="3">
        <f t="shared" si="0"/>
        <v>0.56999999999999995</v>
      </c>
      <c r="I19" s="20" t="str">
        <f t="shared" si="5"/>
        <v>(0.8)</v>
      </c>
      <c r="J19" s="3">
        <f t="shared" si="1"/>
        <v>0.46</v>
      </c>
      <c r="K19" s="9" t="str">
        <f t="shared" si="4"/>
        <v>(0.7)</v>
      </c>
    </row>
    <row r="20" spans="1:11" x14ac:dyDescent="0.35">
      <c r="A20" s="1" t="s">
        <v>0</v>
      </c>
      <c r="B20" s="2">
        <v>43310</v>
      </c>
      <c r="C20" s="1" t="s">
        <v>1</v>
      </c>
      <c r="D20" s="1">
        <v>25</v>
      </c>
      <c r="E20" s="10" t="str">
        <f t="shared" si="2"/>
        <v>(22)</v>
      </c>
      <c r="F20" s="13">
        <v>14.68</v>
      </c>
      <c r="G20" s="10" t="str">
        <f t="shared" si="3"/>
        <v>(15.6)</v>
      </c>
      <c r="H20" s="3">
        <f t="shared" si="0"/>
        <v>0.44</v>
      </c>
      <c r="I20" s="9" t="str">
        <f t="shared" si="5"/>
        <v>(0.5)</v>
      </c>
      <c r="J20" s="3">
        <f t="shared" si="1"/>
        <v>0.32</v>
      </c>
      <c r="K20" s="9" t="str">
        <f t="shared" si="4"/>
        <v>(0.36)</v>
      </c>
    </row>
    <row r="21" spans="1:11" x14ac:dyDescent="0.35">
      <c r="A21" s="1" t="s">
        <v>0</v>
      </c>
      <c r="B21" s="2">
        <v>43314</v>
      </c>
      <c r="C21" s="1" t="s">
        <v>1</v>
      </c>
      <c r="D21" s="1">
        <v>95</v>
      </c>
      <c r="E21" s="10" t="str">
        <f t="shared" si="2"/>
        <v>(81)</v>
      </c>
      <c r="F21" s="13">
        <v>13.88</v>
      </c>
      <c r="G21" s="10" t="str">
        <f t="shared" si="3"/>
        <v>(14.7)</v>
      </c>
      <c r="H21" s="3">
        <f t="shared" si="0"/>
        <v>0.2</v>
      </c>
      <c r="I21" s="9" t="str">
        <f t="shared" si="5"/>
        <v>(0.23)</v>
      </c>
      <c r="J21" s="3">
        <f t="shared" si="1"/>
        <v>0.2</v>
      </c>
      <c r="K21" s="9" t="str">
        <f t="shared" si="4"/>
        <v>(0.24)</v>
      </c>
    </row>
    <row r="22" spans="1:11" x14ac:dyDescent="0.35">
      <c r="A22" s="1" t="s">
        <v>0</v>
      </c>
      <c r="B22" s="2">
        <v>43326</v>
      </c>
      <c r="C22" s="1" t="s">
        <v>1</v>
      </c>
      <c r="D22" s="1">
        <v>47</v>
      </c>
      <c r="E22" s="10" t="str">
        <f t="shared" si="2"/>
        <v>(45)</v>
      </c>
      <c r="F22" s="13">
        <v>17.7</v>
      </c>
      <c r="G22" s="10" t="str">
        <f t="shared" si="3"/>
        <v>(18.1)</v>
      </c>
      <c r="H22" s="3">
        <f t="shared" si="0"/>
        <v>0.21</v>
      </c>
      <c r="I22" s="9" t="str">
        <f t="shared" si="5"/>
        <v>(0.22)</v>
      </c>
      <c r="J22" s="3">
        <f t="shared" si="1"/>
        <v>0.2</v>
      </c>
      <c r="K22" s="9" t="str">
        <f t="shared" si="4"/>
        <v>(0.22)</v>
      </c>
    </row>
    <row r="23" spans="1:11" x14ac:dyDescent="0.35">
      <c r="A23" s="6" t="s">
        <v>0</v>
      </c>
      <c r="B23" s="7">
        <v>43484</v>
      </c>
      <c r="C23" s="6" t="s">
        <v>1</v>
      </c>
      <c r="D23" s="6">
        <v>63</v>
      </c>
      <c r="E23" s="12" t="str">
        <f t="shared" si="2"/>
        <v>(48)</v>
      </c>
      <c r="F23" s="14">
        <v>14.4</v>
      </c>
      <c r="G23" s="12" t="str">
        <f t="shared" si="3"/>
        <v>(16.6)</v>
      </c>
      <c r="H23" s="8">
        <f t="shared" si="0"/>
        <v>0.13</v>
      </c>
      <c r="I23" s="11" t="str">
        <f t="shared" si="5"/>
        <v>(0.17)</v>
      </c>
      <c r="J23" s="8">
        <f t="shared" si="1"/>
        <v>0.16</v>
      </c>
      <c r="K23" s="21" t="str">
        <f>"("&amp;ROUND(K11,2)&amp;")"</f>
        <v>(0.2)</v>
      </c>
    </row>
    <row r="25" spans="1:11" ht="45" customHeight="1" x14ac:dyDescent="0.35">
      <c r="A25" s="15" t="s">
        <v>4</v>
      </c>
      <c r="B25" s="15" t="s">
        <v>5</v>
      </c>
      <c r="C25" s="15" t="s">
        <v>6</v>
      </c>
      <c r="D25" s="30" t="s">
        <v>22</v>
      </c>
      <c r="E25" s="30"/>
      <c r="F25" s="30" t="s">
        <v>23</v>
      </c>
      <c r="G25" s="30"/>
      <c r="H25" s="30" t="s">
        <v>37</v>
      </c>
      <c r="I25" s="30"/>
    </row>
    <row r="26" spans="1:11" x14ac:dyDescent="0.35">
      <c r="A26" s="1" t="s">
        <v>2</v>
      </c>
      <c r="B26" s="24">
        <v>42569</v>
      </c>
      <c r="C26" s="1" t="s">
        <v>1</v>
      </c>
      <c r="D26" s="1">
        <v>5</v>
      </c>
      <c r="E26" s="10" t="str">
        <f>"("&amp;E2&amp;")"</f>
        <v>(2)</v>
      </c>
      <c r="F26" s="13">
        <v>7.74</v>
      </c>
      <c r="G26" s="10" t="str">
        <f>"("&amp;ROUND(G2,1)&amp;")"</f>
        <v>(11.9)</v>
      </c>
      <c r="H26" s="4">
        <v>2</v>
      </c>
      <c r="I26" s="28" t="str">
        <f>"(100)"</f>
        <v>(100)</v>
      </c>
    </row>
    <row r="27" spans="1:11" x14ac:dyDescent="0.35">
      <c r="A27" s="1" t="s">
        <v>2</v>
      </c>
      <c r="B27" s="24">
        <v>42570</v>
      </c>
      <c r="C27" s="1" t="s">
        <v>3</v>
      </c>
      <c r="D27" s="1">
        <v>10</v>
      </c>
      <c r="E27" s="10" t="str">
        <f t="shared" ref="E27:E35" si="6">"("&amp;E3&amp;")"</f>
        <v>(8)</v>
      </c>
      <c r="F27" s="13">
        <v>9.75</v>
      </c>
      <c r="G27" s="10" t="str">
        <f t="shared" ref="G27:G35" si="7">"("&amp;ROUND(G3,1)&amp;")"</f>
        <v>(11.3)</v>
      </c>
      <c r="H27" s="4">
        <v>3</v>
      </c>
      <c r="I27" s="28" t="str">
        <f>"("&amp;I3*100&amp;")"</f>
        <v>(38)</v>
      </c>
    </row>
    <row r="28" spans="1:11" x14ac:dyDescent="0.35">
      <c r="A28" s="1" t="s">
        <v>2</v>
      </c>
      <c r="B28" s="24">
        <v>42571</v>
      </c>
      <c r="C28" s="1" t="s">
        <v>3</v>
      </c>
      <c r="D28" s="1">
        <v>36</v>
      </c>
      <c r="E28" s="10" t="str">
        <f t="shared" si="6"/>
        <v>(6)</v>
      </c>
      <c r="F28" s="13">
        <v>7.55</v>
      </c>
      <c r="G28" s="10" t="str">
        <f t="shared" si="7"/>
        <v>(15.8)</v>
      </c>
      <c r="H28" s="4">
        <v>2</v>
      </c>
      <c r="I28" s="28" t="str">
        <f t="shared" ref="I28:I35" si="8">"("&amp;I4*100&amp;")"</f>
        <v>(33)</v>
      </c>
    </row>
    <row r="29" spans="1:11" x14ac:dyDescent="0.35">
      <c r="A29" s="1" t="s">
        <v>2</v>
      </c>
      <c r="B29" s="24">
        <v>42572</v>
      </c>
      <c r="C29" s="1" t="s">
        <v>1</v>
      </c>
      <c r="D29" s="1">
        <v>1</v>
      </c>
      <c r="E29" s="10">
        <v>0</v>
      </c>
      <c r="F29" s="13">
        <v>6</v>
      </c>
      <c r="G29" s="10" t="s">
        <v>16</v>
      </c>
      <c r="H29" s="4">
        <v>0</v>
      </c>
      <c r="I29" s="28" t="s">
        <v>7</v>
      </c>
    </row>
    <row r="30" spans="1:11" x14ac:dyDescent="0.35">
      <c r="A30" s="1" t="s">
        <v>2</v>
      </c>
      <c r="B30" s="24">
        <v>42573</v>
      </c>
      <c r="C30" s="1" t="s">
        <v>1</v>
      </c>
      <c r="D30" s="1">
        <v>56</v>
      </c>
      <c r="E30" s="10" t="str">
        <f t="shared" si="6"/>
        <v>(22)</v>
      </c>
      <c r="F30" s="13">
        <v>7.77</v>
      </c>
      <c r="G30" s="10" t="str">
        <f t="shared" si="7"/>
        <v>(11.6)</v>
      </c>
      <c r="H30" s="4">
        <v>1</v>
      </c>
      <c r="I30" s="28" t="str">
        <f t="shared" si="8"/>
        <v>(5)</v>
      </c>
    </row>
    <row r="31" spans="1:11" x14ac:dyDescent="0.35">
      <c r="A31" s="1" t="s">
        <v>2</v>
      </c>
      <c r="B31" s="24">
        <v>43298</v>
      </c>
      <c r="C31" s="1" t="s">
        <v>3</v>
      </c>
      <c r="D31" s="1">
        <v>7</v>
      </c>
      <c r="E31" s="10" t="str">
        <f t="shared" si="6"/>
        <v>(5)</v>
      </c>
      <c r="F31" s="13">
        <v>12.7</v>
      </c>
      <c r="G31" s="10" t="str">
        <f t="shared" si="7"/>
        <v>(15.2)</v>
      </c>
      <c r="H31" s="4">
        <v>4</v>
      </c>
      <c r="I31" s="28" t="str">
        <f t="shared" si="8"/>
        <v>(80)</v>
      </c>
    </row>
    <row r="32" spans="1:11" x14ac:dyDescent="0.35">
      <c r="A32" s="1" t="s">
        <v>0</v>
      </c>
      <c r="B32" s="24">
        <v>43310</v>
      </c>
      <c r="C32" s="1" t="s">
        <v>1</v>
      </c>
      <c r="D32" s="1">
        <v>25</v>
      </c>
      <c r="E32" s="10" t="str">
        <f t="shared" si="6"/>
        <v>(22)</v>
      </c>
      <c r="F32" s="13">
        <v>14.68</v>
      </c>
      <c r="G32" s="10" t="str">
        <f t="shared" si="7"/>
        <v>(15.6)</v>
      </c>
      <c r="H32" s="4">
        <v>11</v>
      </c>
      <c r="I32" s="28" t="str">
        <f t="shared" si="8"/>
        <v>(50)</v>
      </c>
    </row>
    <row r="33" spans="1:9" x14ac:dyDescent="0.35">
      <c r="A33" s="1" t="s">
        <v>0</v>
      </c>
      <c r="B33" s="24">
        <v>43314</v>
      </c>
      <c r="C33" s="1" t="s">
        <v>1</v>
      </c>
      <c r="D33" s="1">
        <v>95</v>
      </c>
      <c r="E33" s="10" t="str">
        <f t="shared" si="6"/>
        <v>(81)</v>
      </c>
      <c r="F33" s="13">
        <v>13.88</v>
      </c>
      <c r="G33" s="10" t="str">
        <f t="shared" si="7"/>
        <v>(14.7)</v>
      </c>
      <c r="H33" s="4">
        <v>19</v>
      </c>
      <c r="I33" s="28" t="str">
        <f t="shared" si="8"/>
        <v>(23)</v>
      </c>
    </row>
    <row r="34" spans="1:9" x14ac:dyDescent="0.35">
      <c r="A34" s="1" t="s">
        <v>0</v>
      </c>
      <c r="B34" s="24">
        <v>43326</v>
      </c>
      <c r="C34" s="1" t="s">
        <v>1</v>
      </c>
      <c r="D34" s="1">
        <v>47</v>
      </c>
      <c r="E34" s="10" t="str">
        <f t="shared" si="6"/>
        <v>(45)</v>
      </c>
      <c r="F34" s="13">
        <v>17.7</v>
      </c>
      <c r="G34" s="10" t="str">
        <f t="shared" si="7"/>
        <v>(18.1)</v>
      </c>
      <c r="H34" s="4">
        <v>10</v>
      </c>
      <c r="I34" s="28" t="str">
        <f t="shared" si="8"/>
        <v>(22)</v>
      </c>
    </row>
    <row r="35" spans="1:9" x14ac:dyDescent="0.35">
      <c r="A35" s="6" t="s">
        <v>0</v>
      </c>
      <c r="B35" s="25">
        <v>43484</v>
      </c>
      <c r="C35" s="6" t="s">
        <v>1</v>
      </c>
      <c r="D35" s="6">
        <v>63</v>
      </c>
      <c r="E35" s="12" t="str">
        <f t="shared" si="6"/>
        <v>(48)</v>
      </c>
      <c r="F35" s="14">
        <v>14.4</v>
      </c>
      <c r="G35" s="12" t="str">
        <f t="shared" si="7"/>
        <v>(16.6)</v>
      </c>
      <c r="H35" s="27">
        <v>8</v>
      </c>
      <c r="I35" s="29" t="str">
        <f t="shared" si="8"/>
        <v>(17)</v>
      </c>
    </row>
    <row r="37" spans="1:9" ht="42.65" customHeight="1" x14ac:dyDescent="0.35">
      <c r="A37" s="15" t="s">
        <v>4</v>
      </c>
      <c r="B37" s="15" t="s">
        <v>5</v>
      </c>
      <c r="C37" s="15" t="s">
        <v>6</v>
      </c>
      <c r="D37" s="15" t="s">
        <v>15</v>
      </c>
      <c r="E37" s="15" t="s">
        <v>20</v>
      </c>
      <c r="F37" s="15" t="s">
        <v>21</v>
      </c>
      <c r="G37" s="15" t="s">
        <v>19</v>
      </c>
    </row>
    <row r="38" spans="1:9" x14ac:dyDescent="0.35">
      <c r="A38" s="1" t="s">
        <v>2</v>
      </c>
      <c r="B38" s="24">
        <v>42569</v>
      </c>
      <c r="C38" s="1" t="s">
        <v>1</v>
      </c>
      <c r="D38" s="18" t="str">
        <f>D2&amp;" ("&amp;E2&amp;")"</f>
        <v>5 (2)</v>
      </c>
      <c r="E38" s="18" t="str">
        <f>ROUND(F2,1)&amp;" ("&amp;ROUND(G2,1)&amp;")"</f>
        <v>7.7 (11.9)</v>
      </c>
      <c r="F38" s="22" t="str">
        <f>"1.00"</f>
        <v>1.00</v>
      </c>
      <c r="G38" s="22">
        <f>ROUND(K14,2)</f>
        <v>-0.73</v>
      </c>
    </row>
    <row r="39" spans="1:9" x14ac:dyDescent="0.35">
      <c r="A39" s="1" t="s">
        <v>2</v>
      </c>
      <c r="B39" s="24">
        <v>42570</v>
      </c>
      <c r="C39" s="1" t="s">
        <v>3</v>
      </c>
      <c r="D39" s="18" t="str">
        <f t="shared" ref="D39:D47" si="9">D3&amp;" ("&amp;E3&amp;")"</f>
        <v>10 (8)</v>
      </c>
      <c r="E39" s="18" t="str">
        <f t="shared" ref="E39:E47" si="10">ROUND(F3,1)&amp;" ("&amp;ROUND(G3,1)&amp;")"</f>
        <v>9.8 (11.3)</v>
      </c>
      <c r="F39" s="22" t="str">
        <f>I15</f>
        <v>(0.38)</v>
      </c>
      <c r="G39" s="22">
        <f t="shared" ref="G39:G40" si="11">ROUND(K15,2)</f>
        <v>-0.38</v>
      </c>
    </row>
    <row r="40" spans="1:9" x14ac:dyDescent="0.35">
      <c r="A40" s="1" t="s">
        <v>2</v>
      </c>
      <c r="B40" s="24">
        <v>42571</v>
      </c>
      <c r="C40" s="1" t="s">
        <v>3</v>
      </c>
      <c r="D40" s="18" t="str">
        <f t="shared" si="9"/>
        <v>36 (6)</v>
      </c>
      <c r="E40" s="18" t="str">
        <f t="shared" si="10"/>
        <v>7.6 (15.8)</v>
      </c>
      <c r="F40" s="22" t="str">
        <f t="shared" ref="F40:F47" si="12">I16</f>
        <v>(0.33)</v>
      </c>
      <c r="G40" s="22">
        <f t="shared" si="11"/>
        <v>-0.35</v>
      </c>
    </row>
    <row r="41" spans="1:9" x14ac:dyDescent="0.35">
      <c r="A41" s="1" t="s">
        <v>2</v>
      </c>
      <c r="B41" s="24">
        <v>42572</v>
      </c>
      <c r="C41" s="1" t="s">
        <v>1</v>
      </c>
      <c r="D41" s="18" t="str">
        <f>D5&amp;" (N/A)"</f>
        <v>1 (N/A)</v>
      </c>
      <c r="E41" s="18" t="str">
        <f>ROUND(F5,1)&amp;" (N/A)"</f>
        <v>6 (N/A)</v>
      </c>
      <c r="F41" s="22" t="s">
        <v>7</v>
      </c>
      <c r="G41" s="22" t="s">
        <v>7</v>
      </c>
    </row>
    <row r="42" spans="1:9" x14ac:dyDescent="0.35">
      <c r="A42" s="1" t="s">
        <v>2</v>
      </c>
      <c r="B42" s="24">
        <v>42573</v>
      </c>
      <c r="C42" s="1" t="s">
        <v>1</v>
      </c>
      <c r="D42" s="18" t="str">
        <f t="shared" si="9"/>
        <v>56 (22)</v>
      </c>
      <c r="E42" s="18" t="str">
        <f t="shared" si="10"/>
        <v>7.8 (11.6)</v>
      </c>
      <c r="F42" s="22" t="str">
        <f>I18</f>
        <v>(0.05)</v>
      </c>
      <c r="G42" s="22">
        <f t="shared" ref="G42:G47" si="13">ROUND(K18,2)</f>
        <v>-0.08</v>
      </c>
    </row>
    <row r="43" spans="1:9" x14ac:dyDescent="0.35">
      <c r="A43" s="1" t="s">
        <v>2</v>
      </c>
      <c r="B43" s="24">
        <v>43298</v>
      </c>
      <c r="C43" s="1" t="s">
        <v>3</v>
      </c>
      <c r="D43" s="18" t="str">
        <f t="shared" si="9"/>
        <v>7 (5)</v>
      </c>
      <c r="E43" s="18" t="str">
        <f t="shared" si="10"/>
        <v>12.7 (15.2)</v>
      </c>
      <c r="F43" s="22" t="str">
        <f t="shared" si="12"/>
        <v>(0.8)</v>
      </c>
      <c r="G43" s="22">
        <f t="shared" si="13"/>
        <v>-0.7</v>
      </c>
    </row>
    <row r="44" spans="1:9" x14ac:dyDescent="0.35">
      <c r="A44" s="1" t="s">
        <v>0</v>
      </c>
      <c r="B44" s="24">
        <v>43310</v>
      </c>
      <c r="C44" s="1" t="s">
        <v>1</v>
      </c>
      <c r="D44" s="18" t="str">
        <f t="shared" si="9"/>
        <v>25 (22)</v>
      </c>
      <c r="E44" s="18" t="str">
        <f t="shared" si="10"/>
        <v>14.7 (15.6)</v>
      </c>
      <c r="F44" s="22" t="str">
        <f t="shared" si="12"/>
        <v>(0.5)</v>
      </c>
      <c r="G44" s="22">
        <f t="shared" si="13"/>
        <v>-0.36</v>
      </c>
    </row>
    <row r="45" spans="1:9" x14ac:dyDescent="0.35">
      <c r="A45" s="1" t="s">
        <v>0</v>
      </c>
      <c r="B45" s="24">
        <v>43314</v>
      </c>
      <c r="C45" s="1" t="s">
        <v>1</v>
      </c>
      <c r="D45" s="18" t="str">
        <f t="shared" si="9"/>
        <v>95 (81)</v>
      </c>
      <c r="E45" s="18" t="str">
        <f t="shared" si="10"/>
        <v>13.9 (14.7)</v>
      </c>
      <c r="F45" s="22" t="str">
        <f t="shared" si="12"/>
        <v>(0.23)</v>
      </c>
      <c r="G45" s="22">
        <f t="shared" si="13"/>
        <v>-0.24</v>
      </c>
    </row>
    <row r="46" spans="1:9" x14ac:dyDescent="0.35">
      <c r="A46" s="1" t="s">
        <v>0</v>
      </c>
      <c r="B46" s="24">
        <v>43326</v>
      </c>
      <c r="C46" s="1" t="s">
        <v>1</v>
      </c>
      <c r="D46" s="18" t="str">
        <f t="shared" si="9"/>
        <v>47 (45)</v>
      </c>
      <c r="E46" s="18" t="str">
        <f t="shared" si="10"/>
        <v>17.7 (18.1)</v>
      </c>
      <c r="F46" s="22" t="str">
        <f t="shared" si="12"/>
        <v>(0.22)</v>
      </c>
      <c r="G46" s="22">
        <f t="shared" si="13"/>
        <v>-0.22</v>
      </c>
    </row>
    <row r="47" spans="1:9" x14ac:dyDescent="0.35">
      <c r="A47" s="6" t="s">
        <v>0</v>
      </c>
      <c r="B47" s="25">
        <v>43484</v>
      </c>
      <c r="C47" s="6" t="s">
        <v>1</v>
      </c>
      <c r="D47" s="19" t="str">
        <f t="shared" si="9"/>
        <v>63 (48)</v>
      </c>
      <c r="E47" s="19" t="str">
        <f t="shared" si="10"/>
        <v>14.4 (16.6)</v>
      </c>
      <c r="F47" s="23" t="str">
        <f t="shared" si="12"/>
        <v>(0.17)</v>
      </c>
      <c r="G47" s="23">
        <f t="shared" si="13"/>
        <v>-0.2</v>
      </c>
    </row>
  </sheetData>
  <sortState xmlns:xlrd2="http://schemas.microsoft.com/office/spreadsheetml/2017/richdata2" ref="M2:Y11">
    <sortCondition ref="M2:M11"/>
    <sortCondition ref="N2:N11"/>
  </sortState>
  <mergeCells count="11">
    <mergeCell ref="J1:K1"/>
    <mergeCell ref="D13:E13"/>
    <mergeCell ref="F13:G13"/>
    <mergeCell ref="J13:K13"/>
    <mergeCell ref="H13:I13"/>
    <mergeCell ref="H1:I1"/>
    <mergeCell ref="D25:E25"/>
    <mergeCell ref="F25:G25"/>
    <mergeCell ref="H25:I25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2020-03-03T06:29:06Z</dcterms:created>
  <dcterms:modified xsi:type="dcterms:W3CDTF">2020-05-25T17:28:42Z</dcterms:modified>
</cp:coreProperties>
</file>