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atha/Desktop/DeceptionGame_ml/DeceptionGame/PHP/test result/"/>
    </mc:Choice>
  </mc:AlternateContent>
  <xr:revisionPtr revIDLastSave="0" documentId="13_ncr:1_{22EAA093-43FF-7841-9504-0756A261CD66}" xr6:coauthVersionLast="45" xr6:coauthVersionMax="45" xr10:uidLastSave="{00000000-0000-0000-0000-000000000000}"/>
  <bookViews>
    <workbookView xWindow="0" yWindow="460" windowWidth="25600" windowHeight="14460" activeTab="2" xr2:uid="{87CC1983-6D74-384E-9E79-6D628DCB53C6}"/>
  </bookViews>
  <sheets>
    <sheet name="A1-B1" sheetId="5" r:id="rId1"/>
    <sheet name="A1-B2" sheetId="6" r:id="rId2"/>
    <sheet name="A1-B3" sheetId="7" r:id="rId3"/>
    <sheet name="Sheet2" sheetId="44" r:id="rId4"/>
    <sheet name="B" sheetId="24" r:id="rId5"/>
    <sheet name="A2-B1" sheetId="8" r:id="rId6"/>
    <sheet name="A2-B2" sheetId="9" r:id="rId7"/>
    <sheet name="A2-B3" sheetId="10" r:id="rId8"/>
    <sheet name="A3-B1" sheetId="11" r:id="rId9"/>
    <sheet name="A3-B2" sheetId="12" r:id="rId10"/>
    <sheet name="A3-B3" sheetId="13" r:id="rId11"/>
    <sheet name="Sheet1" sheetId="43" r:id="rId12"/>
    <sheet name="A" sheetId="23" r:id="rId13"/>
    <sheet name="A4-B1" sheetId="14" r:id="rId14"/>
    <sheet name="A4-B2" sheetId="15" r:id="rId15"/>
    <sheet name="A4-B3" sheetId="16" r:id="rId16"/>
    <sheet name="A5-B1" sheetId="17" r:id="rId17"/>
    <sheet name="A5-B2" sheetId="18" r:id="rId18"/>
    <sheet name="A5-B3" sheetId="19" r:id="rId19"/>
    <sheet name="A6-B1" sheetId="20" r:id="rId20"/>
    <sheet name="A6-B2" sheetId="21" r:id="rId21"/>
    <sheet name="A6-B3" sheetId="22" r:id="rId22"/>
    <sheet name="A7-B1" sheetId="37" r:id="rId23"/>
    <sheet name="A7-B2" sheetId="38" r:id="rId24"/>
    <sheet name="A7-B3" sheetId="39" r:id="rId25"/>
    <sheet name="A8-B1" sheetId="40" r:id="rId26"/>
    <sheet name="A8-B2" sheetId="41" r:id="rId27"/>
    <sheet name="A8-B3" sheetId="42" r:id="rId28"/>
  </sheets>
  <definedNames>
    <definedName name="_xlchart.v2.4" hidden="1">Sheet2!$B$7:$C$9</definedName>
    <definedName name="_xlchart.v2.5" hidden="1">Sheet2!$D$6</definedName>
    <definedName name="_xlchart.v2.6" hidden="1">Sheet2!$D$7:$D$9</definedName>
    <definedName name="_xlchart.v2.7" hidden="1">Sheet2!$E$6</definedName>
    <definedName name="_xlchart.v2.8" hidden="1">Sheet2!$E$7:$E$9</definedName>
    <definedName name="_xlchart.v5.0" hidden="1">Sheet2!$B$6:$C$6</definedName>
    <definedName name="_xlchart.v5.1" hidden="1">Sheet2!$B$7:$C$9</definedName>
    <definedName name="_xlchart.v5.2" hidden="1">Sheet2!$D$6</definedName>
    <definedName name="_xlchart.v5.3" hidden="1">Sheet2!$D$7:$D$9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24" l="1"/>
  <c r="B5" i="24"/>
  <c r="C5" i="24"/>
  <c r="C10" i="23"/>
  <c r="B10" i="23"/>
  <c r="F4" i="24"/>
  <c r="G4" i="24"/>
  <c r="H4" i="24"/>
  <c r="I4" i="24"/>
  <c r="E4" i="24"/>
  <c r="F3" i="24"/>
  <c r="G3" i="24"/>
  <c r="H3" i="24"/>
  <c r="I3" i="24"/>
  <c r="E3" i="24"/>
  <c r="F2" i="24"/>
  <c r="G2" i="24"/>
  <c r="H2" i="24"/>
  <c r="I2" i="24"/>
  <c r="E2" i="24"/>
  <c r="B4" i="24"/>
  <c r="B3" i="24"/>
  <c r="B2" i="24"/>
  <c r="M9" i="23"/>
  <c r="L9" i="23"/>
  <c r="K9" i="23"/>
  <c r="J9" i="23"/>
  <c r="F9" i="23"/>
  <c r="G9" i="23"/>
  <c r="H9" i="23"/>
  <c r="I9" i="23"/>
  <c r="E9" i="23"/>
  <c r="C17" i="42"/>
  <c r="D17" i="42"/>
  <c r="E17" i="42"/>
  <c r="F17" i="42"/>
  <c r="B17" i="42"/>
  <c r="C16" i="42"/>
  <c r="D16" i="42"/>
  <c r="E16" i="42"/>
  <c r="F16" i="42"/>
  <c r="B16" i="42"/>
  <c r="C13" i="42"/>
  <c r="D13" i="42"/>
  <c r="E13" i="42"/>
  <c r="F13" i="42"/>
  <c r="B13" i="42"/>
  <c r="F11" i="42"/>
  <c r="C14" i="42"/>
  <c r="D14" i="42"/>
  <c r="E14" i="42"/>
  <c r="F14" i="42"/>
  <c r="B14" i="42"/>
  <c r="C17" i="41"/>
  <c r="D17" i="41"/>
  <c r="E17" i="41"/>
  <c r="F17" i="41"/>
  <c r="B17" i="41"/>
  <c r="B14" i="41"/>
  <c r="C14" i="41"/>
  <c r="D14" i="41"/>
  <c r="E14" i="41"/>
  <c r="F14" i="41"/>
  <c r="F2" i="41"/>
  <c r="F17" i="40"/>
  <c r="C16" i="40"/>
  <c r="D16" i="40"/>
  <c r="E16" i="40"/>
  <c r="F16" i="40"/>
  <c r="B16" i="40"/>
  <c r="B13" i="40"/>
  <c r="C14" i="40"/>
  <c r="D14" i="40"/>
  <c r="E14" i="40"/>
  <c r="F14" i="40"/>
  <c r="B14" i="40"/>
  <c r="C13" i="40"/>
  <c r="D13" i="40"/>
  <c r="E13" i="40"/>
  <c r="F13" i="40"/>
  <c r="F3" i="41"/>
  <c r="F4" i="41"/>
  <c r="F5" i="41"/>
  <c r="F6" i="41"/>
  <c r="F7" i="41"/>
  <c r="F8" i="41"/>
  <c r="F9" i="41"/>
  <c r="F10" i="41"/>
  <c r="F11" i="41"/>
  <c r="F3" i="42"/>
  <c r="F4" i="42"/>
  <c r="F5" i="42"/>
  <c r="F6" i="42"/>
  <c r="F7" i="42"/>
  <c r="F8" i="42"/>
  <c r="F9" i="42"/>
  <c r="F10" i="42"/>
  <c r="F2" i="42"/>
  <c r="D9" i="23"/>
  <c r="M8" i="23"/>
  <c r="L8" i="23"/>
  <c r="K8" i="23"/>
  <c r="J8" i="23"/>
  <c r="H8" i="23"/>
  <c r="I8" i="23"/>
  <c r="F8" i="23"/>
  <c r="G8" i="23"/>
  <c r="E8" i="23"/>
  <c r="D8" i="23"/>
  <c r="C17" i="39"/>
  <c r="D17" i="39"/>
  <c r="E17" i="39"/>
  <c r="F17" i="39"/>
  <c r="B17" i="39"/>
  <c r="B14" i="39"/>
  <c r="C14" i="39"/>
  <c r="D14" i="39"/>
  <c r="E14" i="39"/>
  <c r="F14" i="39"/>
  <c r="C16" i="39"/>
  <c r="D16" i="39"/>
  <c r="E16" i="39"/>
  <c r="F16" i="39"/>
  <c r="B16" i="39"/>
  <c r="C13" i="39"/>
  <c r="D13" i="39"/>
  <c r="E13" i="39"/>
  <c r="F13" i="39"/>
  <c r="B13" i="39"/>
  <c r="F3" i="39"/>
  <c r="F4" i="39"/>
  <c r="F5" i="39"/>
  <c r="F6" i="39"/>
  <c r="F7" i="39"/>
  <c r="F8" i="39"/>
  <c r="F9" i="39"/>
  <c r="F10" i="39"/>
  <c r="F11" i="39"/>
  <c r="F2" i="39"/>
  <c r="C17" i="38"/>
  <c r="D17" i="38"/>
  <c r="E17" i="38"/>
  <c r="F17" i="38"/>
  <c r="B17" i="38"/>
  <c r="C16" i="38"/>
  <c r="D16" i="38"/>
  <c r="E16" i="38"/>
  <c r="F16" i="38"/>
  <c r="B16" i="38"/>
  <c r="C14" i="38"/>
  <c r="D14" i="38"/>
  <c r="E14" i="38"/>
  <c r="F14" i="38"/>
  <c r="B14" i="38"/>
  <c r="C13" i="38"/>
  <c r="D13" i="38"/>
  <c r="E13" i="38"/>
  <c r="F13" i="38"/>
  <c r="B13" i="38"/>
  <c r="F3" i="38"/>
  <c r="F4" i="38"/>
  <c r="F5" i="38"/>
  <c r="F6" i="38"/>
  <c r="F7" i="38"/>
  <c r="F8" i="38"/>
  <c r="F9" i="38"/>
  <c r="F10" i="38"/>
  <c r="F11" i="38"/>
  <c r="F2" i="38"/>
  <c r="C17" i="37"/>
  <c r="D17" i="37"/>
  <c r="E17" i="37"/>
  <c r="F17" i="37"/>
  <c r="B17" i="37"/>
  <c r="C16" i="37"/>
  <c r="D16" i="37"/>
  <c r="E16" i="37"/>
  <c r="F16" i="37"/>
  <c r="B16" i="37"/>
  <c r="C14" i="37"/>
  <c r="D14" i="37"/>
  <c r="E14" i="37"/>
  <c r="F14" i="37"/>
  <c r="B14" i="37"/>
  <c r="C13" i="37"/>
  <c r="D13" i="37"/>
  <c r="E13" i="37"/>
  <c r="F13" i="37"/>
  <c r="B13" i="37"/>
  <c r="F3" i="37"/>
  <c r="F4" i="37"/>
  <c r="F5" i="37"/>
  <c r="F6" i="37"/>
  <c r="F7" i="37"/>
  <c r="F8" i="37"/>
  <c r="F9" i="37"/>
  <c r="F10" i="37"/>
  <c r="F11" i="37"/>
  <c r="F2" i="37"/>
  <c r="F11" i="40"/>
  <c r="F10" i="40"/>
  <c r="F9" i="40"/>
  <c r="F8" i="40"/>
  <c r="F7" i="40"/>
  <c r="F6" i="40"/>
  <c r="F5" i="40"/>
  <c r="F4" i="40"/>
  <c r="F3" i="40"/>
  <c r="F2" i="40"/>
  <c r="N8" i="23" l="1"/>
  <c r="N9" i="23"/>
  <c r="M7" i="23"/>
  <c r="L7" i="23"/>
  <c r="K7" i="23"/>
  <c r="N7" i="23" s="1"/>
  <c r="J7" i="23"/>
  <c r="F7" i="23"/>
  <c r="G7" i="23"/>
  <c r="H7" i="23"/>
  <c r="I7" i="23"/>
  <c r="E7" i="23"/>
  <c r="N4" i="24"/>
  <c r="N3" i="24"/>
  <c r="D7" i="23"/>
  <c r="C17" i="22"/>
  <c r="D17" i="22"/>
  <c r="E17" i="22"/>
  <c r="F17" i="22"/>
  <c r="B17" i="22"/>
  <c r="C14" i="22"/>
  <c r="D14" i="22"/>
  <c r="E14" i="22"/>
  <c r="F14" i="22"/>
  <c r="B14" i="22"/>
  <c r="C13" i="22"/>
  <c r="D13" i="22"/>
  <c r="E13" i="22"/>
  <c r="F13" i="22"/>
  <c r="B13" i="22"/>
  <c r="C17" i="21"/>
  <c r="D17" i="21"/>
  <c r="E17" i="21"/>
  <c r="F17" i="21"/>
  <c r="B17" i="21"/>
  <c r="C16" i="21"/>
  <c r="D16" i="21"/>
  <c r="E16" i="21"/>
  <c r="F16" i="21"/>
  <c r="B16" i="21"/>
  <c r="C14" i="21"/>
  <c r="D14" i="21"/>
  <c r="E14" i="21"/>
  <c r="F14" i="21"/>
  <c r="B14" i="21"/>
  <c r="C13" i="21"/>
  <c r="D13" i="21"/>
  <c r="E13" i="21"/>
  <c r="F13" i="21"/>
  <c r="B13" i="21"/>
  <c r="M2" i="24"/>
  <c r="N2" i="24"/>
  <c r="C17" i="20"/>
  <c r="D17" i="20"/>
  <c r="E17" i="20"/>
  <c r="F17" i="20"/>
  <c r="B17" i="20"/>
  <c r="C16" i="20"/>
  <c r="D16" i="20"/>
  <c r="E16" i="20"/>
  <c r="F16" i="20"/>
  <c r="B16" i="20"/>
  <c r="F13" i="20"/>
  <c r="C14" i="20"/>
  <c r="D14" i="20"/>
  <c r="E14" i="20"/>
  <c r="F14" i="20"/>
  <c r="B14" i="20"/>
  <c r="C13" i="20"/>
  <c r="D13" i="20"/>
  <c r="E13" i="20"/>
  <c r="B13" i="20"/>
  <c r="B6" i="23"/>
  <c r="M6" i="23"/>
  <c r="L6" i="23"/>
  <c r="K6" i="23"/>
  <c r="N6" i="23" s="1"/>
  <c r="J6" i="23"/>
  <c r="G6" i="23"/>
  <c r="H6" i="23"/>
  <c r="I6" i="23"/>
  <c r="F6" i="23"/>
  <c r="E6" i="23"/>
  <c r="D6" i="23"/>
  <c r="C17" i="19"/>
  <c r="D17" i="19"/>
  <c r="E17" i="19"/>
  <c r="F17" i="19"/>
  <c r="B17" i="19"/>
  <c r="C16" i="19"/>
  <c r="D16" i="19"/>
  <c r="E16" i="19"/>
  <c r="F16" i="19"/>
  <c r="B16" i="19"/>
  <c r="C14" i="19"/>
  <c r="D14" i="19"/>
  <c r="E14" i="19"/>
  <c r="F14" i="19"/>
  <c r="C13" i="19"/>
  <c r="D13" i="19"/>
  <c r="E13" i="19"/>
  <c r="F13" i="19"/>
  <c r="B14" i="19"/>
  <c r="B13" i="19"/>
  <c r="C17" i="18"/>
  <c r="D17" i="18"/>
  <c r="E17" i="18"/>
  <c r="F17" i="18"/>
  <c r="B17" i="18"/>
  <c r="C16" i="18"/>
  <c r="D16" i="18"/>
  <c r="E16" i="18"/>
  <c r="F16" i="18"/>
  <c r="B16" i="18"/>
  <c r="C14" i="18"/>
  <c r="D14" i="18"/>
  <c r="E14" i="18"/>
  <c r="F14" i="18"/>
  <c r="C13" i="18"/>
  <c r="D13" i="18"/>
  <c r="E13" i="18"/>
  <c r="F13" i="18"/>
  <c r="B13" i="18"/>
  <c r="B14" i="18"/>
  <c r="C17" i="17"/>
  <c r="D17" i="17"/>
  <c r="E17" i="17"/>
  <c r="F17" i="17"/>
  <c r="B17" i="17"/>
  <c r="C16" i="17"/>
  <c r="D16" i="17"/>
  <c r="E16" i="17"/>
  <c r="F16" i="17"/>
  <c r="B16" i="17"/>
  <c r="C14" i="17"/>
  <c r="D14" i="17"/>
  <c r="E14" i="17"/>
  <c r="F14" i="17"/>
  <c r="B14" i="17"/>
  <c r="C13" i="17"/>
  <c r="D13" i="17"/>
  <c r="E13" i="17"/>
  <c r="F13" i="17"/>
  <c r="B13" i="17"/>
  <c r="M3" i="24"/>
  <c r="M4" i="24"/>
  <c r="J4" i="24"/>
  <c r="K3" i="24"/>
  <c r="K4" i="24"/>
  <c r="J3" i="24"/>
  <c r="L2" i="24"/>
  <c r="K2" i="24"/>
  <c r="J2" i="24"/>
  <c r="F3" i="11"/>
  <c r="F4" i="11"/>
  <c r="F5" i="11"/>
  <c r="F6" i="11"/>
  <c r="F7" i="11"/>
  <c r="F8" i="11"/>
  <c r="F9" i="11"/>
  <c r="F10" i="11"/>
  <c r="F11" i="11"/>
  <c r="F2" i="11"/>
  <c r="D3" i="24"/>
  <c r="D4" i="24"/>
  <c r="D2" i="24"/>
  <c r="L4" i="24" l="1"/>
  <c r="L3" i="24"/>
  <c r="J5" i="23"/>
  <c r="I5" i="23"/>
  <c r="H5" i="23"/>
  <c r="M5" i="23" s="1"/>
  <c r="G5" i="23"/>
  <c r="L5" i="23" s="1"/>
  <c r="F5" i="23"/>
  <c r="K5" i="23" s="1"/>
  <c r="N5" i="23" s="1"/>
  <c r="E5" i="23"/>
  <c r="D5" i="23"/>
  <c r="C17" i="16"/>
  <c r="D17" i="16"/>
  <c r="E17" i="16"/>
  <c r="F17" i="16"/>
  <c r="B17" i="16"/>
  <c r="C16" i="16"/>
  <c r="D16" i="16"/>
  <c r="E16" i="16"/>
  <c r="F16" i="16"/>
  <c r="B16" i="16"/>
  <c r="C14" i="16"/>
  <c r="D14" i="16"/>
  <c r="E14" i="16"/>
  <c r="F14" i="16"/>
  <c r="B14" i="16"/>
  <c r="C13" i="16"/>
  <c r="D13" i="16"/>
  <c r="E13" i="16"/>
  <c r="F13" i="16"/>
  <c r="B13" i="16"/>
  <c r="C17" i="15"/>
  <c r="D17" i="15"/>
  <c r="E17" i="15"/>
  <c r="F17" i="15"/>
  <c r="B17" i="15"/>
  <c r="C16" i="15"/>
  <c r="D16" i="15"/>
  <c r="E16" i="15"/>
  <c r="F16" i="15"/>
  <c r="B16" i="15"/>
  <c r="C14" i="15"/>
  <c r="D14" i="15"/>
  <c r="E14" i="15"/>
  <c r="F14" i="15"/>
  <c r="B14" i="15"/>
  <c r="C13" i="15"/>
  <c r="D13" i="15"/>
  <c r="E13" i="15"/>
  <c r="F13" i="15"/>
  <c r="B13" i="15"/>
  <c r="C17" i="14"/>
  <c r="D17" i="14"/>
  <c r="E17" i="14"/>
  <c r="F17" i="14"/>
  <c r="B17" i="14"/>
  <c r="C16" i="14"/>
  <c r="D16" i="14"/>
  <c r="E16" i="14"/>
  <c r="F16" i="14"/>
  <c r="B16" i="14"/>
  <c r="C14" i="14"/>
  <c r="D14" i="14"/>
  <c r="E14" i="14"/>
  <c r="F14" i="14"/>
  <c r="B14" i="14"/>
  <c r="C13" i="14"/>
  <c r="D13" i="14"/>
  <c r="E13" i="14"/>
  <c r="F13" i="14"/>
  <c r="B13" i="14"/>
  <c r="M3" i="23"/>
  <c r="F4" i="23"/>
  <c r="K4" i="23" s="1"/>
  <c r="N4" i="23" s="1"/>
  <c r="G4" i="23"/>
  <c r="L4" i="23" s="1"/>
  <c r="H4" i="23"/>
  <c r="M4" i="23" s="1"/>
  <c r="I4" i="23"/>
  <c r="E4" i="23"/>
  <c r="J4" i="23" s="1"/>
  <c r="F3" i="23"/>
  <c r="K3" i="23" s="1"/>
  <c r="N3" i="23" s="1"/>
  <c r="G3" i="23"/>
  <c r="L3" i="23" s="1"/>
  <c r="H3" i="23"/>
  <c r="I3" i="23"/>
  <c r="E3" i="23"/>
  <c r="J3" i="23" s="1"/>
  <c r="G2" i="23"/>
  <c r="L2" i="23" s="1"/>
  <c r="H2" i="23"/>
  <c r="M2" i="23" s="1"/>
  <c r="I2" i="23"/>
  <c r="F2" i="23"/>
  <c r="K2" i="23" s="1"/>
  <c r="N2" i="23" s="1"/>
  <c r="E2" i="23"/>
  <c r="J2" i="23" s="1"/>
  <c r="C17" i="12"/>
  <c r="D17" i="12"/>
  <c r="E17" i="12"/>
  <c r="F17" i="12"/>
  <c r="B17" i="12"/>
  <c r="C16" i="12"/>
  <c r="D16" i="12"/>
  <c r="E16" i="12"/>
  <c r="F16" i="12"/>
  <c r="B16" i="12"/>
  <c r="C18" i="11"/>
  <c r="D18" i="11"/>
  <c r="E18" i="11"/>
  <c r="F18" i="11"/>
  <c r="B18" i="11"/>
  <c r="C17" i="11"/>
  <c r="D17" i="11"/>
  <c r="E17" i="11"/>
  <c r="F17" i="11"/>
  <c r="B17" i="11"/>
  <c r="C20" i="13"/>
  <c r="D20" i="13"/>
  <c r="E20" i="13"/>
  <c r="F20" i="13"/>
  <c r="B20" i="13"/>
  <c r="C19" i="13"/>
  <c r="D19" i="13"/>
  <c r="E19" i="13"/>
  <c r="F19" i="13"/>
  <c r="B19" i="13"/>
  <c r="C20" i="10"/>
  <c r="D20" i="10"/>
  <c r="E20" i="10"/>
  <c r="F20" i="10"/>
  <c r="B20" i="10"/>
  <c r="C19" i="10"/>
  <c r="D19" i="10"/>
  <c r="E19" i="10"/>
  <c r="F19" i="10"/>
  <c r="B19" i="10"/>
  <c r="C18" i="9"/>
  <c r="D18" i="9"/>
  <c r="E18" i="9"/>
  <c r="F18" i="9"/>
  <c r="B18" i="9"/>
  <c r="C17" i="9"/>
  <c r="D17" i="9"/>
  <c r="E17" i="9"/>
  <c r="F17" i="9"/>
  <c r="B17" i="9"/>
  <c r="C17" i="8"/>
  <c r="D17" i="8"/>
  <c r="E17" i="8"/>
  <c r="F17" i="8"/>
  <c r="B17" i="8"/>
  <c r="C16" i="8"/>
  <c r="D16" i="8"/>
  <c r="E16" i="8"/>
  <c r="F16" i="8"/>
  <c r="B16" i="8"/>
  <c r="D21" i="7"/>
  <c r="E21" i="7"/>
  <c r="F21" i="7"/>
  <c r="C21" i="7"/>
  <c r="D20" i="7"/>
  <c r="E20" i="7"/>
  <c r="F20" i="7"/>
  <c r="C20" i="7"/>
  <c r="C16" i="6"/>
  <c r="D16" i="6"/>
  <c r="E16" i="6"/>
  <c r="F16" i="6"/>
  <c r="B16" i="6"/>
  <c r="C17" i="6"/>
  <c r="D17" i="6"/>
  <c r="E17" i="6"/>
  <c r="F17" i="6"/>
  <c r="B17" i="6"/>
  <c r="C14" i="6"/>
  <c r="D14" i="6"/>
  <c r="E14" i="6"/>
  <c r="F14" i="6"/>
  <c r="C17" i="5"/>
  <c r="D17" i="5"/>
  <c r="E17" i="5"/>
  <c r="F17" i="5"/>
  <c r="B17" i="5"/>
  <c r="C16" i="5"/>
  <c r="D16" i="5"/>
  <c r="E16" i="5"/>
  <c r="F16" i="5"/>
  <c r="B16" i="5"/>
  <c r="D3" i="23"/>
  <c r="D4" i="23"/>
  <c r="D2" i="23"/>
  <c r="C17" i="13"/>
  <c r="C17" i="10"/>
  <c r="C18" i="7"/>
  <c r="D18" i="7" s="1"/>
  <c r="B17" i="13"/>
  <c r="B17" i="10"/>
  <c r="C14" i="13"/>
  <c r="D14" i="13"/>
  <c r="E14" i="13"/>
  <c r="F14" i="13"/>
  <c r="B14" i="13"/>
  <c r="C13" i="13"/>
  <c r="D13" i="13"/>
  <c r="E13" i="13"/>
  <c r="F13" i="13"/>
  <c r="B13" i="13"/>
  <c r="F11" i="22"/>
  <c r="F10" i="22"/>
  <c r="F9" i="22"/>
  <c r="F8" i="22"/>
  <c r="F7" i="22"/>
  <c r="F6" i="22"/>
  <c r="F4" i="22"/>
  <c r="F3" i="22"/>
  <c r="F2" i="22"/>
  <c r="F11" i="21"/>
  <c r="F10" i="21"/>
  <c r="F9" i="21"/>
  <c r="F8" i="21"/>
  <c r="F7" i="21"/>
  <c r="F6" i="21"/>
  <c r="F5" i="21"/>
  <c r="F4" i="21"/>
  <c r="F3" i="21"/>
  <c r="F2" i="21"/>
  <c r="F11" i="20"/>
  <c r="F10" i="20"/>
  <c r="F9" i="20"/>
  <c r="F8" i="20"/>
  <c r="F7" i="20"/>
  <c r="F6" i="20"/>
  <c r="F5" i="20"/>
  <c r="F4" i="20"/>
  <c r="F3" i="20"/>
  <c r="F2" i="20"/>
  <c r="F11" i="19"/>
  <c r="F10" i="19"/>
  <c r="F9" i="19"/>
  <c r="F8" i="19"/>
  <c r="F7" i="19"/>
  <c r="F6" i="19"/>
  <c r="F5" i="19"/>
  <c r="F4" i="19"/>
  <c r="F3" i="19"/>
  <c r="F2" i="19"/>
  <c r="F11" i="18"/>
  <c r="F10" i="18"/>
  <c r="F9" i="18"/>
  <c r="F8" i="18"/>
  <c r="F7" i="18"/>
  <c r="F6" i="18"/>
  <c r="F5" i="18"/>
  <c r="F4" i="18"/>
  <c r="F3" i="18"/>
  <c r="F2" i="18"/>
  <c r="F11" i="17"/>
  <c r="F10" i="17"/>
  <c r="F9" i="17"/>
  <c r="F8" i="17"/>
  <c r="F7" i="17"/>
  <c r="F6" i="17"/>
  <c r="F5" i="17"/>
  <c r="F4" i="17"/>
  <c r="F3" i="17"/>
  <c r="F2" i="17"/>
  <c r="F11" i="16"/>
  <c r="F10" i="16"/>
  <c r="F9" i="16"/>
  <c r="F8" i="16"/>
  <c r="F7" i="16"/>
  <c r="F6" i="16"/>
  <c r="F5" i="16"/>
  <c r="F4" i="16"/>
  <c r="F3" i="16"/>
  <c r="F2" i="16"/>
  <c r="F11" i="15"/>
  <c r="F10" i="15"/>
  <c r="F9" i="15"/>
  <c r="F8" i="15"/>
  <c r="F7" i="15"/>
  <c r="F6" i="15"/>
  <c r="F5" i="15"/>
  <c r="F4" i="15"/>
  <c r="F3" i="15"/>
  <c r="F2" i="15"/>
  <c r="F11" i="14"/>
  <c r="F10" i="14"/>
  <c r="F9" i="14"/>
  <c r="F8" i="14"/>
  <c r="F7" i="14"/>
  <c r="F6" i="14"/>
  <c r="F5" i="14"/>
  <c r="F4" i="14"/>
  <c r="F3" i="14"/>
  <c r="F3" i="13"/>
  <c r="F4" i="13"/>
  <c r="F5" i="13"/>
  <c r="F6" i="13"/>
  <c r="F7" i="13"/>
  <c r="F8" i="13"/>
  <c r="F9" i="13"/>
  <c r="F10" i="13"/>
  <c r="F11" i="13"/>
  <c r="F2" i="13"/>
  <c r="C14" i="12"/>
  <c r="D14" i="12"/>
  <c r="E14" i="12"/>
  <c r="F14" i="12"/>
  <c r="B14" i="12"/>
  <c r="C13" i="12"/>
  <c r="D13" i="12"/>
  <c r="E13" i="12"/>
  <c r="F13" i="12"/>
  <c r="B13" i="12"/>
  <c r="F11" i="12"/>
  <c r="F10" i="12"/>
  <c r="F9" i="12"/>
  <c r="F8" i="12"/>
  <c r="F7" i="12"/>
  <c r="F6" i="12"/>
  <c r="F5" i="12"/>
  <c r="F4" i="12"/>
  <c r="F3" i="12"/>
  <c r="F2" i="12"/>
  <c r="C15" i="11"/>
  <c r="D15" i="11"/>
  <c r="E15" i="11"/>
  <c r="F15" i="11"/>
  <c r="B15" i="11"/>
  <c r="C14" i="11"/>
  <c r="D14" i="11"/>
  <c r="E14" i="11"/>
  <c r="F14" i="11"/>
  <c r="B14" i="11"/>
  <c r="C14" i="10"/>
  <c r="D14" i="10"/>
  <c r="E14" i="10"/>
  <c r="F14" i="10"/>
  <c r="B14" i="10"/>
  <c r="C13" i="10"/>
  <c r="D13" i="10"/>
  <c r="E13" i="10"/>
  <c r="F13" i="10"/>
  <c r="B13" i="10"/>
  <c r="F3" i="10"/>
  <c r="F4" i="10"/>
  <c r="F5" i="10"/>
  <c r="F6" i="10"/>
  <c r="F7" i="10"/>
  <c r="F8" i="10"/>
  <c r="F9" i="10"/>
  <c r="F10" i="10"/>
  <c r="F11" i="10"/>
  <c r="F12" i="10"/>
  <c r="F2" i="10"/>
  <c r="C14" i="9"/>
  <c r="D14" i="9"/>
  <c r="E14" i="9"/>
  <c r="B14" i="9"/>
  <c r="C13" i="9"/>
  <c r="D13" i="9"/>
  <c r="E13" i="9"/>
  <c r="F13" i="9"/>
  <c r="B13" i="9"/>
  <c r="F3" i="9"/>
  <c r="F4" i="9"/>
  <c r="F5" i="9"/>
  <c r="F6" i="9"/>
  <c r="F7" i="9"/>
  <c r="F8" i="9"/>
  <c r="F9" i="9"/>
  <c r="F10" i="9"/>
  <c r="F11" i="9"/>
  <c r="F2" i="9"/>
  <c r="C14" i="8"/>
  <c r="D14" i="8"/>
  <c r="E14" i="8"/>
  <c r="F14" i="8"/>
  <c r="B14" i="8"/>
  <c r="C13" i="8"/>
  <c r="D13" i="8"/>
  <c r="E13" i="8"/>
  <c r="F13" i="8"/>
  <c r="B13" i="8"/>
  <c r="F3" i="8"/>
  <c r="F4" i="8"/>
  <c r="F5" i="8"/>
  <c r="F6" i="8"/>
  <c r="F7" i="8"/>
  <c r="F8" i="8"/>
  <c r="F9" i="8"/>
  <c r="F10" i="8"/>
  <c r="F11" i="8"/>
  <c r="D14" i="7"/>
  <c r="E14" i="7"/>
  <c r="F14" i="7"/>
  <c r="C14" i="7"/>
  <c r="D13" i="7"/>
  <c r="E13" i="7"/>
  <c r="F13" i="7"/>
  <c r="C13" i="7"/>
  <c r="G3" i="7"/>
  <c r="G4" i="7"/>
  <c r="G21" i="7" s="1"/>
  <c r="G5" i="7"/>
  <c r="G6" i="7"/>
  <c r="G7" i="7"/>
  <c r="G8" i="7"/>
  <c r="G9" i="7"/>
  <c r="G10" i="7"/>
  <c r="G13" i="7" s="1"/>
  <c r="G11" i="7"/>
  <c r="B14" i="6"/>
  <c r="C13" i="6"/>
  <c r="D13" i="6"/>
  <c r="E13" i="6"/>
  <c r="F13" i="6"/>
  <c r="B13" i="6"/>
  <c r="C14" i="5"/>
  <c r="D14" i="5"/>
  <c r="E14" i="5"/>
  <c r="F14" i="5"/>
  <c r="B14" i="5"/>
  <c r="C13" i="5"/>
  <c r="D13" i="5"/>
  <c r="E13" i="5"/>
  <c r="F13" i="5"/>
  <c r="B13" i="5"/>
  <c r="F3" i="6"/>
  <c r="F4" i="6"/>
  <c r="F5" i="6"/>
  <c r="F6" i="6"/>
  <c r="F7" i="6"/>
  <c r="F8" i="6"/>
  <c r="F9" i="6"/>
  <c r="F10" i="6"/>
  <c r="F11" i="6"/>
  <c r="F11" i="5"/>
  <c r="F4" i="5"/>
  <c r="F5" i="5"/>
  <c r="F6" i="5"/>
  <c r="F7" i="5"/>
  <c r="F8" i="5"/>
  <c r="F9" i="5"/>
  <c r="F10" i="5"/>
  <c r="F3" i="5"/>
  <c r="F2" i="8"/>
  <c r="G2" i="7"/>
  <c r="G14" i="7" s="1"/>
  <c r="F2" i="6"/>
  <c r="F2" i="5"/>
  <c r="G20" i="7" l="1"/>
</calcChain>
</file>

<file path=xl/sharedStrings.xml><?xml version="1.0" encoding="utf-8"?>
<sst xmlns="http://schemas.openxmlformats.org/spreadsheetml/2006/main" count="635" uniqueCount="84">
  <si>
    <t>total block</t>
  </si>
  <si>
    <t>block in real path</t>
  </si>
  <si>
    <t>blocks in narrative region</t>
  </si>
  <si>
    <t xml:space="preserve">block in fake </t>
  </si>
  <si>
    <t>replan time</t>
  </si>
  <si>
    <t>THE WINNER</t>
  </si>
  <si>
    <t>AI</t>
  </si>
  <si>
    <t>B</t>
  </si>
  <si>
    <t>A WINS 0.5</t>
  </si>
  <si>
    <t>B 0.5</t>
  </si>
  <si>
    <t>AI WINS 0.9</t>
  </si>
  <si>
    <t>B 0.1</t>
  </si>
  <si>
    <t>B WINS 0.3</t>
  </si>
  <si>
    <t>A WINS 0.7</t>
  </si>
  <si>
    <t>B WINS 0.2</t>
  </si>
  <si>
    <t>A WINS 0.8</t>
  </si>
  <si>
    <t>B WINS 0.1</t>
  </si>
  <si>
    <t>B WINS 0.5</t>
  </si>
  <si>
    <t>AI WINS 0.5</t>
  </si>
  <si>
    <t>AI WINS 0.4</t>
  </si>
  <si>
    <t>B WINS 0.6</t>
  </si>
  <si>
    <t>A1 WINS 5+9+3</t>
  </si>
  <si>
    <t>A2 WINS 5+9+8</t>
  </si>
  <si>
    <t>A3 WINS 5+8+4</t>
  </si>
  <si>
    <t>WINS</t>
  </si>
  <si>
    <t>TOTAL</t>
  </si>
  <si>
    <t>RATIO</t>
  </si>
  <si>
    <t>TATOL</t>
  </si>
  <si>
    <t>AI SUM</t>
  </si>
  <si>
    <t>A SUM</t>
  </si>
  <si>
    <t>A2 SUM</t>
  </si>
  <si>
    <t>A3 SUM</t>
  </si>
  <si>
    <t>AVER TOTAL BLOCK</t>
  </si>
  <si>
    <t>AVER REPLAN</t>
  </si>
  <si>
    <t>A4 WINS 0.4</t>
  </si>
  <si>
    <t>A4 SUM</t>
  </si>
  <si>
    <t>AI WINS  0.5</t>
  </si>
  <si>
    <t>B2 SUM</t>
  </si>
  <si>
    <t>B1 SUM</t>
  </si>
  <si>
    <t>B3 SUM</t>
  </si>
  <si>
    <t>B1</t>
  </si>
  <si>
    <t>B2</t>
  </si>
  <si>
    <t>B3</t>
  </si>
  <si>
    <t>B3SUM</t>
  </si>
  <si>
    <t>A5 SUM</t>
  </si>
  <si>
    <t xml:space="preserve"> AI WINS 0.7</t>
  </si>
  <si>
    <t>AI WINS 0.3</t>
  </si>
  <si>
    <t>B WINS 0.7</t>
  </si>
  <si>
    <t>A6 SUM</t>
  </si>
  <si>
    <t>AI WINS 0.6</t>
  </si>
  <si>
    <t>B WINS 0.4</t>
  </si>
  <si>
    <t>AI WINS 0.1</t>
  </si>
  <si>
    <t>B WINS 0.9</t>
  </si>
  <si>
    <t>B SUM</t>
  </si>
  <si>
    <t>A7 SUM</t>
  </si>
  <si>
    <t>B2 WINS 0.5</t>
  </si>
  <si>
    <t xml:space="preserve">AI </t>
  </si>
  <si>
    <t>AI WINS 0.7</t>
  </si>
  <si>
    <t>B3 WINS 0.3</t>
  </si>
  <si>
    <t>A</t>
  </si>
  <si>
    <t>A8 WINS 0.1</t>
  </si>
  <si>
    <t>B1 WINS 0.9</t>
  </si>
  <si>
    <t>A8 WINS</t>
  </si>
  <si>
    <t xml:space="preserve">AI WINS 0.1 </t>
  </si>
  <si>
    <t>AI8 SUM</t>
  </si>
  <si>
    <t>A WINS 0.2</t>
  </si>
  <si>
    <t>B WINS 0.8</t>
  </si>
  <si>
    <t>TOTAL BLOCKS</t>
  </si>
  <si>
    <t>BLOCKS IN REAL PATH</t>
  </si>
  <si>
    <t>BLOCKS IN NARRATIVE REGION</t>
  </si>
  <si>
    <t xml:space="preserve">BLOCK IN FAKE </t>
  </si>
  <si>
    <t>REPLAN TIMES</t>
  </si>
  <si>
    <t xml:space="preserve">AVER BLOCKS IN REAL </t>
  </si>
  <si>
    <t>AVER BLOCKS IN NARRATIVE REGION</t>
  </si>
  <si>
    <t>AVER VLOCK IN FAKE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</si>
  <si>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</si>
  <si>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</si>
  <si>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</si>
  <si>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</si>
  <si>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</si>
  <si>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</si>
  <si>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</si>
  <si>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</si>
  <si>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AVER BLOCK IN FAKE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</si>
</sst>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</a:t>
            </a:r>
            <a:r>
              <a:rPr lang="en-GB" baseline="0"/>
              <a:t> win  in task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Sheet2!$B$1:$I$1</c:f>
              <c:strCache>
                <c:ptCount val="8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</c:strCache>
            </c:strRef>
          </c:cat>
          <c:val>
            <c:numRef>
              <c:f>Sheet2!$B$2:$I$2</c:f>
              <c:numCache>
                <c:formatCode>General</c:formatCode>
                <c:ptCount val="8"/>
                <c:pt idx="0">
                  <c:v>0.5</c:v>
                </c:pt>
                <c:pt idx="1">
                  <c:v>0.2</c:v>
                </c:pt>
                <c:pt idx="2">
                  <c:v>0.5</c:v>
                </c:pt>
                <c:pt idx="3">
                  <c:v>0.6</c:v>
                </c:pt>
                <c:pt idx="4">
                  <c:v>0.6</c:v>
                </c:pt>
                <c:pt idx="5">
                  <c:v>0.7</c:v>
                </c:pt>
                <c:pt idx="6">
                  <c:v>0.7</c:v>
                </c:pt>
                <c:pt idx="7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3-424F-B971-789388296B19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Sheet2!$B$1:$I$1</c:f>
              <c:strCache>
                <c:ptCount val="8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</c:strCache>
            </c:strRef>
          </c:cat>
          <c:val>
            <c:numRef>
              <c:f>Sheet2!$B$3:$I$3</c:f>
              <c:numCache>
                <c:formatCode>General</c:formatCode>
                <c:ptCount val="8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0.5</c:v>
                </c:pt>
                <c:pt idx="7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A3-424F-B971-789388296B19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Sheet2!$B$1:$I$1</c:f>
              <c:strCache>
                <c:ptCount val="8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</c:strCache>
            </c:strRef>
          </c:cat>
          <c:val>
            <c:numRef>
              <c:f>Sheet2!$B$4:$I$4</c:f>
              <c:numCache>
                <c:formatCode>General</c:formatCode>
                <c:ptCount val="8"/>
                <c:pt idx="0">
                  <c:v>0.3</c:v>
                </c:pt>
                <c:pt idx="1">
                  <c:v>0.5</c:v>
                </c:pt>
                <c:pt idx="2">
                  <c:v>0.6</c:v>
                </c:pt>
                <c:pt idx="3">
                  <c:v>0.5</c:v>
                </c:pt>
                <c:pt idx="4">
                  <c:v>0.3</c:v>
                </c:pt>
                <c:pt idx="5">
                  <c:v>0.9</c:v>
                </c:pt>
                <c:pt idx="6">
                  <c:v>0.3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A3-424F-B971-789388296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699183"/>
        <c:axId val="722014879"/>
      </c:barChart>
      <c:catAx>
        <c:axId val="72169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14879"/>
        <c:crosses val="autoZero"/>
        <c:auto val="1"/>
        <c:lblAlgn val="ctr"/>
        <c:lblOffset val="100"/>
        <c:noMultiLvlLbl val="0"/>
      </c:catAx>
      <c:valAx>
        <c:axId val="72201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9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B Wins Ratio in Task 2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Sheet2!$B$7:$C$7</c:f>
              <c:strCache>
                <c:ptCount val="2"/>
                <c:pt idx="1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Sheet2!$D$6:$E$6</c:f>
              <c:strCache>
                <c:ptCount val="2"/>
                <c:pt idx="0">
                  <c:v>Test 7</c:v>
                </c:pt>
                <c:pt idx="1">
                  <c:v>Test 8</c:v>
                </c:pt>
              </c:strCache>
            </c:strRef>
          </c:cat>
          <c:val>
            <c:numRef>
              <c:f>Sheet2!$D$7:$E$7</c:f>
              <c:numCache>
                <c:formatCode>General</c:formatCode>
                <c:ptCount val="2"/>
                <c:pt idx="0">
                  <c:v>0.7</c:v>
                </c:pt>
                <c:pt idx="1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1-FE4E-B045-43171B9C9BFB}"/>
            </c:ext>
          </c:extLst>
        </c:ser>
        <c:ser>
          <c:idx val="1"/>
          <c:order val="1"/>
          <c:tx>
            <c:strRef>
              <c:f>Sheet2!$B$8:$C$8</c:f>
              <c:strCache>
                <c:ptCount val="2"/>
                <c:pt idx="1">
                  <c:v>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Sheet2!$D$6:$E$6</c:f>
              <c:strCache>
                <c:ptCount val="2"/>
                <c:pt idx="0">
                  <c:v>Test 7</c:v>
                </c:pt>
                <c:pt idx="1">
                  <c:v>Test 8</c:v>
                </c:pt>
              </c:strCache>
            </c:strRef>
          </c:cat>
          <c:val>
            <c:numRef>
              <c:f>Sheet2!$D$8:$E$8</c:f>
              <c:numCache>
                <c:formatCode>General</c:formatCode>
                <c:ptCount val="2"/>
                <c:pt idx="0">
                  <c:v>0.5</c:v>
                </c:pt>
                <c:pt idx="1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C1-FE4E-B045-43171B9C9BFB}"/>
            </c:ext>
          </c:extLst>
        </c:ser>
        <c:ser>
          <c:idx val="2"/>
          <c:order val="2"/>
          <c:tx>
            <c:strRef>
              <c:f>Sheet2!$B$9:$C$9</c:f>
              <c:strCache>
                <c:ptCount val="2"/>
                <c:pt idx="1">
                  <c:v>B3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Sheet2!$D$6:$E$6</c:f>
              <c:strCache>
                <c:ptCount val="2"/>
                <c:pt idx="0">
                  <c:v>Test 7</c:v>
                </c:pt>
                <c:pt idx="1">
                  <c:v>Test 8</c:v>
                </c:pt>
              </c:strCache>
            </c:strRef>
          </c:cat>
          <c:val>
            <c:numRef>
              <c:f>Sheet2!$D$9:$E$9</c:f>
              <c:numCache>
                <c:formatCode>General</c:formatCode>
                <c:ptCount val="2"/>
                <c:pt idx="0">
                  <c:v>0.3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C1-FE4E-B045-43171B9C9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851215"/>
        <c:axId val="698852847"/>
      </c:barChart>
      <c:catAx>
        <c:axId val="69885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52847"/>
        <c:crosses val="autoZero"/>
        <c:auto val="1"/>
        <c:lblAlgn val="ctr"/>
        <c:lblOffset val="100"/>
        <c:noMultiLvlLbl val="0"/>
      </c:catAx>
      <c:valAx>
        <c:axId val="69885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5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PLAYER B WIN</a:t>
            </a:r>
            <a:r>
              <a:rPr lang="en-US" baseline="0"/>
              <a:t>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B!$B$1</c:f>
              <c:strCache>
                <c:ptCount val="1"/>
                <c:pt idx="0">
                  <c:v>WINS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447-264F-A9C0-02B02F592B4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447-264F-A9C0-02B02F592B4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447-264F-A9C0-02B02F592B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B!$A$2:$A$4</c:f>
              <c:strCache>
                <c:ptCount val="3"/>
                <c:pt idx="0">
                  <c:v>B1</c:v>
                </c:pt>
                <c:pt idx="1">
                  <c:v>B2</c:v>
                </c:pt>
                <c:pt idx="2">
                  <c:v>B3</c:v>
                </c:pt>
              </c:strCache>
            </c:strRef>
          </c:cat>
          <c:val>
            <c:numRef>
              <c:f>B!$B$2:$B$4</c:f>
              <c:numCache>
                <c:formatCode>General</c:formatCode>
                <c:ptCount val="3"/>
                <c:pt idx="0">
                  <c:v>47</c:v>
                </c:pt>
                <c:pt idx="1">
                  <c:v>33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3-0C44-B5ED-53763D80DD1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PARAMETERS IN B WINS</a:t>
            </a:r>
            <a:r>
              <a:rPr lang="en-GB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B!$J$1</c:f>
              <c:strCache>
                <c:ptCount val="1"/>
                <c:pt idx="0">
                  <c:v>AVER TOTAL BLOCK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B!$A$2:$A$4</c:f>
              <c:strCache>
                <c:ptCount val="3"/>
                <c:pt idx="0">
                  <c:v>B1</c:v>
                </c:pt>
                <c:pt idx="1">
                  <c:v>B2</c:v>
                </c:pt>
                <c:pt idx="2">
                  <c:v>B3</c:v>
                </c:pt>
              </c:strCache>
            </c:strRef>
          </c:cat>
          <c:val>
            <c:numRef>
              <c:f>B!$J$2:$J$4</c:f>
              <c:numCache>
                <c:formatCode>General</c:formatCode>
                <c:ptCount val="3"/>
                <c:pt idx="0">
                  <c:v>18.851063829787233</c:v>
                </c:pt>
                <c:pt idx="1">
                  <c:v>17.303030303030305</c:v>
                </c:pt>
                <c:pt idx="2">
                  <c:v>20.404761904761905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E0-9E48-A837-EF349AC64E8D}"/>
            </c:ext>
          </c:extLst>
        </c:ser>
        <c:ser>
          <c:idx val="1"/>
          <c:order val="1"/>
          <c:tx>
            <c:strRef>
              <c:f>B!$K$1</c:f>
              <c:strCache>
                <c:ptCount val="1"/>
                <c:pt idx="0">
                  <c:v>AVER BLOCKS IN REAL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B!$A$2:$A$4</c:f>
              <c:strCache>
                <c:ptCount val="3"/>
                <c:pt idx="0">
                  <c:v>B1</c:v>
                </c:pt>
                <c:pt idx="1">
                  <c:v>B2</c:v>
                </c:pt>
                <c:pt idx="2">
                  <c:v>B3</c:v>
                </c:pt>
              </c:strCache>
            </c:strRef>
          </c:cat>
          <c:val>
            <c:numRef>
              <c:f>B!$K$2:$K$4</c:f>
              <c:numCache>
                <c:formatCode>General</c:formatCode>
                <c:ptCount val="3"/>
                <c:pt idx="0">
                  <c:v>6.5531914893617023</c:v>
                </c:pt>
                <c:pt idx="1">
                  <c:v>3.2727272727272729</c:v>
                </c:pt>
                <c:pt idx="2">
                  <c:v>4.4047619047619051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E0-9E48-A837-EF349AC64E8D}"/>
            </c:ext>
          </c:extLst>
        </c:ser>
        <c:ser>
          <c:idx val="2"/>
          <c:order val="2"/>
          <c:tx>
            <c:strRef>
              <c:f>B!$L$1</c:f>
              <c:strCache>
                <c:ptCount val="1"/>
                <c:pt idx="0">
                  <c:v>AVER BLOCKS IN NARRATIVE REGION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B!$A$2:$A$4</c:f>
              <c:strCache>
                <c:ptCount val="3"/>
                <c:pt idx="0">
                  <c:v>B1</c:v>
                </c:pt>
                <c:pt idx="1">
                  <c:v>B2</c:v>
                </c:pt>
                <c:pt idx="2">
                  <c:v>B3</c:v>
                </c:pt>
              </c:strCache>
            </c:strRef>
          </c:cat>
          <c:val>
            <c:numRef>
              <c:f>B!$L$2:$L$4</c:f>
              <c:numCache>
                <c:formatCode>General</c:formatCode>
                <c:ptCount val="3"/>
                <c:pt idx="0">
                  <c:v>12.042553191489361</c:v>
                </c:pt>
                <c:pt idx="1">
                  <c:v>7.666666666666667</c:v>
                </c:pt>
                <c:pt idx="2">
                  <c:v>10.119047619047619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E0-9E48-A837-EF349AC64E8D}"/>
            </c:ext>
          </c:extLst>
        </c:ser>
        <c:ser>
          <c:idx val="3"/>
          <c:order val="3"/>
          <c:tx>
            <c:strRef>
              <c:f>B!$M$1</c:f>
              <c:strCache>
                <c:ptCount val="1"/>
                <c:pt idx="0">
                  <c:v>AVER VLOCK IN FAKE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B!$A$2:$A$4</c:f>
              <c:strCache>
                <c:ptCount val="3"/>
                <c:pt idx="0">
                  <c:v>B1</c:v>
                </c:pt>
                <c:pt idx="1">
                  <c:v>B2</c:v>
                </c:pt>
                <c:pt idx="2">
                  <c:v>B3</c:v>
                </c:pt>
              </c:strCache>
            </c:strRef>
          </c:cat>
          <c:val>
            <c:numRef>
              <c:f>B!$M$2:$M$4</c:f>
              <c:numCache>
                <c:formatCode>General</c:formatCode>
                <c:ptCount val="3"/>
                <c:pt idx="0">
                  <c:v>3.7021276595744679</c:v>
                </c:pt>
                <c:pt idx="1">
                  <c:v>6.8484848484848486</c:v>
                </c:pt>
                <c:pt idx="2">
                  <c:v>5.3809523809523814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4-EB41-8B43-0F1896E49F9E}"/>
            </c:ext>
          </c:extLst>
        </c:ser>
        <c:ser>
          <c:idx val="4"/>
          <c:order val="4"/>
          <c:tx>
            <c:strRef>
              <c:f>B!$N$1</c:f>
              <c:strCache>
                <c:ptCount val="1"/>
                <c:pt idx="0">
                  <c:v>AVER REPLAN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B!$A$2:$A$4</c:f>
              <c:strCache>
                <c:ptCount val="3"/>
                <c:pt idx="0">
                  <c:v>B1</c:v>
                </c:pt>
                <c:pt idx="1">
                  <c:v>B2</c:v>
                </c:pt>
                <c:pt idx="2">
                  <c:v>B3</c:v>
                </c:pt>
              </c:strCache>
            </c:strRef>
          </c:cat>
          <c:val>
            <c:numRef>
              <c:f>B!$N$2:$N$4</c:f>
              <c:numCache>
                <c:formatCode>General</c:formatCode>
                <c:ptCount val="3"/>
                <c:pt idx="0">
                  <c:v>6.5531914893617023</c:v>
                </c:pt>
                <c:pt idx="1">
                  <c:v>3.2727272727272729</c:v>
                </c:pt>
                <c:pt idx="2">
                  <c:v>4.4047619047619051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14-EB41-8B43-0F1896E49F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88825344"/>
        <c:axId val="369745120"/>
      </c:barChart>
      <c:catAx>
        <c:axId val="388825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45120"/>
        <c:crosses val="autoZero"/>
        <c:auto val="1"/>
        <c:lblAlgn val="ctr"/>
        <c:lblOffset val="100"/>
        <c:noMultiLvlLbl val="0"/>
      </c:catAx>
      <c:valAx>
        <c:axId val="36974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2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PLAYER A WIN RATIO</a:t>
            </a:r>
          </a:p>
        </c:rich>
      </c:tx>
      <c:layout>
        <c:manualLayout>
          <c:xMode val="edge"/>
          <c:yMode val="edge"/>
          <c:x val="0.28198784652345099"/>
          <c:y val="2.76563025701125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A!$B$1</c:f>
              <c:strCache>
                <c:ptCount val="1"/>
                <c:pt idx="0">
                  <c:v>WINS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34B-DC4C-9938-CD1D8229BE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434B-DC4C-9938-CD1D8229BEC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34B-DC4C-9938-CD1D8229BEC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434B-DC4C-9938-CD1D8229BEC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A8A-0E4C-94AA-E9D7331D9C6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A8A-0E4C-94AA-E9D7331D9C6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2A8A-0E4C-94AA-E9D7331D9C6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2A8A-0E4C-94AA-E9D7331D9C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A!$A$2:$A$9</c:f>
              <c:strCache>
                <c:ptCount val="8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</c:strCache>
            </c:strRef>
          </c:cat>
          <c:val>
            <c:numRef>
              <c:f>A!$B$2:$B$9</c:f>
              <c:numCache>
                <c:formatCode>General</c:formatCode>
                <c:ptCount val="8"/>
                <c:pt idx="0">
                  <c:v>21</c:v>
                </c:pt>
                <c:pt idx="1">
                  <c:v>22</c:v>
                </c:pt>
                <c:pt idx="2">
                  <c:v>17</c:v>
                </c:pt>
                <c:pt idx="3">
                  <c:v>13</c:v>
                </c:pt>
                <c:pt idx="4">
                  <c:v>16</c:v>
                </c:pt>
                <c:pt idx="5">
                  <c:v>10</c:v>
                </c:pt>
                <c:pt idx="6">
                  <c:v>15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4B-DC4C-9938-CD1D8229BEC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PARAMETER IN A WIN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A!$J$1</c:f>
              <c:strCache>
                <c:ptCount val="1"/>
                <c:pt idx="0">
                  <c:v>AVER TOTAL BLOCK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A!$A$2:$A$9</c:f>
              <c:strCache>
                <c:ptCount val="8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</c:strCache>
            </c:strRef>
          </c:cat>
          <c:val>
            <c:numRef>
              <c:f>A!$J$2:$J$9</c:f>
              <c:numCache>
                <c:formatCode>General</c:formatCode>
                <c:ptCount val="8"/>
                <c:pt idx="0">
                  <c:v>8</c:v>
                </c:pt>
                <c:pt idx="1">
                  <c:v>9.454545454545455</c:v>
                </c:pt>
                <c:pt idx="2">
                  <c:v>9.9411764705882355</c:v>
                </c:pt>
                <c:pt idx="3">
                  <c:v>7.3076923076923075</c:v>
                </c:pt>
                <c:pt idx="4">
                  <c:v>6.4375</c:v>
                </c:pt>
                <c:pt idx="5">
                  <c:v>8.6999999999999993</c:v>
                </c:pt>
                <c:pt idx="6">
                  <c:v>14.333333333333334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3-4E4C-8FB0-F6E6D6DA5684}"/>
            </c:ext>
          </c:extLst>
        </c:ser>
        <c:ser>
          <c:idx val="1"/>
          <c:order val="1"/>
          <c:tx>
            <c:strRef>
              <c:f>A!$K$1</c:f>
              <c:strCache>
                <c:ptCount val="1"/>
                <c:pt idx="0">
                  <c:v>AVER BLOCKS IN REAL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A!$A$2:$A$9</c:f>
              <c:strCache>
                <c:ptCount val="8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</c:strCache>
            </c:strRef>
          </c:cat>
          <c:val>
            <c:numRef>
              <c:f>A!$K$2:$K$9</c:f>
              <c:numCache>
                <c:formatCode>General</c:formatCode>
                <c:ptCount val="8"/>
                <c:pt idx="0">
                  <c:v>1.9523809523809523</c:v>
                </c:pt>
                <c:pt idx="1">
                  <c:v>1.5</c:v>
                </c:pt>
                <c:pt idx="2">
                  <c:v>2.7647058823529411</c:v>
                </c:pt>
                <c:pt idx="3">
                  <c:v>1.9230769230769231</c:v>
                </c:pt>
                <c:pt idx="4">
                  <c:v>1.125</c:v>
                </c:pt>
                <c:pt idx="5">
                  <c:v>2.2999999999999998</c:v>
                </c:pt>
                <c:pt idx="6">
                  <c:v>3.4</c:v>
                </c:pt>
                <c:pt idx="7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D3-4E4C-8FB0-F6E6D6DA5684}"/>
            </c:ext>
          </c:extLst>
        </c:ser>
        <c:ser>
          <c:idx val="2"/>
          <c:order val="2"/>
          <c:tx>
            <c:strRef>
              <c:f>A!$L$1</c:f>
              <c:strCache>
                <c:ptCount val="1"/>
                <c:pt idx="0">
                  <c:v>AVER BLOCKS IN NARRATIVE REGION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A!$A$2:$A$9</c:f>
              <c:strCache>
                <c:ptCount val="8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</c:strCache>
            </c:strRef>
          </c:cat>
          <c:val>
            <c:numRef>
              <c:f>A!$L$2:$L$9</c:f>
              <c:numCache>
                <c:formatCode>General</c:formatCode>
                <c:ptCount val="8"/>
                <c:pt idx="0">
                  <c:v>5.2380952380952381</c:v>
                </c:pt>
                <c:pt idx="1">
                  <c:v>5.5</c:v>
                </c:pt>
                <c:pt idx="2">
                  <c:v>6.2352941176470589</c:v>
                </c:pt>
                <c:pt idx="3">
                  <c:v>4.6923076923076925</c:v>
                </c:pt>
                <c:pt idx="4">
                  <c:v>3.875</c:v>
                </c:pt>
                <c:pt idx="5">
                  <c:v>4.5999999999999996</c:v>
                </c:pt>
                <c:pt idx="6">
                  <c:v>8.5333333333333332</c:v>
                </c:pt>
                <c:pt idx="7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D3-4E4C-8FB0-F6E6D6DA5684}"/>
            </c:ext>
          </c:extLst>
        </c:ser>
        <c:ser>
          <c:idx val="3"/>
          <c:order val="3"/>
          <c:tx>
            <c:strRef>
              <c:f>A!$M$1</c:f>
              <c:strCache>
                <c:ptCount val="1"/>
                <c:pt idx="0">
                  <c:v>AVER BLOCK IN FAKE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A!$A$2:$A$9</c:f>
              <c:strCache>
                <c:ptCount val="8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</c:strCache>
            </c:strRef>
          </c:cat>
          <c:val>
            <c:numRef>
              <c:f>A!$M$2:$M$9</c:f>
              <c:numCache>
                <c:formatCode>General</c:formatCode>
                <c:ptCount val="8"/>
                <c:pt idx="0">
                  <c:v>1.1904761904761905</c:v>
                </c:pt>
                <c:pt idx="1">
                  <c:v>1.9090909090909092</c:v>
                </c:pt>
                <c:pt idx="2">
                  <c:v>1.8823529411764706</c:v>
                </c:pt>
                <c:pt idx="3">
                  <c:v>0.76923076923076927</c:v>
                </c:pt>
                <c:pt idx="4">
                  <c:v>1.25</c:v>
                </c:pt>
                <c:pt idx="5">
                  <c:v>4.7</c:v>
                </c:pt>
                <c:pt idx="6">
                  <c:v>2.2666666666666666</c:v>
                </c:pt>
                <c:pt idx="7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D3-4E4C-8FB0-F6E6D6DA5684}"/>
            </c:ext>
          </c:extLst>
        </c:ser>
        <c:ser>
          <c:idx val="4"/>
          <c:order val="4"/>
          <c:tx>
            <c:strRef>
              <c:f>A!$N$1</c:f>
              <c:strCache>
                <c:ptCount val="1"/>
                <c:pt idx="0">
                  <c:v>AVER REPLAN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A!$A$2:$A$9</c:f>
              <c:strCache>
                <c:ptCount val="8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</c:strCache>
            </c:strRef>
          </c:cat>
          <c:val>
            <c:numRef>
              <c:f>A!$N$2:$N$9</c:f>
              <c:numCache>
                <c:formatCode>General</c:formatCode>
                <c:ptCount val="8"/>
                <c:pt idx="0">
                  <c:v>1.9523809523809523</c:v>
                </c:pt>
                <c:pt idx="1">
                  <c:v>1.5</c:v>
                </c:pt>
                <c:pt idx="2">
                  <c:v>2.7647058823529411</c:v>
                </c:pt>
                <c:pt idx="3">
                  <c:v>1.9230769230769231</c:v>
                </c:pt>
                <c:pt idx="4">
                  <c:v>1.125</c:v>
                </c:pt>
                <c:pt idx="5">
                  <c:v>2.2999999999999998</c:v>
                </c:pt>
                <c:pt idx="6">
                  <c:v>3.4</c:v>
                </c:pt>
                <c:pt idx="7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D3-4E4C-8FB0-F6E6D6DA56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36917376"/>
        <c:axId val="439864864"/>
      </c:barChart>
      <c:catAx>
        <c:axId val="436917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64864"/>
        <c:crosses val="autoZero"/>
        <c:auto val="1"/>
        <c:lblAlgn val="ctr"/>
        <c:lblOffset val="100"/>
        <c:noMultiLvlLbl val="0"/>
      </c:catAx>
      <c:valAx>
        <c:axId val="43986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1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412750</xdr:colOff>
      <xdr:row>0</xdr:row>
      <xdr:rowOff>139700</xdr:rowOff>
    </xdr:from>
    <xdr:to>
      <xdr:col>16</xdr:col>
      <xdr:colOff>31750</xdr:colOff>
      <xdr:row>14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ADCC49-632B-4441-AC69-C6E5FA706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469900</xdr:colOff>
      <xdr:row>18</xdr:row>
      <xdr:rowOff>50800</xdr:rowOff>
    </xdr:from>
    <xdr:to>
      <xdr:col>15</xdr:col>
      <xdr:colOff>88900</xdr:colOff>
      <xdr:row>31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A009A6-74BD-A04B-AAA1-0A8F74AFC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7</xdr:row>
      <xdr:rowOff>177799</xdr:rowOff>
    </xdr:from>
    <xdr:to>
      <xdr:col>9</xdr:col>
      <xdr:colOff>365124</xdr:colOff>
      <xdr:row>18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D98A28-E8EE-3E42-AAC5-49C20011B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415925</xdr:colOff>
      <xdr:row>5</xdr:row>
      <xdr:rowOff>111124</xdr:rowOff>
    </xdr:from>
    <xdr:to>
      <xdr:col>17</xdr:col>
      <xdr:colOff>123825</xdr:colOff>
      <xdr:row>25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8983EF-CEF0-2449-90BC-D1F6929AE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854808</xdr:colOff>
      <xdr:row>11</xdr:row>
      <xdr:rowOff>69686</xdr:rowOff>
    </xdr:from>
    <xdr:to>
      <xdr:col>11</xdr:col>
      <xdr:colOff>1253718</xdr:colOff>
      <xdr:row>24</xdr:row>
      <xdr:rowOff>179102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67CE1-EEF4-504A-A2C5-973D2A631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1727523</xdr:colOff>
      <xdr:row>11</xdr:row>
      <xdr:rowOff>89712</xdr:rowOff>
    </xdr:from>
    <xdr:to>
      <xdr:col>21</xdr:col>
      <xdr:colOff>773397</xdr:colOff>
      <xdr:row>44</xdr:row>
      <xdr:rowOff>40705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BF3A01-FA9C-D84B-9436-479B67118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401A0-695E-AD4B-8338-6CE8BA593A1A}">
  <dimension ref="A1:F17"/>
  <sheetViews>
    <sheetView zoomScale="150" workbookViewId="0">
      <selection activeCell="E7" sqref="E7"/>
    </sheetView>
  </sheetViews>
  <sheetFormatPr baseColWidth="10" defaultRowHeight="16" x14ac:dyDescent="0.2"/>
  <cols>
    <col min="1" max="1" width="18" customWidth="1"/>
    <col min="2" max="2" width="19.33203125" customWidth="1"/>
    <col min="3" max="3" width="23.1640625" customWidth="1"/>
    <col min="4" max="4" width="28.83203125" customWidth="1"/>
    <col min="5" max="5" width="17.6640625" customWidth="1"/>
    <col min="6" max="6" width="26.83203125" customWidth="1"/>
  </cols>
  <sheetData>
    <row r="1" spans="1:6" x14ac:dyDescent="0.2">
      <c r="A1" t="s">
        <v>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6</v>
      </c>
      <c r="B2">
        <v>10</v>
      </c>
      <c r="C2">
        <v>3</v>
      </c>
      <c r="D2">
        <v>9</v>
      </c>
      <c r="E2">
        <v>0</v>
      </c>
      <c r="F2">
        <f>C2</f>
        <v>3</v>
      </c>
    </row>
    <row r="3" spans="1:6" x14ac:dyDescent="0.2">
      <c r="A3" t="s">
        <v>6</v>
      </c>
      <c r="B3">
        <v>6</v>
      </c>
      <c r="C3">
        <v>2</v>
      </c>
      <c r="D3">
        <v>5</v>
      </c>
      <c r="E3">
        <v>0</v>
      </c>
      <c r="F3">
        <f>C3</f>
        <v>2</v>
      </c>
    </row>
    <row r="4" spans="1:6" x14ac:dyDescent="0.2">
      <c r="A4" t="s">
        <v>7</v>
      </c>
      <c r="B4">
        <v>13</v>
      </c>
      <c r="C4">
        <v>6</v>
      </c>
      <c r="D4">
        <v>10</v>
      </c>
      <c r="E4">
        <v>2</v>
      </c>
      <c r="F4">
        <f t="shared" ref="F4:F11" si="0">C4</f>
        <v>6</v>
      </c>
    </row>
    <row r="5" spans="1:6" x14ac:dyDescent="0.2">
      <c r="A5" t="s">
        <v>6</v>
      </c>
      <c r="B5">
        <v>3</v>
      </c>
      <c r="C5">
        <v>0</v>
      </c>
      <c r="D5">
        <v>0</v>
      </c>
      <c r="E5">
        <v>2</v>
      </c>
      <c r="F5">
        <f t="shared" si="0"/>
        <v>0</v>
      </c>
    </row>
    <row r="6" spans="1:6" x14ac:dyDescent="0.2">
      <c r="A6" t="s">
        <v>7</v>
      </c>
      <c r="B6">
        <v>17</v>
      </c>
      <c r="C6">
        <v>7</v>
      </c>
      <c r="D6">
        <v>14</v>
      </c>
      <c r="E6">
        <v>2</v>
      </c>
      <c r="F6">
        <f t="shared" si="0"/>
        <v>7</v>
      </c>
    </row>
    <row r="7" spans="1:6" x14ac:dyDescent="0.2">
      <c r="A7" t="s">
        <v>6</v>
      </c>
      <c r="B7">
        <v>11</v>
      </c>
      <c r="C7">
        <v>3</v>
      </c>
      <c r="D7">
        <v>5</v>
      </c>
      <c r="E7">
        <v>2</v>
      </c>
      <c r="F7">
        <f t="shared" si="0"/>
        <v>3</v>
      </c>
    </row>
    <row r="8" spans="1:6" x14ac:dyDescent="0.2">
      <c r="A8" t="s">
        <v>7</v>
      </c>
      <c r="B8">
        <v>15</v>
      </c>
      <c r="C8">
        <v>5</v>
      </c>
      <c r="D8">
        <v>10</v>
      </c>
      <c r="E8">
        <v>3</v>
      </c>
      <c r="F8">
        <f t="shared" si="0"/>
        <v>5</v>
      </c>
    </row>
    <row r="9" spans="1:6" x14ac:dyDescent="0.2">
      <c r="A9" t="s">
        <v>6</v>
      </c>
      <c r="B9">
        <v>9</v>
      </c>
      <c r="C9">
        <v>4</v>
      </c>
      <c r="D9">
        <v>8</v>
      </c>
      <c r="E9">
        <v>0</v>
      </c>
      <c r="F9">
        <f t="shared" si="0"/>
        <v>4</v>
      </c>
    </row>
    <row r="10" spans="1:6" x14ac:dyDescent="0.2">
      <c r="A10" t="s">
        <v>7</v>
      </c>
      <c r="B10">
        <v>23</v>
      </c>
      <c r="C10">
        <v>7</v>
      </c>
      <c r="D10">
        <v>19</v>
      </c>
      <c r="E10">
        <v>3</v>
      </c>
      <c r="F10">
        <f t="shared" si="0"/>
        <v>7</v>
      </c>
    </row>
    <row r="11" spans="1:6" x14ac:dyDescent="0.2">
      <c r="A11" t="s">
        <v>7</v>
      </c>
      <c r="B11">
        <v>14</v>
      </c>
      <c r="C11">
        <v>6</v>
      </c>
      <c r="D11">
        <v>11</v>
      </c>
      <c r="E11">
        <v>1</v>
      </c>
      <c r="F11">
        <f t="shared" si="0"/>
        <v>6</v>
      </c>
    </row>
    <row r="13" spans="1:6" x14ac:dyDescent="0.2">
      <c r="A13" t="s">
        <v>8</v>
      </c>
      <c r="B13">
        <f>AVERAGE(B2:B3,B5,B7,B9)</f>
        <v>7.8</v>
      </c>
      <c r="C13">
        <f t="shared" ref="C13:F13" si="1">AVERAGE(C2:C3,C5,C7,C9)</f>
        <v>2.4</v>
      </c>
      <c r="D13">
        <f t="shared" si="1"/>
        <v>5.4</v>
      </c>
      <c r="E13">
        <f t="shared" si="1"/>
        <v>0.8</v>
      </c>
      <c r="F13">
        <f t="shared" si="1"/>
        <v>2.4</v>
      </c>
    </row>
    <row r="14" spans="1:6" x14ac:dyDescent="0.2">
      <c r="A14" t="s">
        <v>9</v>
      </c>
      <c r="B14">
        <f>AVERAGE(B4,B6,B8,B10,B11)</f>
        <v>16.399999999999999</v>
      </c>
      <c r="C14">
        <f t="shared" ref="C14:F14" si="2">AVERAGE(C4,C6,C8,C10,C11)</f>
        <v>6.2</v>
      </c>
      <c r="D14">
        <f t="shared" si="2"/>
        <v>12.8</v>
      </c>
      <c r="E14">
        <f t="shared" si="2"/>
        <v>2.2000000000000002</v>
      </c>
      <c r="F14">
        <f t="shared" si="2"/>
        <v>6.2</v>
      </c>
    </row>
    <row r="16" spans="1:6" x14ac:dyDescent="0.2">
      <c r="A16" t="s">
        <v>28</v>
      </c>
      <c r="B16">
        <f>SUM(B2,B3,B5,B7,B9)</f>
        <v>39</v>
      </c>
      <c r="C16">
        <f t="shared" ref="C16:F16" si="3">SUM(C2,C3,C5,C7,C9)</f>
        <v>12</v>
      </c>
      <c r="D16">
        <f t="shared" si="3"/>
        <v>27</v>
      </c>
      <c r="E16">
        <f t="shared" si="3"/>
        <v>4</v>
      </c>
      <c r="F16">
        <f t="shared" si="3"/>
        <v>12</v>
      </c>
    </row>
    <row r="17" spans="1:6" x14ac:dyDescent="0.2">
      <c r="A17" t="s">
        <v>38</v>
      </c>
      <c r="B17">
        <f>SUM(B4,B6,B8,B10,B11)</f>
        <v>82</v>
      </c>
      <c r="C17">
        <f t="shared" ref="C17:F17" si="4">SUM(C4,C6,C8,C10,C11)</f>
        <v>31</v>
      </c>
      <c r="D17">
        <f t="shared" si="4"/>
        <v>64</v>
      </c>
      <c r="E17">
        <f t="shared" si="4"/>
        <v>11</v>
      </c>
      <c r="F17">
        <f t="shared" si="4"/>
        <v>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A01F9-389A-1147-A2E4-75200971732C}">
  <dimension ref="A1:F17"/>
  <sheetViews>
    <sheetView zoomScale="158" workbookViewId="0">
      <selection activeCell="A13" sqref="A13:A14"/>
    </sheetView>
  </sheetViews>
  <sheetFormatPr baseColWidth="10" defaultRowHeight="16" x14ac:dyDescent="0.2"/>
  <cols>
    <col min="1" max="1" width="18" customWidth="1"/>
    <col min="2" max="2" width="19.33203125" customWidth="1"/>
    <col min="3" max="3" width="23.1640625" customWidth="1"/>
    <col min="4" max="4" width="28.83203125" customWidth="1"/>
    <col min="5" max="5" width="17.6640625" customWidth="1"/>
    <col min="6" max="6" width="26.83203125" customWidth="1"/>
  </cols>
  <sheetData>
    <row r="1" spans="1:6" x14ac:dyDescent="0.2">
      <c r="A1" t="s">
        <v>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7</v>
      </c>
      <c r="B2">
        <v>10</v>
      </c>
      <c r="C2">
        <v>8</v>
      </c>
      <c r="D2">
        <v>9</v>
      </c>
      <c r="E2">
        <v>0</v>
      </c>
      <c r="F2">
        <f>C2</f>
        <v>8</v>
      </c>
    </row>
    <row r="3" spans="1:6" x14ac:dyDescent="0.2">
      <c r="A3" t="s">
        <v>6</v>
      </c>
      <c r="B3">
        <v>2</v>
      </c>
      <c r="C3">
        <v>0</v>
      </c>
      <c r="D3">
        <v>1</v>
      </c>
      <c r="E3">
        <v>0</v>
      </c>
      <c r="F3">
        <f t="shared" ref="F3:F11" si="0">C3</f>
        <v>0</v>
      </c>
    </row>
    <row r="4" spans="1:6" x14ac:dyDescent="0.2">
      <c r="A4" t="s">
        <v>6</v>
      </c>
      <c r="B4">
        <v>5</v>
      </c>
      <c r="C4">
        <v>1</v>
      </c>
      <c r="D4">
        <v>3</v>
      </c>
      <c r="E4">
        <v>5</v>
      </c>
      <c r="F4">
        <f t="shared" si="0"/>
        <v>1</v>
      </c>
    </row>
    <row r="5" spans="1:6" x14ac:dyDescent="0.2">
      <c r="A5" t="s">
        <v>6</v>
      </c>
      <c r="B5">
        <v>10</v>
      </c>
      <c r="C5">
        <v>4</v>
      </c>
      <c r="D5">
        <v>8</v>
      </c>
      <c r="E5">
        <v>0</v>
      </c>
      <c r="F5">
        <f t="shared" si="0"/>
        <v>4</v>
      </c>
    </row>
    <row r="6" spans="1:6" x14ac:dyDescent="0.2">
      <c r="A6" t="s">
        <v>7</v>
      </c>
      <c r="B6">
        <v>22</v>
      </c>
      <c r="C6">
        <v>3</v>
      </c>
      <c r="D6">
        <v>8</v>
      </c>
      <c r="E6">
        <v>4</v>
      </c>
      <c r="F6">
        <f t="shared" si="0"/>
        <v>3</v>
      </c>
    </row>
    <row r="7" spans="1:6" x14ac:dyDescent="0.2">
      <c r="A7" t="s">
        <v>6</v>
      </c>
      <c r="B7">
        <v>3</v>
      </c>
      <c r="C7">
        <v>0</v>
      </c>
      <c r="D7">
        <v>2</v>
      </c>
      <c r="E7">
        <v>0</v>
      </c>
      <c r="F7">
        <f t="shared" si="0"/>
        <v>0</v>
      </c>
    </row>
    <row r="8" spans="1:6" x14ac:dyDescent="0.2">
      <c r="A8" t="s">
        <v>6</v>
      </c>
      <c r="B8">
        <v>2</v>
      </c>
      <c r="C8">
        <v>0</v>
      </c>
      <c r="D8">
        <v>1</v>
      </c>
      <c r="E8">
        <v>2</v>
      </c>
      <c r="F8">
        <f t="shared" si="0"/>
        <v>0</v>
      </c>
    </row>
    <row r="9" spans="1:6" x14ac:dyDescent="0.2">
      <c r="A9" t="s">
        <v>6</v>
      </c>
      <c r="B9">
        <v>8</v>
      </c>
      <c r="C9">
        <v>0</v>
      </c>
      <c r="D9">
        <v>3</v>
      </c>
      <c r="E9">
        <v>4</v>
      </c>
      <c r="F9">
        <f t="shared" si="0"/>
        <v>0</v>
      </c>
    </row>
    <row r="10" spans="1:6" x14ac:dyDescent="0.2">
      <c r="A10" t="s">
        <v>6</v>
      </c>
      <c r="B10">
        <v>15</v>
      </c>
      <c r="C10">
        <v>5</v>
      </c>
      <c r="D10">
        <v>11</v>
      </c>
      <c r="E10">
        <v>0</v>
      </c>
      <c r="F10">
        <f t="shared" si="0"/>
        <v>5</v>
      </c>
    </row>
    <row r="11" spans="1:6" x14ac:dyDescent="0.2">
      <c r="A11" t="s">
        <v>6</v>
      </c>
      <c r="B11">
        <v>4</v>
      </c>
      <c r="C11">
        <v>1</v>
      </c>
      <c r="D11">
        <v>3</v>
      </c>
      <c r="E11">
        <v>0</v>
      </c>
      <c r="F11">
        <f t="shared" si="0"/>
        <v>1</v>
      </c>
    </row>
    <row r="13" spans="1:6" x14ac:dyDescent="0.2">
      <c r="A13" t="s">
        <v>15</v>
      </c>
      <c r="B13">
        <f>AVERAGE(B3,B4,B5,B7,B8,B9,B10,B11)</f>
        <v>6.125</v>
      </c>
      <c r="C13">
        <f t="shared" ref="C13:F13" si="1">AVERAGE(C3,C4,C5,C7,C8,C9,C10,C11)</f>
        <v>1.375</v>
      </c>
      <c r="D13">
        <f t="shared" si="1"/>
        <v>4</v>
      </c>
      <c r="E13">
        <f t="shared" si="1"/>
        <v>1.375</v>
      </c>
      <c r="F13">
        <f t="shared" si="1"/>
        <v>1.375</v>
      </c>
    </row>
    <row r="14" spans="1:6" x14ac:dyDescent="0.2">
      <c r="A14" t="s">
        <v>14</v>
      </c>
      <c r="B14">
        <f>AVERAGE(B2,B6)</f>
        <v>16</v>
      </c>
      <c r="C14">
        <f t="shared" ref="C14:F14" si="2">AVERAGE(C2,C6)</f>
        <v>5.5</v>
      </c>
      <c r="D14">
        <f t="shared" si="2"/>
        <v>8.5</v>
      </c>
      <c r="E14">
        <f t="shared" si="2"/>
        <v>2</v>
      </c>
      <c r="F14">
        <f t="shared" si="2"/>
        <v>5.5</v>
      </c>
    </row>
    <row r="16" spans="1:6" x14ac:dyDescent="0.2">
      <c r="A16" t="s">
        <v>31</v>
      </c>
      <c r="B16">
        <f>SUM(B3,B4,B5,B7,B8,B9,B10,B11)</f>
        <v>49</v>
      </c>
      <c r="C16">
        <f t="shared" ref="C16:F16" si="3">SUM(C3,C4,C5,C7,C8,C9,C10,C11)</f>
        <v>11</v>
      </c>
      <c r="D16">
        <f t="shared" si="3"/>
        <v>32</v>
      </c>
      <c r="E16">
        <f t="shared" si="3"/>
        <v>11</v>
      </c>
      <c r="F16">
        <f t="shared" si="3"/>
        <v>11</v>
      </c>
    </row>
    <row r="17" spans="1:6" x14ac:dyDescent="0.2">
      <c r="A17" t="s">
        <v>37</v>
      </c>
      <c r="B17">
        <f>SUM(B2,B6)</f>
        <v>32</v>
      </c>
      <c r="C17">
        <f t="shared" ref="C17:F17" si="4">SUM(C2,C6)</f>
        <v>11</v>
      </c>
      <c r="D17">
        <f t="shared" si="4"/>
        <v>17</v>
      </c>
      <c r="E17">
        <f t="shared" si="4"/>
        <v>4</v>
      </c>
      <c r="F17">
        <f t="shared" si="4"/>
        <v>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47110-5F62-7A4E-A486-8E5358FF3197}">
  <dimension ref="A1:F26"/>
  <sheetViews>
    <sheetView topLeftCell="A2" zoomScale="158" workbookViewId="0">
      <selection activeCell="B22" sqref="B22:C24"/>
    </sheetView>
  </sheetViews>
  <sheetFormatPr baseColWidth="10" defaultRowHeight="16" x14ac:dyDescent="0.2"/>
  <cols>
    <col min="1" max="1" width="18" customWidth="1"/>
    <col min="2" max="2" width="19.33203125" customWidth="1"/>
    <col min="3" max="3" width="23.1640625" customWidth="1"/>
    <col min="4" max="4" width="28.83203125" customWidth="1"/>
    <col min="5" max="5" width="17.6640625" customWidth="1"/>
    <col min="6" max="6" width="26.83203125" customWidth="1"/>
  </cols>
  <sheetData>
    <row r="1" spans="1:6" x14ac:dyDescent="0.2">
      <c r="A1" t="s">
        <v>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6</v>
      </c>
      <c r="B2">
        <v>17</v>
      </c>
      <c r="C2">
        <v>3</v>
      </c>
      <c r="D2">
        <v>13</v>
      </c>
      <c r="E2">
        <v>3</v>
      </c>
      <c r="F2">
        <f>C2</f>
        <v>3</v>
      </c>
    </row>
    <row r="3" spans="1:6" x14ac:dyDescent="0.2">
      <c r="A3" t="s">
        <v>6</v>
      </c>
      <c r="B3">
        <v>13</v>
      </c>
      <c r="C3">
        <v>4</v>
      </c>
      <c r="D3">
        <v>7</v>
      </c>
      <c r="E3">
        <v>5</v>
      </c>
      <c r="F3">
        <f t="shared" ref="F3:F11" si="0">C3</f>
        <v>4</v>
      </c>
    </row>
    <row r="4" spans="1:6" x14ac:dyDescent="0.2">
      <c r="A4" t="s">
        <v>6</v>
      </c>
      <c r="B4">
        <v>19</v>
      </c>
      <c r="C4">
        <v>8</v>
      </c>
      <c r="D4">
        <v>14</v>
      </c>
      <c r="E4">
        <v>2</v>
      </c>
      <c r="F4">
        <f t="shared" si="0"/>
        <v>8</v>
      </c>
    </row>
    <row r="5" spans="1:6" x14ac:dyDescent="0.2">
      <c r="A5" t="s">
        <v>7</v>
      </c>
      <c r="B5">
        <v>24</v>
      </c>
      <c r="C5">
        <v>9</v>
      </c>
      <c r="D5">
        <v>20</v>
      </c>
      <c r="E5">
        <v>3</v>
      </c>
      <c r="F5">
        <f t="shared" si="0"/>
        <v>9</v>
      </c>
    </row>
    <row r="6" spans="1:6" x14ac:dyDescent="0.2">
      <c r="A6" t="s">
        <v>7</v>
      </c>
      <c r="B6">
        <v>20</v>
      </c>
      <c r="C6">
        <v>6</v>
      </c>
      <c r="D6">
        <v>16</v>
      </c>
      <c r="E6">
        <v>0</v>
      </c>
      <c r="F6">
        <f t="shared" si="0"/>
        <v>6</v>
      </c>
    </row>
    <row r="7" spans="1:6" x14ac:dyDescent="0.2">
      <c r="A7" t="s">
        <v>6</v>
      </c>
      <c r="B7">
        <v>23</v>
      </c>
      <c r="C7">
        <v>7</v>
      </c>
      <c r="D7">
        <v>12</v>
      </c>
      <c r="E7">
        <v>3</v>
      </c>
      <c r="F7">
        <f t="shared" si="0"/>
        <v>7</v>
      </c>
    </row>
    <row r="8" spans="1:6" x14ac:dyDescent="0.2">
      <c r="A8" t="s">
        <v>7</v>
      </c>
      <c r="B8">
        <v>25</v>
      </c>
      <c r="C8">
        <v>10</v>
      </c>
      <c r="D8">
        <v>21</v>
      </c>
      <c r="E8">
        <v>4</v>
      </c>
      <c r="F8">
        <f t="shared" si="0"/>
        <v>10</v>
      </c>
    </row>
    <row r="9" spans="1:6" x14ac:dyDescent="0.2">
      <c r="A9" t="s">
        <v>7</v>
      </c>
      <c r="B9">
        <v>24</v>
      </c>
      <c r="C9">
        <v>9</v>
      </c>
      <c r="D9">
        <v>16</v>
      </c>
      <c r="E9">
        <v>6</v>
      </c>
      <c r="F9">
        <f t="shared" si="0"/>
        <v>9</v>
      </c>
    </row>
    <row r="10" spans="1:6" x14ac:dyDescent="0.2">
      <c r="A10" t="s">
        <v>7</v>
      </c>
      <c r="B10">
        <v>23</v>
      </c>
      <c r="C10">
        <v>12</v>
      </c>
      <c r="D10">
        <v>18</v>
      </c>
      <c r="E10">
        <v>1</v>
      </c>
      <c r="F10">
        <f t="shared" si="0"/>
        <v>12</v>
      </c>
    </row>
    <row r="11" spans="1:6" x14ac:dyDescent="0.2">
      <c r="A11" t="s">
        <v>7</v>
      </c>
      <c r="B11">
        <v>22</v>
      </c>
      <c r="C11">
        <v>7</v>
      </c>
      <c r="D11">
        <v>13</v>
      </c>
      <c r="E11">
        <v>1</v>
      </c>
      <c r="F11">
        <f t="shared" si="0"/>
        <v>7</v>
      </c>
    </row>
    <row r="13" spans="1:6" x14ac:dyDescent="0.2">
      <c r="A13" t="s">
        <v>19</v>
      </c>
      <c r="B13">
        <f>AVERAGE(B2,B3,B4,B7)</f>
        <v>18</v>
      </c>
      <c r="C13">
        <f t="shared" ref="C13:F13" si="1">AVERAGE(C2,C3,C4,C7)</f>
        <v>5.5</v>
      </c>
      <c r="D13">
        <f t="shared" si="1"/>
        <v>11.5</v>
      </c>
      <c r="E13">
        <f t="shared" si="1"/>
        <v>3.25</v>
      </c>
      <c r="F13">
        <f t="shared" si="1"/>
        <v>5.5</v>
      </c>
    </row>
    <row r="14" spans="1:6" x14ac:dyDescent="0.2">
      <c r="A14" t="s">
        <v>20</v>
      </c>
      <c r="B14">
        <f>AVERAGE(B5,B6,B8,B9,B10,B11)</f>
        <v>23</v>
      </c>
      <c r="C14">
        <f t="shared" ref="C14:F14" si="2">AVERAGE(C5,C6,C8,C9,C10,C11)</f>
        <v>8.8333333333333339</v>
      </c>
      <c r="D14">
        <f t="shared" si="2"/>
        <v>17.333333333333332</v>
      </c>
      <c r="E14">
        <f t="shared" si="2"/>
        <v>2.5</v>
      </c>
      <c r="F14">
        <f t="shared" si="2"/>
        <v>8.8333333333333339</v>
      </c>
    </row>
    <row r="17" spans="1:6" x14ac:dyDescent="0.2">
      <c r="A17" t="s">
        <v>23</v>
      </c>
      <c r="B17">
        <f xml:space="preserve"> 5+8+4</f>
        <v>17</v>
      </c>
      <c r="C17">
        <f>B17/30</f>
        <v>0.56666666666666665</v>
      </c>
    </row>
    <row r="19" spans="1:6" x14ac:dyDescent="0.2">
      <c r="A19" t="s">
        <v>29</v>
      </c>
      <c r="B19">
        <f>SUM(B4,B3,B2,B7)</f>
        <v>72</v>
      </c>
      <c r="C19">
        <f t="shared" ref="C19:F19" si="3">SUM(C4,C3,C2,C7)</f>
        <v>22</v>
      </c>
      <c r="D19">
        <f t="shared" si="3"/>
        <v>46</v>
      </c>
      <c r="E19">
        <f t="shared" si="3"/>
        <v>13</v>
      </c>
      <c r="F19">
        <f t="shared" si="3"/>
        <v>22</v>
      </c>
    </row>
    <row r="20" spans="1:6" x14ac:dyDescent="0.2">
      <c r="A20" t="s">
        <v>39</v>
      </c>
      <c r="B20">
        <f>SUM(B5,B6,B8,B9,B10,B11)</f>
        <v>138</v>
      </c>
      <c r="C20">
        <f t="shared" ref="C20:F20" si="4">SUM(C5,C6,C8,C9,C10,C11)</f>
        <v>53</v>
      </c>
      <c r="D20">
        <f t="shared" si="4"/>
        <v>104</v>
      </c>
      <c r="E20">
        <f t="shared" si="4"/>
        <v>15</v>
      </c>
      <c r="F20">
        <f t="shared" si="4"/>
        <v>53</v>
      </c>
    </row>
    <row r="22" spans="1:6" x14ac:dyDescent="0.2">
      <c r="A22" t="s">
        <v>18</v>
      </c>
      <c r="B22" t="s">
        <v>40</v>
      </c>
      <c r="C22">
        <v>0.5</v>
      </c>
    </row>
    <row r="23" spans="1:6" x14ac:dyDescent="0.2">
      <c r="A23" t="s">
        <v>17</v>
      </c>
      <c r="B23" t="s">
        <v>41</v>
      </c>
      <c r="C23">
        <v>0.2</v>
      </c>
    </row>
    <row r="24" spans="1:6" x14ac:dyDescent="0.2">
      <c r="B24" t="s">
        <v>42</v>
      </c>
      <c r="C24">
        <v>0.6</v>
      </c>
    </row>
    <row r="25" spans="1:6" x14ac:dyDescent="0.2">
      <c r="A25" t="s">
        <v>15</v>
      </c>
    </row>
    <row r="26" spans="1:6" x14ac:dyDescent="0.2">
      <c r="A26" t="s">
        <v>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573F0-E1A5-6B49-ADD9-24C1203E1367}">
  <dimension ref="A1"/>
  <sheetViews>
    <sheetView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CFEAD-EE7C-DB4E-8B6D-DCBCDEF99237}">
  <dimension ref="A1:N42"/>
  <sheetViews>
    <sheetView zoomScale="156" workbookViewId="0">
      <selection activeCell="L12" sqref="L12"/>
    </sheetView>
  </sheetViews>
  <sheetFormatPr baseColWidth="10" defaultRowHeight="16" x14ac:dyDescent="0.2"/>
  <cols>
    <col min="7" max="7" width="20.33203125" customWidth="1"/>
    <col min="10" max="10" width="17.33203125" customWidth="1"/>
    <col min="11" max="11" width="21.5" customWidth="1"/>
    <col min="12" max="12" width="26.5" customWidth="1"/>
    <col min="13" max="13" width="24.33203125" customWidth="1"/>
    <col min="14" max="14" width="22.1640625" customWidth="1"/>
  </cols>
  <sheetData>
    <row r="1" spans="1:14" x14ac:dyDescent="0.2">
      <c r="B1" t="s">
        <v>24</v>
      </c>
      <c r="C1" t="s">
        <v>25</v>
      </c>
      <c r="D1" t="s">
        <v>26</v>
      </c>
      <c r="E1" s="1" t="s">
        <v>0</v>
      </c>
      <c r="F1" t="s">
        <v>1</v>
      </c>
      <c r="G1" t="s">
        <v>2</v>
      </c>
      <c r="H1" t="s">
        <v>3</v>
      </c>
      <c r="I1" t="s">
        <v>4</v>
      </c>
      <c r="J1" t="s">
        <v>32</v>
      </c>
      <c r="K1" t="s">
        <v>72</v>
      </c>
      <c r="L1" t="s">
        <v>73</v>
      </c>
      <c r="M1" t="s">
        <v>83</v>
      </c>
      <c r="N1" t="s">
        <v>33</v>
      </c>
    </row>
    <row r="2" spans="1:14" x14ac:dyDescent="0.2">
      <c r="A2" t="s">
        <v>75</v>
      </c>
      <c r="B2">
        <v>21</v>
      </c>
      <c r="C2">
        <v>30</v>
      </c>
      <c r="D2">
        <f>B2/C2</f>
        <v>0.7</v>
      </c>
      <c r="E2">
        <f>SUM(B13,B12,B14)</f>
        <v>168</v>
      </c>
      <c r="F2">
        <f>SUM(C13,C12,C14)</f>
        <v>41</v>
      </c>
      <c r="G2">
        <f t="shared" ref="G2:I2" si="0">SUM(D13,D12,D14)</f>
        <v>110</v>
      </c>
      <c r="H2">
        <f t="shared" si="0"/>
        <v>25</v>
      </c>
      <c r="I2">
        <f t="shared" si="0"/>
        <v>41</v>
      </c>
      <c r="J2">
        <f t="shared" ref="J2:J9" si="1">E2/B2</f>
        <v>8</v>
      </c>
      <c r="K2">
        <f>F2/B2</f>
        <v>1.9523809523809523</v>
      </c>
      <c r="L2">
        <f>G2/B2</f>
        <v>5.2380952380952381</v>
      </c>
      <c r="M2">
        <f>H2/B2</f>
        <v>1.1904761904761905</v>
      </c>
      <c r="N2">
        <f>K2</f>
        <v>1.9523809523809523</v>
      </c>
    </row>
    <row r="3" spans="1:14" x14ac:dyDescent="0.2">
      <c r="A3" t="s">
        <v>76</v>
      </c>
      <c r="B3">
        <v>22</v>
      </c>
      <c r="C3">
        <v>30</v>
      </c>
      <c r="D3">
        <f t="shared" ref="D3:D9" si="2">B3/C3</f>
        <v>0.73333333333333328</v>
      </c>
      <c r="E3">
        <f>SUM(B16,B17,B18)</f>
        <v>208</v>
      </c>
      <c r="F3">
        <f t="shared" ref="F3:I3" si="3">SUM(C16,C17,C18)</f>
        <v>33</v>
      </c>
      <c r="G3">
        <f t="shared" si="3"/>
        <v>121</v>
      </c>
      <c r="H3">
        <f t="shared" si="3"/>
        <v>42</v>
      </c>
      <c r="I3">
        <f t="shared" si="3"/>
        <v>33</v>
      </c>
      <c r="J3">
        <f t="shared" si="1"/>
        <v>9.454545454545455</v>
      </c>
      <c r="K3">
        <f t="shared" ref="K3:K9" si="4">F3/B3</f>
        <v>1.5</v>
      </c>
      <c r="L3">
        <f t="shared" ref="L3:L9" si="5">G3/B3</f>
        <v>5.5</v>
      </c>
      <c r="M3">
        <f t="shared" ref="M3:M9" si="6">H3/B3</f>
        <v>1.9090909090909092</v>
      </c>
      <c r="N3">
        <f t="shared" ref="N3:N9" si="7">K3</f>
        <v>1.5</v>
      </c>
    </row>
    <row r="4" spans="1:14" x14ac:dyDescent="0.2">
      <c r="A4" t="s">
        <v>77</v>
      </c>
      <c r="B4">
        <v>17</v>
      </c>
      <c r="C4">
        <v>30</v>
      </c>
      <c r="D4">
        <f t="shared" si="2"/>
        <v>0.56666666666666665</v>
      </c>
      <c r="E4">
        <f>SUM(B22,B20,B21)</f>
        <v>169</v>
      </c>
      <c r="F4">
        <f t="shared" ref="F4:I4" si="8">SUM(C22,C20,C21)</f>
        <v>47</v>
      </c>
      <c r="G4">
        <f t="shared" si="8"/>
        <v>106</v>
      </c>
      <c r="H4">
        <f t="shared" si="8"/>
        <v>32</v>
      </c>
      <c r="I4">
        <f t="shared" si="8"/>
        <v>47</v>
      </c>
      <c r="J4">
        <f t="shared" si="1"/>
        <v>9.9411764705882355</v>
      </c>
      <c r="K4">
        <f t="shared" si="4"/>
        <v>2.7647058823529411</v>
      </c>
      <c r="L4">
        <f t="shared" si="5"/>
        <v>6.2352941176470589</v>
      </c>
      <c r="M4">
        <f t="shared" si="6"/>
        <v>1.8823529411764706</v>
      </c>
      <c r="N4">
        <f t="shared" si="7"/>
        <v>2.7647058823529411</v>
      </c>
    </row>
    <row r="5" spans="1:14" x14ac:dyDescent="0.2">
      <c r="A5" t="s">
        <v>78</v>
      </c>
      <c r="B5">
        <v>13</v>
      </c>
      <c r="C5">
        <v>30</v>
      </c>
      <c r="D5">
        <f t="shared" si="2"/>
        <v>0.43333333333333335</v>
      </c>
      <c r="E5">
        <f>SUM(B26,B24,B25)</f>
        <v>95</v>
      </c>
      <c r="F5">
        <f>SUM(C26,C24,C25)</f>
        <v>25</v>
      </c>
      <c r="G5">
        <f>SUM(D26,D24,D25)</f>
        <v>61</v>
      </c>
      <c r="H5">
        <f>SUM(E26,E24,E25)</f>
        <v>10</v>
      </c>
      <c r="I5">
        <f>SUM(F26,F24,F25)</f>
        <v>25</v>
      </c>
      <c r="J5">
        <f t="shared" si="1"/>
        <v>7.3076923076923075</v>
      </c>
      <c r="K5">
        <f t="shared" si="4"/>
        <v>1.9230769230769231</v>
      </c>
      <c r="L5">
        <f t="shared" si="5"/>
        <v>4.6923076923076925</v>
      </c>
      <c r="M5">
        <f t="shared" si="6"/>
        <v>0.76923076923076927</v>
      </c>
      <c r="N5">
        <f t="shared" si="7"/>
        <v>1.9230769230769231</v>
      </c>
    </row>
    <row r="6" spans="1:14" x14ac:dyDescent="0.2">
      <c r="A6" t="s">
        <v>79</v>
      </c>
      <c r="B6">
        <f>SUM(5,4,7)</f>
        <v>16</v>
      </c>
      <c r="C6">
        <v>30</v>
      </c>
      <c r="D6">
        <f t="shared" si="2"/>
        <v>0.53333333333333333</v>
      </c>
      <c r="E6">
        <f>SUM(B28,B29,B30)</f>
        <v>103</v>
      </c>
      <c r="F6">
        <f>SUM(C28,C29,C30)</f>
        <v>18</v>
      </c>
      <c r="G6">
        <f t="shared" ref="G6:I6" si="9">SUM(D28,D29,D30)</f>
        <v>62</v>
      </c>
      <c r="H6">
        <f t="shared" si="9"/>
        <v>20</v>
      </c>
      <c r="I6">
        <f t="shared" si="9"/>
        <v>18</v>
      </c>
      <c r="J6">
        <f t="shared" si="1"/>
        <v>6.4375</v>
      </c>
      <c r="K6">
        <f t="shared" si="4"/>
        <v>1.125</v>
      </c>
      <c r="L6">
        <f t="shared" si="5"/>
        <v>3.875</v>
      </c>
      <c r="M6">
        <f t="shared" si="6"/>
        <v>1.25</v>
      </c>
      <c r="N6">
        <f t="shared" si="7"/>
        <v>1.125</v>
      </c>
    </row>
    <row r="7" spans="1:14" x14ac:dyDescent="0.2">
      <c r="A7" t="s">
        <v>80</v>
      </c>
      <c r="B7">
        <v>10</v>
      </c>
      <c r="C7">
        <v>30</v>
      </c>
      <c r="D7">
        <f t="shared" si="2"/>
        <v>0.33333333333333331</v>
      </c>
      <c r="E7">
        <f>SUM(B32,B33,B34)</f>
        <v>87</v>
      </c>
      <c r="F7">
        <f t="shared" ref="F7:I7" si="10">SUM(C32,C33,C34)</f>
        <v>23</v>
      </c>
      <c r="G7">
        <f t="shared" si="10"/>
        <v>46</v>
      </c>
      <c r="H7">
        <f t="shared" si="10"/>
        <v>47</v>
      </c>
      <c r="I7">
        <f t="shared" si="10"/>
        <v>23</v>
      </c>
      <c r="J7">
        <f t="shared" si="1"/>
        <v>8.6999999999999993</v>
      </c>
      <c r="K7">
        <f t="shared" si="4"/>
        <v>2.2999999999999998</v>
      </c>
      <c r="L7">
        <f t="shared" si="5"/>
        <v>4.5999999999999996</v>
      </c>
      <c r="M7">
        <f t="shared" si="6"/>
        <v>4.7</v>
      </c>
      <c r="N7">
        <f t="shared" si="7"/>
        <v>2.2999999999999998</v>
      </c>
    </row>
    <row r="8" spans="1:14" x14ac:dyDescent="0.2">
      <c r="A8" t="s">
        <v>81</v>
      </c>
      <c r="B8">
        <v>15</v>
      </c>
      <c r="C8">
        <v>30</v>
      </c>
      <c r="D8">
        <f t="shared" si="2"/>
        <v>0.5</v>
      </c>
      <c r="E8">
        <f>SUM(B36,B37,B38)</f>
        <v>215</v>
      </c>
      <c r="F8">
        <f t="shared" ref="F8:G8" si="11">SUM(C36,C37,C38)</f>
        <v>51</v>
      </c>
      <c r="G8">
        <f t="shared" si="11"/>
        <v>128</v>
      </c>
      <c r="H8">
        <f>SUM(E36,E37,E38)</f>
        <v>34</v>
      </c>
      <c r="I8">
        <f t="shared" ref="I8" si="12">SUM(F36,F37,F38)</f>
        <v>51</v>
      </c>
      <c r="J8">
        <f t="shared" si="1"/>
        <v>14.333333333333334</v>
      </c>
      <c r="K8">
        <f t="shared" si="4"/>
        <v>3.4</v>
      </c>
      <c r="L8">
        <f t="shared" si="5"/>
        <v>8.5333333333333332</v>
      </c>
      <c r="M8">
        <f t="shared" si="6"/>
        <v>2.2666666666666666</v>
      </c>
      <c r="N8">
        <f t="shared" si="7"/>
        <v>3.4</v>
      </c>
    </row>
    <row r="9" spans="1:14" x14ac:dyDescent="0.2">
      <c r="A9" t="s">
        <v>82</v>
      </c>
      <c r="B9">
        <v>4</v>
      </c>
      <c r="C9">
        <v>30</v>
      </c>
      <c r="D9">
        <f t="shared" si="2"/>
        <v>0.13333333333333333</v>
      </c>
      <c r="E9">
        <f>SUM(B40:B42)</f>
        <v>20</v>
      </c>
      <c r="F9">
        <f t="shared" ref="F9:I9" si="13">SUM(C40:C42)</f>
        <v>6</v>
      </c>
      <c r="G9">
        <f t="shared" si="13"/>
        <v>6</v>
      </c>
      <c r="H9">
        <f t="shared" si="13"/>
        <v>1</v>
      </c>
      <c r="I9">
        <f t="shared" si="13"/>
        <v>6</v>
      </c>
      <c r="J9">
        <f t="shared" si="1"/>
        <v>5</v>
      </c>
      <c r="K9">
        <f t="shared" si="4"/>
        <v>1.5</v>
      </c>
      <c r="L9">
        <f t="shared" si="5"/>
        <v>1.5</v>
      </c>
      <c r="M9">
        <f t="shared" si="6"/>
        <v>0.25</v>
      </c>
      <c r="N9">
        <f t="shared" si="7"/>
        <v>1.5</v>
      </c>
    </row>
    <row r="10" spans="1:14" x14ac:dyDescent="0.2">
      <c r="A10" t="s">
        <v>59</v>
      </c>
      <c r="B10">
        <f>SUM(B2:B9)</f>
        <v>118</v>
      </c>
      <c r="C10">
        <f>SUM(C2:C9)</f>
        <v>240</v>
      </c>
    </row>
    <row r="11" spans="1:14" x14ac:dyDescent="0.2">
      <c r="A11" t="s">
        <v>7</v>
      </c>
      <c r="B11">
        <v>122</v>
      </c>
      <c r="C11">
        <v>240</v>
      </c>
    </row>
    <row r="12" spans="1:14" x14ac:dyDescent="0.2">
      <c r="A12" t="s">
        <v>28</v>
      </c>
      <c r="B12">
        <v>39</v>
      </c>
      <c r="C12">
        <v>12</v>
      </c>
      <c r="D12">
        <v>27</v>
      </c>
      <c r="E12">
        <v>4</v>
      </c>
      <c r="F12">
        <v>12</v>
      </c>
    </row>
    <row r="13" spans="1:14" x14ac:dyDescent="0.2">
      <c r="A13" t="s">
        <v>28</v>
      </c>
      <c r="B13">
        <v>53</v>
      </c>
      <c r="C13">
        <v>20</v>
      </c>
      <c r="D13">
        <v>36</v>
      </c>
      <c r="E13">
        <v>8</v>
      </c>
      <c r="F13">
        <v>20</v>
      </c>
    </row>
    <row r="14" spans="1:14" x14ac:dyDescent="0.2">
      <c r="A14" t="s">
        <v>28</v>
      </c>
      <c r="B14">
        <v>76</v>
      </c>
      <c r="C14">
        <v>9</v>
      </c>
      <c r="D14">
        <v>47</v>
      </c>
      <c r="E14">
        <v>13</v>
      </c>
      <c r="F14">
        <v>9</v>
      </c>
    </row>
    <row r="16" spans="1:14" x14ac:dyDescent="0.2">
      <c r="A16" t="s">
        <v>30</v>
      </c>
      <c r="B16">
        <v>52</v>
      </c>
      <c r="C16">
        <v>16</v>
      </c>
      <c r="D16">
        <v>29</v>
      </c>
      <c r="E16">
        <v>18</v>
      </c>
      <c r="F16">
        <v>16</v>
      </c>
    </row>
    <row r="17" spans="1:6" x14ac:dyDescent="0.2">
      <c r="A17" t="s">
        <v>30</v>
      </c>
      <c r="B17">
        <v>108</v>
      </c>
      <c r="C17">
        <v>7</v>
      </c>
      <c r="D17">
        <v>56</v>
      </c>
      <c r="E17">
        <v>18</v>
      </c>
      <c r="F17">
        <v>7</v>
      </c>
    </row>
    <row r="18" spans="1:6" x14ac:dyDescent="0.2">
      <c r="A18" t="s">
        <v>30</v>
      </c>
      <c r="B18">
        <v>48</v>
      </c>
      <c r="C18">
        <v>10</v>
      </c>
      <c r="D18">
        <v>36</v>
      </c>
      <c r="E18">
        <v>6</v>
      </c>
      <c r="F18">
        <v>10</v>
      </c>
    </row>
    <row r="20" spans="1:6" x14ac:dyDescent="0.2">
      <c r="A20" t="s">
        <v>31</v>
      </c>
      <c r="B20">
        <v>48</v>
      </c>
      <c r="C20">
        <v>14</v>
      </c>
      <c r="D20">
        <v>28</v>
      </c>
      <c r="E20">
        <v>8</v>
      </c>
      <c r="F20">
        <v>14</v>
      </c>
    </row>
    <row r="21" spans="1:6" x14ac:dyDescent="0.2">
      <c r="A21" t="s">
        <v>31</v>
      </c>
      <c r="B21">
        <v>49</v>
      </c>
      <c r="C21">
        <v>11</v>
      </c>
      <c r="D21">
        <v>32</v>
      </c>
      <c r="E21">
        <v>11</v>
      </c>
      <c r="F21">
        <v>11</v>
      </c>
    </row>
    <row r="22" spans="1:6" x14ac:dyDescent="0.2">
      <c r="A22" t="s">
        <v>29</v>
      </c>
      <c r="B22">
        <v>72</v>
      </c>
      <c r="C22">
        <v>22</v>
      </c>
      <c r="D22">
        <v>46</v>
      </c>
      <c r="E22">
        <v>13</v>
      </c>
      <c r="F22">
        <v>22</v>
      </c>
    </row>
    <row r="24" spans="1:6" x14ac:dyDescent="0.2">
      <c r="A24" t="s">
        <v>35</v>
      </c>
      <c r="B24">
        <v>39</v>
      </c>
      <c r="C24">
        <v>15</v>
      </c>
      <c r="D24">
        <v>30</v>
      </c>
      <c r="E24">
        <v>3</v>
      </c>
      <c r="F24">
        <v>15</v>
      </c>
    </row>
    <row r="25" spans="1:6" x14ac:dyDescent="0.2">
      <c r="A25" t="s">
        <v>35</v>
      </c>
      <c r="B25">
        <v>24</v>
      </c>
      <c r="C25">
        <v>3</v>
      </c>
      <c r="D25">
        <v>15</v>
      </c>
      <c r="E25">
        <v>1</v>
      </c>
      <c r="F25">
        <v>3</v>
      </c>
    </row>
    <row r="26" spans="1:6" x14ac:dyDescent="0.2">
      <c r="A26" t="s">
        <v>35</v>
      </c>
      <c r="B26">
        <v>32</v>
      </c>
      <c r="C26">
        <v>7</v>
      </c>
      <c r="D26">
        <v>16</v>
      </c>
      <c r="E26">
        <v>6</v>
      </c>
      <c r="F26">
        <v>7</v>
      </c>
    </row>
    <row r="28" spans="1:6" x14ac:dyDescent="0.2">
      <c r="A28" t="s">
        <v>44</v>
      </c>
      <c r="B28">
        <v>12</v>
      </c>
      <c r="C28">
        <v>2</v>
      </c>
      <c r="D28">
        <v>7</v>
      </c>
      <c r="E28">
        <v>1</v>
      </c>
      <c r="F28">
        <v>2</v>
      </c>
    </row>
    <row r="29" spans="1:6" x14ac:dyDescent="0.2">
      <c r="A29" t="s">
        <v>44</v>
      </c>
      <c r="B29">
        <v>32</v>
      </c>
      <c r="C29">
        <v>3</v>
      </c>
      <c r="D29">
        <v>24</v>
      </c>
      <c r="E29">
        <v>0</v>
      </c>
      <c r="F29">
        <v>3</v>
      </c>
    </row>
    <row r="30" spans="1:6" x14ac:dyDescent="0.2">
      <c r="A30" t="s">
        <v>44</v>
      </c>
      <c r="B30">
        <v>59</v>
      </c>
      <c r="C30">
        <v>13</v>
      </c>
      <c r="D30">
        <v>31</v>
      </c>
      <c r="E30">
        <v>19</v>
      </c>
      <c r="F30">
        <v>13</v>
      </c>
    </row>
    <row r="32" spans="1:6" x14ac:dyDescent="0.2">
      <c r="A32" t="s">
        <v>48</v>
      </c>
      <c r="B32">
        <v>25</v>
      </c>
      <c r="C32">
        <v>0</v>
      </c>
      <c r="D32">
        <v>5</v>
      </c>
      <c r="E32">
        <v>17</v>
      </c>
      <c r="F32">
        <v>0</v>
      </c>
    </row>
    <row r="33" spans="1:6" x14ac:dyDescent="0.2">
      <c r="A33" t="s">
        <v>28</v>
      </c>
      <c r="B33">
        <v>45</v>
      </c>
      <c r="C33">
        <v>6</v>
      </c>
      <c r="D33">
        <v>24</v>
      </c>
      <c r="E33">
        <v>13</v>
      </c>
      <c r="F33">
        <v>6</v>
      </c>
    </row>
    <row r="34" spans="1:6" x14ac:dyDescent="0.2">
      <c r="A34" t="s">
        <v>48</v>
      </c>
      <c r="B34">
        <v>17</v>
      </c>
      <c r="C34">
        <v>17</v>
      </c>
      <c r="D34">
        <v>17</v>
      </c>
      <c r="E34">
        <v>17</v>
      </c>
      <c r="F34">
        <v>17</v>
      </c>
    </row>
    <row r="36" spans="1:6" x14ac:dyDescent="0.2">
      <c r="A36" t="s">
        <v>54</v>
      </c>
      <c r="B36">
        <v>15</v>
      </c>
      <c r="C36">
        <v>5</v>
      </c>
      <c r="D36">
        <v>12</v>
      </c>
      <c r="E36">
        <v>3</v>
      </c>
      <c r="F36">
        <v>5</v>
      </c>
    </row>
    <row r="37" spans="1:6" x14ac:dyDescent="0.2">
      <c r="A37" t="s">
        <v>54</v>
      </c>
      <c r="B37">
        <v>107</v>
      </c>
      <c r="C37">
        <v>27</v>
      </c>
      <c r="D37">
        <v>64</v>
      </c>
      <c r="E37">
        <v>9</v>
      </c>
      <c r="F37">
        <v>27</v>
      </c>
    </row>
    <row r="38" spans="1:6" x14ac:dyDescent="0.2">
      <c r="A38" t="s">
        <v>28</v>
      </c>
      <c r="B38">
        <v>93</v>
      </c>
      <c r="C38">
        <v>19</v>
      </c>
      <c r="D38">
        <v>52</v>
      </c>
      <c r="E38">
        <v>22</v>
      </c>
      <c r="F38">
        <v>19</v>
      </c>
    </row>
    <row r="40" spans="1:6" x14ac:dyDescent="0.2">
      <c r="A40" t="s">
        <v>62</v>
      </c>
      <c r="B40">
        <v>4</v>
      </c>
      <c r="C40">
        <v>1</v>
      </c>
      <c r="D40">
        <v>1</v>
      </c>
      <c r="E40">
        <v>0</v>
      </c>
      <c r="F40">
        <v>1</v>
      </c>
    </row>
    <row r="41" spans="1:6" x14ac:dyDescent="0.2">
      <c r="A41" t="s">
        <v>64</v>
      </c>
      <c r="B41">
        <v>5</v>
      </c>
      <c r="C41">
        <v>1</v>
      </c>
      <c r="D41">
        <v>1</v>
      </c>
      <c r="E41">
        <v>0</v>
      </c>
      <c r="F41">
        <v>1</v>
      </c>
    </row>
    <row r="42" spans="1:6" x14ac:dyDescent="0.2">
      <c r="A42" t="s">
        <v>29</v>
      </c>
      <c r="B42">
        <v>11</v>
      </c>
      <c r="C42">
        <v>4</v>
      </c>
      <c r="D42">
        <v>4</v>
      </c>
      <c r="E42">
        <v>1</v>
      </c>
      <c r="F42">
        <v>4</v>
      </c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286DB-E403-9A48-8866-9C0FC561944D}">
  <dimension ref="A1:F17"/>
  <sheetViews>
    <sheetView zoomScale="161" workbookViewId="0">
      <selection activeCell="A13" sqref="A13:A14"/>
    </sheetView>
  </sheetViews>
  <sheetFormatPr baseColWidth="10" defaultRowHeight="16" x14ac:dyDescent="0.2"/>
  <cols>
    <col min="1" max="1" width="18" customWidth="1"/>
    <col min="2" max="2" width="19.33203125" customWidth="1"/>
    <col min="3" max="3" width="23.1640625" customWidth="1"/>
    <col min="4" max="4" width="28.83203125" customWidth="1"/>
    <col min="5" max="5" width="17.6640625" customWidth="1"/>
    <col min="6" max="6" width="26.83203125" customWidth="1"/>
  </cols>
  <sheetData>
    <row r="1" spans="1:6" x14ac:dyDescent="0.2">
      <c r="A1" t="s">
        <v>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7</v>
      </c>
      <c r="B2">
        <v>23</v>
      </c>
      <c r="C2">
        <v>10</v>
      </c>
      <c r="D2">
        <v>16</v>
      </c>
      <c r="E2">
        <v>4</v>
      </c>
      <c r="F2">
        <v>10</v>
      </c>
    </row>
    <row r="3" spans="1:6" x14ac:dyDescent="0.2">
      <c r="A3" t="s">
        <v>7</v>
      </c>
      <c r="B3">
        <v>26</v>
      </c>
      <c r="C3">
        <v>10</v>
      </c>
      <c r="D3">
        <v>24</v>
      </c>
      <c r="E3">
        <v>0</v>
      </c>
      <c r="F3">
        <f t="shared" ref="F3:F11" si="0">C3</f>
        <v>10</v>
      </c>
    </row>
    <row r="4" spans="1:6" x14ac:dyDescent="0.2">
      <c r="A4" t="s">
        <v>6</v>
      </c>
      <c r="B4">
        <v>11</v>
      </c>
      <c r="C4">
        <v>5</v>
      </c>
      <c r="D4">
        <v>8</v>
      </c>
      <c r="E4">
        <v>0</v>
      </c>
      <c r="F4">
        <f t="shared" si="0"/>
        <v>5</v>
      </c>
    </row>
    <row r="5" spans="1:6" x14ac:dyDescent="0.2">
      <c r="A5" t="s">
        <v>6</v>
      </c>
      <c r="B5">
        <v>12</v>
      </c>
      <c r="C5">
        <v>4</v>
      </c>
      <c r="D5">
        <v>10</v>
      </c>
      <c r="E5">
        <v>1</v>
      </c>
      <c r="F5">
        <f t="shared" si="0"/>
        <v>4</v>
      </c>
    </row>
    <row r="6" spans="1:6" x14ac:dyDescent="0.2">
      <c r="A6" t="s">
        <v>6</v>
      </c>
      <c r="B6">
        <v>6</v>
      </c>
      <c r="C6">
        <v>2</v>
      </c>
      <c r="D6">
        <v>4</v>
      </c>
      <c r="E6">
        <v>1</v>
      </c>
      <c r="F6">
        <f t="shared" si="0"/>
        <v>2</v>
      </c>
    </row>
    <row r="7" spans="1:6" x14ac:dyDescent="0.2">
      <c r="A7" t="s">
        <v>7</v>
      </c>
      <c r="B7">
        <v>23</v>
      </c>
      <c r="C7">
        <v>10</v>
      </c>
      <c r="D7">
        <v>23</v>
      </c>
      <c r="E7">
        <v>0</v>
      </c>
      <c r="F7">
        <f t="shared" si="0"/>
        <v>10</v>
      </c>
    </row>
    <row r="8" spans="1:6" x14ac:dyDescent="0.2">
      <c r="A8" t="s">
        <v>7</v>
      </c>
      <c r="B8">
        <v>6</v>
      </c>
      <c r="C8">
        <v>3</v>
      </c>
      <c r="D8">
        <v>4</v>
      </c>
      <c r="E8">
        <v>0</v>
      </c>
      <c r="F8">
        <f t="shared" si="0"/>
        <v>3</v>
      </c>
    </row>
    <row r="9" spans="1:6" x14ac:dyDescent="0.2">
      <c r="A9" t="s">
        <v>7</v>
      </c>
      <c r="B9">
        <v>25</v>
      </c>
      <c r="C9">
        <v>7</v>
      </c>
      <c r="D9">
        <v>21</v>
      </c>
      <c r="E9">
        <v>3</v>
      </c>
      <c r="F9">
        <f t="shared" si="0"/>
        <v>7</v>
      </c>
    </row>
    <row r="10" spans="1:6" x14ac:dyDescent="0.2">
      <c r="A10" t="s">
        <v>6</v>
      </c>
      <c r="B10">
        <v>10</v>
      </c>
      <c r="C10">
        <v>4</v>
      </c>
      <c r="D10">
        <v>8</v>
      </c>
      <c r="E10">
        <v>1</v>
      </c>
      <c r="F10">
        <f t="shared" si="0"/>
        <v>4</v>
      </c>
    </row>
    <row r="11" spans="1:6" x14ac:dyDescent="0.2">
      <c r="A11" t="s">
        <v>7</v>
      </c>
      <c r="B11">
        <v>9</v>
      </c>
      <c r="C11">
        <v>4</v>
      </c>
      <c r="D11">
        <v>5</v>
      </c>
      <c r="E11">
        <v>1</v>
      </c>
      <c r="F11">
        <f t="shared" si="0"/>
        <v>4</v>
      </c>
    </row>
    <row r="13" spans="1:6" x14ac:dyDescent="0.2">
      <c r="A13" t="s">
        <v>34</v>
      </c>
      <c r="B13">
        <f>AVERAGE(B4,B5,B6,B10)</f>
        <v>9.75</v>
      </c>
      <c r="C13">
        <f t="shared" ref="C13:F13" si="1">AVERAGE(C4,C5,C6,C10)</f>
        <v>3.75</v>
      </c>
      <c r="D13">
        <f t="shared" si="1"/>
        <v>7.5</v>
      </c>
      <c r="E13">
        <f t="shared" si="1"/>
        <v>0.75</v>
      </c>
      <c r="F13">
        <f t="shared" si="1"/>
        <v>3.75</v>
      </c>
    </row>
    <row r="14" spans="1:6" x14ac:dyDescent="0.2">
      <c r="A14" t="s">
        <v>20</v>
      </c>
      <c r="B14">
        <f>AVERAGE(B2,B3,B7,B8,B9,B11)</f>
        <v>18.666666666666668</v>
      </c>
      <c r="C14">
        <f t="shared" ref="C14:F14" si="2">AVERAGE(C2,C3,C7,C8,C9,C11)</f>
        <v>7.333333333333333</v>
      </c>
      <c r="D14">
        <f t="shared" si="2"/>
        <v>15.5</v>
      </c>
      <c r="E14">
        <f t="shared" si="2"/>
        <v>1.3333333333333333</v>
      </c>
      <c r="F14">
        <f t="shared" si="2"/>
        <v>7.333333333333333</v>
      </c>
    </row>
    <row r="16" spans="1:6" x14ac:dyDescent="0.2">
      <c r="A16" t="s">
        <v>35</v>
      </c>
      <c r="B16">
        <f>SUM(B4,B5,B6,B10)</f>
        <v>39</v>
      </c>
      <c r="C16">
        <f t="shared" ref="C16:F16" si="3">SUM(C4,C5,C6,C10)</f>
        <v>15</v>
      </c>
      <c r="D16">
        <f t="shared" si="3"/>
        <v>30</v>
      </c>
      <c r="E16">
        <f t="shared" si="3"/>
        <v>3</v>
      </c>
      <c r="F16">
        <f t="shared" si="3"/>
        <v>15</v>
      </c>
    </row>
    <row r="17" spans="1:6" x14ac:dyDescent="0.2">
      <c r="A17" t="s">
        <v>38</v>
      </c>
      <c r="B17">
        <f>SUM(B2,B3,B7,B8,B9,B11)</f>
        <v>112</v>
      </c>
      <c r="C17">
        <f t="shared" ref="C17:F17" si="4">SUM(C2,C3,C7,C8,C9,C11)</f>
        <v>44</v>
      </c>
      <c r="D17">
        <f t="shared" si="4"/>
        <v>93</v>
      </c>
      <c r="E17">
        <f t="shared" si="4"/>
        <v>8</v>
      </c>
      <c r="F17">
        <f t="shared" si="4"/>
        <v>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1CE02-A8E8-2643-A9A5-2B5394A20C67}">
  <dimension ref="A1:F17"/>
  <sheetViews>
    <sheetView zoomScale="150" workbookViewId="0">
      <selection activeCell="A13" sqref="A13:A14"/>
    </sheetView>
  </sheetViews>
  <sheetFormatPr baseColWidth="10" defaultRowHeight="16" x14ac:dyDescent="0.2"/>
  <cols>
    <col min="1" max="1" width="18" customWidth="1"/>
    <col min="2" max="2" width="19.33203125" customWidth="1"/>
    <col min="3" max="3" width="23.1640625" customWidth="1"/>
    <col min="4" max="4" width="28.83203125" customWidth="1"/>
    <col min="5" max="5" width="17.6640625" customWidth="1"/>
    <col min="6" max="6" width="26.83203125" customWidth="1"/>
  </cols>
  <sheetData>
    <row r="1" spans="1:6" x14ac:dyDescent="0.2">
      <c r="A1" t="s">
        <v>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7</v>
      </c>
      <c r="B2">
        <v>7</v>
      </c>
      <c r="C2">
        <v>4</v>
      </c>
      <c r="D2">
        <v>6</v>
      </c>
      <c r="E2">
        <v>0</v>
      </c>
      <c r="F2">
        <f>C2</f>
        <v>4</v>
      </c>
    </row>
    <row r="3" spans="1:6" x14ac:dyDescent="0.2">
      <c r="A3" t="s">
        <v>7</v>
      </c>
      <c r="B3">
        <v>7</v>
      </c>
      <c r="C3">
        <v>3</v>
      </c>
      <c r="D3">
        <v>7</v>
      </c>
      <c r="E3">
        <v>0</v>
      </c>
      <c r="F3">
        <f t="shared" ref="F3:F11" si="0">C3</f>
        <v>3</v>
      </c>
    </row>
    <row r="4" spans="1:6" x14ac:dyDescent="0.2">
      <c r="A4" t="s">
        <v>7</v>
      </c>
      <c r="B4">
        <v>14</v>
      </c>
      <c r="C4">
        <v>5</v>
      </c>
      <c r="D4">
        <v>13</v>
      </c>
      <c r="E4">
        <v>1</v>
      </c>
      <c r="F4">
        <f t="shared" si="0"/>
        <v>5</v>
      </c>
    </row>
    <row r="5" spans="1:6" x14ac:dyDescent="0.2">
      <c r="A5" t="s">
        <v>6</v>
      </c>
      <c r="B5">
        <v>3</v>
      </c>
      <c r="C5">
        <v>0</v>
      </c>
      <c r="D5">
        <v>1</v>
      </c>
      <c r="E5">
        <v>1</v>
      </c>
      <c r="F5">
        <f t="shared" si="0"/>
        <v>0</v>
      </c>
    </row>
    <row r="6" spans="1:6" x14ac:dyDescent="0.2">
      <c r="A6" t="s">
        <v>7</v>
      </c>
      <c r="B6">
        <v>10</v>
      </c>
      <c r="C6">
        <v>4</v>
      </c>
      <c r="D6">
        <v>7</v>
      </c>
      <c r="E6">
        <v>1</v>
      </c>
      <c r="F6">
        <f t="shared" si="0"/>
        <v>4</v>
      </c>
    </row>
    <row r="7" spans="1:6" x14ac:dyDescent="0.2">
      <c r="A7" t="s">
        <v>6</v>
      </c>
      <c r="B7">
        <v>3</v>
      </c>
      <c r="C7">
        <v>1</v>
      </c>
      <c r="D7">
        <v>2</v>
      </c>
      <c r="E7">
        <v>0</v>
      </c>
      <c r="F7">
        <f t="shared" si="0"/>
        <v>1</v>
      </c>
    </row>
    <row r="8" spans="1:6" x14ac:dyDescent="0.2">
      <c r="A8" t="s">
        <v>6</v>
      </c>
      <c r="B8">
        <v>13</v>
      </c>
      <c r="C8">
        <v>2</v>
      </c>
      <c r="D8">
        <v>8</v>
      </c>
      <c r="E8">
        <v>0</v>
      </c>
      <c r="F8">
        <f t="shared" si="0"/>
        <v>2</v>
      </c>
    </row>
    <row r="9" spans="1:6" x14ac:dyDescent="0.2">
      <c r="A9" t="s">
        <v>7</v>
      </c>
      <c r="B9">
        <v>9</v>
      </c>
      <c r="C9">
        <v>4</v>
      </c>
      <c r="D9">
        <v>6</v>
      </c>
      <c r="E9">
        <v>2</v>
      </c>
      <c r="F9">
        <f t="shared" si="0"/>
        <v>4</v>
      </c>
    </row>
    <row r="10" spans="1:6" x14ac:dyDescent="0.2">
      <c r="A10" t="s">
        <v>6</v>
      </c>
      <c r="B10">
        <v>5</v>
      </c>
      <c r="C10">
        <v>0</v>
      </c>
      <c r="D10">
        <v>4</v>
      </c>
      <c r="E10">
        <v>0</v>
      </c>
      <c r="F10">
        <f t="shared" si="0"/>
        <v>0</v>
      </c>
    </row>
    <row r="11" spans="1:6" x14ac:dyDescent="0.2">
      <c r="A11" t="s">
        <v>7</v>
      </c>
      <c r="B11">
        <v>7</v>
      </c>
      <c r="C11">
        <v>2</v>
      </c>
      <c r="D11">
        <v>6</v>
      </c>
      <c r="E11">
        <v>0</v>
      </c>
      <c r="F11">
        <f t="shared" si="0"/>
        <v>2</v>
      </c>
    </row>
    <row r="13" spans="1:6" x14ac:dyDescent="0.2">
      <c r="A13" t="s">
        <v>19</v>
      </c>
      <c r="B13">
        <f>AVERAGE(B5,B7,B8,B10)</f>
        <v>6</v>
      </c>
      <c r="C13">
        <f t="shared" ref="C13:F13" si="1">AVERAGE(C5,C7,C8,C10)</f>
        <v>0.75</v>
      </c>
      <c r="D13">
        <f t="shared" si="1"/>
        <v>3.75</v>
      </c>
      <c r="E13">
        <f t="shared" si="1"/>
        <v>0.25</v>
      </c>
      <c r="F13">
        <f t="shared" si="1"/>
        <v>0.75</v>
      </c>
    </row>
    <row r="14" spans="1:6" x14ac:dyDescent="0.2">
      <c r="A14" t="s">
        <v>20</v>
      </c>
      <c r="B14">
        <f>AVERAGE(B6,B2,B3,B4,B9,B11)</f>
        <v>9</v>
      </c>
      <c r="C14">
        <f t="shared" ref="C14:F14" si="2">AVERAGE(C6,C2,C3,C4,C9,C11)</f>
        <v>3.6666666666666665</v>
      </c>
      <c r="D14">
        <f t="shared" si="2"/>
        <v>7.5</v>
      </c>
      <c r="E14">
        <f t="shared" si="2"/>
        <v>0.66666666666666663</v>
      </c>
      <c r="F14">
        <f t="shared" si="2"/>
        <v>3.6666666666666665</v>
      </c>
    </row>
    <row r="16" spans="1:6" x14ac:dyDescent="0.2">
      <c r="A16" t="s">
        <v>35</v>
      </c>
      <c r="B16">
        <f>SUM(B5,B7,B8,B10)</f>
        <v>24</v>
      </c>
      <c r="C16">
        <f t="shared" ref="C16:F16" si="3">SUM(C5,C7,C8,C10)</f>
        <v>3</v>
      </c>
      <c r="D16">
        <f t="shared" si="3"/>
        <v>15</v>
      </c>
      <c r="E16">
        <f t="shared" si="3"/>
        <v>1</v>
      </c>
      <c r="F16">
        <f t="shared" si="3"/>
        <v>3</v>
      </c>
    </row>
    <row r="17" spans="1:6" x14ac:dyDescent="0.2">
      <c r="A17" t="s">
        <v>37</v>
      </c>
      <c r="B17">
        <f>SUM(B2,B3,B4,B6,B9,B11)</f>
        <v>54</v>
      </c>
      <c r="C17">
        <f t="shared" ref="C17:F17" si="4">SUM(C2,C3,C4,C6,C9,C11)</f>
        <v>22</v>
      </c>
      <c r="D17">
        <f t="shared" si="4"/>
        <v>45</v>
      </c>
      <c r="E17">
        <f t="shared" si="4"/>
        <v>4</v>
      </c>
      <c r="F17">
        <f t="shared" si="4"/>
        <v>22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59E6A-E6BB-DE46-8C1D-B875EFBEED1A}">
  <dimension ref="A1:F30"/>
  <sheetViews>
    <sheetView topLeftCell="A4" zoomScale="125" workbookViewId="0">
      <selection activeCell="B24" sqref="B24:C26"/>
    </sheetView>
  </sheetViews>
  <sheetFormatPr baseColWidth="10" defaultRowHeight="16" x14ac:dyDescent="0.2"/>
  <cols>
    <col min="1" max="1" width="18" customWidth="1"/>
    <col min="2" max="2" width="19.33203125" customWidth="1"/>
    <col min="3" max="3" width="23.1640625" customWidth="1"/>
    <col min="4" max="4" width="28.83203125" customWidth="1"/>
    <col min="5" max="5" width="17.6640625" customWidth="1"/>
    <col min="6" max="6" width="26.83203125" customWidth="1"/>
  </cols>
  <sheetData>
    <row r="1" spans="1:6" x14ac:dyDescent="0.2">
      <c r="A1" t="s">
        <v>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7</v>
      </c>
      <c r="B2">
        <v>11</v>
      </c>
      <c r="C2">
        <v>4</v>
      </c>
      <c r="D2">
        <v>9</v>
      </c>
      <c r="E2">
        <v>0</v>
      </c>
      <c r="F2">
        <f>C2</f>
        <v>4</v>
      </c>
    </row>
    <row r="3" spans="1:6" x14ac:dyDescent="0.2">
      <c r="A3" t="s">
        <v>7</v>
      </c>
      <c r="B3">
        <v>10</v>
      </c>
      <c r="C3">
        <v>3</v>
      </c>
      <c r="D3">
        <v>5</v>
      </c>
      <c r="E3">
        <v>4</v>
      </c>
      <c r="F3">
        <f t="shared" ref="F3:F11" si="0">C3</f>
        <v>3</v>
      </c>
    </row>
    <row r="4" spans="1:6" x14ac:dyDescent="0.2">
      <c r="A4" t="s">
        <v>6</v>
      </c>
      <c r="B4">
        <v>5</v>
      </c>
      <c r="C4">
        <v>0</v>
      </c>
      <c r="D4">
        <v>2</v>
      </c>
      <c r="E4">
        <v>2</v>
      </c>
      <c r="F4">
        <f t="shared" si="0"/>
        <v>0</v>
      </c>
    </row>
    <row r="5" spans="1:6" x14ac:dyDescent="0.2">
      <c r="A5" t="s">
        <v>7</v>
      </c>
      <c r="B5">
        <v>20</v>
      </c>
      <c r="C5">
        <v>6</v>
      </c>
      <c r="D5">
        <v>13</v>
      </c>
      <c r="E5">
        <v>7</v>
      </c>
      <c r="F5">
        <f t="shared" si="0"/>
        <v>6</v>
      </c>
    </row>
    <row r="6" spans="1:6" x14ac:dyDescent="0.2">
      <c r="A6" t="s">
        <v>6</v>
      </c>
      <c r="B6">
        <v>6</v>
      </c>
      <c r="C6">
        <v>2</v>
      </c>
      <c r="D6">
        <v>4</v>
      </c>
      <c r="E6">
        <v>1</v>
      </c>
      <c r="F6">
        <f t="shared" si="0"/>
        <v>2</v>
      </c>
    </row>
    <row r="7" spans="1:6" x14ac:dyDescent="0.2">
      <c r="A7" t="s">
        <v>6</v>
      </c>
      <c r="B7">
        <v>9</v>
      </c>
      <c r="C7">
        <v>1</v>
      </c>
      <c r="D7">
        <v>2</v>
      </c>
      <c r="E7">
        <v>1</v>
      </c>
      <c r="F7">
        <f t="shared" si="0"/>
        <v>1</v>
      </c>
    </row>
    <row r="8" spans="1:6" x14ac:dyDescent="0.2">
      <c r="A8" t="s">
        <v>7</v>
      </c>
      <c r="B8">
        <v>20</v>
      </c>
      <c r="C8">
        <v>8</v>
      </c>
      <c r="D8">
        <v>14</v>
      </c>
      <c r="E8">
        <v>0</v>
      </c>
      <c r="F8">
        <f t="shared" si="0"/>
        <v>8</v>
      </c>
    </row>
    <row r="9" spans="1:6" x14ac:dyDescent="0.2">
      <c r="A9" t="s">
        <v>7</v>
      </c>
      <c r="B9">
        <v>25</v>
      </c>
      <c r="C9">
        <v>13</v>
      </c>
      <c r="D9">
        <v>24</v>
      </c>
      <c r="E9">
        <v>0</v>
      </c>
      <c r="F9">
        <f t="shared" si="0"/>
        <v>13</v>
      </c>
    </row>
    <row r="10" spans="1:6" x14ac:dyDescent="0.2">
      <c r="A10" t="s">
        <v>6</v>
      </c>
      <c r="B10">
        <v>5</v>
      </c>
      <c r="C10">
        <v>2</v>
      </c>
      <c r="D10">
        <v>3</v>
      </c>
      <c r="E10">
        <v>1</v>
      </c>
      <c r="F10">
        <f t="shared" si="0"/>
        <v>2</v>
      </c>
    </row>
    <row r="11" spans="1:6" x14ac:dyDescent="0.2">
      <c r="A11" t="s">
        <v>6</v>
      </c>
      <c r="B11">
        <v>7</v>
      </c>
      <c r="C11">
        <v>2</v>
      </c>
      <c r="D11">
        <v>5</v>
      </c>
      <c r="E11">
        <v>1</v>
      </c>
      <c r="F11">
        <f t="shared" si="0"/>
        <v>2</v>
      </c>
    </row>
    <row r="13" spans="1:6" x14ac:dyDescent="0.2">
      <c r="A13" t="s">
        <v>36</v>
      </c>
      <c r="B13">
        <f>AVERAGE(B4,B6,B7,B10,B11)</f>
        <v>6.4</v>
      </c>
      <c r="C13">
        <f t="shared" ref="C13:F13" si="1">AVERAGE(C4,C6,C7,C10,C11)</f>
        <v>1.4</v>
      </c>
      <c r="D13">
        <f t="shared" si="1"/>
        <v>3.2</v>
      </c>
      <c r="E13">
        <f t="shared" si="1"/>
        <v>1.2</v>
      </c>
      <c r="F13">
        <f t="shared" si="1"/>
        <v>1.4</v>
      </c>
    </row>
    <row r="14" spans="1:6" x14ac:dyDescent="0.2">
      <c r="A14" t="s">
        <v>17</v>
      </c>
      <c r="B14">
        <f>AVERAGE(B2,B3,B5,B8,B9)</f>
        <v>17.2</v>
      </c>
      <c r="C14">
        <f t="shared" ref="C14:F14" si="2">AVERAGE(C2,C3,C5,C8,C9)</f>
        <v>6.8</v>
      </c>
      <c r="D14">
        <f t="shared" si="2"/>
        <v>13</v>
      </c>
      <c r="E14">
        <f t="shared" si="2"/>
        <v>2.2000000000000002</v>
      </c>
      <c r="F14">
        <f t="shared" si="2"/>
        <v>6.8</v>
      </c>
    </row>
    <row r="16" spans="1:6" x14ac:dyDescent="0.2">
      <c r="A16" t="s">
        <v>35</v>
      </c>
      <c r="B16">
        <f>SUM(B4,B6,B7,B10,B11)</f>
        <v>32</v>
      </c>
      <c r="C16">
        <f t="shared" ref="C16:F16" si="3">SUM(C4,C6,C7,C10,C11)</f>
        <v>7</v>
      </c>
      <c r="D16">
        <f t="shared" si="3"/>
        <v>16</v>
      </c>
      <c r="E16">
        <f t="shared" si="3"/>
        <v>6</v>
      </c>
      <c r="F16">
        <f t="shared" si="3"/>
        <v>7</v>
      </c>
    </row>
    <row r="17" spans="1:6" x14ac:dyDescent="0.2">
      <c r="A17" t="s">
        <v>39</v>
      </c>
      <c r="B17">
        <f>SUM(B2,B3,B5,B8,B9)</f>
        <v>86</v>
      </c>
      <c r="C17">
        <f t="shared" ref="C17:F17" si="4">SUM(C2,C3,C5,C8,C9)</f>
        <v>34</v>
      </c>
      <c r="D17">
        <f t="shared" si="4"/>
        <v>65</v>
      </c>
      <c r="E17">
        <f t="shared" si="4"/>
        <v>11</v>
      </c>
      <c r="F17">
        <f t="shared" si="4"/>
        <v>34</v>
      </c>
    </row>
    <row r="24" spans="1:6" x14ac:dyDescent="0.2">
      <c r="A24" t="s">
        <v>34</v>
      </c>
      <c r="B24" t="s">
        <v>40</v>
      </c>
      <c r="C24">
        <v>0.6</v>
      </c>
    </row>
    <row r="25" spans="1:6" x14ac:dyDescent="0.2">
      <c r="A25" t="s">
        <v>20</v>
      </c>
      <c r="B25" t="s">
        <v>41</v>
      </c>
      <c r="C25">
        <v>0.6</v>
      </c>
    </row>
    <row r="26" spans="1:6" x14ac:dyDescent="0.2">
      <c r="B26" t="s">
        <v>42</v>
      </c>
      <c r="C26">
        <v>0.5</v>
      </c>
    </row>
    <row r="29" spans="1:6" x14ac:dyDescent="0.2">
      <c r="A29" t="s">
        <v>19</v>
      </c>
    </row>
    <row r="30" spans="1:6" x14ac:dyDescent="0.2">
      <c r="A30" t="s">
        <v>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3CD6B-EC68-5C4B-A839-49E6BB2EC9DE}">
  <dimension ref="A1:F17"/>
  <sheetViews>
    <sheetView zoomScale="187" workbookViewId="0">
      <selection activeCell="A13" sqref="A13:A14"/>
    </sheetView>
  </sheetViews>
  <sheetFormatPr baseColWidth="10" defaultRowHeight="16" x14ac:dyDescent="0.2"/>
  <cols>
    <col min="1" max="1" width="18" customWidth="1"/>
    <col min="2" max="2" width="19.33203125" customWidth="1"/>
    <col min="3" max="3" width="23.1640625" customWidth="1"/>
    <col min="4" max="4" width="28.83203125" customWidth="1"/>
    <col min="5" max="5" width="17.6640625" customWidth="1"/>
    <col min="6" max="6" width="26.83203125" customWidth="1"/>
  </cols>
  <sheetData>
    <row r="1" spans="1:6" x14ac:dyDescent="0.2">
      <c r="A1" t="s">
        <v>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7</v>
      </c>
      <c r="B2">
        <v>15</v>
      </c>
      <c r="C2">
        <v>5</v>
      </c>
      <c r="D2">
        <v>10</v>
      </c>
      <c r="E2">
        <v>2</v>
      </c>
      <c r="F2">
        <f>C2</f>
        <v>5</v>
      </c>
    </row>
    <row r="3" spans="1:6" x14ac:dyDescent="0.2">
      <c r="A3" t="s">
        <v>6</v>
      </c>
      <c r="B3">
        <v>2</v>
      </c>
      <c r="C3">
        <v>0</v>
      </c>
      <c r="D3">
        <v>1</v>
      </c>
      <c r="E3">
        <v>0</v>
      </c>
      <c r="F3">
        <f t="shared" ref="F3:F11" si="0">C3</f>
        <v>0</v>
      </c>
    </row>
    <row r="4" spans="1:6" x14ac:dyDescent="0.2">
      <c r="A4" t="s">
        <v>7</v>
      </c>
      <c r="B4">
        <v>9</v>
      </c>
      <c r="C4">
        <v>7</v>
      </c>
      <c r="D4">
        <v>7</v>
      </c>
      <c r="E4">
        <v>1</v>
      </c>
      <c r="F4">
        <f t="shared" si="0"/>
        <v>7</v>
      </c>
    </row>
    <row r="5" spans="1:6" x14ac:dyDescent="0.2">
      <c r="A5" t="s">
        <v>7</v>
      </c>
      <c r="B5">
        <v>14</v>
      </c>
      <c r="C5">
        <v>8</v>
      </c>
      <c r="D5">
        <v>12</v>
      </c>
      <c r="E5">
        <v>0</v>
      </c>
      <c r="F5">
        <f t="shared" si="0"/>
        <v>8</v>
      </c>
    </row>
    <row r="6" spans="1:6" x14ac:dyDescent="0.2">
      <c r="A6" t="s">
        <v>6</v>
      </c>
      <c r="B6">
        <v>3</v>
      </c>
      <c r="C6">
        <v>0</v>
      </c>
      <c r="D6">
        <v>2</v>
      </c>
      <c r="E6">
        <v>0</v>
      </c>
      <c r="F6">
        <f t="shared" si="0"/>
        <v>0</v>
      </c>
    </row>
    <row r="7" spans="1:6" x14ac:dyDescent="0.2">
      <c r="A7" t="s">
        <v>7</v>
      </c>
      <c r="B7">
        <v>15</v>
      </c>
      <c r="C7">
        <v>7</v>
      </c>
      <c r="D7">
        <v>12</v>
      </c>
      <c r="E7">
        <v>0</v>
      </c>
      <c r="F7">
        <f t="shared" si="0"/>
        <v>7</v>
      </c>
    </row>
    <row r="8" spans="1:6" x14ac:dyDescent="0.2">
      <c r="A8" t="s">
        <v>6</v>
      </c>
      <c r="B8">
        <v>1</v>
      </c>
      <c r="C8">
        <v>0</v>
      </c>
      <c r="D8">
        <v>0</v>
      </c>
      <c r="E8">
        <v>0</v>
      </c>
      <c r="F8">
        <f t="shared" si="0"/>
        <v>0</v>
      </c>
    </row>
    <row r="9" spans="1:6" x14ac:dyDescent="0.2">
      <c r="A9" t="s">
        <v>7</v>
      </c>
      <c r="B9">
        <v>21</v>
      </c>
      <c r="C9">
        <v>5</v>
      </c>
      <c r="D9">
        <v>13</v>
      </c>
      <c r="E9">
        <v>4</v>
      </c>
      <c r="F9">
        <f t="shared" si="0"/>
        <v>5</v>
      </c>
    </row>
    <row r="10" spans="1:6" x14ac:dyDescent="0.2">
      <c r="A10" t="s">
        <v>6</v>
      </c>
      <c r="B10">
        <v>6</v>
      </c>
      <c r="C10">
        <v>2</v>
      </c>
      <c r="D10">
        <v>4</v>
      </c>
      <c r="E10">
        <v>1</v>
      </c>
      <c r="F10">
        <f t="shared" si="0"/>
        <v>2</v>
      </c>
    </row>
    <row r="11" spans="1:6" x14ac:dyDescent="0.2">
      <c r="A11" t="s">
        <v>7</v>
      </c>
      <c r="B11">
        <v>12</v>
      </c>
      <c r="C11">
        <v>8</v>
      </c>
      <c r="D11">
        <v>9</v>
      </c>
      <c r="E11">
        <v>0</v>
      </c>
      <c r="F11">
        <f t="shared" si="0"/>
        <v>8</v>
      </c>
    </row>
    <row r="13" spans="1:6" x14ac:dyDescent="0.2">
      <c r="A13" t="s">
        <v>19</v>
      </c>
      <c r="B13">
        <f>AVERAGE(B3,B6,B8,B10)</f>
        <v>3</v>
      </c>
      <c r="C13">
        <f t="shared" ref="C13:F13" si="1">AVERAGE(C3,C6,C8,C10)</f>
        <v>0.5</v>
      </c>
      <c r="D13">
        <f t="shared" si="1"/>
        <v>1.75</v>
      </c>
      <c r="E13">
        <f t="shared" si="1"/>
        <v>0.25</v>
      </c>
      <c r="F13">
        <f t="shared" si="1"/>
        <v>0.5</v>
      </c>
    </row>
    <row r="14" spans="1:6" x14ac:dyDescent="0.2">
      <c r="A14" t="s">
        <v>20</v>
      </c>
      <c r="B14">
        <f>AVERAGE(B2,B4,B5,B7,B9,B11)</f>
        <v>14.333333333333334</v>
      </c>
      <c r="C14">
        <f t="shared" ref="C14:F14" si="2">AVERAGE(C2,C4,C5,C7,C9,C11)</f>
        <v>6.666666666666667</v>
      </c>
      <c r="D14">
        <f t="shared" si="2"/>
        <v>10.5</v>
      </c>
      <c r="E14">
        <f t="shared" si="2"/>
        <v>1.1666666666666667</v>
      </c>
      <c r="F14">
        <f t="shared" si="2"/>
        <v>6.666666666666667</v>
      </c>
    </row>
    <row r="16" spans="1:6" x14ac:dyDescent="0.2">
      <c r="A16" t="s">
        <v>44</v>
      </c>
      <c r="B16">
        <f>SUM(B3,B6,B8,B10)</f>
        <v>12</v>
      </c>
      <c r="C16">
        <f t="shared" ref="C16:F16" si="3">SUM(C3,C6,C8,C10)</f>
        <v>2</v>
      </c>
      <c r="D16">
        <f t="shared" si="3"/>
        <v>7</v>
      </c>
      <c r="E16">
        <f t="shared" si="3"/>
        <v>1</v>
      </c>
      <c r="F16">
        <f t="shared" si="3"/>
        <v>2</v>
      </c>
    </row>
    <row r="17" spans="1:6" x14ac:dyDescent="0.2">
      <c r="A17" t="s">
        <v>38</v>
      </c>
      <c r="B17">
        <f>SUM(B2,B4,B5,B7,B9,B11)</f>
        <v>86</v>
      </c>
      <c r="C17">
        <f t="shared" ref="C17:F17" si="4">SUM(C2,C4,C5,C7,C9,C11)</f>
        <v>40</v>
      </c>
      <c r="D17">
        <f t="shared" si="4"/>
        <v>63</v>
      </c>
      <c r="E17">
        <f t="shared" si="4"/>
        <v>7</v>
      </c>
      <c r="F17">
        <f t="shared" si="4"/>
        <v>40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7A5F4-EDC0-A544-A1CD-E5506BEA3FCB}">
  <dimension ref="A1:F17"/>
  <sheetViews>
    <sheetView topLeftCell="A2" zoomScale="190" workbookViewId="0">
      <selection activeCell="A13" sqref="A13:A14"/>
    </sheetView>
  </sheetViews>
  <sheetFormatPr baseColWidth="10" defaultRowHeight="16" x14ac:dyDescent="0.2"/>
  <cols>
    <col min="1" max="1" width="18" customWidth="1"/>
    <col min="2" max="2" width="19.33203125" customWidth="1"/>
    <col min="3" max="3" width="23.1640625" customWidth="1"/>
    <col min="4" max="4" width="28.83203125" customWidth="1"/>
    <col min="5" max="5" width="17.6640625" customWidth="1"/>
    <col min="6" max="6" width="26.83203125" customWidth="1"/>
  </cols>
  <sheetData>
    <row r="1" spans="1:6" x14ac:dyDescent="0.2">
      <c r="A1" t="s">
        <v>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6</v>
      </c>
      <c r="B2">
        <v>5</v>
      </c>
      <c r="C2">
        <v>1</v>
      </c>
      <c r="D2">
        <v>4</v>
      </c>
      <c r="E2">
        <v>0</v>
      </c>
      <c r="F2">
        <f>C2</f>
        <v>1</v>
      </c>
    </row>
    <row r="3" spans="1:6" x14ac:dyDescent="0.2">
      <c r="A3" t="s">
        <v>7</v>
      </c>
      <c r="B3">
        <v>19</v>
      </c>
      <c r="C3">
        <v>4</v>
      </c>
      <c r="D3">
        <v>13</v>
      </c>
      <c r="E3">
        <v>1</v>
      </c>
      <c r="F3">
        <f t="shared" ref="F3:F11" si="0">C3</f>
        <v>4</v>
      </c>
    </row>
    <row r="4" spans="1:6" x14ac:dyDescent="0.2">
      <c r="A4" t="s">
        <v>6</v>
      </c>
      <c r="B4">
        <v>6</v>
      </c>
      <c r="C4">
        <v>0</v>
      </c>
      <c r="D4">
        <v>5</v>
      </c>
      <c r="E4">
        <v>0</v>
      </c>
      <c r="F4">
        <f t="shared" si="0"/>
        <v>0</v>
      </c>
    </row>
    <row r="5" spans="1:6" x14ac:dyDescent="0.2">
      <c r="A5" t="s">
        <v>7</v>
      </c>
      <c r="B5">
        <v>12</v>
      </c>
      <c r="C5">
        <v>6</v>
      </c>
      <c r="D5">
        <v>8</v>
      </c>
      <c r="E5">
        <v>1</v>
      </c>
      <c r="F5">
        <f t="shared" si="0"/>
        <v>6</v>
      </c>
    </row>
    <row r="6" spans="1:6" x14ac:dyDescent="0.2">
      <c r="A6" t="s">
        <v>7</v>
      </c>
      <c r="B6">
        <v>8</v>
      </c>
      <c r="C6">
        <v>3</v>
      </c>
      <c r="D6">
        <v>7</v>
      </c>
      <c r="E6">
        <v>0</v>
      </c>
      <c r="F6">
        <f t="shared" si="0"/>
        <v>3</v>
      </c>
    </row>
    <row r="7" spans="1:6" x14ac:dyDescent="0.2">
      <c r="A7" t="s">
        <v>6</v>
      </c>
      <c r="B7">
        <v>2</v>
      </c>
      <c r="C7">
        <v>0</v>
      </c>
      <c r="D7">
        <v>1</v>
      </c>
      <c r="E7">
        <v>0</v>
      </c>
      <c r="F7">
        <f t="shared" si="0"/>
        <v>0</v>
      </c>
    </row>
    <row r="8" spans="1:6" x14ac:dyDescent="0.2">
      <c r="A8" t="s">
        <v>6</v>
      </c>
      <c r="B8">
        <v>5</v>
      </c>
      <c r="C8">
        <v>1</v>
      </c>
      <c r="D8">
        <v>4</v>
      </c>
      <c r="E8">
        <v>0</v>
      </c>
      <c r="F8">
        <f t="shared" si="0"/>
        <v>1</v>
      </c>
    </row>
    <row r="9" spans="1:6" x14ac:dyDescent="0.2">
      <c r="A9" t="s">
        <v>6</v>
      </c>
      <c r="B9">
        <v>14</v>
      </c>
      <c r="C9">
        <v>1</v>
      </c>
      <c r="D9">
        <v>10</v>
      </c>
      <c r="E9">
        <v>0</v>
      </c>
      <c r="F9">
        <f t="shared" si="0"/>
        <v>1</v>
      </c>
    </row>
    <row r="10" spans="1:6" x14ac:dyDescent="0.2">
      <c r="A10" t="s">
        <v>7</v>
      </c>
      <c r="B10">
        <v>13</v>
      </c>
      <c r="C10">
        <v>3</v>
      </c>
      <c r="D10">
        <v>9</v>
      </c>
      <c r="E10">
        <v>4</v>
      </c>
      <c r="F10">
        <f t="shared" si="0"/>
        <v>3</v>
      </c>
    </row>
    <row r="11" spans="1:6" x14ac:dyDescent="0.2">
      <c r="A11" t="s">
        <v>7</v>
      </c>
      <c r="B11">
        <v>9</v>
      </c>
      <c r="C11">
        <v>1</v>
      </c>
      <c r="D11">
        <v>8</v>
      </c>
      <c r="E11">
        <v>0</v>
      </c>
      <c r="F11">
        <f t="shared" si="0"/>
        <v>1</v>
      </c>
    </row>
    <row r="13" spans="1:6" x14ac:dyDescent="0.2">
      <c r="A13" t="s">
        <v>17</v>
      </c>
      <c r="B13">
        <f>AVERAGE(B3,B5,B6,B10,B11)</f>
        <v>12.2</v>
      </c>
      <c r="C13">
        <f t="shared" ref="C13:F13" si="1">AVERAGE(C3,C5,C6,C10,C11)</f>
        <v>3.4</v>
      </c>
      <c r="D13">
        <f t="shared" si="1"/>
        <v>9</v>
      </c>
      <c r="E13">
        <f t="shared" si="1"/>
        <v>1.2</v>
      </c>
      <c r="F13">
        <f t="shared" si="1"/>
        <v>3.4</v>
      </c>
    </row>
    <row r="14" spans="1:6" x14ac:dyDescent="0.2">
      <c r="A14" t="s">
        <v>8</v>
      </c>
      <c r="B14">
        <f>AVERAGE(B2,B4,B7,B8,B9)</f>
        <v>6.4</v>
      </c>
      <c r="C14">
        <f t="shared" ref="C14:F14" si="2">AVERAGE(C2,C4,C7,C8,C9)</f>
        <v>0.6</v>
      </c>
      <c r="D14">
        <f t="shared" si="2"/>
        <v>4.8</v>
      </c>
      <c r="E14">
        <f t="shared" si="2"/>
        <v>0</v>
      </c>
      <c r="F14">
        <f t="shared" si="2"/>
        <v>0.6</v>
      </c>
    </row>
    <row r="16" spans="1:6" x14ac:dyDescent="0.2">
      <c r="A16" t="s">
        <v>37</v>
      </c>
      <c r="B16">
        <f>SUM(B3,B5,B6,B10,B11)</f>
        <v>61</v>
      </c>
      <c r="C16">
        <f t="shared" ref="C16:F16" si="3">SUM(C3,C5,C6,C10,C11)</f>
        <v>17</v>
      </c>
      <c r="D16">
        <f t="shared" si="3"/>
        <v>45</v>
      </c>
      <c r="E16">
        <f t="shared" si="3"/>
        <v>6</v>
      </c>
      <c r="F16">
        <f t="shared" si="3"/>
        <v>17</v>
      </c>
    </row>
    <row r="17" spans="1:6" x14ac:dyDescent="0.2">
      <c r="A17" t="s">
        <v>44</v>
      </c>
      <c r="B17">
        <f>SUM(B2,B4,B7,B8,B9)</f>
        <v>32</v>
      </c>
      <c r="C17">
        <f t="shared" ref="C17:F17" si="4">SUM(C2,C4,C7,C8,C9)</f>
        <v>3</v>
      </c>
      <c r="D17">
        <f t="shared" si="4"/>
        <v>24</v>
      </c>
      <c r="E17">
        <f t="shared" si="4"/>
        <v>0</v>
      </c>
      <c r="F17">
        <f t="shared" si="4"/>
        <v>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50FF0-02F3-C94F-AF63-97328CE54D4D}">
  <dimension ref="A1:F24"/>
  <sheetViews>
    <sheetView topLeftCell="A3" zoomScale="159" workbookViewId="0">
      <selection activeCell="B20" sqref="B20:C22"/>
    </sheetView>
  </sheetViews>
  <sheetFormatPr baseColWidth="10" defaultRowHeight="16" x14ac:dyDescent="0.2"/>
  <cols>
    <col min="1" max="1" width="18" customWidth="1"/>
    <col min="2" max="2" width="19.33203125" customWidth="1"/>
    <col min="3" max="3" width="23.1640625" customWidth="1"/>
    <col min="4" max="4" width="28.83203125" customWidth="1"/>
    <col min="5" max="5" width="17.6640625" customWidth="1"/>
    <col min="6" max="6" width="26.83203125" customWidth="1"/>
  </cols>
  <sheetData>
    <row r="1" spans="1:6" x14ac:dyDescent="0.2">
      <c r="A1" t="s">
        <v>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6</v>
      </c>
      <c r="B2">
        <v>4</v>
      </c>
      <c r="C2">
        <v>1</v>
      </c>
      <c r="D2">
        <v>3</v>
      </c>
      <c r="E2">
        <v>0</v>
      </c>
      <c r="F2">
        <f>C2</f>
        <v>1</v>
      </c>
    </row>
    <row r="3" spans="1:6" x14ac:dyDescent="0.2">
      <c r="A3" t="s">
        <v>7</v>
      </c>
      <c r="B3">
        <v>12</v>
      </c>
      <c r="C3">
        <v>5</v>
      </c>
      <c r="D3">
        <v>11</v>
      </c>
      <c r="E3">
        <v>0</v>
      </c>
      <c r="F3">
        <f t="shared" ref="F3:F11" si="0">C3</f>
        <v>5</v>
      </c>
    </row>
    <row r="4" spans="1:6" x14ac:dyDescent="0.2">
      <c r="A4" t="s">
        <v>7</v>
      </c>
      <c r="B4">
        <v>9</v>
      </c>
      <c r="C4">
        <v>4</v>
      </c>
      <c r="D4">
        <v>5</v>
      </c>
      <c r="E4">
        <v>2</v>
      </c>
      <c r="F4">
        <f t="shared" si="0"/>
        <v>4</v>
      </c>
    </row>
    <row r="5" spans="1:6" x14ac:dyDescent="0.2">
      <c r="A5" t="s">
        <v>6</v>
      </c>
      <c r="B5">
        <v>13</v>
      </c>
      <c r="C5">
        <v>2</v>
      </c>
      <c r="D5">
        <v>9</v>
      </c>
      <c r="E5">
        <v>4</v>
      </c>
      <c r="F5">
        <f t="shared" si="0"/>
        <v>2</v>
      </c>
    </row>
    <row r="6" spans="1:6" x14ac:dyDescent="0.2">
      <c r="A6" t="s">
        <v>6</v>
      </c>
      <c r="B6">
        <v>5</v>
      </c>
      <c r="C6">
        <v>1</v>
      </c>
      <c r="D6">
        <v>3</v>
      </c>
      <c r="E6">
        <v>1</v>
      </c>
      <c r="F6">
        <f t="shared" si="0"/>
        <v>1</v>
      </c>
    </row>
    <row r="7" spans="1:6" x14ac:dyDescent="0.2">
      <c r="A7" t="s">
        <v>6</v>
      </c>
      <c r="B7">
        <v>5</v>
      </c>
      <c r="C7">
        <v>2</v>
      </c>
      <c r="D7">
        <v>4</v>
      </c>
      <c r="E7">
        <v>0</v>
      </c>
      <c r="F7">
        <f t="shared" si="0"/>
        <v>2</v>
      </c>
    </row>
    <row r="8" spans="1:6" x14ac:dyDescent="0.2">
      <c r="A8" t="s">
        <v>6</v>
      </c>
      <c r="B8">
        <v>10</v>
      </c>
      <c r="C8">
        <v>1</v>
      </c>
      <c r="D8">
        <v>2</v>
      </c>
      <c r="E8">
        <v>7</v>
      </c>
      <c r="F8">
        <f t="shared" si="0"/>
        <v>1</v>
      </c>
    </row>
    <row r="9" spans="1:6" x14ac:dyDescent="0.2">
      <c r="A9" t="s">
        <v>7</v>
      </c>
      <c r="B9">
        <v>24</v>
      </c>
      <c r="C9">
        <v>1</v>
      </c>
      <c r="D9">
        <v>6</v>
      </c>
      <c r="E9">
        <v>2</v>
      </c>
      <c r="F9">
        <f t="shared" si="0"/>
        <v>1</v>
      </c>
    </row>
    <row r="10" spans="1:6" x14ac:dyDescent="0.2">
      <c r="A10" t="s">
        <v>6</v>
      </c>
      <c r="B10">
        <v>7</v>
      </c>
      <c r="C10">
        <v>0</v>
      </c>
      <c r="D10">
        <v>0</v>
      </c>
      <c r="E10">
        <v>3</v>
      </c>
      <c r="F10">
        <f t="shared" si="0"/>
        <v>0</v>
      </c>
    </row>
    <row r="11" spans="1:6" x14ac:dyDescent="0.2">
      <c r="A11" t="s">
        <v>6</v>
      </c>
      <c r="B11">
        <v>15</v>
      </c>
      <c r="C11">
        <v>6</v>
      </c>
      <c r="D11">
        <v>10</v>
      </c>
      <c r="E11">
        <v>4</v>
      </c>
      <c r="F11">
        <f t="shared" si="0"/>
        <v>6</v>
      </c>
    </row>
    <row r="13" spans="1:6" x14ac:dyDescent="0.2">
      <c r="A13" t="s">
        <v>45</v>
      </c>
      <c r="B13">
        <f>AVERAGE(B2,B5,B6,B7,B8,B10,B11)</f>
        <v>8.4285714285714288</v>
      </c>
      <c r="C13">
        <f t="shared" ref="C13:F13" si="1">AVERAGE(C2,C5,C6,C7,C8,C10,C11)</f>
        <v>1.8571428571428572</v>
      </c>
      <c r="D13">
        <f t="shared" si="1"/>
        <v>4.4285714285714288</v>
      </c>
      <c r="E13">
        <f t="shared" si="1"/>
        <v>2.7142857142857144</v>
      </c>
      <c r="F13">
        <f t="shared" si="1"/>
        <v>1.8571428571428572</v>
      </c>
    </row>
    <row r="14" spans="1:6" x14ac:dyDescent="0.2">
      <c r="A14" t="s">
        <v>12</v>
      </c>
      <c r="B14">
        <f>AVERAGE(B3,B4,B9)</f>
        <v>15</v>
      </c>
      <c r="C14">
        <f t="shared" ref="C14:F14" si="2">AVERAGE(C3,C4,C9)</f>
        <v>3.3333333333333335</v>
      </c>
      <c r="D14">
        <f t="shared" si="2"/>
        <v>7.333333333333333</v>
      </c>
      <c r="E14">
        <f t="shared" si="2"/>
        <v>1.3333333333333333</v>
      </c>
      <c r="F14">
        <f t="shared" si="2"/>
        <v>3.3333333333333335</v>
      </c>
    </row>
    <row r="16" spans="1:6" x14ac:dyDescent="0.2">
      <c r="A16" t="s">
        <v>44</v>
      </c>
      <c r="B16">
        <f>SUM(B2,B5,B6,B7,B8,B10,B11)</f>
        <v>59</v>
      </c>
      <c r="C16">
        <f t="shared" ref="C16:F16" si="3">SUM(C2,C5,C6,C7,C8,C10,C11)</f>
        <v>13</v>
      </c>
      <c r="D16">
        <f t="shared" si="3"/>
        <v>31</v>
      </c>
      <c r="E16">
        <f t="shared" si="3"/>
        <v>19</v>
      </c>
      <c r="F16">
        <f t="shared" si="3"/>
        <v>13</v>
      </c>
    </row>
    <row r="17" spans="1:6" x14ac:dyDescent="0.2">
      <c r="A17" t="s">
        <v>39</v>
      </c>
      <c r="B17">
        <f>SUM(B9,B4,B3)</f>
        <v>45</v>
      </c>
      <c r="C17">
        <f t="shared" ref="C17:F17" si="4">SUM(C9,C4,C3)</f>
        <v>10</v>
      </c>
      <c r="D17">
        <f t="shared" si="4"/>
        <v>22</v>
      </c>
      <c r="E17">
        <f t="shared" si="4"/>
        <v>4</v>
      </c>
      <c r="F17">
        <f t="shared" si="4"/>
        <v>10</v>
      </c>
    </row>
    <row r="20" spans="1:6" x14ac:dyDescent="0.2">
      <c r="A20" t="s">
        <v>19</v>
      </c>
      <c r="B20" t="s">
        <v>40</v>
      </c>
      <c r="C20">
        <v>0.6</v>
      </c>
    </row>
    <row r="21" spans="1:6" x14ac:dyDescent="0.2">
      <c r="A21" t="s">
        <v>20</v>
      </c>
      <c r="B21" t="s">
        <v>41</v>
      </c>
      <c r="C21">
        <v>0.5</v>
      </c>
    </row>
    <row r="22" spans="1:6" x14ac:dyDescent="0.2">
      <c r="B22" t="s">
        <v>42</v>
      </c>
      <c r="C22">
        <v>0.3</v>
      </c>
    </row>
    <row r="23" spans="1:6" x14ac:dyDescent="0.2">
      <c r="A23" t="s">
        <v>17</v>
      </c>
    </row>
    <row r="24" spans="1:6" x14ac:dyDescent="0.2">
      <c r="A24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EED9E-B042-F14B-BA90-AF3605AE4E0C}">
  <dimension ref="A1:F17"/>
  <sheetViews>
    <sheetView topLeftCell="A9" zoomScale="132" workbookViewId="0">
      <selection activeCell="A16" sqref="A16:XFD17"/>
    </sheetView>
  </sheetViews>
  <sheetFormatPr baseColWidth="10" defaultRowHeight="16" x14ac:dyDescent="0.2"/>
  <cols>
    <col min="1" max="1" width="18" customWidth="1"/>
    <col min="2" max="2" width="19.33203125" customWidth="1"/>
    <col min="3" max="3" width="23.1640625" customWidth="1"/>
    <col min="4" max="4" width="28.83203125" customWidth="1"/>
    <col min="5" max="5" width="17.6640625" customWidth="1"/>
    <col min="6" max="6" width="26.83203125" customWidth="1"/>
  </cols>
  <sheetData>
    <row r="1" spans="1:6" x14ac:dyDescent="0.2">
      <c r="A1" t="s">
        <v>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6</v>
      </c>
      <c r="B2">
        <v>13</v>
      </c>
      <c r="C2">
        <v>2</v>
      </c>
      <c r="D2">
        <v>11</v>
      </c>
      <c r="E2">
        <v>0</v>
      </c>
      <c r="F2">
        <f>C2</f>
        <v>2</v>
      </c>
    </row>
    <row r="3" spans="1:6" x14ac:dyDescent="0.2">
      <c r="A3" t="s">
        <v>6</v>
      </c>
      <c r="B3">
        <v>3</v>
      </c>
      <c r="C3">
        <v>0</v>
      </c>
      <c r="D3">
        <v>2</v>
      </c>
      <c r="E3">
        <v>0</v>
      </c>
      <c r="F3">
        <f t="shared" ref="F3:F11" si="0">C3</f>
        <v>0</v>
      </c>
    </row>
    <row r="4" spans="1:6" x14ac:dyDescent="0.2">
      <c r="A4" t="s">
        <v>6</v>
      </c>
      <c r="B4">
        <v>4</v>
      </c>
      <c r="C4">
        <v>0</v>
      </c>
      <c r="D4">
        <v>0</v>
      </c>
      <c r="E4">
        <v>3</v>
      </c>
      <c r="F4">
        <f t="shared" si="0"/>
        <v>0</v>
      </c>
    </row>
    <row r="5" spans="1:6" x14ac:dyDescent="0.2">
      <c r="A5" t="s">
        <v>6</v>
      </c>
      <c r="B5">
        <v>9</v>
      </c>
      <c r="C5">
        <v>0</v>
      </c>
      <c r="D5">
        <v>0</v>
      </c>
      <c r="E5">
        <v>8</v>
      </c>
      <c r="F5">
        <f t="shared" si="0"/>
        <v>0</v>
      </c>
    </row>
    <row r="6" spans="1:6" x14ac:dyDescent="0.2">
      <c r="A6" t="s">
        <v>6</v>
      </c>
      <c r="B6">
        <v>7</v>
      </c>
      <c r="C6">
        <v>2</v>
      </c>
      <c r="D6">
        <v>6</v>
      </c>
      <c r="E6">
        <v>0</v>
      </c>
      <c r="F6">
        <f t="shared" si="0"/>
        <v>2</v>
      </c>
    </row>
    <row r="7" spans="1:6" x14ac:dyDescent="0.2">
      <c r="A7" t="s">
        <v>6</v>
      </c>
      <c r="B7">
        <v>9</v>
      </c>
      <c r="C7">
        <v>0</v>
      </c>
      <c r="D7">
        <v>6</v>
      </c>
      <c r="E7">
        <v>2</v>
      </c>
      <c r="F7">
        <f t="shared" si="0"/>
        <v>0</v>
      </c>
    </row>
    <row r="8" spans="1:6" x14ac:dyDescent="0.2">
      <c r="A8" t="s">
        <v>7</v>
      </c>
      <c r="B8">
        <v>9</v>
      </c>
      <c r="C8">
        <v>6</v>
      </c>
      <c r="D8">
        <v>9</v>
      </c>
      <c r="E8">
        <v>0</v>
      </c>
      <c r="F8">
        <f t="shared" si="0"/>
        <v>6</v>
      </c>
    </row>
    <row r="9" spans="1:6" x14ac:dyDescent="0.2">
      <c r="A9" t="s">
        <v>6</v>
      </c>
      <c r="B9">
        <v>2</v>
      </c>
      <c r="C9">
        <v>0</v>
      </c>
      <c r="D9">
        <v>1</v>
      </c>
      <c r="E9">
        <v>0</v>
      </c>
      <c r="F9">
        <f t="shared" si="0"/>
        <v>0</v>
      </c>
    </row>
    <row r="10" spans="1:6" x14ac:dyDescent="0.2">
      <c r="A10" t="s">
        <v>6</v>
      </c>
      <c r="B10">
        <v>6</v>
      </c>
      <c r="C10">
        <v>1</v>
      </c>
      <c r="D10">
        <v>5</v>
      </c>
      <c r="E10">
        <v>0</v>
      </c>
      <c r="F10">
        <f t="shared" si="0"/>
        <v>1</v>
      </c>
    </row>
    <row r="11" spans="1:6" x14ac:dyDescent="0.2">
      <c r="A11" t="s">
        <v>6</v>
      </c>
      <c r="B11">
        <v>23</v>
      </c>
      <c r="C11">
        <v>4</v>
      </c>
      <c r="D11">
        <v>16</v>
      </c>
      <c r="E11">
        <v>0</v>
      </c>
      <c r="F11">
        <f t="shared" si="0"/>
        <v>4</v>
      </c>
    </row>
    <row r="13" spans="1:6" x14ac:dyDescent="0.2">
      <c r="A13" t="s">
        <v>10</v>
      </c>
      <c r="B13">
        <f>AVERAGE(B2:B7,B9:B11)</f>
        <v>8.4444444444444446</v>
      </c>
      <c r="C13">
        <f t="shared" ref="C13:F13" si="1">AVERAGE(C2:C7,C9:C11)</f>
        <v>1</v>
      </c>
      <c r="D13">
        <f t="shared" si="1"/>
        <v>5.2222222222222223</v>
      </c>
      <c r="E13">
        <f t="shared" si="1"/>
        <v>1.4444444444444444</v>
      </c>
      <c r="F13">
        <f t="shared" si="1"/>
        <v>1</v>
      </c>
    </row>
    <row r="14" spans="1:6" x14ac:dyDescent="0.2">
      <c r="A14" t="s">
        <v>11</v>
      </c>
      <c r="B14">
        <f>B8</f>
        <v>9</v>
      </c>
      <c r="C14">
        <f t="shared" ref="C14:F14" si="2">C8</f>
        <v>6</v>
      </c>
      <c r="D14">
        <f t="shared" si="2"/>
        <v>9</v>
      </c>
      <c r="E14">
        <f t="shared" si="2"/>
        <v>0</v>
      </c>
      <c r="F14">
        <f t="shared" si="2"/>
        <v>6</v>
      </c>
    </row>
    <row r="16" spans="1:6" x14ac:dyDescent="0.2">
      <c r="A16" t="s">
        <v>28</v>
      </c>
      <c r="B16">
        <f>SUM(B2,B3,B4,B5,B6,B7,B9,B10,B11)</f>
        <v>76</v>
      </c>
      <c r="C16">
        <f t="shared" ref="C16:F16" si="3">SUM(C2,C3,C4,C5,C6,C7,C9,C10,C11)</f>
        <v>9</v>
      </c>
      <c r="D16">
        <f t="shared" si="3"/>
        <v>47</v>
      </c>
      <c r="E16">
        <f t="shared" si="3"/>
        <v>13</v>
      </c>
      <c r="F16">
        <f t="shared" si="3"/>
        <v>9</v>
      </c>
    </row>
    <row r="17" spans="1:6" x14ac:dyDescent="0.2">
      <c r="A17" t="s">
        <v>37</v>
      </c>
      <c r="B17">
        <f>B8</f>
        <v>9</v>
      </c>
      <c r="C17">
        <f t="shared" ref="C17:F17" si="4">C8</f>
        <v>6</v>
      </c>
      <c r="D17">
        <f t="shared" si="4"/>
        <v>9</v>
      </c>
      <c r="E17">
        <f t="shared" si="4"/>
        <v>0</v>
      </c>
      <c r="F17">
        <f t="shared" si="4"/>
        <v>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EE4DC-151E-6144-9DE7-99ABC1006C5F}">
  <dimension ref="A1:F17"/>
  <sheetViews>
    <sheetView zoomScale="171" workbookViewId="0">
      <selection activeCell="A13" sqref="A13:A14"/>
    </sheetView>
  </sheetViews>
  <sheetFormatPr baseColWidth="10" defaultRowHeight="16" x14ac:dyDescent="0.2"/>
  <cols>
    <col min="1" max="1" width="18" customWidth="1"/>
    <col min="2" max="2" width="19.33203125" customWidth="1"/>
    <col min="3" max="3" width="23.1640625" customWidth="1"/>
    <col min="4" max="4" width="28.83203125" customWidth="1"/>
    <col min="5" max="5" width="17.6640625" customWidth="1"/>
    <col min="6" max="6" width="26.83203125" customWidth="1"/>
  </cols>
  <sheetData>
    <row r="1" spans="1:6" x14ac:dyDescent="0.2">
      <c r="A1" t="s">
        <v>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7</v>
      </c>
      <c r="B2">
        <v>19</v>
      </c>
      <c r="C2">
        <v>4</v>
      </c>
      <c r="D2">
        <v>10</v>
      </c>
      <c r="E2">
        <v>8</v>
      </c>
      <c r="F2">
        <f>C2</f>
        <v>4</v>
      </c>
    </row>
    <row r="3" spans="1:6" x14ac:dyDescent="0.2">
      <c r="A3" t="s">
        <v>6</v>
      </c>
      <c r="B3">
        <v>8</v>
      </c>
      <c r="C3">
        <v>0</v>
      </c>
      <c r="D3">
        <v>4</v>
      </c>
      <c r="E3">
        <v>3</v>
      </c>
      <c r="F3">
        <f t="shared" ref="F3:F11" si="0">C3</f>
        <v>0</v>
      </c>
    </row>
    <row r="4" spans="1:6" x14ac:dyDescent="0.2">
      <c r="A4" t="s">
        <v>7</v>
      </c>
      <c r="B4">
        <v>25</v>
      </c>
      <c r="C4">
        <v>5</v>
      </c>
      <c r="D4">
        <v>6</v>
      </c>
      <c r="E4">
        <v>11</v>
      </c>
      <c r="F4">
        <f t="shared" si="0"/>
        <v>5</v>
      </c>
    </row>
    <row r="5" spans="1:6" x14ac:dyDescent="0.2">
      <c r="A5" t="s">
        <v>6</v>
      </c>
      <c r="B5">
        <v>14</v>
      </c>
      <c r="C5">
        <v>0</v>
      </c>
      <c r="D5">
        <v>1</v>
      </c>
      <c r="E5">
        <v>12</v>
      </c>
      <c r="F5">
        <f t="shared" si="0"/>
        <v>0</v>
      </c>
    </row>
    <row r="6" spans="1:6" x14ac:dyDescent="0.2">
      <c r="A6" t="s">
        <v>7</v>
      </c>
      <c r="B6">
        <v>19</v>
      </c>
      <c r="C6">
        <v>5</v>
      </c>
      <c r="D6">
        <v>6</v>
      </c>
      <c r="E6">
        <v>8</v>
      </c>
      <c r="F6">
        <f t="shared" si="0"/>
        <v>5</v>
      </c>
    </row>
    <row r="7" spans="1:6" x14ac:dyDescent="0.2">
      <c r="A7" t="s">
        <v>7</v>
      </c>
      <c r="B7">
        <v>23</v>
      </c>
      <c r="C7">
        <v>0</v>
      </c>
      <c r="D7">
        <v>2</v>
      </c>
      <c r="E7">
        <v>21</v>
      </c>
      <c r="F7">
        <f t="shared" si="0"/>
        <v>0</v>
      </c>
    </row>
    <row r="8" spans="1:6" x14ac:dyDescent="0.2">
      <c r="A8" t="s">
        <v>6</v>
      </c>
      <c r="B8">
        <v>3</v>
      </c>
      <c r="C8">
        <v>0</v>
      </c>
      <c r="D8">
        <v>0</v>
      </c>
      <c r="E8">
        <v>2</v>
      </c>
      <c r="F8">
        <f t="shared" si="0"/>
        <v>0</v>
      </c>
    </row>
    <row r="9" spans="1:6" x14ac:dyDescent="0.2">
      <c r="A9" t="s">
        <v>7</v>
      </c>
      <c r="B9">
        <v>22</v>
      </c>
      <c r="C9">
        <v>2</v>
      </c>
      <c r="D9">
        <v>7</v>
      </c>
      <c r="E9">
        <v>15</v>
      </c>
      <c r="F9">
        <f t="shared" si="0"/>
        <v>2</v>
      </c>
    </row>
    <row r="10" spans="1:6" x14ac:dyDescent="0.2">
      <c r="A10" t="s">
        <v>7</v>
      </c>
      <c r="B10">
        <v>20</v>
      </c>
      <c r="C10">
        <v>4</v>
      </c>
      <c r="D10">
        <v>5</v>
      </c>
      <c r="E10">
        <v>15</v>
      </c>
      <c r="F10">
        <f t="shared" si="0"/>
        <v>4</v>
      </c>
    </row>
    <row r="11" spans="1:6" x14ac:dyDescent="0.2">
      <c r="A11" t="s">
        <v>7</v>
      </c>
      <c r="B11">
        <v>19</v>
      </c>
      <c r="C11">
        <v>5</v>
      </c>
      <c r="D11">
        <v>7</v>
      </c>
      <c r="E11">
        <v>12</v>
      </c>
      <c r="F11">
        <f t="shared" si="0"/>
        <v>5</v>
      </c>
    </row>
    <row r="13" spans="1:6" x14ac:dyDescent="0.2">
      <c r="A13" t="s">
        <v>46</v>
      </c>
      <c r="B13">
        <f>AVERAGE(B3,B5,B8)</f>
        <v>8.3333333333333339</v>
      </c>
      <c r="C13">
        <f t="shared" ref="C13:F13" si="1">AVERAGE(C3,C5,C8)</f>
        <v>0</v>
      </c>
      <c r="D13">
        <f t="shared" si="1"/>
        <v>1.6666666666666667</v>
      </c>
      <c r="E13">
        <f t="shared" si="1"/>
        <v>5.666666666666667</v>
      </c>
      <c r="F13">
        <f t="shared" si="1"/>
        <v>0</v>
      </c>
    </row>
    <row r="14" spans="1:6" x14ac:dyDescent="0.2">
      <c r="A14" t="s">
        <v>47</v>
      </c>
      <c r="B14">
        <f>AVERAGE(B2,B4,B6,B7,B9,B10,B11)</f>
        <v>21</v>
      </c>
      <c r="C14">
        <f t="shared" ref="C14:F14" si="2">AVERAGE(C2,C4,C6,C7,C9,C10,C11)</f>
        <v>3.5714285714285716</v>
      </c>
      <c r="D14">
        <f t="shared" si="2"/>
        <v>6.1428571428571432</v>
      </c>
      <c r="E14">
        <f t="shared" si="2"/>
        <v>12.857142857142858</v>
      </c>
      <c r="F14">
        <f t="shared" si="2"/>
        <v>3.5714285714285716</v>
      </c>
    </row>
    <row r="16" spans="1:6" x14ac:dyDescent="0.2">
      <c r="A16" t="s">
        <v>48</v>
      </c>
      <c r="B16">
        <f>SUM(B3,B5,B8)</f>
        <v>25</v>
      </c>
      <c r="C16">
        <f t="shared" ref="C16:F16" si="3">SUM(C3,C5,C8)</f>
        <v>0</v>
      </c>
      <c r="D16">
        <f t="shared" si="3"/>
        <v>5</v>
      </c>
      <c r="E16">
        <f t="shared" si="3"/>
        <v>17</v>
      </c>
      <c r="F16">
        <f t="shared" si="3"/>
        <v>0</v>
      </c>
    </row>
    <row r="17" spans="1:6" x14ac:dyDescent="0.2">
      <c r="A17" t="s">
        <v>38</v>
      </c>
      <c r="B17">
        <f>SUM(B4,B6,B7,B9,B10,B11,B2)</f>
        <v>147</v>
      </c>
      <c r="C17">
        <f t="shared" ref="C17:F17" si="4">SUM(C4,C6,C7,C9,C10,C11,C2)</f>
        <v>25</v>
      </c>
      <c r="D17">
        <f t="shared" si="4"/>
        <v>43</v>
      </c>
      <c r="E17">
        <f t="shared" si="4"/>
        <v>90</v>
      </c>
      <c r="F17">
        <f t="shared" si="4"/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6853C-C72E-2F4C-B9DA-A03E5CB5790F}">
  <dimension ref="A1:F17"/>
  <sheetViews>
    <sheetView zoomScale="157" workbookViewId="0">
      <selection activeCell="A13" sqref="A13:A14"/>
    </sheetView>
  </sheetViews>
  <sheetFormatPr baseColWidth="10" defaultRowHeight="16" x14ac:dyDescent="0.2"/>
  <cols>
    <col min="1" max="1" width="18" customWidth="1"/>
    <col min="2" max="2" width="19.33203125" customWidth="1"/>
    <col min="3" max="3" width="23.1640625" customWidth="1"/>
    <col min="4" max="4" width="28.83203125" customWidth="1"/>
    <col min="5" max="5" width="17.6640625" customWidth="1"/>
    <col min="6" max="6" width="26.83203125" customWidth="1"/>
  </cols>
  <sheetData>
    <row r="1" spans="1:6" x14ac:dyDescent="0.2">
      <c r="A1" t="s">
        <v>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6</v>
      </c>
      <c r="B2">
        <v>1</v>
      </c>
      <c r="C2">
        <v>0</v>
      </c>
      <c r="D2">
        <v>0</v>
      </c>
      <c r="E2">
        <v>0</v>
      </c>
      <c r="F2">
        <f>C2</f>
        <v>0</v>
      </c>
    </row>
    <row r="3" spans="1:6" x14ac:dyDescent="0.2">
      <c r="A3" t="s">
        <v>7</v>
      </c>
      <c r="B3">
        <v>19</v>
      </c>
      <c r="C3">
        <v>2</v>
      </c>
      <c r="D3">
        <v>5</v>
      </c>
      <c r="E3">
        <v>9</v>
      </c>
      <c r="F3">
        <f t="shared" ref="F3:F11" si="0">C3</f>
        <v>2</v>
      </c>
    </row>
    <row r="4" spans="1:6" x14ac:dyDescent="0.2">
      <c r="A4" t="s">
        <v>6</v>
      </c>
      <c r="B4">
        <v>3</v>
      </c>
      <c r="C4">
        <v>0</v>
      </c>
      <c r="D4">
        <v>1</v>
      </c>
      <c r="E4">
        <v>1</v>
      </c>
      <c r="F4">
        <f t="shared" si="0"/>
        <v>0</v>
      </c>
    </row>
    <row r="5" spans="1:6" x14ac:dyDescent="0.2">
      <c r="A5" t="s">
        <v>6</v>
      </c>
      <c r="B5">
        <v>11</v>
      </c>
      <c r="C5">
        <v>1</v>
      </c>
      <c r="D5">
        <v>7</v>
      </c>
      <c r="E5">
        <v>3</v>
      </c>
      <c r="F5">
        <f t="shared" si="0"/>
        <v>1</v>
      </c>
    </row>
    <row r="6" spans="1:6" x14ac:dyDescent="0.2">
      <c r="A6" t="s">
        <v>6</v>
      </c>
      <c r="B6">
        <v>14</v>
      </c>
      <c r="C6">
        <v>1</v>
      </c>
      <c r="D6">
        <v>6</v>
      </c>
      <c r="E6">
        <v>7</v>
      </c>
      <c r="F6">
        <f t="shared" si="0"/>
        <v>1</v>
      </c>
    </row>
    <row r="7" spans="1:6" x14ac:dyDescent="0.2">
      <c r="A7" t="s">
        <v>6</v>
      </c>
      <c r="B7">
        <v>3</v>
      </c>
      <c r="C7">
        <v>0</v>
      </c>
      <c r="D7">
        <v>0</v>
      </c>
      <c r="E7">
        <v>2</v>
      </c>
      <c r="F7">
        <f t="shared" si="0"/>
        <v>0</v>
      </c>
    </row>
    <row r="8" spans="1:6" x14ac:dyDescent="0.2">
      <c r="A8" t="s">
        <v>7</v>
      </c>
      <c r="B8">
        <v>21</v>
      </c>
      <c r="C8">
        <v>5</v>
      </c>
      <c r="D8">
        <v>16</v>
      </c>
      <c r="E8">
        <v>1</v>
      </c>
      <c r="F8">
        <f t="shared" si="0"/>
        <v>5</v>
      </c>
    </row>
    <row r="9" spans="1:6" x14ac:dyDescent="0.2">
      <c r="A9" t="s">
        <v>6</v>
      </c>
      <c r="B9">
        <v>13</v>
      </c>
      <c r="C9">
        <v>4</v>
      </c>
      <c r="D9">
        <v>10</v>
      </c>
      <c r="E9">
        <v>0</v>
      </c>
      <c r="F9">
        <f t="shared" si="0"/>
        <v>4</v>
      </c>
    </row>
    <row r="10" spans="1:6" x14ac:dyDescent="0.2">
      <c r="A10" t="s">
        <v>7</v>
      </c>
      <c r="B10">
        <v>19</v>
      </c>
      <c r="C10">
        <v>6</v>
      </c>
      <c r="D10">
        <v>10</v>
      </c>
      <c r="E10">
        <v>2</v>
      </c>
      <c r="F10">
        <f t="shared" si="0"/>
        <v>6</v>
      </c>
    </row>
    <row r="11" spans="1:6" x14ac:dyDescent="0.2">
      <c r="A11" t="s">
        <v>7</v>
      </c>
      <c r="B11">
        <v>23</v>
      </c>
      <c r="C11">
        <v>2</v>
      </c>
      <c r="D11">
        <v>7</v>
      </c>
      <c r="E11">
        <v>16</v>
      </c>
      <c r="F11">
        <f t="shared" si="0"/>
        <v>2</v>
      </c>
    </row>
    <row r="13" spans="1:6" x14ac:dyDescent="0.2">
      <c r="A13" t="s">
        <v>49</v>
      </c>
      <c r="B13">
        <f>AVERAGE(B2,B4,B5,B6,B7,B9)</f>
        <v>7.5</v>
      </c>
      <c r="C13">
        <f t="shared" ref="C13:F13" si="1">AVERAGE(C2,C4,C5,C6,C7,C9)</f>
        <v>1</v>
      </c>
      <c r="D13">
        <f t="shared" si="1"/>
        <v>4</v>
      </c>
      <c r="E13">
        <f t="shared" si="1"/>
        <v>2.1666666666666665</v>
      </c>
      <c r="F13">
        <f t="shared" si="1"/>
        <v>1</v>
      </c>
    </row>
    <row r="14" spans="1:6" x14ac:dyDescent="0.2">
      <c r="A14" t="s">
        <v>50</v>
      </c>
      <c r="B14">
        <f>AVERAGE(B3,B8,B10,B11)</f>
        <v>20.5</v>
      </c>
      <c r="C14">
        <f t="shared" ref="C14:F14" si="2">AVERAGE(C3,C8,C10,C11)</f>
        <v>3.75</v>
      </c>
      <c r="D14">
        <f t="shared" si="2"/>
        <v>9.5</v>
      </c>
      <c r="E14">
        <f t="shared" si="2"/>
        <v>7</v>
      </c>
      <c r="F14">
        <f t="shared" si="2"/>
        <v>3.75</v>
      </c>
    </row>
    <row r="16" spans="1:6" x14ac:dyDescent="0.2">
      <c r="A16" t="s">
        <v>28</v>
      </c>
      <c r="B16">
        <f>SUM(B2,B4,B5,B6,B7,B9)</f>
        <v>45</v>
      </c>
      <c r="C16">
        <f t="shared" ref="C16:F16" si="3">SUM(C2,C4,C5,C6,C7,C9)</f>
        <v>6</v>
      </c>
      <c r="D16">
        <f t="shared" si="3"/>
        <v>24</v>
      </c>
      <c r="E16">
        <f t="shared" si="3"/>
        <v>13</v>
      </c>
      <c r="F16">
        <f t="shared" si="3"/>
        <v>6</v>
      </c>
    </row>
    <row r="17" spans="1:6" x14ac:dyDescent="0.2">
      <c r="A17" t="s">
        <v>37</v>
      </c>
      <c r="B17">
        <f>SUM(B3,B8,B10,B11)</f>
        <v>82</v>
      </c>
      <c r="C17">
        <f t="shared" ref="C17:F17" si="4">SUM(C3,C8,C10,C11)</f>
        <v>15</v>
      </c>
      <c r="D17">
        <f t="shared" si="4"/>
        <v>38</v>
      </c>
      <c r="E17">
        <f t="shared" si="4"/>
        <v>28</v>
      </c>
      <c r="F17">
        <f t="shared" si="4"/>
        <v>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D3D16-64C3-254C-BCCC-A5753B94B7E8}">
  <dimension ref="A1:F23"/>
  <sheetViews>
    <sheetView zoomScale="150" workbookViewId="0">
      <selection activeCell="B19" sqref="B19:C21"/>
    </sheetView>
  </sheetViews>
  <sheetFormatPr baseColWidth="10" defaultRowHeight="16" x14ac:dyDescent="0.2"/>
  <cols>
    <col min="1" max="1" width="18" customWidth="1"/>
    <col min="2" max="2" width="19.33203125" customWidth="1"/>
    <col min="3" max="3" width="23.1640625" customWidth="1"/>
    <col min="4" max="4" width="28.83203125" customWidth="1"/>
    <col min="5" max="5" width="17.6640625" customWidth="1"/>
    <col min="6" max="6" width="26.83203125" customWidth="1"/>
  </cols>
  <sheetData>
    <row r="1" spans="1:6" x14ac:dyDescent="0.2">
      <c r="A1" t="s">
        <v>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7</v>
      </c>
      <c r="B2">
        <v>24</v>
      </c>
      <c r="C2">
        <v>3</v>
      </c>
      <c r="D2">
        <v>4</v>
      </c>
      <c r="E2">
        <v>20</v>
      </c>
      <c r="F2">
        <f>C2</f>
        <v>3</v>
      </c>
    </row>
    <row r="3" spans="1:6" x14ac:dyDescent="0.2">
      <c r="A3" t="s">
        <v>7</v>
      </c>
      <c r="B3">
        <v>24</v>
      </c>
      <c r="C3">
        <v>4</v>
      </c>
      <c r="D3">
        <v>5</v>
      </c>
      <c r="E3">
        <v>17</v>
      </c>
      <c r="F3">
        <f t="shared" ref="F3:F11" si="0">C3</f>
        <v>4</v>
      </c>
    </row>
    <row r="4" spans="1:6" x14ac:dyDescent="0.2">
      <c r="A4" t="s">
        <v>7</v>
      </c>
      <c r="B4">
        <v>22</v>
      </c>
      <c r="C4">
        <v>1</v>
      </c>
      <c r="D4">
        <v>2</v>
      </c>
      <c r="E4">
        <v>19</v>
      </c>
      <c r="F4">
        <f t="shared" si="0"/>
        <v>1</v>
      </c>
    </row>
    <row r="5" spans="1:6" x14ac:dyDescent="0.2">
      <c r="A5" t="s">
        <v>6</v>
      </c>
      <c r="B5">
        <v>17</v>
      </c>
      <c r="C5">
        <v>17</v>
      </c>
      <c r="D5">
        <v>17</v>
      </c>
      <c r="E5">
        <v>17</v>
      </c>
      <c r="F5">
        <v>17</v>
      </c>
    </row>
    <row r="6" spans="1:6" x14ac:dyDescent="0.2">
      <c r="A6" t="s">
        <v>7</v>
      </c>
      <c r="B6">
        <v>21</v>
      </c>
      <c r="C6">
        <v>2</v>
      </c>
      <c r="D6">
        <v>2</v>
      </c>
      <c r="E6">
        <v>19</v>
      </c>
      <c r="F6">
        <f t="shared" si="0"/>
        <v>2</v>
      </c>
    </row>
    <row r="7" spans="1:6" x14ac:dyDescent="0.2">
      <c r="A7" t="s">
        <v>7</v>
      </c>
      <c r="B7">
        <v>23</v>
      </c>
      <c r="C7">
        <v>4</v>
      </c>
      <c r="D7">
        <v>9</v>
      </c>
      <c r="E7">
        <v>14</v>
      </c>
      <c r="F7">
        <f t="shared" si="0"/>
        <v>4</v>
      </c>
    </row>
    <row r="8" spans="1:6" x14ac:dyDescent="0.2">
      <c r="A8" t="s">
        <v>7</v>
      </c>
      <c r="B8">
        <v>21</v>
      </c>
      <c r="C8">
        <v>2</v>
      </c>
      <c r="D8">
        <v>4</v>
      </c>
      <c r="E8">
        <v>17</v>
      </c>
      <c r="F8">
        <f t="shared" si="0"/>
        <v>2</v>
      </c>
    </row>
    <row r="9" spans="1:6" x14ac:dyDescent="0.2">
      <c r="A9" t="s">
        <v>7</v>
      </c>
      <c r="B9">
        <v>22</v>
      </c>
      <c r="C9">
        <v>2</v>
      </c>
      <c r="D9">
        <v>7</v>
      </c>
      <c r="E9">
        <v>15</v>
      </c>
      <c r="F9">
        <f t="shared" si="0"/>
        <v>2</v>
      </c>
    </row>
    <row r="10" spans="1:6" x14ac:dyDescent="0.2">
      <c r="A10" t="s">
        <v>7</v>
      </c>
      <c r="B10">
        <v>23</v>
      </c>
      <c r="C10">
        <v>2</v>
      </c>
      <c r="D10">
        <v>10</v>
      </c>
      <c r="E10">
        <v>8</v>
      </c>
      <c r="F10">
        <f t="shared" si="0"/>
        <v>2</v>
      </c>
    </row>
    <row r="11" spans="1:6" x14ac:dyDescent="0.2">
      <c r="A11" t="s">
        <v>7</v>
      </c>
      <c r="B11">
        <v>23</v>
      </c>
      <c r="C11">
        <v>1</v>
      </c>
      <c r="D11">
        <v>2</v>
      </c>
      <c r="E11">
        <v>8</v>
      </c>
      <c r="F11">
        <f t="shared" si="0"/>
        <v>1</v>
      </c>
    </row>
    <row r="13" spans="1:6" x14ac:dyDescent="0.2">
      <c r="A13" t="s">
        <v>51</v>
      </c>
      <c r="B13">
        <f>AVERAGE(B5)</f>
        <v>17</v>
      </c>
      <c r="C13">
        <f t="shared" ref="C13:F13" si="1">AVERAGE(C5)</f>
        <v>17</v>
      </c>
      <c r="D13">
        <f t="shared" si="1"/>
        <v>17</v>
      </c>
      <c r="E13">
        <f t="shared" si="1"/>
        <v>17</v>
      </c>
      <c r="F13">
        <f t="shared" si="1"/>
        <v>17</v>
      </c>
    </row>
    <row r="14" spans="1:6" x14ac:dyDescent="0.2">
      <c r="A14" t="s">
        <v>52</v>
      </c>
      <c r="B14">
        <f>AVERAGE(B2,B3,B4,B6,B7,B8,B9,B10,B11)</f>
        <v>22.555555555555557</v>
      </c>
      <c r="C14">
        <f t="shared" ref="C14:F14" si="2">AVERAGE(C2,C3,C4,C6,C7,C8,C9,C10,C11)</f>
        <v>2.3333333333333335</v>
      </c>
      <c r="D14">
        <f t="shared" si="2"/>
        <v>5</v>
      </c>
      <c r="E14">
        <f t="shared" si="2"/>
        <v>15.222222222222221</v>
      </c>
      <c r="F14">
        <f t="shared" si="2"/>
        <v>2.3333333333333335</v>
      </c>
    </row>
    <row r="16" spans="1:6" x14ac:dyDescent="0.2">
      <c r="A16" t="s">
        <v>48</v>
      </c>
      <c r="B16">
        <v>17</v>
      </c>
      <c r="C16">
        <v>17</v>
      </c>
      <c r="D16">
        <v>17</v>
      </c>
      <c r="E16">
        <v>17</v>
      </c>
      <c r="F16">
        <v>17</v>
      </c>
    </row>
    <row r="17" spans="1:6" x14ac:dyDescent="0.2">
      <c r="A17" t="s">
        <v>39</v>
      </c>
      <c r="B17">
        <f>SUM(B2,B3,B4,B6,B7,B8,B9,B10,B11)</f>
        <v>203</v>
      </c>
      <c r="C17">
        <f t="shared" ref="C17:F17" si="3">SUM(C2,C3,C4,C6,C7,C8,C9,C10,C11)</f>
        <v>21</v>
      </c>
      <c r="D17">
        <f t="shared" si="3"/>
        <v>45</v>
      </c>
      <c r="E17">
        <f t="shared" si="3"/>
        <v>137</v>
      </c>
      <c r="F17">
        <f t="shared" si="3"/>
        <v>21</v>
      </c>
    </row>
    <row r="19" spans="1:6" x14ac:dyDescent="0.2">
      <c r="A19" t="s">
        <v>46</v>
      </c>
      <c r="B19" t="s">
        <v>40</v>
      </c>
      <c r="C19">
        <v>0.7</v>
      </c>
    </row>
    <row r="20" spans="1:6" x14ac:dyDescent="0.2">
      <c r="A20" t="s">
        <v>47</v>
      </c>
      <c r="B20" t="s">
        <v>41</v>
      </c>
      <c r="C20">
        <v>0.4</v>
      </c>
    </row>
    <row r="21" spans="1:6" x14ac:dyDescent="0.2">
      <c r="B21" t="s">
        <v>42</v>
      </c>
      <c r="C21">
        <v>0.9</v>
      </c>
    </row>
    <row r="22" spans="1:6" x14ac:dyDescent="0.2">
      <c r="A22" t="s">
        <v>49</v>
      </c>
    </row>
    <row r="23" spans="1:6" x14ac:dyDescent="0.2">
      <c r="A23" t="s">
        <v>50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86E32-9142-CA47-BE8B-F4750C6D442B}">
  <dimension ref="A1:F17"/>
  <sheetViews>
    <sheetView zoomScale="227" workbookViewId="0">
      <selection activeCell="A13" sqref="A13:A14"/>
    </sheetView>
  </sheetViews>
  <sheetFormatPr baseColWidth="10" defaultRowHeight="16" x14ac:dyDescent="0.2"/>
  <cols>
    <col min="3" max="3" width="18.33203125" customWidth="1"/>
    <col min="4" max="4" width="18.5" customWidth="1"/>
  </cols>
  <sheetData>
    <row r="1" spans="1:6" x14ac:dyDescent="0.2">
      <c r="A1" t="s">
        <v>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6</v>
      </c>
      <c r="B2">
        <v>5</v>
      </c>
      <c r="C2">
        <v>2</v>
      </c>
      <c r="D2">
        <v>4</v>
      </c>
      <c r="E2">
        <v>2</v>
      </c>
      <c r="F2">
        <f>C2</f>
        <v>2</v>
      </c>
    </row>
    <row r="3" spans="1:6" x14ac:dyDescent="0.2">
      <c r="A3" t="s">
        <v>7</v>
      </c>
      <c r="B3">
        <v>25</v>
      </c>
      <c r="C3">
        <v>12</v>
      </c>
      <c r="D3">
        <v>17</v>
      </c>
      <c r="E3">
        <v>3</v>
      </c>
      <c r="F3">
        <f t="shared" ref="F3:F11" si="0">C3</f>
        <v>12</v>
      </c>
    </row>
    <row r="4" spans="1:6" x14ac:dyDescent="0.2">
      <c r="A4" t="s">
        <v>7</v>
      </c>
      <c r="B4">
        <v>26</v>
      </c>
      <c r="C4">
        <v>11</v>
      </c>
      <c r="D4">
        <v>17</v>
      </c>
      <c r="E4">
        <v>5</v>
      </c>
      <c r="F4">
        <f t="shared" si="0"/>
        <v>11</v>
      </c>
    </row>
    <row r="5" spans="1:6" x14ac:dyDescent="0.2">
      <c r="A5" t="s">
        <v>7</v>
      </c>
      <c r="B5">
        <v>24</v>
      </c>
      <c r="C5">
        <v>15</v>
      </c>
      <c r="D5">
        <v>20</v>
      </c>
      <c r="E5">
        <v>1</v>
      </c>
      <c r="F5">
        <f t="shared" si="0"/>
        <v>15</v>
      </c>
    </row>
    <row r="6" spans="1:6" x14ac:dyDescent="0.2">
      <c r="A6" t="s">
        <v>7</v>
      </c>
      <c r="B6">
        <v>15</v>
      </c>
      <c r="C6">
        <v>8</v>
      </c>
      <c r="D6">
        <v>11</v>
      </c>
      <c r="E6">
        <v>0</v>
      </c>
      <c r="F6">
        <f t="shared" si="0"/>
        <v>8</v>
      </c>
    </row>
    <row r="7" spans="1:6" x14ac:dyDescent="0.2">
      <c r="A7" t="s">
        <v>6</v>
      </c>
      <c r="B7">
        <v>6</v>
      </c>
      <c r="C7">
        <v>2</v>
      </c>
      <c r="D7">
        <v>5</v>
      </c>
      <c r="E7">
        <v>1</v>
      </c>
      <c r="F7">
        <f t="shared" si="0"/>
        <v>2</v>
      </c>
    </row>
    <row r="8" spans="1:6" x14ac:dyDescent="0.2">
      <c r="A8" t="s">
        <v>6</v>
      </c>
      <c r="B8">
        <v>4</v>
      </c>
      <c r="C8">
        <v>1</v>
      </c>
      <c r="D8">
        <v>3</v>
      </c>
      <c r="E8">
        <v>0</v>
      </c>
      <c r="F8">
        <f t="shared" si="0"/>
        <v>1</v>
      </c>
    </row>
    <row r="9" spans="1:6" x14ac:dyDescent="0.2">
      <c r="A9" t="s">
        <v>7</v>
      </c>
      <c r="B9">
        <v>25</v>
      </c>
      <c r="C9">
        <v>11</v>
      </c>
      <c r="D9">
        <v>16</v>
      </c>
      <c r="E9">
        <v>2</v>
      </c>
      <c r="F9">
        <f t="shared" si="0"/>
        <v>11</v>
      </c>
    </row>
    <row r="10" spans="1:6" x14ac:dyDescent="0.2">
      <c r="A10" t="s">
        <v>7</v>
      </c>
      <c r="B10">
        <v>23</v>
      </c>
      <c r="C10">
        <v>13</v>
      </c>
      <c r="D10">
        <v>17</v>
      </c>
      <c r="E10">
        <v>4</v>
      </c>
      <c r="F10">
        <f t="shared" si="0"/>
        <v>13</v>
      </c>
    </row>
    <row r="11" spans="1:6" x14ac:dyDescent="0.2">
      <c r="A11" t="s">
        <v>7</v>
      </c>
      <c r="B11">
        <v>16</v>
      </c>
      <c r="C11">
        <v>9</v>
      </c>
      <c r="D11">
        <v>10</v>
      </c>
      <c r="E11">
        <v>0</v>
      </c>
      <c r="F11">
        <f t="shared" si="0"/>
        <v>9</v>
      </c>
    </row>
    <row r="13" spans="1:6" x14ac:dyDescent="0.2">
      <c r="A13" t="s">
        <v>47</v>
      </c>
      <c r="B13">
        <f>AVERAGE(B3,B4,B5,B6,B9,B10,B11)</f>
        <v>22</v>
      </c>
      <c r="C13">
        <f t="shared" ref="C13:F13" si="1">AVERAGE(C3,C4,C5,C6,C9,C10,C11)</f>
        <v>11.285714285714286</v>
      </c>
      <c r="D13">
        <f t="shared" si="1"/>
        <v>15.428571428571429</v>
      </c>
      <c r="E13">
        <f t="shared" si="1"/>
        <v>2.1428571428571428</v>
      </c>
      <c r="F13">
        <f t="shared" si="1"/>
        <v>11.285714285714286</v>
      </c>
    </row>
    <row r="14" spans="1:6" x14ac:dyDescent="0.2">
      <c r="A14" t="s">
        <v>46</v>
      </c>
      <c r="B14">
        <f>AVERAGE(B2,B7,B8)</f>
        <v>5</v>
      </c>
      <c r="C14">
        <f t="shared" ref="C14:F14" si="2">AVERAGE(C2,C7,C8)</f>
        <v>1.6666666666666667</v>
      </c>
      <c r="D14">
        <f t="shared" si="2"/>
        <v>4</v>
      </c>
      <c r="E14">
        <f t="shared" si="2"/>
        <v>1</v>
      </c>
      <c r="F14">
        <f t="shared" si="2"/>
        <v>1.6666666666666667</v>
      </c>
    </row>
    <row r="16" spans="1:6" x14ac:dyDescent="0.2">
      <c r="A16" t="s">
        <v>38</v>
      </c>
      <c r="B16">
        <f>SUM(B9,B10,B11,B6,B5,B4,B3)</f>
        <v>154</v>
      </c>
      <c r="C16">
        <f t="shared" ref="C16:F16" si="3">SUM(C9,C10,C11,C6,C5,C4,C3)</f>
        <v>79</v>
      </c>
      <c r="D16">
        <f t="shared" si="3"/>
        <v>108</v>
      </c>
      <c r="E16">
        <f t="shared" si="3"/>
        <v>15</v>
      </c>
      <c r="F16">
        <f t="shared" si="3"/>
        <v>79</v>
      </c>
    </row>
    <row r="17" spans="1:6" x14ac:dyDescent="0.2">
      <c r="A17" t="s">
        <v>54</v>
      </c>
      <c r="B17">
        <f>SUM(B8,B7,B2)</f>
        <v>15</v>
      </c>
      <c r="C17">
        <f t="shared" ref="C17:F17" si="4">SUM(C8,C7,C2)</f>
        <v>5</v>
      </c>
      <c r="D17">
        <f t="shared" si="4"/>
        <v>12</v>
      </c>
      <c r="E17">
        <f t="shared" si="4"/>
        <v>3</v>
      </c>
      <c r="F17">
        <f t="shared" si="4"/>
        <v>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694EA-123F-8E4D-A172-517F501A91E6}">
  <dimension ref="A1:F17"/>
  <sheetViews>
    <sheetView zoomScale="160" workbookViewId="0">
      <selection activeCell="A13" sqref="A13:A14"/>
    </sheetView>
  </sheetViews>
  <sheetFormatPr baseColWidth="10" defaultRowHeight="16" x14ac:dyDescent="0.2"/>
  <cols>
    <col min="1" max="1" width="21" customWidth="1"/>
    <col min="2" max="2" width="24" customWidth="1"/>
    <col min="3" max="3" width="23.1640625" customWidth="1"/>
    <col min="4" max="4" width="13.5" customWidth="1"/>
    <col min="5" max="5" width="20.83203125" customWidth="1"/>
  </cols>
  <sheetData>
    <row r="1" spans="1:6" x14ac:dyDescent="0.2">
      <c r="A1" t="s">
        <v>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6</v>
      </c>
      <c r="B2">
        <v>24</v>
      </c>
      <c r="C2">
        <v>7</v>
      </c>
      <c r="D2">
        <v>19</v>
      </c>
      <c r="E2">
        <v>1</v>
      </c>
      <c r="F2">
        <f>C2</f>
        <v>7</v>
      </c>
    </row>
    <row r="3" spans="1:6" x14ac:dyDescent="0.2">
      <c r="A3" t="s">
        <v>7</v>
      </c>
      <c r="B3">
        <v>23</v>
      </c>
      <c r="C3">
        <v>3</v>
      </c>
      <c r="D3">
        <v>16</v>
      </c>
      <c r="E3">
        <v>0</v>
      </c>
      <c r="F3">
        <f t="shared" ref="F3:F11" si="0">C3</f>
        <v>3</v>
      </c>
    </row>
    <row r="4" spans="1:6" x14ac:dyDescent="0.2">
      <c r="A4" t="s">
        <v>6</v>
      </c>
      <c r="B4">
        <v>21</v>
      </c>
      <c r="C4">
        <v>6</v>
      </c>
      <c r="D4">
        <v>10</v>
      </c>
      <c r="E4">
        <v>0</v>
      </c>
      <c r="F4">
        <f t="shared" si="0"/>
        <v>6</v>
      </c>
    </row>
    <row r="5" spans="1:6" x14ac:dyDescent="0.2">
      <c r="A5" t="s">
        <v>7</v>
      </c>
      <c r="B5">
        <v>25</v>
      </c>
      <c r="C5">
        <v>2</v>
      </c>
      <c r="D5">
        <v>9</v>
      </c>
      <c r="E5">
        <v>7</v>
      </c>
      <c r="F5">
        <f t="shared" si="0"/>
        <v>2</v>
      </c>
    </row>
    <row r="6" spans="1:6" x14ac:dyDescent="0.2">
      <c r="A6" t="s">
        <v>6</v>
      </c>
      <c r="B6">
        <v>23</v>
      </c>
      <c r="C6">
        <v>6</v>
      </c>
      <c r="D6">
        <v>8</v>
      </c>
      <c r="E6">
        <v>6</v>
      </c>
      <c r="F6">
        <f t="shared" si="0"/>
        <v>6</v>
      </c>
    </row>
    <row r="7" spans="1:6" x14ac:dyDescent="0.2">
      <c r="A7" t="s">
        <v>7</v>
      </c>
      <c r="B7">
        <v>24</v>
      </c>
      <c r="C7">
        <v>7</v>
      </c>
      <c r="D7">
        <v>13</v>
      </c>
      <c r="E7">
        <v>8</v>
      </c>
      <c r="F7">
        <f t="shared" si="0"/>
        <v>7</v>
      </c>
    </row>
    <row r="8" spans="1:6" x14ac:dyDescent="0.2">
      <c r="A8" t="s">
        <v>6</v>
      </c>
      <c r="B8">
        <v>20</v>
      </c>
      <c r="C8">
        <v>6</v>
      </c>
      <c r="D8">
        <v>18</v>
      </c>
      <c r="E8">
        <v>2</v>
      </c>
      <c r="F8">
        <f t="shared" si="0"/>
        <v>6</v>
      </c>
    </row>
    <row r="9" spans="1:6" x14ac:dyDescent="0.2">
      <c r="A9" t="s">
        <v>7</v>
      </c>
      <c r="B9">
        <v>22</v>
      </c>
      <c r="C9">
        <v>3</v>
      </c>
      <c r="D9">
        <v>17</v>
      </c>
      <c r="E9">
        <v>5</v>
      </c>
      <c r="F9">
        <f t="shared" si="0"/>
        <v>3</v>
      </c>
    </row>
    <row r="10" spans="1:6" x14ac:dyDescent="0.2">
      <c r="A10" t="s">
        <v>7</v>
      </c>
      <c r="B10">
        <v>23</v>
      </c>
      <c r="C10">
        <v>1</v>
      </c>
      <c r="D10">
        <v>14</v>
      </c>
      <c r="E10">
        <v>8</v>
      </c>
      <c r="F10">
        <f t="shared" si="0"/>
        <v>1</v>
      </c>
    </row>
    <row r="11" spans="1:6" x14ac:dyDescent="0.2">
      <c r="A11" t="s">
        <v>6</v>
      </c>
      <c r="B11">
        <v>19</v>
      </c>
      <c r="C11">
        <v>2</v>
      </c>
      <c r="D11">
        <v>9</v>
      </c>
      <c r="E11">
        <v>0</v>
      </c>
      <c r="F11">
        <f t="shared" si="0"/>
        <v>2</v>
      </c>
    </row>
    <row r="13" spans="1:6" x14ac:dyDescent="0.2">
      <c r="A13" t="s">
        <v>18</v>
      </c>
      <c r="B13">
        <f>AVERAGE(B2,B4,B6,B8,B11)</f>
        <v>21.4</v>
      </c>
      <c r="C13">
        <f t="shared" ref="C13:F13" si="1">AVERAGE(C2,C4,C6,C8,C11)</f>
        <v>5.4</v>
      </c>
      <c r="D13">
        <f t="shared" si="1"/>
        <v>12.8</v>
      </c>
      <c r="E13">
        <f t="shared" si="1"/>
        <v>1.8</v>
      </c>
      <c r="F13">
        <f t="shared" si="1"/>
        <v>5.4</v>
      </c>
    </row>
    <row r="14" spans="1:6" x14ac:dyDescent="0.2">
      <c r="A14" t="s">
        <v>55</v>
      </c>
      <c r="B14">
        <f>AVERAGE(B3,B5,B7,B9,B10)</f>
        <v>23.4</v>
      </c>
      <c r="C14">
        <f t="shared" ref="C14:F14" si="2">AVERAGE(C3,C5,C7,C9,C10)</f>
        <v>3.2</v>
      </c>
      <c r="D14">
        <f t="shared" si="2"/>
        <v>13.8</v>
      </c>
      <c r="E14">
        <f t="shared" si="2"/>
        <v>5.6</v>
      </c>
      <c r="F14">
        <f t="shared" si="2"/>
        <v>3.2</v>
      </c>
    </row>
    <row r="16" spans="1:6" x14ac:dyDescent="0.2">
      <c r="A16" t="s">
        <v>54</v>
      </c>
      <c r="B16">
        <f>SUM(B2,B4,B6,B8,B11)</f>
        <v>107</v>
      </c>
      <c r="C16">
        <f t="shared" ref="C16:F16" si="3">SUM(C2,C4,C6,C8,C11)</f>
        <v>27</v>
      </c>
      <c r="D16">
        <f t="shared" si="3"/>
        <v>64</v>
      </c>
      <c r="E16">
        <f t="shared" si="3"/>
        <v>9</v>
      </c>
      <c r="F16">
        <f t="shared" si="3"/>
        <v>27</v>
      </c>
    </row>
    <row r="17" spans="1:6" x14ac:dyDescent="0.2">
      <c r="A17" t="s">
        <v>37</v>
      </c>
      <c r="B17">
        <f>SUM(B3,B5,B7,B9,B10)</f>
        <v>117</v>
      </c>
      <c r="C17">
        <f t="shared" ref="C17:F17" si="4">SUM(C3,C5,C7,C9,C10)</f>
        <v>16</v>
      </c>
      <c r="D17">
        <f t="shared" si="4"/>
        <v>69</v>
      </c>
      <c r="E17">
        <f t="shared" si="4"/>
        <v>28</v>
      </c>
      <c r="F17">
        <f t="shared" si="4"/>
        <v>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A5636-7FD7-1948-BD6F-77E0E8D79A53}">
  <dimension ref="A1:F23"/>
  <sheetViews>
    <sheetView topLeftCell="A12" zoomScale="304" workbookViewId="0">
      <selection activeCell="C19" sqref="C19:D21"/>
    </sheetView>
  </sheetViews>
  <sheetFormatPr baseColWidth="10" defaultRowHeight="16" x14ac:dyDescent="0.2"/>
  <sheetData>
    <row r="1" spans="1:6" x14ac:dyDescent="0.2">
      <c r="A1" t="s">
        <v>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56</v>
      </c>
      <c r="B2">
        <v>5</v>
      </c>
      <c r="C2">
        <v>1</v>
      </c>
      <c r="D2">
        <v>4</v>
      </c>
      <c r="E2">
        <v>3</v>
      </c>
      <c r="F2">
        <f>C2</f>
        <v>1</v>
      </c>
    </row>
    <row r="3" spans="1:6" x14ac:dyDescent="0.2">
      <c r="A3" t="s">
        <v>7</v>
      </c>
      <c r="B3">
        <v>22</v>
      </c>
      <c r="C3">
        <v>6</v>
      </c>
      <c r="D3">
        <v>10</v>
      </c>
      <c r="E3">
        <v>4</v>
      </c>
      <c r="F3">
        <f t="shared" ref="F3:F11" si="0">C3</f>
        <v>6</v>
      </c>
    </row>
    <row r="4" spans="1:6" x14ac:dyDescent="0.2">
      <c r="A4" t="s">
        <v>56</v>
      </c>
      <c r="B4">
        <v>10</v>
      </c>
      <c r="C4">
        <v>2</v>
      </c>
      <c r="D4">
        <v>9</v>
      </c>
      <c r="E4">
        <v>3</v>
      </c>
      <c r="F4">
        <f t="shared" si="0"/>
        <v>2</v>
      </c>
    </row>
    <row r="5" spans="1:6" x14ac:dyDescent="0.2">
      <c r="A5" t="s">
        <v>56</v>
      </c>
      <c r="B5">
        <v>17</v>
      </c>
      <c r="C5">
        <v>5</v>
      </c>
      <c r="D5">
        <v>9</v>
      </c>
      <c r="E5">
        <v>3</v>
      </c>
      <c r="F5">
        <f t="shared" si="0"/>
        <v>5</v>
      </c>
    </row>
    <row r="6" spans="1:6" x14ac:dyDescent="0.2">
      <c r="A6" t="s">
        <v>7</v>
      </c>
      <c r="B6">
        <v>25</v>
      </c>
      <c r="C6">
        <v>2</v>
      </c>
      <c r="D6">
        <v>7</v>
      </c>
      <c r="E6">
        <v>2</v>
      </c>
      <c r="F6">
        <f t="shared" si="0"/>
        <v>2</v>
      </c>
    </row>
    <row r="7" spans="1:6" x14ac:dyDescent="0.2">
      <c r="A7" t="s">
        <v>56</v>
      </c>
      <c r="B7">
        <v>24</v>
      </c>
      <c r="C7">
        <v>3</v>
      </c>
      <c r="D7">
        <v>7</v>
      </c>
      <c r="E7">
        <v>4</v>
      </c>
      <c r="F7">
        <f t="shared" si="0"/>
        <v>3</v>
      </c>
    </row>
    <row r="8" spans="1:6" x14ac:dyDescent="0.2">
      <c r="A8" t="s">
        <v>7</v>
      </c>
      <c r="B8">
        <v>26</v>
      </c>
      <c r="C8">
        <v>4</v>
      </c>
      <c r="D8">
        <v>11</v>
      </c>
      <c r="E8">
        <v>5</v>
      </c>
      <c r="F8">
        <f t="shared" si="0"/>
        <v>4</v>
      </c>
    </row>
    <row r="9" spans="1:6" x14ac:dyDescent="0.2">
      <c r="A9" t="s">
        <v>56</v>
      </c>
      <c r="B9">
        <v>13</v>
      </c>
      <c r="C9">
        <v>2</v>
      </c>
      <c r="D9">
        <v>7</v>
      </c>
      <c r="E9">
        <v>2</v>
      </c>
      <c r="F9">
        <f t="shared" si="0"/>
        <v>2</v>
      </c>
    </row>
    <row r="10" spans="1:6" x14ac:dyDescent="0.2">
      <c r="A10" t="s">
        <v>56</v>
      </c>
      <c r="B10">
        <v>9</v>
      </c>
      <c r="C10">
        <v>2</v>
      </c>
      <c r="D10">
        <v>8</v>
      </c>
      <c r="E10">
        <v>4</v>
      </c>
      <c r="F10">
        <f t="shared" si="0"/>
        <v>2</v>
      </c>
    </row>
    <row r="11" spans="1:6" x14ac:dyDescent="0.2">
      <c r="A11" t="s">
        <v>56</v>
      </c>
      <c r="B11">
        <v>15</v>
      </c>
      <c r="C11">
        <v>4</v>
      </c>
      <c r="D11">
        <v>8</v>
      </c>
      <c r="E11">
        <v>3</v>
      </c>
      <c r="F11">
        <f t="shared" si="0"/>
        <v>4</v>
      </c>
    </row>
    <row r="13" spans="1:6" x14ac:dyDescent="0.2">
      <c r="A13" t="s">
        <v>57</v>
      </c>
      <c r="B13">
        <f>AVERAGE(B11,B10,B9,B7,B5,B4,B2)</f>
        <v>13.285714285714286</v>
      </c>
      <c r="C13">
        <f t="shared" ref="C13:F13" si="1">AVERAGE(C11,C10,C9,C7,C5,C4,C2)</f>
        <v>2.7142857142857144</v>
      </c>
      <c r="D13">
        <f t="shared" si="1"/>
        <v>7.4285714285714288</v>
      </c>
      <c r="E13">
        <f t="shared" si="1"/>
        <v>3.1428571428571428</v>
      </c>
      <c r="F13">
        <f t="shared" si="1"/>
        <v>2.7142857142857144</v>
      </c>
    </row>
    <row r="14" spans="1:6" x14ac:dyDescent="0.2">
      <c r="A14" t="s">
        <v>58</v>
      </c>
      <c r="B14">
        <f>AVERAGE(B8,B6,B3)</f>
        <v>24.333333333333332</v>
      </c>
      <c r="C14">
        <f t="shared" ref="C14:F14" si="2">AVERAGE(C8,C6,C3)</f>
        <v>4</v>
      </c>
      <c r="D14">
        <f t="shared" si="2"/>
        <v>9.3333333333333339</v>
      </c>
      <c r="E14">
        <f t="shared" si="2"/>
        <v>3.6666666666666665</v>
      </c>
      <c r="F14">
        <f t="shared" si="2"/>
        <v>4</v>
      </c>
    </row>
    <row r="16" spans="1:6" x14ac:dyDescent="0.2">
      <c r="A16" t="s">
        <v>28</v>
      </c>
      <c r="B16">
        <f>SUM(B11,B10,B9,B7,B5,B4,B2)</f>
        <v>93</v>
      </c>
      <c r="C16">
        <f t="shared" ref="C16:F16" si="3">SUM(C11,C10,C9,C7,C5,C4,C2)</f>
        <v>19</v>
      </c>
      <c r="D16">
        <f t="shared" si="3"/>
        <v>52</v>
      </c>
      <c r="E16">
        <f t="shared" si="3"/>
        <v>22</v>
      </c>
      <c r="F16">
        <f t="shared" si="3"/>
        <v>19</v>
      </c>
    </row>
    <row r="17" spans="1:6" x14ac:dyDescent="0.2">
      <c r="A17" t="s">
        <v>39</v>
      </c>
      <c r="B17">
        <f>SUM(B8,B6,B3)</f>
        <v>73</v>
      </c>
      <c r="C17">
        <f t="shared" ref="C17:F17" si="4">SUM(C8,C6,C3)</f>
        <v>12</v>
      </c>
      <c r="D17">
        <f t="shared" si="4"/>
        <v>28</v>
      </c>
      <c r="E17">
        <f t="shared" si="4"/>
        <v>11</v>
      </c>
      <c r="F17">
        <f t="shared" si="4"/>
        <v>12</v>
      </c>
    </row>
    <row r="19" spans="1:6" x14ac:dyDescent="0.2">
      <c r="A19" t="s">
        <v>47</v>
      </c>
      <c r="C19" t="s">
        <v>40</v>
      </c>
      <c r="D19">
        <v>0.7</v>
      </c>
    </row>
    <row r="20" spans="1:6" x14ac:dyDescent="0.2">
      <c r="A20" t="s">
        <v>46</v>
      </c>
      <c r="C20" t="s">
        <v>41</v>
      </c>
      <c r="D20">
        <v>0.5</v>
      </c>
    </row>
    <row r="21" spans="1:6" x14ac:dyDescent="0.2">
      <c r="C21" t="s">
        <v>42</v>
      </c>
      <c r="D21">
        <v>0.3</v>
      </c>
    </row>
    <row r="22" spans="1:6" x14ac:dyDescent="0.2">
      <c r="A22" t="s">
        <v>18</v>
      </c>
    </row>
    <row r="23" spans="1:6" x14ac:dyDescent="0.2">
      <c r="A23" t="s">
        <v>55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D1517-06CC-AD4B-B7EE-5FC245B75365}">
  <dimension ref="A1:F17"/>
  <sheetViews>
    <sheetView zoomScale="188" workbookViewId="0">
      <selection activeCell="A13" sqref="A13:A14"/>
    </sheetView>
  </sheetViews>
  <sheetFormatPr baseColWidth="10" defaultRowHeight="16" x14ac:dyDescent="0.2"/>
  <sheetData>
    <row r="1" spans="1:6" x14ac:dyDescent="0.2">
      <c r="A1" t="s">
        <v>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7</v>
      </c>
      <c r="B2">
        <v>24</v>
      </c>
      <c r="C2">
        <v>3</v>
      </c>
      <c r="D2">
        <v>7</v>
      </c>
      <c r="E2">
        <v>0</v>
      </c>
      <c r="F2">
        <f>C2</f>
        <v>3</v>
      </c>
    </row>
    <row r="3" spans="1:6" x14ac:dyDescent="0.2">
      <c r="A3" t="s">
        <v>7</v>
      </c>
      <c r="B3">
        <v>24</v>
      </c>
      <c r="C3">
        <v>5</v>
      </c>
      <c r="D3">
        <v>16</v>
      </c>
      <c r="E3">
        <v>1</v>
      </c>
      <c r="F3">
        <f t="shared" ref="F3:F11" si="0">C3</f>
        <v>5</v>
      </c>
    </row>
    <row r="4" spans="1:6" x14ac:dyDescent="0.2">
      <c r="A4" t="s">
        <v>7</v>
      </c>
      <c r="B4">
        <v>22</v>
      </c>
      <c r="C4">
        <v>1</v>
      </c>
      <c r="D4">
        <v>9</v>
      </c>
      <c r="E4">
        <v>9</v>
      </c>
      <c r="F4">
        <f t="shared" si="0"/>
        <v>1</v>
      </c>
    </row>
    <row r="5" spans="1:6" x14ac:dyDescent="0.2">
      <c r="A5" t="s">
        <v>7</v>
      </c>
      <c r="B5">
        <v>14</v>
      </c>
      <c r="C5">
        <v>5</v>
      </c>
      <c r="D5">
        <v>8</v>
      </c>
      <c r="E5">
        <v>3</v>
      </c>
      <c r="F5">
        <f t="shared" si="0"/>
        <v>5</v>
      </c>
    </row>
    <row r="6" spans="1:6" x14ac:dyDescent="0.2">
      <c r="A6" t="s">
        <v>7</v>
      </c>
      <c r="B6">
        <v>17</v>
      </c>
      <c r="C6">
        <v>4</v>
      </c>
      <c r="D6">
        <v>11</v>
      </c>
      <c r="E6">
        <v>3</v>
      </c>
      <c r="F6">
        <f t="shared" si="0"/>
        <v>4</v>
      </c>
    </row>
    <row r="7" spans="1:6" x14ac:dyDescent="0.2">
      <c r="A7" t="s">
        <v>6</v>
      </c>
      <c r="B7">
        <v>4</v>
      </c>
      <c r="C7">
        <v>1</v>
      </c>
      <c r="D7">
        <v>1</v>
      </c>
      <c r="E7">
        <v>0</v>
      </c>
      <c r="F7">
        <f t="shared" si="0"/>
        <v>1</v>
      </c>
    </row>
    <row r="8" spans="1:6" x14ac:dyDescent="0.2">
      <c r="A8" t="s">
        <v>7</v>
      </c>
      <c r="B8">
        <v>10</v>
      </c>
      <c r="C8">
        <v>2</v>
      </c>
      <c r="D8">
        <v>7</v>
      </c>
      <c r="E8">
        <v>2</v>
      </c>
      <c r="F8">
        <f t="shared" si="0"/>
        <v>2</v>
      </c>
    </row>
    <row r="9" spans="1:6" x14ac:dyDescent="0.2">
      <c r="A9" t="s">
        <v>7</v>
      </c>
      <c r="B9">
        <v>26</v>
      </c>
      <c r="C9">
        <v>5</v>
      </c>
      <c r="D9">
        <v>17</v>
      </c>
      <c r="E9">
        <v>4</v>
      </c>
      <c r="F9">
        <f t="shared" si="0"/>
        <v>5</v>
      </c>
    </row>
    <row r="10" spans="1:6" x14ac:dyDescent="0.2">
      <c r="A10" t="s">
        <v>7</v>
      </c>
      <c r="B10">
        <v>22</v>
      </c>
      <c r="C10">
        <v>4</v>
      </c>
      <c r="D10">
        <v>10</v>
      </c>
      <c r="E10">
        <v>5</v>
      </c>
      <c r="F10">
        <f t="shared" si="0"/>
        <v>4</v>
      </c>
    </row>
    <row r="11" spans="1:6" x14ac:dyDescent="0.2">
      <c r="A11" t="s">
        <v>7</v>
      </c>
      <c r="B11">
        <v>19</v>
      </c>
      <c r="C11">
        <v>1</v>
      </c>
      <c r="D11">
        <v>10</v>
      </c>
      <c r="E11">
        <v>5</v>
      </c>
      <c r="F11">
        <f t="shared" si="0"/>
        <v>1</v>
      </c>
    </row>
    <row r="13" spans="1:6" x14ac:dyDescent="0.2">
      <c r="A13" t="s">
        <v>61</v>
      </c>
      <c r="B13">
        <f>AVERAGE(B8,B9,B10,B11,B2,B3,B4,B5,B6)</f>
        <v>19.777777777777779</v>
      </c>
      <c r="C13">
        <f t="shared" ref="C13:F13" si="1">AVERAGE(C8,C9,C10,C11,C2,C3,C4,C5,C6)</f>
        <v>3.3333333333333335</v>
      </c>
      <c r="D13">
        <f t="shared" si="1"/>
        <v>10.555555555555555</v>
      </c>
      <c r="E13">
        <f t="shared" si="1"/>
        <v>3.5555555555555554</v>
      </c>
      <c r="F13">
        <f t="shared" si="1"/>
        <v>3.3333333333333335</v>
      </c>
    </row>
    <row r="14" spans="1:6" x14ac:dyDescent="0.2">
      <c r="A14" t="s">
        <v>60</v>
      </c>
      <c r="B14">
        <f>AVERAGE(B7)</f>
        <v>4</v>
      </c>
      <c r="C14">
        <f t="shared" ref="C14:F14" si="2">AVERAGE(C7)</f>
        <v>1</v>
      </c>
      <c r="D14">
        <f t="shared" si="2"/>
        <v>1</v>
      </c>
      <c r="E14">
        <f t="shared" si="2"/>
        <v>0</v>
      </c>
      <c r="F14">
        <f t="shared" si="2"/>
        <v>1</v>
      </c>
    </row>
    <row r="16" spans="1:6" x14ac:dyDescent="0.2">
      <c r="A16" t="s">
        <v>38</v>
      </c>
      <c r="B16">
        <f>SUM(B8,B9,B10,B11,B2,B3,B4,B5,B6)</f>
        <v>178</v>
      </c>
      <c r="C16">
        <f t="shared" ref="C16:F16" si="3">SUM(C8,C9,C10,C11,C2,C3,C4,C5,C6)</f>
        <v>30</v>
      </c>
      <c r="D16">
        <f t="shared" si="3"/>
        <v>95</v>
      </c>
      <c r="E16">
        <f t="shared" si="3"/>
        <v>32</v>
      </c>
      <c r="F16">
        <f t="shared" si="3"/>
        <v>30</v>
      </c>
    </row>
    <row r="17" spans="1:6" x14ac:dyDescent="0.2">
      <c r="A17" t="s">
        <v>62</v>
      </c>
      <c r="B17">
        <v>4</v>
      </c>
      <c r="C17">
        <v>1</v>
      </c>
      <c r="D17">
        <v>1</v>
      </c>
      <c r="E17">
        <v>0</v>
      </c>
      <c r="F17">
        <f t="shared" ref="F17" si="4">C17</f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62224-FA71-644D-B443-DCA718DCE07C}">
  <dimension ref="A1:F17"/>
  <sheetViews>
    <sheetView topLeftCell="A3" zoomScale="221" workbookViewId="0">
      <selection activeCell="A13" sqref="A13:A14"/>
    </sheetView>
  </sheetViews>
  <sheetFormatPr baseColWidth="10" defaultRowHeight="16" x14ac:dyDescent="0.2"/>
  <cols>
    <col min="6" max="6" width="33.5" customWidth="1"/>
  </cols>
  <sheetData>
    <row r="1" spans="1:6" x14ac:dyDescent="0.2">
      <c r="A1" t="s">
        <v>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59</v>
      </c>
      <c r="B2">
        <v>5</v>
      </c>
      <c r="C2">
        <v>1</v>
      </c>
      <c r="D2">
        <v>1</v>
      </c>
      <c r="E2">
        <v>0</v>
      </c>
      <c r="F2">
        <f t="shared" ref="F2" si="0">C2</f>
        <v>1</v>
      </c>
    </row>
    <row r="3" spans="1:6" x14ac:dyDescent="0.2">
      <c r="A3" t="s">
        <v>7</v>
      </c>
      <c r="B3">
        <v>21</v>
      </c>
      <c r="C3">
        <v>1</v>
      </c>
      <c r="D3">
        <v>1</v>
      </c>
      <c r="E3">
        <v>16</v>
      </c>
      <c r="F3">
        <f t="shared" ref="F3:F11" si="1">C3</f>
        <v>1</v>
      </c>
    </row>
    <row r="4" spans="1:6" x14ac:dyDescent="0.2">
      <c r="A4" t="s">
        <v>7</v>
      </c>
      <c r="B4">
        <v>23</v>
      </c>
      <c r="C4">
        <v>3</v>
      </c>
      <c r="D4">
        <v>4</v>
      </c>
      <c r="E4">
        <v>19</v>
      </c>
      <c r="F4">
        <f t="shared" si="1"/>
        <v>3</v>
      </c>
    </row>
    <row r="5" spans="1:6" x14ac:dyDescent="0.2">
      <c r="A5" t="s">
        <v>7</v>
      </c>
      <c r="B5">
        <v>21</v>
      </c>
      <c r="C5">
        <v>1</v>
      </c>
      <c r="D5">
        <v>1</v>
      </c>
      <c r="E5">
        <v>16</v>
      </c>
      <c r="F5">
        <f t="shared" si="1"/>
        <v>1</v>
      </c>
    </row>
    <row r="6" spans="1:6" x14ac:dyDescent="0.2">
      <c r="A6" t="s">
        <v>7</v>
      </c>
      <c r="B6">
        <v>23</v>
      </c>
      <c r="C6">
        <v>3</v>
      </c>
      <c r="D6">
        <v>4</v>
      </c>
      <c r="E6">
        <v>19</v>
      </c>
      <c r="F6">
        <f t="shared" si="1"/>
        <v>3</v>
      </c>
    </row>
    <row r="7" spans="1:6" x14ac:dyDescent="0.2">
      <c r="A7" t="s">
        <v>7</v>
      </c>
      <c r="B7">
        <v>21</v>
      </c>
      <c r="C7">
        <v>1</v>
      </c>
      <c r="D7">
        <v>1</v>
      </c>
      <c r="E7">
        <v>16</v>
      </c>
      <c r="F7">
        <f t="shared" si="1"/>
        <v>1</v>
      </c>
    </row>
    <row r="8" spans="1:6" x14ac:dyDescent="0.2">
      <c r="A8" t="s">
        <v>7</v>
      </c>
      <c r="B8">
        <v>23</v>
      </c>
      <c r="C8">
        <v>3</v>
      </c>
      <c r="D8">
        <v>4</v>
      </c>
      <c r="E8">
        <v>19</v>
      </c>
      <c r="F8">
        <f t="shared" si="1"/>
        <v>3</v>
      </c>
    </row>
    <row r="9" spans="1:6" x14ac:dyDescent="0.2">
      <c r="A9" t="s">
        <v>7</v>
      </c>
      <c r="B9">
        <v>21</v>
      </c>
      <c r="C9">
        <v>1</v>
      </c>
      <c r="D9">
        <v>1</v>
      </c>
      <c r="E9">
        <v>16</v>
      </c>
      <c r="F9">
        <f t="shared" si="1"/>
        <v>1</v>
      </c>
    </row>
    <row r="10" spans="1:6" x14ac:dyDescent="0.2">
      <c r="A10" t="s">
        <v>7</v>
      </c>
      <c r="B10">
        <v>23</v>
      </c>
      <c r="C10">
        <v>3</v>
      </c>
      <c r="D10">
        <v>4</v>
      </c>
      <c r="E10">
        <v>19</v>
      </c>
      <c r="F10">
        <f t="shared" si="1"/>
        <v>3</v>
      </c>
    </row>
    <row r="11" spans="1:6" x14ac:dyDescent="0.2">
      <c r="A11" t="s">
        <v>7</v>
      </c>
      <c r="B11">
        <v>21</v>
      </c>
      <c r="C11">
        <v>1</v>
      </c>
      <c r="D11">
        <v>1</v>
      </c>
      <c r="E11">
        <v>16</v>
      </c>
      <c r="F11">
        <f t="shared" si="1"/>
        <v>1</v>
      </c>
    </row>
    <row r="13" spans="1:6" x14ac:dyDescent="0.2">
      <c r="A13" t="s">
        <v>63</v>
      </c>
      <c r="B13">
        <v>5</v>
      </c>
      <c r="C13">
        <v>1</v>
      </c>
      <c r="D13">
        <v>1</v>
      </c>
      <c r="E13">
        <v>0</v>
      </c>
      <c r="F13">
        <v>1</v>
      </c>
    </row>
    <row r="14" spans="1:6" x14ac:dyDescent="0.2">
      <c r="A14" t="s">
        <v>52</v>
      </c>
      <c r="B14">
        <f>AVERAGE(B3:B11)</f>
        <v>21.888888888888889</v>
      </c>
      <c r="C14">
        <f t="shared" ref="C14:F14" si="2">AVERAGE(C3:C11)</f>
        <v>1.8888888888888888</v>
      </c>
      <c r="D14">
        <f t="shared" si="2"/>
        <v>2.3333333333333335</v>
      </c>
      <c r="E14">
        <f t="shared" si="2"/>
        <v>17.333333333333332</v>
      </c>
      <c r="F14">
        <f t="shared" si="2"/>
        <v>1.8888888888888888</v>
      </c>
    </row>
    <row r="16" spans="1:6" x14ac:dyDescent="0.2">
      <c r="A16" t="s">
        <v>64</v>
      </c>
      <c r="B16">
        <v>5</v>
      </c>
      <c r="C16">
        <v>1</v>
      </c>
      <c r="D16">
        <v>1</v>
      </c>
      <c r="E16">
        <v>0</v>
      </c>
      <c r="F16">
        <v>1</v>
      </c>
    </row>
    <row r="17" spans="1:6" x14ac:dyDescent="0.2">
      <c r="A17" t="s">
        <v>37</v>
      </c>
      <c r="B17">
        <f>SUM(B3:B11)</f>
        <v>197</v>
      </c>
      <c r="C17">
        <f t="shared" ref="C17:F17" si="3">SUM(C3:C11)</f>
        <v>17</v>
      </c>
      <c r="D17">
        <f t="shared" si="3"/>
        <v>21</v>
      </c>
      <c r="E17">
        <f t="shared" si="3"/>
        <v>156</v>
      </c>
      <c r="F17">
        <f t="shared" si="3"/>
        <v>17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80DA3-CA10-C14B-A93B-27D70CE4895B}">
  <dimension ref="A1:F23"/>
  <sheetViews>
    <sheetView topLeftCell="A2" zoomScale="173" workbookViewId="0">
      <selection activeCell="C19" sqref="C19:D21"/>
    </sheetView>
  </sheetViews>
  <sheetFormatPr baseColWidth="10" defaultRowHeight="16" x14ac:dyDescent="0.2"/>
  <sheetData>
    <row r="1" spans="1:6" x14ac:dyDescent="0.2">
      <c r="A1" t="s">
        <v>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7</v>
      </c>
      <c r="B2">
        <v>23</v>
      </c>
      <c r="C2">
        <v>2</v>
      </c>
      <c r="D2">
        <v>10</v>
      </c>
      <c r="E2">
        <v>2</v>
      </c>
      <c r="F2">
        <f>C2</f>
        <v>2</v>
      </c>
    </row>
    <row r="3" spans="1:6" x14ac:dyDescent="0.2">
      <c r="A3" t="s">
        <v>7</v>
      </c>
      <c r="B3">
        <v>24</v>
      </c>
      <c r="C3">
        <v>1</v>
      </c>
      <c r="D3">
        <v>8</v>
      </c>
      <c r="E3">
        <v>6</v>
      </c>
      <c r="F3">
        <f t="shared" ref="F3:F11" si="0">C3</f>
        <v>1</v>
      </c>
    </row>
    <row r="4" spans="1:6" x14ac:dyDescent="0.2">
      <c r="A4" t="s">
        <v>7</v>
      </c>
      <c r="B4">
        <v>23</v>
      </c>
      <c r="C4">
        <v>2</v>
      </c>
      <c r="D4">
        <v>10</v>
      </c>
      <c r="E4">
        <v>2</v>
      </c>
      <c r="F4">
        <f t="shared" si="0"/>
        <v>2</v>
      </c>
    </row>
    <row r="5" spans="1:6" x14ac:dyDescent="0.2">
      <c r="A5" t="s">
        <v>7</v>
      </c>
      <c r="B5">
        <v>24</v>
      </c>
      <c r="C5">
        <v>1</v>
      </c>
      <c r="D5">
        <v>8</v>
      </c>
      <c r="E5">
        <v>6</v>
      </c>
      <c r="F5">
        <f t="shared" si="0"/>
        <v>1</v>
      </c>
    </row>
    <row r="6" spans="1:6" x14ac:dyDescent="0.2">
      <c r="A6" t="s">
        <v>7</v>
      </c>
      <c r="B6">
        <v>23</v>
      </c>
      <c r="C6">
        <v>2</v>
      </c>
      <c r="D6">
        <v>10</v>
      </c>
      <c r="E6">
        <v>2</v>
      </c>
      <c r="F6">
        <f t="shared" si="0"/>
        <v>2</v>
      </c>
    </row>
    <row r="7" spans="1:6" x14ac:dyDescent="0.2">
      <c r="A7" t="s">
        <v>7</v>
      </c>
      <c r="B7">
        <v>24</v>
      </c>
      <c r="C7">
        <v>1</v>
      </c>
      <c r="D7">
        <v>8</v>
      </c>
      <c r="E7">
        <v>6</v>
      </c>
      <c r="F7">
        <f t="shared" si="0"/>
        <v>1</v>
      </c>
    </row>
    <row r="8" spans="1:6" x14ac:dyDescent="0.2">
      <c r="A8" t="s">
        <v>7</v>
      </c>
      <c r="B8">
        <v>23</v>
      </c>
      <c r="C8">
        <v>2</v>
      </c>
      <c r="D8">
        <v>10</v>
      </c>
      <c r="E8">
        <v>2</v>
      </c>
      <c r="F8">
        <f t="shared" si="0"/>
        <v>2</v>
      </c>
    </row>
    <row r="9" spans="1:6" x14ac:dyDescent="0.2">
      <c r="A9" t="s">
        <v>7</v>
      </c>
      <c r="B9">
        <v>24</v>
      </c>
      <c r="C9">
        <v>1</v>
      </c>
      <c r="D9">
        <v>8</v>
      </c>
      <c r="E9">
        <v>6</v>
      </c>
      <c r="F9">
        <f t="shared" si="0"/>
        <v>1</v>
      </c>
    </row>
    <row r="10" spans="1:6" x14ac:dyDescent="0.2">
      <c r="A10" t="s">
        <v>59</v>
      </c>
      <c r="B10">
        <v>6</v>
      </c>
      <c r="C10">
        <v>2</v>
      </c>
      <c r="D10">
        <v>2</v>
      </c>
      <c r="E10">
        <v>1</v>
      </c>
      <c r="F10">
        <f t="shared" si="0"/>
        <v>2</v>
      </c>
    </row>
    <row r="11" spans="1:6" x14ac:dyDescent="0.2">
      <c r="A11" t="s">
        <v>59</v>
      </c>
      <c r="B11">
        <v>5</v>
      </c>
      <c r="C11">
        <v>2</v>
      </c>
      <c r="D11">
        <v>2</v>
      </c>
      <c r="E11">
        <v>0</v>
      </c>
      <c r="F11">
        <f t="shared" si="0"/>
        <v>2</v>
      </c>
    </row>
    <row r="13" spans="1:6" x14ac:dyDescent="0.2">
      <c r="A13" t="s">
        <v>65</v>
      </c>
      <c r="B13">
        <f>AVERAGE(B10:B11)</f>
        <v>5.5</v>
      </c>
      <c r="C13">
        <f t="shared" ref="C13:F13" si="1">AVERAGE(C10:C11)</f>
        <v>2</v>
      </c>
      <c r="D13">
        <f t="shared" si="1"/>
        <v>2</v>
      </c>
      <c r="E13">
        <f t="shared" si="1"/>
        <v>0.5</v>
      </c>
      <c r="F13">
        <f t="shared" si="1"/>
        <v>2</v>
      </c>
    </row>
    <row r="14" spans="1:6" x14ac:dyDescent="0.2">
      <c r="A14" t="s">
        <v>66</v>
      </c>
      <c r="B14">
        <f>AVERAGE(B2:B9)</f>
        <v>23.5</v>
      </c>
      <c r="C14">
        <f t="shared" ref="C14:F14" si="2">AVERAGE(C2:C9)</f>
        <v>1.5</v>
      </c>
      <c r="D14">
        <f t="shared" si="2"/>
        <v>9</v>
      </c>
      <c r="E14">
        <f t="shared" si="2"/>
        <v>4</v>
      </c>
      <c r="F14">
        <f t="shared" si="2"/>
        <v>1.5</v>
      </c>
    </row>
    <row r="16" spans="1:6" x14ac:dyDescent="0.2">
      <c r="A16" t="s">
        <v>29</v>
      </c>
      <c r="B16">
        <f>SUM(B10,B11)</f>
        <v>11</v>
      </c>
      <c r="C16">
        <f t="shared" ref="C16:F16" si="3">SUM(C10,C11)</f>
        <v>4</v>
      </c>
      <c r="D16">
        <f t="shared" si="3"/>
        <v>4</v>
      </c>
      <c r="E16">
        <f t="shared" si="3"/>
        <v>1</v>
      </c>
      <c r="F16">
        <f t="shared" si="3"/>
        <v>4</v>
      </c>
    </row>
    <row r="17" spans="1:6" x14ac:dyDescent="0.2">
      <c r="A17" t="s">
        <v>53</v>
      </c>
      <c r="B17">
        <f>SUM(B2:B9)</f>
        <v>188</v>
      </c>
      <c r="C17">
        <f t="shared" ref="C17:F17" si="4">SUM(C2:C9)</f>
        <v>12</v>
      </c>
      <c r="D17">
        <f t="shared" si="4"/>
        <v>72</v>
      </c>
      <c r="E17">
        <f t="shared" si="4"/>
        <v>32</v>
      </c>
      <c r="F17">
        <f t="shared" si="4"/>
        <v>12</v>
      </c>
    </row>
    <row r="19" spans="1:6" x14ac:dyDescent="0.2">
      <c r="A19" t="s">
        <v>61</v>
      </c>
      <c r="C19" t="s">
        <v>40</v>
      </c>
      <c r="D19">
        <v>0.9</v>
      </c>
    </row>
    <row r="20" spans="1:6" x14ac:dyDescent="0.2">
      <c r="A20" t="s">
        <v>60</v>
      </c>
      <c r="C20" t="s">
        <v>41</v>
      </c>
      <c r="D20">
        <v>0.9</v>
      </c>
    </row>
    <row r="21" spans="1:6" x14ac:dyDescent="0.2">
      <c r="C21" t="s">
        <v>42</v>
      </c>
      <c r="D21">
        <v>0.8</v>
      </c>
    </row>
    <row r="22" spans="1:6" x14ac:dyDescent="0.2">
      <c r="A22" t="s">
        <v>63</v>
      </c>
    </row>
    <row r="23" spans="1:6" x14ac:dyDescent="0.2">
      <c r="A23" t="s">
        <v>52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F0C7E-18D5-854C-83A4-C6C43C4F89DA}">
  <dimension ref="A1:G21"/>
  <sheetViews>
    <sheetView tabSelected="1" zoomScaleNormal="166" workbookViewId="0">
      <selection activeCell="A26" sqref="A26:D56"/>
    </sheetView>
  </sheetViews>
  <sheetFormatPr baseColWidth="10" defaultRowHeight="16" x14ac:dyDescent="0.2"/>
  <cols>
    <col min="1" max="2" width="18" customWidth="1"/>
    <col min="3" max="3" width="19.33203125" customWidth="1"/>
    <col min="4" max="4" width="23.1640625" customWidth="1"/>
    <col min="5" max="5" width="28.83203125" customWidth="1"/>
    <col min="6" max="6" width="17.6640625" customWidth="1"/>
    <col min="7" max="7" width="26.83203125" customWidth="1"/>
  </cols>
  <sheetData>
    <row r="1" spans="1:7" x14ac:dyDescent="0.2">
      <c r="A1" t="s">
        <v>5</v>
      </c>
      <c r="C1" s="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6</v>
      </c>
      <c r="C2">
        <v>1</v>
      </c>
      <c r="D2">
        <v>0</v>
      </c>
      <c r="E2">
        <v>0</v>
      </c>
      <c r="F2">
        <v>0</v>
      </c>
      <c r="G2">
        <f>D2</f>
        <v>0</v>
      </c>
    </row>
    <row r="3" spans="1:7" x14ac:dyDescent="0.2">
      <c r="A3" t="s">
        <v>6</v>
      </c>
      <c r="C3">
        <v>8</v>
      </c>
      <c r="D3">
        <v>2</v>
      </c>
      <c r="E3">
        <v>3</v>
      </c>
      <c r="F3">
        <v>3</v>
      </c>
      <c r="G3">
        <f t="shared" ref="G3:G11" si="0">D3</f>
        <v>2</v>
      </c>
    </row>
    <row r="4" spans="1:7" x14ac:dyDescent="0.2">
      <c r="A4" t="s">
        <v>7</v>
      </c>
      <c r="C4">
        <v>23</v>
      </c>
      <c r="D4">
        <v>8</v>
      </c>
      <c r="E4">
        <v>14</v>
      </c>
      <c r="F4">
        <v>5</v>
      </c>
      <c r="G4">
        <f t="shared" si="0"/>
        <v>8</v>
      </c>
    </row>
    <row r="5" spans="1:7" x14ac:dyDescent="0.2">
      <c r="A5" t="s">
        <v>6</v>
      </c>
      <c r="C5">
        <v>7</v>
      </c>
      <c r="D5">
        <v>2</v>
      </c>
      <c r="E5">
        <v>5</v>
      </c>
      <c r="F5">
        <v>1</v>
      </c>
      <c r="G5">
        <f t="shared" si="0"/>
        <v>2</v>
      </c>
    </row>
    <row r="6" spans="1:7" x14ac:dyDescent="0.2">
      <c r="A6" t="s">
        <v>6</v>
      </c>
      <c r="C6">
        <v>8</v>
      </c>
      <c r="D6">
        <v>4</v>
      </c>
      <c r="E6">
        <v>6</v>
      </c>
      <c r="F6">
        <v>1</v>
      </c>
      <c r="G6">
        <f t="shared" si="0"/>
        <v>4</v>
      </c>
    </row>
    <row r="7" spans="1:7" x14ac:dyDescent="0.2">
      <c r="A7" t="s">
        <v>6</v>
      </c>
      <c r="C7">
        <v>5</v>
      </c>
      <c r="D7">
        <v>1</v>
      </c>
      <c r="E7">
        <v>4</v>
      </c>
      <c r="F7">
        <v>0</v>
      </c>
      <c r="G7">
        <f t="shared" si="0"/>
        <v>1</v>
      </c>
    </row>
    <row r="8" spans="1:7" x14ac:dyDescent="0.2">
      <c r="A8" t="s">
        <v>6</v>
      </c>
      <c r="C8">
        <v>9</v>
      </c>
      <c r="D8">
        <v>4</v>
      </c>
      <c r="E8">
        <v>7</v>
      </c>
      <c r="F8">
        <v>1</v>
      </c>
      <c r="G8">
        <f t="shared" si="0"/>
        <v>4</v>
      </c>
    </row>
    <row r="9" spans="1:7" x14ac:dyDescent="0.2">
      <c r="A9" t="s">
        <v>6</v>
      </c>
      <c r="C9">
        <v>15</v>
      </c>
      <c r="D9">
        <v>7</v>
      </c>
      <c r="E9">
        <v>11</v>
      </c>
      <c r="F9">
        <v>2</v>
      </c>
      <c r="G9">
        <f t="shared" si="0"/>
        <v>7</v>
      </c>
    </row>
    <row r="10" spans="1:7" x14ac:dyDescent="0.2">
      <c r="A10" t="s">
        <v>7</v>
      </c>
      <c r="C10">
        <v>16</v>
      </c>
      <c r="D10">
        <v>6</v>
      </c>
      <c r="E10">
        <v>11</v>
      </c>
      <c r="F10">
        <v>4</v>
      </c>
      <c r="G10">
        <f t="shared" si="0"/>
        <v>6</v>
      </c>
    </row>
    <row r="11" spans="1:7" x14ac:dyDescent="0.2">
      <c r="A11" t="s">
        <v>7</v>
      </c>
      <c r="C11">
        <v>20</v>
      </c>
      <c r="D11">
        <v>7</v>
      </c>
      <c r="E11">
        <v>16</v>
      </c>
      <c r="F11">
        <v>3</v>
      </c>
      <c r="G11">
        <f t="shared" si="0"/>
        <v>7</v>
      </c>
    </row>
    <row r="13" spans="1:7" x14ac:dyDescent="0.2">
      <c r="A13" t="s">
        <v>12</v>
      </c>
      <c r="C13">
        <f>AVERAGE(C4,C10,C11)</f>
        <v>19.666666666666668</v>
      </c>
      <c r="D13">
        <f t="shared" ref="D13:G13" si="1">AVERAGE(D4,D10,D11)</f>
        <v>7</v>
      </c>
      <c r="E13">
        <f t="shared" si="1"/>
        <v>13.666666666666666</v>
      </c>
      <c r="F13">
        <f t="shared" si="1"/>
        <v>4</v>
      </c>
      <c r="G13">
        <f t="shared" si="1"/>
        <v>7</v>
      </c>
    </row>
    <row r="14" spans="1:7" x14ac:dyDescent="0.2">
      <c r="A14" t="s">
        <v>13</v>
      </c>
      <c r="C14">
        <f>AVERAGE(C2,C3,C5,C6,C7,C8,C9)</f>
        <v>7.5714285714285712</v>
      </c>
      <c r="D14">
        <f t="shared" ref="D14:G14" si="2">AVERAGE(D2,D3,D5,D6,D7,D8,D9)</f>
        <v>2.8571428571428572</v>
      </c>
      <c r="E14">
        <f t="shared" si="2"/>
        <v>5.1428571428571432</v>
      </c>
      <c r="F14">
        <f t="shared" si="2"/>
        <v>1.1428571428571428</v>
      </c>
      <c r="G14">
        <f t="shared" si="2"/>
        <v>2.8571428571428572</v>
      </c>
    </row>
    <row r="18" spans="1:7" x14ac:dyDescent="0.2">
      <c r="A18" t="s">
        <v>21</v>
      </c>
      <c r="C18">
        <f>5+9+3</f>
        <v>17</v>
      </c>
      <c r="D18">
        <f>C18/30</f>
        <v>0.56666666666666665</v>
      </c>
    </row>
    <row r="20" spans="1:7" x14ac:dyDescent="0.2">
      <c r="A20" t="s">
        <v>28</v>
      </c>
      <c r="C20">
        <f>SUM(C2,C3,C5,C6,C7,C8,C9)</f>
        <v>53</v>
      </c>
      <c r="D20">
        <f t="shared" ref="D20:G20" si="3">SUM(D2,D3,D5,D6,D7,D8,D9)</f>
        <v>20</v>
      </c>
      <c r="E20">
        <f t="shared" si="3"/>
        <v>36</v>
      </c>
      <c r="F20">
        <f t="shared" si="3"/>
        <v>8</v>
      </c>
      <c r="G20">
        <f t="shared" si="3"/>
        <v>20</v>
      </c>
    </row>
    <row r="21" spans="1:7" x14ac:dyDescent="0.2">
      <c r="A21" t="s">
        <v>39</v>
      </c>
      <c r="C21">
        <f>SUM(C4,C10,C11)</f>
        <v>59</v>
      </c>
      <c r="D21">
        <f t="shared" ref="D21:G21" si="4">SUM(D4,D10,D11)</f>
        <v>21</v>
      </c>
      <c r="E21">
        <f t="shared" si="4"/>
        <v>41</v>
      </c>
      <c r="F21">
        <f t="shared" si="4"/>
        <v>12</v>
      </c>
      <c r="G21">
        <f t="shared" si="4"/>
        <v>21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71896-FF95-CD41-9363-29BCB5444273}">
  <dimension ref="A1:I9"/>
  <sheetViews>
    <sheetView workbookViewId="0">
      <selection activeCell="J17" sqref="J17"/>
    </sheetView>
  </sheetViews>
  <sheetFormatPr baseColWidth="10" defaultRowHeight="16" x14ac:dyDescent="0.2"/>
  <sheetData>
    <row r="1" spans="1:9" x14ac:dyDescent="0.2"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</row>
    <row r="2" spans="1:9" x14ac:dyDescent="0.2">
      <c r="A2" t="s">
        <v>40</v>
      </c>
      <c r="B2">
        <v>0.5</v>
      </c>
      <c r="C2">
        <v>0.2</v>
      </c>
      <c r="D2">
        <v>0.5</v>
      </c>
      <c r="E2">
        <v>0.6</v>
      </c>
      <c r="F2">
        <v>0.6</v>
      </c>
      <c r="G2">
        <v>0.7</v>
      </c>
      <c r="H2">
        <v>0.7</v>
      </c>
      <c r="I2">
        <v>0.9</v>
      </c>
    </row>
    <row r="3" spans="1:9" x14ac:dyDescent="0.2">
      <c r="A3" t="s">
        <v>41</v>
      </c>
      <c r="B3">
        <v>0.1</v>
      </c>
      <c r="C3">
        <v>0.1</v>
      </c>
      <c r="D3">
        <v>0.2</v>
      </c>
      <c r="E3">
        <v>0.6</v>
      </c>
      <c r="F3">
        <v>0.5</v>
      </c>
      <c r="G3">
        <v>0.4</v>
      </c>
      <c r="H3">
        <v>0.5</v>
      </c>
      <c r="I3">
        <v>0.9</v>
      </c>
    </row>
    <row r="4" spans="1:9" x14ac:dyDescent="0.2">
      <c r="A4" t="s">
        <v>42</v>
      </c>
      <c r="B4">
        <v>0.3</v>
      </c>
      <c r="C4">
        <v>0.5</v>
      </c>
      <c r="D4">
        <v>0.6</v>
      </c>
      <c r="E4">
        <v>0.5</v>
      </c>
      <c r="F4">
        <v>0.3</v>
      </c>
      <c r="G4">
        <v>0.9</v>
      </c>
      <c r="H4">
        <v>0.3</v>
      </c>
      <c r="I4">
        <v>0.8</v>
      </c>
    </row>
    <row r="6" spans="1:9" x14ac:dyDescent="0.2">
      <c r="D6" t="s">
        <v>81</v>
      </c>
      <c r="E6" t="s">
        <v>82</v>
      </c>
    </row>
    <row r="7" spans="1:9" x14ac:dyDescent="0.2">
      <c r="C7" t="s">
        <v>40</v>
      </c>
      <c r="D7">
        <v>0.7</v>
      </c>
      <c r="E7">
        <v>0.9</v>
      </c>
    </row>
    <row r="8" spans="1:9" x14ac:dyDescent="0.2">
      <c r="C8" t="s">
        <v>41</v>
      </c>
      <c r="D8">
        <v>0.5</v>
      </c>
      <c r="E8">
        <v>0.9</v>
      </c>
    </row>
    <row r="9" spans="1:9" x14ac:dyDescent="0.2">
      <c r="C9" t="s">
        <v>42</v>
      </c>
      <c r="D9">
        <v>0.3</v>
      </c>
      <c r="E9">
        <v>0.8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44DF6-5668-0F43-B2D6-135038185201}">
  <dimension ref="A1:N40"/>
  <sheetViews>
    <sheetView topLeftCell="A18" zoomScale="150" workbookViewId="0">
      <selection activeCell="L7" sqref="L7"/>
    </sheetView>
  </sheetViews>
  <sheetFormatPr baseColWidth="10" defaultRowHeight="16" x14ac:dyDescent="0.2"/>
  <cols>
    <col min="9" max="9" width="15.5" customWidth="1"/>
    <col min="10" max="10" width="28.83203125" customWidth="1"/>
    <col min="11" max="11" width="35.6640625" customWidth="1"/>
    <col min="12" max="12" width="16.5" customWidth="1"/>
    <col min="14" max="14" width="20.5" customWidth="1"/>
  </cols>
  <sheetData>
    <row r="1" spans="1:14" x14ac:dyDescent="0.2">
      <c r="B1" t="s">
        <v>24</v>
      </c>
      <c r="C1" t="s">
        <v>27</v>
      </c>
      <c r="D1" t="s">
        <v>26</v>
      </c>
      <c r="E1" s="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32</v>
      </c>
      <c r="K1" t="s">
        <v>72</v>
      </c>
      <c r="L1" t="s">
        <v>73</v>
      </c>
      <c r="M1" t="s">
        <v>74</v>
      </c>
      <c r="N1" t="s">
        <v>33</v>
      </c>
    </row>
    <row r="2" spans="1:14" x14ac:dyDescent="0.2">
      <c r="A2" t="s">
        <v>40</v>
      </c>
      <c r="B2">
        <f>SUM(5,2,5,6,6,7,7,9)</f>
        <v>47</v>
      </c>
      <c r="C2">
        <v>80</v>
      </c>
      <c r="D2">
        <f>B2/C2</f>
        <v>0.58750000000000002</v>
      </c>
      <c r="E2">
        <f>SUM(B18,B14,B10,B22,B26,B30,B34,B38)</f>
        <v>886</v>
      </c>
      <c r="F2">
        <f t="shared" ref="F2:I2" si="0">SUM(C18,C14,C10,C22,C26,C30,C34,C38)</f>
        <v>308</v>
      </c>
      <c r="G2">
        <f t="shared" si="0"/>
        <v>566</v>
      </c>
      <c r="H2">
        <f t="shared" si="0"/>
        <v>174</v>
      </c>
      <c r="I2">
        <f t="shared" si="0"/>
        <v>308</v>
      </c>
      <c r="J2">
        <f>E2/B2</f>
        <v>18.851063829787233</v>
      </c>
      <c r="K2">
        <f>F2/B2</f>
        <v>6.5531914893617023</v>
      </c>
      <c r="L2">
        <f>G2/B2</f>
        <v>12.042553191489361</v>
      </c>
      <c r="M2">
        <f>H2/B2</f>
        <v>3.7021276595744679</v>
      </c>
      <c r="N2">
        <f>I2/B2</f>
        <v>6.5531914893617023</v>
      </c>
    </row>
    <row r="3" spans="1:14" x14ac:dyDescent="0.2">
      <c r="A3" t="s">
        <v>41</v>
      </c>
      <c r="B3">
        <f>SUM(1,1,2,6,5,4,5,9)</f>
        <v>33</v>
      </c>
      <c r="C3">
        <v>80</v>
      </c>
      <c r="D3">
        <f t="shared" ref="D3:D4" si="1">B3/C3</f>
        <v>0.41249999999999998</v>
      </c>
      <c r="E3">
        <f>SUM(B11,B15,B19,B23,B27,B31,B35,B39)</f>
        <v>571</v>
      </c>
      <c r="F3">
        <f t="shared" ref="F3:I3" si="2">SUM(C11,C15,C19,C23,C27,C31,C35,C39)</f>
        <v>108</v>
      </c>
      <c r="G3">
        <f t="shared" si="2"/>
        <v>253</v>
      </c>
      <c r="H3">
        <f t="shared" si="2"/>
        <v>226</v>
      </c>
      <c r="I3">
        <f t="shared" si="2"/>
        <v>108</v>
      </c>
      <c r="J3">
        <f>E3/B3</f>
        <v>17.303030303030305</v>
      </c>
      <c r="K3">
        <f t="shared" ref="K3:K4" si="3">F3/B3</f>
        <v>3.2727272727272729</v>
      </c>
      <c r="L3">
        <f t="shared" ref="L3:L4" si="4">G3/B3</f>
        <v>7.666666666666667</v>
      </c>
      <c r="M3">
        <f t="shared" ref="M3:M4" si="5">H3/B3</f>
        <v>6.8484848484848486</v>
      </c>
      <c r="N3">
        <f t="shared" ref="N3:N4" si="6">I3/B3</f>
        <v>3.2727272727272729</v>
      </c>
    </row>
    <row r="4" spans="1:14" x14ac:dyDescent="0.2">
      <c r="A4" t="s">
        <v>42</v>
      </c>
      <c r="B4">
        <f>SUM(3,5,6,5,3,9,3,8)</f>
        <v>42</v>
      </c>
      <c r="C4">
        <v>80</v>
      </c>
      <c r="D4">
        <f t="shared" si="1"/>
        <v>0.52500000000000002</v>
      </c>
      <c r="E4">
        <f>SUM(B12,B16,B20,B24,B28,B32,B36,B40)</f>
        <v>857</v>
      </c>
      <c r="F4">
        <f t="shared" ref="F4:I4" si="7">SUM(C12,C16,C20,C24,C28,C32,C36,C40)</f>
        <v>185</v>
      </c>
      <c r="G4">
        <f t="shared" si="7"/>
        <v>425</v>
      </c>
      <c r="H4">
        <f t="shared" si="7"/>
        <v>226</v>
      </c>
      <c r="I4">
        <f t="shared" si="7"/>
        <v>185</v>
      </c>
      <c r="J4">
        <f>E4/B4</f>
        <v>20.404761904761905</v>
      </c>
      <c r="K4">
        <f t="shared" si="3"/>
        <v>4.4047619047619051</v>
      </c>
      <c r="L4">
        <f t="shared" si="4"/>
        <v>10.119047619047619</v>
      </c>
      <c r="M4">
        <f t="shared" si="5"/>
        <v>5.3809523809523814</v>
      </c>
      <c r="N4">
        <f t="shared" si="6"/>
        <v>4.4047619047619051</v>
      </c>
    </row>
    <row r="5" spans="1:14" x14ac:dyDescent="0.2">
      <c r="A5">
        <f t="shared" ref="A5:B5" si="8">SUM(A2:A4)</f>
        <v>0</v>
      </c>
      <c r="B5">
        <f t="shared" si="8"/>
        <v>122</v>
      </c>
      <c r="C5">
        <f>SUM(C2:C4)</f>
        <v>240</v>
      </c>
    </row>
    <row r="10" spans="1:14" x14ac:dyDescent="0.2">
      <c r="A10" t="s">
        <v>38</v>
      </c>
      <c r="B10">
        <v>82</v>
      </c>
      <c r="C10">
        <v>31</v>
      </c>
      <c r="D10">
        <v>64</v>
      </c>
      <c r="E10">
        <v>11</v>
      </c>
      <c r="F10">
        <v>31</v>
      </c>
    </row>
    <row r="11" spans="1:14" x14ac:dyDescent="0.2">
      <c r="A11" t="s">
        <v>37</v>
      </c>
      <c r="B11">
        <v>9</v>
      </c>
      <c r="C11">
        <v>6</v>
      </c>
      <c r="D11">
        <v>9</v>
      </c>
      <c r="E11">
        <v>0</v>
      </c>
      <c r="F11">
        <v>6</v>
      </c>
    </row>
    <row r="12" spans="1:14" x14ac:dyDescent="0.2">
      <c r="A12" t="s">
        <v>39</v>
      </c>
      <c r="B12">
        <v>59</v>
      </c>
      <c r="C12">
        <v>21</v>
      </c>
      <c r="D12">
        <v>41</v>
      </c>
      <c r="E12">
        <v>12</v>
      </c>
      <c r="F12">
        <v>21</v>
      </c>
    </row>
    <row r="14" spans="1:14" x14ac:dyDescent="0.2">
      <c r="A14" t="s">
        <v>38</v>
      </c>
      <c r="B14">
        <v>31</v>
      </c>
      <c r="C14">
        <v>13</v>
      </c>
      <c r="D14">
        <v>23</v>
      </c>
      <c r="E14">
        <v>1</v>
      </c>
      <c r="F14">
        <v>13</v>
      </c>
    </row>
    <row r="15" spans="1:14" x14ac:dyDescent="0.2">
      <c r="A15" t="s">
        <v>37</v>
      </c>
      <c r="B15">
        <v>19</v>
      </c>
      <c r="C15">
        <v>4</v>
      </c>
      <c r="D15">
        <v>9</v>
      </c>
      <c r="E15">
        <v>0</v>
      </c>
      <c r="F15">
        <v>4</v>
      </c>
    </row>
    <row r="16" spans="1:14" x14ac:dyDescent="0.2">
      <c r="A16" t="s">
        <v>43</v>
      </c>
      <c r="B16">
        <v>65</v>
      </c>
      <c r="C16">
        <v>22</v>
      </c>
      <c r="D16">
        <v>48</v>
      </c>
      <c r="E16">
        <v>4</v>
      </c>
      <c r="F16">
        <v>22</v>
      </c>
    </row>
    <row r="18" spans="1:6" x14ac:dyDescent="0.2">
      <c r="A18" t="s">
        <v>38</v>
      </c>
      <c r="B18">
        <v>96</v>
      </c>
      <c r="C18">
        <v>46</v>
      </c>
      <c r="D18">
        <v>77</v>
      </c>
      <c r="E18">
        <v>10</v>
      </c>
      <c r="F18">
        <v>46</v>
      </c>
    </row>
    <row r="19" spans="1:6" x14ac:dyDescent="0.2">
      <c r="A19" t="s">
        <v>37</v>
      </c>
      <c r="B19">
        <v>32</v>
      </c>
      <c r="C19">
        <v>11</v>
      </c>
      <c r="D19">
        <v>17</v>
      </c>
      <c r="E19">
        <v>4</v>
      </c>
      <c r="F19">
        <v>11</v>
      </c>
    </row>
    <row r="20" spans="1:6" x14ac:dyDescent="0.2">
      <c r="A20" t="s">
        <v>39</v>
      </c>
      <c r="B20">
        <v>138</v>
      </c>
      <c r="C20">
        <v>53</v>
      </c>
      <c r="D20">
        <v>104</v>
      </c>
      <c r="E20">
        <v>15</v>
      </c>
      <c r="F20">
        <v>53</v>
      </c>
    </row>
    <row r="22" spans="1:6" x14ac:dyDescent="0.2">
      <c r="A22" t="s">
        <v>38</v>
      </c>
      <c r="B22">
        <v>112</v>
      </c>
      <c r="C22">
        <v>44</v>
      </c>
      <c r="D22">
        <v>93</v>
      </c>
      <c r="E22">
        <v>8</v>
      </c>
      <c r="F22">
        <v>44</v>
      </c>
    </row>
    <row r="23" spans="1:6" x14ac:dyDescent="0.2">
      <c r="A23" t="s">
        <v>37</v>
      </c>
      <c r="B23">
        <v>54</v>
      </c>
      <c r="C23">
        <v>22</v>
      </c>
      <c r="D23">
        <v>45</v>
      </c>
      <c r="E23">
        <v>4</v>
      </c>
      <c r="F23">
        <v>22</v>
      </c>
    </row>
    <row r="24" spans="1:6" x14ac:dyDescent="0.2">
      <c r="A24" t="s">
        <v>39</v>
      </c>
      <c r="B24">
        <v>86</v>
      </c>
      <c r="C24">
        <v>34</v>
      </c>
      <c r="D24">
        <v>65</v>
      </c>
      <c r="E24">
        <v>11</v>
      </c>
      <c r="F24">
        <v>34</v>
      </c>
    </row>
    <row r="26" spans="1:6" x14ac:dyDescent="0.2">
      <c r="A26" t="s">
        <v>38</v>
      </c>
      <c r="B26">
        <v>86</v>
      </c>
      <c r="C26">
        <v>40</v>
      </c>
      <c r="D26">
        <v>63</v>
      </c>
      <c r="E26">
        <v>7</v>
      </c>
      <c r="F26">
        <v>40</v>
      </c>
    </row>
    <row r="27" spans="1:6" x14ac:dyDescent="0.2">
      <c r="A27" t="s">
        <v>37</v>
      </c>
      <c r="B27">
        <v>61</v>
      </c>
      <c r="C27">
        <v>17</v>
      </c>
      <c r="D27">
        <v>45</v>
      </c>
      <c r="E27">
        <v>6</v>
      </c>
      <c r="F27">
        <v>17</v>
      </c>
    </row>
    <row r="28" spans="1:6" x14ac:dyDescent="0.2">
      <c r="A28" t="s">
        <v>39</v>
      </c>
      <c r="B28">
        <v>45</v>
      </c>
      <c r="C28">
        <v>10</v>
      </c>
      <c r="D28">
        <v>22</v>
      </c>
      <c r="E28">
        <v>4</v>
      </c>
      <c r="F28">
        <v>10</v>
      </c>
    </row>
    <row r="30" spans="1:6" x14ac:dyDescent="0.2">
      <c r="A30" t="s">
        <v>38</v>
      </c>
      <c r="B30">
        <v>147</v>
      </c>
      <c r="C30">
        <v>25</v>
      </c>
      <c r="D30">
        <v>43</v>
      </c>
      <c r="E30">
        <v>90</v>
      </c>
      <c r="F30">
        <v>25</v>
      </c>
    </row>
    <row r="31" spans="1:6" x14ac:dyDescent="0.2">
      <c r="A31" t="s">
        <v>37</v>
      </c>
      <c r="B31">
        <v>82</v>
      </c>
      <c r="C31">
        <v>15</v>
      </c>
      <c r="D31">
        <v>38</v>
      </c>
      <c r="E31">
        <v>28</v>
      </c>
      <c r="F31">
        <v>15</v>
      </c>
    </row>
    <row r="32" spans="1:6" x14ac:dyDescent="0.2">
      <c r="A32" t="s">
        <v>39</v>
      </c>
      <c r="B32">
        <v>203</v>
      </c>
      <c r="C32">
        <v>21</v>
      </c>
      <c r="D32">
        <v>45</v>
      </c>
      <c r="E32">
        <v>137</v>
      </c>
      <c r="F32">
        <v>21</v>
      </c>
    </row>
    <row r="34" spans="1:6" x14ac:dyDescent="0.2">
      <c r="A34" t="s">
        <v>38</v>
      </c>
      <c r="B34">
        <v>154</v>
      </c>
      <c r="C34">
        <v>79</v>
      </c>
      <c r="D34">
        <v>108</v>
      </c>
      <c r="E34">
        <v>15</v>
      </c>
      <c r="F34">
        <v>79</v>
      </c>
    </row>
    <row r="35" spans="1:6" x14ac:dyDescent="0.2">
      <c r="A35" t="s">
        <v>37</v>
      </c>
      <c r="B35">
        <v>117</v>
      </c>
      <c r="C35">
        <v>16</v>
      </c>
      <c r="D35">
        <v>69</v>
      </c>
      <c r="E35">
        <v>28</v>
      </c>
      <c r="F35">
        <v>16</v>
      </c>
    </row>
    <row r="36" spans="1:6" x14ac:dyDescent="0.2">
      <c r="A36" t="s">
        <v>39</v>
      </c>
      <c r="B36">
        <v>73</v>
      </c>
      <c r="C36">
        <v>12</v>
      </c>
      <c r="D36">
        <v>28</v>
      </c>
      <c r="E36">
        <v>11</v>
      </c>
      <c r="F36">
        <v>12</v>
      </c>
    </row>
    <row r="38" spans="1:6" x14ac:dyDescent="0.2">
      <c r="A38" t="s">
        <v>38</v>
      </c>
      <c r="B38">
        <v>178</v>
      </c>
      <c r="C38">
        <v>30</v>
      </c>
      <c r="D38">
        <v>95</v>
      </c>
      <c r="E38">
        <v>32</v>
      </c>
      <c r="F38">
        <v>30</v>
      </c>
    </row>
    <row r="39" spans="1:6" x14ac:dyDescent="0.2">
      <c r="A39" t="s">
        <v>37</v>
      </c>
      <c r="B39">
        <v>197</v>
      </c>
      <c r="C39">
        <v>17</v>
      </c>
      <c r="D39">
        <v>21</v>
      </c>
      <c r="E39">
        <v>156</v>
      </c>
      <c r="F39">
        <v>17</v>
      </c>
    </row>
    <row r="40" spans="1:6" x14ac:dyDescent="0.2">
      <c r="A40" t="s">
        <v>53</v>
      </c>
      <c r="B40">
        <v>188</v>
      </c>
      <c r="C40">
        <v>12</v>
      </c>
      <c r="D40">
        <v>72</v>
      </c>
      <c r="E40">
        <v>32</v>
      </c>
      <c r="F40">
        <v>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6294-B120-DD42-81A3-64B5CB4AAD49}">
  <dimension ref="A1:F17"/>
  <sheetViews>
    <sheetView workbookViewId="0">
      <selection activeCell="A13" sqref="A13:A14"/>
    </sheetView>
  </sheetViews>
  <sheetFormatPr baseColWidth="10" defaultRowHeight="16" x14ac:dyDescent="0.2"/>
  <cols>
    <col min="1" max="1" width="18" customWidth="1"/>
    <col min="2" max="2" width="19.33203125" customWidth="1"/>
    <col min="3" max="3" width="23.1640625" customWidth="1"/>
    <col min="4" max="4" width="28.83203125" customWidth="1"/>
    <col min="5" max="5" width="17.6640625" customWidth="1"/>
    <col min="6" max="6" width="26.83203125" customWidth="1"/>
  </cols>
  <sheetData>
    <row r="1" spans="1:6" x14ac:dyDescent="0.2">
      <c r="A1" t="s">
        <v>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6</v>
      </c>
      <c r="B2">
        <v>6</v>
      </c>
      <c r="C2">
        <v>2</v>
      </c>
      <c r="D2">
        <v>4</v>
      </c>
      <c r="E2">
        <v>1</v>
      </c>
      <c r="F2">
        <f>C2</f>
        <v>2</v>
      </c>
    </row>
    <row r="3" spans="1:6" x14ac:dyDescent="0.2">
      <c r="A3" t="s">
        <v>6</v>
      </c>
      <c r="B3">
        <v>10</v>
      </c>
      <c r="C3">
        <v>5</v>
      </c>
      <c r="D3">
        <v>7</v>
      </c>
      <c r="E3">
        <v>2</v>
      </c>
      <c r="F3">
        <f t="shared" ref="F3:F11" si="0">C3</f>
        <v>5</v>
      </c>
    </row>
    <row r="4" spans="1:6" x14ac:dyDescent="0.2">
      <c r="A4" t="s">
        <v>6</v>
      </c>
      <c r="B4">
        <v>2</v>
      </c>
      <c r="C4">
        <v>0</v>
      </c>
      <c r="D4">
        <v>0</v>
      </c>
      <c r="E4">
        <v>1</v>
      </c>
      <c r="F4">
        <f t="shared" si="0"/>
        <v>0</v>
      </c>
    </row>
    <row r="5" spans="1:6" x14ac:dyDescent="0.2">
      <c r="A5" t="s">
        <v>6</v>
      </c>
      <c r="B5">
        <v>3</v>
      </c>
      <c r="C5">
        <v>1</v>
      </c>
      <c r="D5">
        <v>1</v>
      </c>
      <c r="E5">
        <v>1</v>
      </c>
      <c r="F5">
        <f t="shared" si="0"/>
        <v>1</v>
      </c>
    </row>
    <row r="6" spans="1:6" x14ac:dyDescent="0.2">
      <c r="A6" t="s">
        <v>6</v>
      </c>
      <c r="B6">
        <v>7</v>
      </c>
      <c r="C6">
        <v>0</v>
      </c>
      <c r="D6">
        <v>5</v>
      </c>
      <c r="E6">
        <v>1</v>
      </c>
      <c r="F6">
        <f t="shared" si="0"/>
        <v>0</v>
      </c>
    </row>
    <row r="7" spans="1:6" x14ac:dyDescent="0.2">
      <c r="A7" t="s">
        <v>6</v>
      </c>
      <c r="B7">
        <v>5</v>
      </c>
      <c r="C7">
        <v>3</v>
      </c>
      <c r="D7">
        <v>3</v>
      </c>
      <c r="E7">
        <v>5</v>
      </c>
      <c r="F7">
        <f t="shared" si="0"/>
        <v>3</v>
      </c>
    </row>
    <row r="8" spans="1:6" x14ac:dyDescent="0.2">
      <c r="A8" t="s">
        <v>7</v>
      </c>
      <c r="B8">
        <v>22</v>
      </c>
      <c r="C8">
        <v>7</v>
      </c>
      <c r="D8">
        <v>16</v>
      </c>
      <c r="E8">
        <v>1</v>
      </c>
      <c r="F8">
        <f t="shared" si="0"/>
        <v>7</v>
      </c>
    </row>
    <row r="9" spans="1:6" x14ac:dyDescent="0.2">
      <c r="A9" t="s">
        <v>6</v>
      </c>
      <c r="B9">
        <v>14</v>
      </c>
      <c r="C9">
        <v>4</v>
      </c>
      <c r="D9">
        <v>6</v>
      </c>
      <c r="E9">
        <v>6</v>
      </c>
      <c r="F9">
        <f t="shared" si="0"/>
        <v>4</v>
      </c>
    </row>
    <row r="10" spans="1:6" x14ac:dyDescent="0.2">
      <c r="A10" t="s">
        <v>6</v>
      </c>
      <c r="B10">
        <v>5</v>
      </c>
      <c r="C10">
        <v>1</v>
      </c>
      <c r="D10">
        <v>3</v>
      </c>
      <c r="E10">
        <v>1</v>
      </c>
      <c r="F10">
        <f t="shared" si="0"/>
        <v>1</v>
      </c>
    </row>
    <row r="11" spans="1:6" x14ac:dyDescent="0.2">
      <c r="A11" t="s">
        <v>7</v>
      </c>
      <c r="B11">
        <v>9</v>
      </c>
      <c r="C11">
        <v>6</v>
      </c>
      <c r="D11">
        <v>7</v>
      </c>
      <c r="E11">
        <v>0</v>
      </c>
      <c r="F11">
        <f t="shared" si="0"/>
        <v>6</v>
      </c>
    </row>
    <row r="13" spans="1:6" x14ac:dyDescent="0.2">
      <c r="A13" t="s">
        <v>14</v>
      </c>
      <c r="B13">
        <f>AVERAGE(B8,B11)</f>
        <v>15.5</v>
      </c>
      <c r="C13">
        <f t="shared" ref="C13:F13" si="1">AVERAGE(C8,C11)</f>
        <v>6.5</v>
      </c>
      <c r="D13">
        <f t="shared" si="1"/>
        <v>11.5</v>
      </c>
      <c r="E13">
        <f t="shared" si="1"/>
        <v>0.5</v>
      </c>
      <c r="F13">
        <f t="shared" si="1"/>
        <v>6.5</v>
      </c>
    </row>
    <row r="14" spans="1:6" x14ac:dyDescent="0.2">
      <c r="A14" t="s">
        <v>15</v>
      </c>
      <c r="B14">
        <f>AVERAGE(B2:B7,B9,B10)</f>
        <v>6.5</v>
      </c>
      <c r="C14">
        <f t="shared" ref="C14:F14" si="2">AVERAGE(C2:C7,C9,C10)</f>
        <v>2</v>
      </c>
      <c r="D14">
        <f t="shared" si="2"/>
        <v>3.625</v>
      </c>
      <c r="E14">
        <f t="shared" si="2"/>
        <v>2.25</v>
      </c>
      <c r="F14">
        <f t="shared" si="2"/>
        <v>2</v>
      </c>
    </row>
    <row r="16" spans="1:6" x14ac:dyDescent="0.2">
      <c r="A16" t="s">
        <v>29</v>
      </c>
      <c r="B16">
        <f>SUM(B2,B3,B4,B5,B6,B7,B9,B10)</f>
        <v>52</v>
      </c>
      <c r="C16">
        <f t="shared" ref="C16:F16" si="3">SUM(C2,C3,C4,C5,C6,C7,C9,C10)</f>
        <v>16</v>
      </c>
      <c r="D16">
        <f t="shared" si="3"/>
        <v>29</v>
      </c>
      <c r="E16">
        <f t="shared" si="3"/>
        <v>18</v>
      </c>
      <c r="F16">
        <f t="shared" si="3"/>
        <v>16</v>
      </c>
    </row>
    <row r="17" spans="1:6" x14ac:dyDescent="0.2">
      <c r="A17" t="s">
        <v>38</v>
      </c>
      <c r="B17">
        <f>SUM(B8,B11)</f>
        <v>31</v>
      </c>
      <c r="C17">
        <f t="shared" ref="C17:F17" si="4">SUM(C8,C11)</f>
        <v>13</v>
      </c>
      <c r="D17">
        <f t="shared" si="4"/>
        <v>23</v>
      </c>
      <c r="E17">
        <f t="shared" si="4"/>
        <v>1</v>
      </c>
      <c r="F17">
        <f t="shared" si="4"/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C8FF6-7BA0-7F49-91D1-5AC60D5B2D35}">
  <dimension ref="A1:F18"/>
  <sheetViews>
    <sheetView zoomScale="150" workbookViewId="0">
      <selection activeCell="A13" sqref="A13:A14"/>
    </sheetView>
  </sheetViews>
  <sheetFormatPr baseColWidth="10" defaultRowHeight="16" x14ac:dyDescent="0.2"/>
  <cols>
    <col min="1" max="1" width="18" customWidth="1"/>
    <col min="2" max="2" width="19.33203125" customWidth="1"/>
    <col min="3" max="3" width="23.1640625" customWidth="1"/>
    <col min="4" max="4" width="28.83203125" customWidth="1"/>
    <col min="5" max="5" width="17.6640625" customWidth="1"/>
    <col min="6" max="6" width="26.83203125" customWidth="1"/>
  </cols>
  <sheetData>
    <row r="1" spans="1:6" x14ac:dyDescent="0.2">
      <c r="A1" t="s">
        <v>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6</v>
      </c>
      <c r="B2">
        <v>15</v>
      </c>
      <c r="C2">
        <v>1</v>
      </c>
      <c r="D2">
        <v>7</v>
      </c>
      <c r="E2">
        <v>0</v>
      </c>
      <c r="F2">
        <f>C2</f>
        <v>1</v>
      </c>
    </row>
    <row r="3" spans="1:6" x14ac:dyDescent="0.2">
      <c r="A3" t="s">
        <v>6</v>
      </c>
      <c r="B3">
        <v>2</v>
      </c>
      <c r="C3">
        <v>0</v>
      </c>
      <c r="D3">
        <v>1</v>
      </c>
      <c r="E3">
        <v>0</v>
      </c>
      <c r="F3">
        <f t="shared" ref="F3:F11" si="0">C3</f>
        <v>0</v>
      </c>
    </row>
    <row r="4" spans="1:6" x14ac:dyDescent="0.2">
      <c r="A4" t="s">
        <v>6</v>
      </c>
      <c r="B4">
        <v>25</v>
      </c>
      <c r="C4">
        <v>2</v>
      </c>
      <c r="D4">
        <v>10</v>
      </c>
      <c r="E4">
        <v>1</v>
      </c>
      <c r="F4">
        <f t="shared" si="0"/>
        <v>2</v>
      </c>
    </row>
    <row r="5" spans="1:6" x14ac:dyDescent="0.2">
      <c r="A5" t="s">
        <v>6</v>
      </c>
      <c r="B5">
        <v>13</v>
      </c>
      <c r="C5">
        <v>0</v>
      </c>
      <c r="D5">
        <v>6</v>
      </c>
      <c r="E5">
        <v>6</v>
      </c>
      <c r="F5">
        <f t="shared" si="0"/>
        <v>0</v>
      </c>
    </row>
    <row r="6" spans="1:6" x14ac:dyDescent="0.2">
      <c r="A6" t="s">
        <v>6</v>
      </c>
      <c r="B6">
        <v>7</v>
      </c>
      <c r="C6">
        <v>0</v>
      </c>
      <c r="D6">
        <v>0</v>
      </c>
      <c r="E6">
        <v>6</v>
      </c>
      <c r="F6">
        <f t="shared" si="0"/>
        <v>0</v>
      </c>
    </row>
    <row r="7" spans="1:6" x14ac:dyDescent="0.2">
      <c r="A7" t="s">
        <v>6</v>
      </c>
      <c r="B7">
        <v>16</v>
      </c>
      <c r="C7">
        <v>2</v>
      </c>
      <c r="D7">
        <v>10</v>
      </c>
      <c r="E7">
        <v>0</v>
      </c>
      <c r="F7">
        <f t="shared" si="0"/>
        <v>2</v>
      </c>
    </row>
    <row r="8" spans="1:6" x14ac:dyDescent="0.2">
      <c r="A8" t="s">
        <v>7</v>
      </c>
      <c r="B8">
        <v>19</v>
      </c>
      <c r="C8">
        <v>4</v>
      </c>
      <c r="D8">
        <v>9</v>
      </c>
      <c r="E8">
        <v>0</v>
      </c>
      <c r="F8">
        <f t="shared" si="0"/>
        <v>4</v>
      </c>
    </row>
    <row r="9" spans="1:6" x14ac:dyDescent="0.2">
      <c r="A9" t="s">
        <v>6</v>
      </c>
      <c r="B9">
        <v>7</v>
      </c>
      <c r="C9">
        <v>0</v>
      </c>
      <c r="D9">
        <v>6</v>
      </c>
      <c r="E9">
        <v>0</v>
      </c>
      <c r="F9">
        <f t="shared" si="0"/>
        <v>0</v>
      </c>
    </row>
    <row r="10" spans="1:6" x14ac:dyDescent="0.2">
      <c r="A10" t="s">
        <v>6</v>
      </c>
      <c r="B10">
        <v>15</v>
      </c>
      <c r="C10">
        <v>0</v>
      </c>
      <c r="D10">
        <v>9</v>
      </c>
      <c r="E10">
        <v>5</v>
      </c>
      <c r="F10">
        <f t="shared" si="0"/>
        <v>0</v>
      </c>
    </row>
    <row r="11" spans="1:6" x14ac:dyDescent="0.2">
      <c r="A11" t="s">
        <v>6</v>
      </c>
      <c r="B11">
        <v>8</v>
      </c>
      <c r="C11">
        <v>2</v>
      </c>
      <c r="D11">
        <v>7</v>
      </c>
      <c r="E11">
        <v>0</v>
      </c>
      <c r="F11">
        <f t="shared" si="0"/>
        <v>2</v>
      </c>
    </row>
    <row r="13" spans="1:6" x14ac:dyDescent="0.2">
      <c r="A13" t="s">
        <v>16</v>
      </c>
      <c r="B13">
        <f>B8</f>
        <v>19</v>
      </c>
      <c r="C13">
        <f t="shared" ref="C13:F13" si="1">C8</f>
        <v>4</v>
      </c>
      <c r="D13">
        <f t="shared" si="1"/>
        <v>9</v>
      </c>
      <c r="E13">
        <f t="shared" si="1"/>
        <v>0</v>
      </c>
      <c r="F13">
        <f t="shared" si="1"/>
        <v>4</v>
      </c>
    </row>
    <row r="14" spans="1:6" x14ac:dyDescent="0.2">
      <c r="A14" t="s">
        <v>10</v>
      </c>
      <c r="B14">
        <f>AVERAGE(B2:B7,B9:B11)</f>
        <v>12</v>
      </c>
      <c r="C14">
        <f t="shared" ref="C14:E14" si="2">AVERAGE(C2:C7,C9:C11)</f>
        <v>0.77777777777777779</v>
      </c>
      <c r="D14">
        <f t="shared" si="2"/>
        <v>6.2222222222222223</v>
      </c>
      <c r="E14">
        <f t="shared" si="2"/>
        <v>2</v>
      </c>
    </row>
    <row r="17" spans="1:6" x14ac:dyDescent="0.2">
      <c r="A17" t="s">
        <v>37</v>
      </c>
      <c r="B17">
        <f>SUM(B8)</f>
        <v>19</v>
      </c>
      <c r="C17">
        <f t="shared" ref="C17:F17" si="3">SUM(C8)</f>
        <v>4</v>
      </c>
      <c r="D17">
        <f t="shared" si="3"/>
        <v>9</v>
      </c>
      <c r="E17">
        <f t="shared" si="3"/>
        <v>0</v>
      </c>
      <c r="F17">
        <f t="shared" si="3"/>
        <v>4</v>
      </c>
    </row>
    <row r="18" spans="1:6" x14ac:dyDescent="0.2">
      <c r="A18" t="s">
        <v>29</v>
      </c>
      <c r="B18">
        <f>SUM(B2,B3,B4,B5,B6,B7,B9,B10,B11)</f>
        <v>108</v>
      </c>
      <c r="C18">
        <f t="shared" ref="C18:F18" si="4">SUM(C2,C3,C4,C5,C6,C7,C9,C10,C11)</f>
        <v>7</v>
      </c>
      <c r="D18">
        <f t="shared" si="4"/>
        <v>56</v>
      </c>
      <c r="E18">
        <f t="shared" si="4"/>
        <v>18</v>
      </c>
      <c r="F18">
        <f t="shared" si="4"/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C49F7-4E1C-3C41-B027-476E8A934094}">
  <dimension ref="A1:F26"/>
  <sheetViews>
    <sheetView topLeftCell="A5" zoomScale="156" zoomScaleNormal="156" workbookViewId="0">
      <selection activeCell="B22" sqref="B22:C24"/>
    </sheetView>
  </sheetViews>
  <sheetFormatPr baseColWidth="10" defaultRowHeight="16" x14ac:dyDescent="0.2"/>
  <cols>
    <col min="1" max="1" width="18" customWidth="1"/>
    <col min="2" max="2" width="19.33203125" customWidth="1"/>
    <col min="3" max="3" width="23.1640625" customWidth="1"/>
    <col min="4" max="4" width="28.83203125" customWidth="1"/>
    <col min="5" max="5" width="17.6640625" customWidth="1"/>
    <col min="6" max="6" width="26.83203125" customWidth="1"/>
  </cols>
  <sheetData>
    <row r="1" spans="1:6" x14ac:dyDescent="0.2">
      <c r="A1" t="s">
        <v>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6</v>
      </c>
      <c r="B2">
        <v>8</v>
      </c>
      <c r="C2">
        <v>1</v>
      </c>
      <c r="D2">
        <v>4</v>
      </c>
      <c r="E2">
        <v>3</v>
      </c>
      <c r="F2">
        <f>C2</f>
        <v>1</v>
      </c>
    </row>
    <row r="3" spans="1:6" x14ac:dyDescent="0.2">
      <c r="A3" t="s">
        <v>6</v>
      </c>
      <c r="B3">
        <v>9</v>
      </c>
      <c r="C3">
        <v>2</v>
      </c>
      <c r="D3">
        <v>8</v>
      </c>
      <c r="E3">
        <v>0</v>
      </c>
      <c r="F3">
        <f t="shared" ref="F3:F12" si="0">C3</f>
        <v>2</v>
      </c>
    </row>
    <row r="4" spans="1:6" x14ac:dyDescent="0.2">
      <c r="A4" t="s">
        <v>6</v>
      </c>
      <c r="B4">
        <v>19</v>
      </c>
      <c r="C4">
        <v>7</v>
      </c>
      <c r="D4">
        <v>16</v>
      </c>
      <c r="E4">
        <v>1</v>
      </c>
      <c r="F4">
        <f t="shared" si="0"/>
        <v>7</v>
      </c>
    </row>
    <row r="5" spans="1:6" x14ac:dyDescent="0.2">
      <c r="A5" t="s">
        <v>7</v>
      </c>
      <c r="B5">
        <v>4</v>
      </c>
      <c r="C5">
        <v>1</v>
      </c>
      <c r="D5">
        <v>1</v>
      </c>
      <c r="E5">
        <v>0</v>
      </c>
      <c r="F5">
        <f t="shared" si="0"/>
        <v>1</v>
      </c>
    </row>
    <row r="6" spans="1:6" x14ac:dyDescent="0.2">
      <c r="A6" t="s">
        <v>6</v>
      </c>
      <c r="B6">
        <v>6</v>
      </c>
      <c r="C6">
        <v>0</v>
      </c>
      <c r="D6">
        <v>3</v>
      </c>
      <c r="E6">
        <v>2</v>
      </c>
      <c r="F6">
        <f t="shared" si="0"/>
        <v>0</v>
      </c>
    </row>
    <row r="7" spans="1:6" x14ac:dyDescent="0.2">
      <c r="A7" t="s">
        <v>7</v>
      </c>
      <c r="B7">
        <v>15</v>
      </c>
      <c r="C7">
        <v>4</v>
      </c>
      <c r="D7">
        <v>10</v>
      </c>
      <c r="E7">
        <v>0</v>
      </c>
      <c r="F7">
        <f t="shared" si="0"/>
        <v>4</v>
      </c>
    </row>
    <row r="8" spans="1:6" x14ac:dyDescent="0.2">
      <c r="A8" t="s">
        <v>7</v>
      </c>
      <c r="B8">
        <v>21</v>
      </c>
      <c r="C8">
        <v>5</v>
      </c>
      <c r="D8">
        <v>16</v>
      </c>
      <c r="E8">
        <v>0</v>
      </c>
      <c r="F8">
        <f t="shared" si="0"/>
        <v>5</v>
      </c>
    </row>
    <row r="9" spans="1:6" x14ac:dyDescent="0.2">
      <c r="A9" t="s">
        <v>7</v>
      </c>
      <c r="B9">
        <v>10</v>
      </c>
      <c r="C9">
        <v>4</v>
      </c>
      <c r="D9">
        <v>6</v>
      </c>
      <c r="E9">
        <v>1</v>
      </c>
      <c r="F9">
        <f t="shared" si="0"/>
        <v>4</v>
      </c>
    </row>
    <row r="10" spans="1:6" x14ac:dyDescent="0.2">
      <c r="A10" t="s">
        <v>6</v>
      </c>
      <c r="B10">
        <v>6</v>
      </c>
      <c r="C10">
        <v>0</v>
      </c>
      <c r="D10">
        <v>5</v>
      </c>
      <c r="E10">
        <v>0</v>
      </c>
      <c r="F10">
        <f t="shared" si="0"/>
        <v>0</v>
      </c>
    </row>
    <row r="11" spans="1:6" x14ac:dyDescent="0.2">
      <c r="A11" t="s">
        <v>7</v>
      </c>
      <c r="B11">
        <v>15</v>
      </c>
      <c r="C11">
        <v>8</v>
      </c>
      <c r="D11">
        <v>15</v>
      </c>
      <c r="E11">
        <v>3</v>
      </c>
      <c r="F11">
        <f t="shared" si="0"/>
        <v>8</v>
      </c>
    </row>
    <row r="12" spans="1:6" x14ac:dyDescent="0.2">
      <c r="F12">
        <f t="shared" si="0"/>
        <v>0</v>
      </c>
    </row>
    <row r="13" spans="1:6" x14ac:dyDescent="0.2">
      <c r="A13" t="s">
        <v>8</v>
      </c>
      <c r="B13">
        <f>AVERAGE(B2,B3,B4,B6,B10)</f>
        <v>9.6</v>
      </c>
      <c r="C13">
        <f t="shared" ref="C13:F13" si="1">AVERAGE(C2,C3,C4,C6,C10)</f>
        <v>2</v>
      </c>
      <c r="D13">
        <f t="shared" si="1"/>
        <v>7.2</v>
      </c>
      <c r="E13">
        <f t="shared" si="1"/>
        <v>1.2</v>
      </c>
      <c r="F13">
        <f t="shared" si="1"/>
        <v>2</v>
      </c>
    </row>
    <row r="14" spans="1:6" x14ac:dyDescent="0.2">
      <c r="A14" t="s">
        <v>17</v>
      </c>
      <c r="B14">
        <f>AVERAGE(B5,B7,B8,B9,B11)</f>
        <v>13</v>
      </c>
      <c r="C14">
        <f t="shared" ref="C14:F14" si="2">AVERAGE(C5,C7,C8,C9,C11)</f>
        <v>4.4000000000000004</v>
      </c>
      <c r="D14">
        <f t="shared" si="2"/>
        <v>9.6</v>
      </c>
      <c r="E14">
        <f t="shared" si="2"/>
        <v>0.8</v>
      </c>
      <c r="F14">
        <f t="shared" si="2"/>
        <v>4.4000000000000004</v>
      </c>
    </row>
    <row r="17" spans="1:6" x14ac:dyDescent="0.2">
      <c r="A17" t="s">
        <v>22</v>
      </c>
      <c r="B17">
        <f>5+9+8</f>
        <v>22</v>
      </c>
      <c r="C17">
        <f>B17/30</f>
        <v>0.73333333333333328</v>
      </c>
    </row>
    <row r="19" spans="1:6" x14ac:dyDescent="0.2">
      <c r="A19" t="s">
        <v>29</v>
      </c>
      <c r="B19">
        <f>SUM(B10,B6,B4,B2,B3)</f>
        <v>48</v>
      </c>
      <c r="C19">
        <f t="shared" ref="C19:F19" si="3">SUM(C10,C6,C4,C2,C3)</f>
        <v>10</v>
      </c>
      <c r="D19">
        <f t="shared" si="3"/>
        <v>36</v>
      </c>
      <c r="E19">
        <f t="shared" si="3"/>
        <v>6</v>
      </c>
      <c r="F19">
        <f t="shared" si="3"/>
        <v>10</v>
      </c>
    </row>
    <row r="20" spans="1:6" x14ac:dyDescent="0.2">
      <c r="A20" t="s">
        <v>43</v>
      </c>
      <c r="B20">
        <f>SUM(B5,B7,B8,B9,B11)</f>
        <v>65</v>
      </c>
      <c r="C20">
        <f t="shared" ref="C20:F20" si="4">SUM(C5,C7,C8,C9,C11)</f>
        <v>22</v>
      </c>
      <c r="D20">
        <f t="shared" si="4"/>
        <v>48</v>
      </c>
      <c r="E20">
        <f t="shared" si="4"/>
        <v>4</v>
      </c>
      <c r="F20">
        <f t="shared" si="4"/>
        <v>22</v>
      </c>
    </row>
    <row r="22" spans="1:6" x14ac:dyDescent="0.2">
      <c r="A22" t="s">
        <v>14</v>
      </c>
      <c r="B22" t="s">
        <v>40</v>
      </c>
      <c r="C22">
        <v>0.2</v>
      </c>
    </row>
    <row r="23" spans="1:6" x14ac:dyDescent="0.2">
      <c r="A23" t="s">
        <v>15</v>
      </c>
      <c r="B23" t="s">
        <v>41</v>
      </c>
      <c r="C23">
        <v>0.1</v>
      </c>
    </row>
    <row r="24" spans="1:6" x14ac:dyDescent="0.2">
      <c r="B24" t="s">
        <v>42</v>
      </c>
      <c r="C24">
        <v>0.5</v>
      </c>
    </row>
    <row r="25" spans="1:6" x14ac:dyDescent="0.2">
      <c r="A25" t="s">
        <v>16</v>
      </c>
    </row>
    <row r="26" spans="1:6" x14ac:dyDescent="0.2">
      <c r="A26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6B90C-9BA1-8341-86EC-22BB5CF35D93}">
  <dimension ref="A1:F18"/>
  <sheetViews>
    <sheetView zoomScale="150" workbookViewId="0">
      <selection activeCell="A14" sqref="A14:A15"/>
    </sheetView>
  </sheetViews>
  <sheetFormatPr baseColWidth="10" defaultRowHeight="16" x14ac:dyDescent="0.2"/>
  <cols>
    <col min="1" max="1" width="18" customWidth="1"/>
    <col min="2" max="2" width="19.33203125" customWidth="1"/>
    <col min="3" max="3" width="23.1640625" customWidth="1"/>
    <col min="4" max="4" width="28.83203125" customWidth="1"/>
    <col min="5" max="5" width="17.6640625" customWidth="1"/>
    <col min="6" max="6" width="26.83203125" customWidth="1"/>
  </cols>
  <sheetData>
    <row r="1" spans="1:6" x14ac:dyDescent="0.2">
      <c r="A1" t="s">
        <v>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7</v>
      </c>
      <c r="B2">
        <v>20</v>
      </c>
      <c r="C2">
        <v>9</v>
      </c>
      <c r="D2">
        <v>19</v>
      </c>
      <c r="E2">
        <v>0</v>
      </c>
      <c r="F2">
        <f>C2</f>
        <v>9</v>
      </c>
    </row>
    <row r="3" spans="1:6" x14ac:dyDescent="0.2">
      <c r="A3" t="s">
        <v>6</v>
      </c>
      <c r="B3">
        <v>10</v>
      </c>
      <c r="C3">
        <v>3</v>
      </c>
      <c r="D3">
        <v>4</v>
      </c>
      <c r="E3">
        <v>1</v>
      </c>
      <c r="F3">
        <f t="shared" ref="F3:F11" si="0">C3</f>
        <v>3</v>
      </c>
    </row>
    <row r="4" spans="1:6" x14ac:dyDescent="0.2">
      <c r="A4" t="s">
        <v>7</v>
      </c>
      <c r="B4">
        <v>9</v>
      </c>
      <c r="C4">
        <v>6</v>
      </c>
      <c r="D4">
        <v>7</v>
      </c>
      <c r="E4">
        <v>1</v>
      </c>
      <c r="F4">
        <f t="shared" si="0"/>
        <v>6</v>
      </c>
    </row>
    <row r="5" spans="1:6" x14ac:dyDescent="0.2">
      <c r="A5" t="s">
        <v>6</v>
      </c>
      <c r="B5">
        <v>9</v>
      </c>
      <c r="C5">
        <v>3</v>
      </c>
      <c r="D5">
        <v>5</v>
      </c>
      <c r="E5">
        <v>0</v>
      </c>
      <c r="F5">
        <f t="shared" si="0"/>
        <v>3</v>
      </c>
    </row>
    <row r="6" spans="1:6" x14ac:dyDescent="0.2">
      <c r="A6" t="s">
        <v>6</v>
      </c>
      <c r="B6">
        <v>14</v>
      </c>
      <c r="C6">
        <v>4</v>
      </c>
      <c r="D6">
        <v>9</v>
      </c>
      <c r="E6">
        <v>4</v>
      </c>
      <c r="F6">
        <f t="shared" si="0"/>
        <v>4</v>
      </c>
    </row>
    <row r="7" spans="1:6" x14ac:dyDescent="0.2">
      <c r="A7" t="s">
        <v>7</v>
      </c>
      <c r="B7">
        <v>23</v>
      </c>
      <c r="C7">
        <v>12</v>
      </c>
      <c r="D7">
        <v>19</v>
      </c>
      <c r="E7">
        <v>3</v>
      </c>
      <c r="F7">
        <f t="shared" si="0"/>
        <v>12</v>
      </c>
    </row>
    <row r="8" spans="1:6" x14ac:dyDescent="0.2">
      <c r="A8" t="s">
        <v>7</v>
      </c>
      <c r="B8">
        <v>22</v>
      </c>
      <c r="C8">
        <v>11</v>
      </c>
      <c r="D8">
        <v>17</v>
      </c>
      <c r="E8">
        <v>5</v>
      </c>
      <c r="F8">
        <f t="shared" si="0"/>
        <v>11</v>
      </c>
    </row>
    <row r="9" spans="1:6" x14ac:dyDescent="0.2">
      <c r="A9" t="s">
        <v>6</v>
      </c>
      <c r="B9">
        <v>11</v>
      </c>
      <c r="C9">
        <v>3</v>
      </c>
      <c r="D9">
        <v>9</v>
      </c>
      <c r="E9">
        <v>1</v>
      </c>
      <c r="F9">
        <f t="shared" si="0"/>
        <v>3</v>
      </c>
    </row>
    <row r="10" spans="1:6" x14ac:dyDescent="0.2">
      <c r="A10" t="s">
        <v>6</v>
      </c>
      <c r="B10">
        <v>4</v>
      </c>
      <c r="C10">
        <v>1</v>
      </c>
      <c r="D10">
        <v>1</v>
      </c>
      <c r="E10">
        <v>2</v>
      </c>
      <c r="F10">
        <f t="shared" si="0"/>
        <v>1</v>
      </c>
    </row>
    <row r="11" spans="1:6" x14ac:dyDescent="0.2">
      <c r="A11" t="s">
        <v>7</v>
      </c>
      <c r="B11">
        <v>22</v>
      </c>
      <c r="C11">
        <v>8</v>
      </c>
      <c r="D11">
        <v>15</v>
      </c>
      <c r="E11">
        <v>1</v>
      </c>
      <c r="F11">
        <f t="shared" si="0"/>
        <v>8</v>
      </c>
    </row>
    <row r="13" spans="1:6" ht="24" customHeight="1" x14ac:dyDescent="0.2"/>
    <row r="14" spans="1:6" x14ac:dyDescent="0.2">
      <c r="A14" t="s">
        <v>18</v>
      </c>
      <c r="B14">
        <f>AVERAGE(   B3, B5, B6,B9, B10 )</f>
        <v>9.6</v>
      </c>
      <c r="C14">
        <f t="shared" ref="C14:F14" si="1">AVERAGE(   C3, C5, C6,C9, C10 )</f>
        <v>2.8</v>
      </c>
      <c r="D14">
        <f t="shared" si="1"/>
        <v>5.6</v>
      </c>
      <c r="E14">
        <f t="shared" si="1"/>
        <v>1.6</v>
      </c>
      <c r="F14">
        <f t="shared" si="1"/>
        <v>2.8</v>
      </c>
    </row>
    <row r="15" spans="1:6" x14ac:dyDescent="0.2">
      <c r="A15" t="s">
        <v>17</v>
      </c>
      <c r="B15">
        <f>AVERAGE(B2,B4,B7,B8,B11)</f>
        <v>19.2</v>
      </c>
      <c r="C15">
        <f t="shared" ref="C15:F15" si="2">AVERAGE(C2,C4,C7,C8,C11)</f>
        <v>9.1999999999999993</v>
      </c>
      <c r="D15">
        <f t="shared" si="2"/>
        <v>15.4</v>
      </c>
      <c r="E15">
        <f t="shared" si="2"/>
        <v>2</v>
      </c>
      <c r="F15">
        <f t="shared" si="2"/>
        <v>9.1999999999999993</v>
      </c>
    </row>
    <row r="17" spans="1:6" x14ac:dyDescent="0.2">
      <c r="A17" t="s">
        <v>31</v>
      </c>
      <c r="B17">
        <f>SUM(B3,B5,B6,B9,B10)</f>
        <v>48</v>
      </c>
      <c r="C17">
        <f t="shared" ref="C17:F17" si="3">SUM(C3,C5,C6,C9,C10)</f>
        <v>14</v>
      </c>
      <c r="D17">
        <f t="shared" si="3"/>
        <v>28</v>
      </c>
      <c r="E17">
        <f t="shared" si="3"/>
        <v>8</v>
      </c>
      <c r="F17">
        <f t="shared" si="3"/>
        <v>14</v>
      </c>
    </row>
    <row r="18" spans="1:6" x14ac:dyDescent="0.2">
      <c r="A18" t="s">
        <v>38</v>
      </c>
      <c r="B18">
        <f>SUM(B2,B4,B7,B8,B11)</f>
        <v>96</v>
      </c>
      <c r="C18">
        <f t="shared" ref="C18:F18" si="4">SUM(C2,C4,C7,C8,C11)</f>
        <v>46</v>
      </c>
      <c r="D18">
        <f t="shared" si="4"/>
        <v>77</v>
      </c>
      <c r="E18">
        <f t="shared" si="4"/>
        <v>10</v>
      </c>
      <c r="F18">
        <f t="shared" si="4"/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A1-B1</vt:lpstr>
      <vt:lpstr>A1-B2</vt:lpstr>
      <vt:lpstr>A1-B3</vt:lpstr>
      <vt:lpstr>Sheet2</vt:lpstr>
      <vt:lpstr>B</vt:lpstr>
      <vt:lpstr>A2-B1</vt:lpstr>
      <vt:lpstr>A2-B2</vt:lpstr>
      <vt:lpstr>A2-B3</vt:lpstr>
      <vt:lpstr>A3-B1</vt:lpstr>
      <vt:lpstr>A3-B2</vt:lpstr>
      <vt:lpstr>A3-B3</vt:lpstr>
      <vt:lpstr>Sheet1</vt:lpstr>
      <vt:lpstr>A</vt:lpstr>
      <vt:lpstr>A4-B1</vt:lpstr>
      <vt:lpstr>A4-B2</vt:lpstr>
      <vt:lpstr>A4-B3</vt:lpstr>
      <vt:lpstr>A5-B1</vt:lpstr>
      <vt:lpstr>A5-B2</vt:lpstr>
      <vt:lpstr>A5-B3</vt:lpstr>
      <vt:lpstr>A6-B1</vt:lpstr>
      <vt:lpstr>A6-B2</vt:lpstr>
      <vt:lpstr>A6-B3</vt:lpstr>
      <vt:lpstr>A7-B1</vt:lpstr>
      <vt:lpstr>A7-B2</vt:lpstr>
      <vt:lpstr>A7-B3</vt:lpstr>
      <vt:lpstr>A8-B1</vt:lpstr>
      <vt:lpstr>A8-B2</vt:lpstr>
      <vt:lpstr>A8-B3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Xiaoyue Ma</dc:creator>
  <cp:lastModifiedBy>Xiaoyue Ma</cp:lastModifiedBy>
  <dcterms:created xsi:type="dcterms:W3CDTF">2019-10-22T00:39:31Z</dcterms:created>
  <dcterms:modified xsi:type="dcterms:W3CDTF">2019-11-07T11:53:53Z</dcterms:modified>
</cp:coreProperties>
</file>