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lmeshka\Downloads\Telegram Desktop\"/>
    </mc:Choice>
  </mc:AlternateContent>
  <xr:revisionPtr revIDLastSave="0" documentId="13_ncr:1_{CE1CFBBF-4FC4-4FFC-B2FE-D36F4E4390A5}" xr6:coauthVersionLast="47" xr6:coauthVersionMax="47" xr10:uidLastSave="{00000000-0000-0000-0000-000000000000}"/>
  <bookViews>
    <workbookView xWindow="-108" yWindow="-108" windowWidth="23256" windowHeight="12576" xr2:uid="{305340C6-2337-45D5-BA88-66F051A518F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1" l="1"/>
  <c r="AI7" i="1"/>
  <c r="AI8" i="1"/>
  <c r="AI9" i="1"/>
  <c r="AI10" i="1"/>
  <c r="AI11" i="1"/>
  <c r="AI6" i="1"/>
  <c r="AH11" i="1"/>
  <c r="AG11" i="1"/>
  <c r="AG13" i="1" s="1"/>
  <c r="AH6" i="1"/>
  <c r="AG6" i="1"/>
  <c r="AH10" i="1"/>
  <c r="AH9" i="1"/>
  <c r="AH8" i="1"/>
  <c r="AH7" i="1"/>
  <c r="AD4" i="1"/>
  <c r="AD5" i="1"/>
  <c r="AD6" i="1"/>
  <c r="AD7" i="1"/>
  <c r="AD8" i="1"/>
  <c r="AD9" i="1"/>
  <c r="AD10" i="1"/>
  <c r="AD11" i="1"/>
  <c r="AD12" i="1"/>
  <c r="AD3" i="1"/>
  <c r="Y5" i="1"/>
  <c r="Y6" i="1"/>
  <c r="Z6" i="1" s="1"/>
  <c r="Y7" i="1"/>
  <c r="Y8" i="1"/>
  <c r="Z8" i="1" s="1"/>
  <c r="Y9" i="1"/>
  <c r="Z9" i="1" s="1"/>
  <c r="Y10" i="1"/>
  <c r="Z10" i="1" s="1"/>
  <c r="Y11" i="1"/>
  <c r="Z11" i="1" s="1"/>
  <c r="Y12" i="1"/>
  <c r="Z12" i="1" s="1"/>
  <c r="Y4" i="1"/>
  <c r="Z4" i="1"/>
  <c r="Y3" i="1"/>
  <c r="Z3" i="1" s="1"/>
  <c r="AC13" i="1"/>
  <c r="Z5" i="1"/>
  <c r="Z7" i="1"/>
  <c r="V12" i="1"/>
  <c r="T30" i="1"/>
  <c r="V11" i="1"/>
  <c r="R30" i="1"/>
  <c r="V10" i="1"/>
  <c r="P30" i="1"/>
  <c r="V9" i="1"/>
  <c r="N30" i="1"/>
  <c r="V8" i="1"/>
  <c r="L30" i="1"/>
  <c r="V7" i="1"/>
  <c r="J30" i="1"/>
  <c r="V6" i="1"/>
  <c r="H30" i="1"/>
  <c r="V5" i="1"/>
  <c r="F30" i="1"/>
  <c r="D30" i="1"/>
  <c r="V4" i="1"/>
  <c r="B30" i="1"/>
  <c r="X4" i="1"/>
  <c r="X12" i="1"/>
  <c r="X11" i="1"/>
  <c r="X10" i="1"/>
  <c r="X9" i="1"/>
  <c r="X8" i="1"/>
  <c r="X7" i="1"/>
  <c r="X6" i="1"/>
  <c r="X5" i="1"/>
  <c r="X3" i="1"/>
  <c r="S3" i="1"/>
  <c r="T3" i="1" s="1"/>
  <c r="R3" i="1"/>
  <c r="P13" i="1"/>
  <c r="P4" i="1"/>
  <c r="P5" i="1"/>
  <c r="P6" i="1"/>
  <c r="P7" i="1"/>
  <c r="P8" i="1"/>
  <c r="P9" i="1"/>
  <c r="P10" i="1"/>
  <c r="P11" i="1"/>
  <c r="P12" i="1"/>
  <c r="P3" i="1"/>
  <c r="T28" i="1"/>
  <c r="T29" i="1" s="1"/>
  <c r="R28" i="1"/>
  <c r="R29" i="1" s="1"/>
  <c r="P28" i="1"/>
  <c r="P29" i="1" s="1"/>
  <c r="N28" i="1"/>
  <c r="N29" i="1" s="1"/>
  <c r="L28" i="1"/>
  <c r="L29" i="1" s="1"/>
  <c r="J28" i="1"/>
  <c r="J29" i="1" s="1"/>
  <c r="H28" i="1"/>
  <c r="H29" i="1" s="1"/>
  <c r="F28" i="1"/>
  <c r="F29" i="1" s="1"/>
  <c r="D28" i="1"/>
  <c r="D29" i="1" s="1"/>
  <c r="B28" i="1"/>
  <c r="B29" i="1" s="1"/>
  <c r="T27" i="1"/>
  <c r="R27" i="1"/>
  <c r="P27" i="1"/>
  <c r="N27" i="1"/>
  <c r="L27" i="1"/>
  <c r="J27" i="1"/>
  <c r="H27" i="1"/>
  <c r="F27" i="1"/>
  <c r="D27" i="1"/>
  <c r="B27" i="1"/>
  <c r="C20" i="1"/>
  <c r="B21" i="1" s="1"/>
  <c r="C19" i="1"/>
  <c r="B17" i="1"/>
  <c r="A17" i="1"/>
  <c r="C14" i="1"/>
  <c r="W29" i="1" l="1"/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13" i="1"/>
  <c r="O13" i="1" l="1"/>
  <c r="N13" i="1"/>
</calcChain>
</file>

<file path=xl/sharedStrings.xml><?xml version="1.0" encoding="utf-8"?>
<sst xmlns="http://schemas.openxmlformats.org/spreadsheetml/2006/main" count="43" uniqueCount="36">
  <si>
    <t>Данные</t>
  </si>
  <si>
    <t>Размах</t>
  </si>
  <si>
    <t>min</t>
  </si>
  <si>
    <t>max</t>
  </si>
  <si>
    <t>Число интервалов</t>
  </si>
  <si>
    <t>Номер интервала</t>
  </si>
  <si>
    <t>Границы интервала</t>
  </si>
  <si>
    <t>x_i* - представитель интервала</t>
  </si>
  <si>
    <t>m_i - количество данных, попавших в интервал</t>
  </si>
  <si>
    <t>p_i* = m_i/n - частота попадания данных в интервал</t>
  </si>
  <si>
    <t>Количество данных (n)</t>
  </si>
  <si>
    <t>[-3,5;-2,9)</t>
  </si>
  <si>
    <t>[1,3;1,9)</t>
  </si>
  <si>
    <t>[-2,3;-1,7)</t>
  </si>
  <si>
    <t>[-2,9;-2,3)</t>
  </si>
  <si>
    <t>[-1,7;-1,1)</t>
  </si>
  <si>
    <t>[-1,1;-0,5)</t>
  </si>
  <si>
    <t>[-0,5;0,1)</t>
  </si>
  <si>
    <t>[0,1;0,7)</t>
  </si>
  <si>
    <t>[0,7;1,3)</t>
  </si>
  <si>
    <t>[1,9;2,5]</t>
  </si>
  <si>
    <t>Границы интервального ряда [-3,5;2,5]</t>
  </si>
  <si>
    <t>Проверка</t>
  </si>
  <si>
    <t>1. Интервальный ряд</t>
  </si>
  <si>
    <t>x_max - x_min =</t>
  </si>
  <si>
    <r>
      <rPr>
        <sz val="11"/>
        <color theme="1"/>
        <rFont val="Times New Roman"/>
        <family val="1"/>
        <charset val="204"/>
      </rPr>
      <t>Δ</t>
    </r>
    <r>
      <rPr>
        <sz val="13.55"/>
        <color theme="1"/>
        <rFont val="Aptos Narrow"/>
        <family val="2"/>
        <charset val="204"/>
      </rPr>
      <t>x_i</t>
    </r>
    <r>
      <rPr>
        <sz val="11"/>
        <color theme="1"/>
        <rFont val="Aptos Narrow"/>
        <family val="1"/>
        <charset val="204"/>
      </rPr>
      <t xml:space="preserve"> =</t>
    </r>
  </si>
  <si>
    <t>h_i = p_i*/Δx_i - высота столбца гистограммы</t>
  </si>
  <si>
    <t>h_i</t>
  </si>
  <si>
    <t>x_i*m_i</t>
  </si>
  <si>
    <t>x_i*^2m_i</t>
  </si>
  <si>
    <t>Сумма</t>
  </si>
  <si>
    <t>x_i*^2</t>
  </si>
  <si>
    <t>z_i</t>
  </si>
  <si>
    <t>f(z_i)</t>
  </si>
  <si>
    <t>m_i</t>
  </si>
  <si>
    <t>m_i'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</si>
</sst>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04"/>
      <scheme val="minor"/>
    </font>
    <font>
      <sz val="11"/>
      <color theme="1"/>
      <name val="Times New Roman"/>
      <family val="1"/>
      <charset val="204"/>
    </font>
    <font>
      <sz val="13.55"/>
      <color theme="1"/>
      <name val="Aptos Narrow"/>
      <family val="2"/>
      <charset val="204"/>
    </font>
    <font>
      <sz val="11"/>
      <color theme="1"/>
      <name val="Aptos Narrow"/>
      <family val="1"/>
      <charset val="204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92801531448528E-2"/>
          <c:y val="0.12402511397355587"/>
          <c:w val="0.84561366541450556"/>
          <c:h val="0.764433906172150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Лист1!$B$75:$L$75</c:f>
              <c:numCache>
                <c:formatCode>General</c:formatCode>
                <c:ptCount val="11"/>
              </c:numCache>
            </c:numRef>
          </c:cat>
          <c:val>
            <c:numRef>
              <c:f>Лист1!$B$76:$L$76</c:f>
              <c:numCache>
                <c:formatCode>General</c:formatCode>
                <c:ptCount val="1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57-4AE8-AFD7-2864D1512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24112"/>
        <c:axId val="192127952"/>
      </c:lineChart>
      <c:catAx>
        <c:axId val="12232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27952"/>
        <c:crosses val="autoZero"/>
        <c:auto val="1"/>
        <c:lblAlgn val="ctr"/>
        <c:lblOffset val="100"/>
        <c:noMultiLvlLbl val="0"/>
      </c:catAx>
      <c:valAx>
        <c:axId val="192127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3241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105674</xdr:colOff>
      <xdr:row>77</xdr:row>
      <xdr:rowOff>149207</xdr:rowOff>
    </xdr:from>
    <xdr:to>
      <xdr:col>9</xdr:col>
      <xdr:colOff>316345</xdr:colOff>
      <xdr:row>93</xdr:row>
      <xdr:rowOff>17495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072F6155-81AB-C27A-171D-A9A81B097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17</xdr:col>
      <xdr:colOff>114300</xdr:colOff>
      <xdr:row>2</xdr:row>
      <xdr:rowOff>19050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8A25E08-EEC7-B902-7A25-DA5CC9328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19050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18</xdr:col>
      <xdr:colOff>180975</xdr:colOff>
      <xdr:row>2</xdr:row>
      <xdr:rowOff>19050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DF40431-235A-471B-A879-D55C3AD6D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6378" y="194388"/>
          <a:ext cx="180975" cy="213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</xdr:row>
      <xdr:rowOff>0</xdr:rowOff>
    </xdr:from>
    <xdr:to>
      <xdr:col>19</xdr:col>
      <xdr:colOff>104775</xdr:colOff>
      <xdr:row>2</xdr:row>
      <xdr:rowOff>19050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FE93A80-B2ED-4C6C-1AAA-413E2508D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7175" y="1905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0</xdr:colOff>
      <xdr:row>1</xdr:row>
      <xdr:rowOff>0</xdr:rowOff>
    </xdr:from>
    <xdr:to>
      <xdr:col>35</xdr:col>
      <xdr:colOff>174948</xdr:colOff>
      <xdr:row>2</xdr:row>
      <xdr:rowOff>153068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70681B4-EF6C-4EAE-B468-2E78F3826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27143" y="186612"/>
          <a:ext cx="781438" cy="33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868E-3E8A-4286-BDFE-DD1626EF06DE}">
  <dimension ref="A1:AI127"/>
  <sheetViews>
    <sheetView tabSelected="1" topLeftCell="P1" zoomScale="98" workbookViewId="0">
      <selection activeCell="V5" sqref="V5"/>
    </sheetView>
  </sheetViews>
  <sheetFormatPr defaultRowHeight="14.4" x14ac:dyDescent="0.3"/>
  <cols>
    <col min="1" max="1" width="10.6640625" customWidth="1"/>
    <col min="29" max="29" width="9.33203125" bestFit="1" customWidth="1"/>
    <col min="30" max="30" width="12" bestFit="1" customWidth="1"/>
    <col min="31" max="31" width="9.33203125" bestFit="1" customWidth="1"/>
    <col min="34" max="34" width="11.77734375" bestFit="1" customWidth="1"/>
  </cols>
  <sheetData>
    <row r="1" spans="1:35" x14ac:dyDescent="0.3">
      <c r="A1" t="s">
        <v>0</v>
      </c>
    </row>
    <row r="2" spans="1:35" x14ac:dyDescent="0.3">
      <c r="A2">
        <v>0.251</v>
      </c>
      <c r="B2">
        <v>0.40899999999999997</v>
      </c>
      <c r="C2">
        <v>0.63200000000000001</v>
      </c>
      <c r="D2">
        <v>0.97699999999999998</v>
      </c>
      <c r="E2">
        <v>-1.004</v>
      </c>
      <c r="F2">
        <v>0.92800000000000005</v>
      </c>
      <c r="G2">
        <v>-1.032</v>
      </c>
      <c r="H2">
        <v>-1.06</v>
      </c>
      <c r="I2">
        <v>1.2969999999999999</v>
      </c>
      <c r="J2">
        <v>1.204</v>
      </c>
      <c r="L2" t="s">
        <v>7</v>
      </c>
      <c r="M2" t="s">
        <v>8</v>
      </c>
      <c r="N2" t="s">
        <v>28</v>
      </c>
      <c r="O2" t="s">
        <v>29</v>
      </c>
      <c r="P2" t="s">
        <v>31</v>
      </c>
      <c r="V2" t="s">
        <v>27</v>
      </c>
      <c r="X2" t="s">
        <v>32</v>
      </c>
      <c r="Y2" t="s">
        <v>33</v>
      </c>
      <c r="Z2" t="s">
        <v>35</v>
      </c>
      <c r="AC2" t="s">
        <v>34</v>
      </c>
      <c r="AD2" t="s">
        <v>35</v>
      </c>
      <c r="AG2" t="s">
        <v>34</v>
      </c>
      <c r="AH2" t="s">
        <v>35</v>
      </c>
    </row>
    <row r="3" spans="1:35" x14ac:dyDescent="0.3">
      <c r="A3">
        <v>0.79200000000000004</v>
      </c>
      <c r="B3">
        <v>1.675</v>
      </c>
      <c r="C3">
        <v>-3.7999999999999999E-2</v>
      </c>
      <c r="D3">
        <v>1.306</v>
      </c>
      <c r="E3">
        <v>-0.125</v>
      </c>
      <c r="F3">
        <v>-0.127</v>
      </c>
      <c r="G3">
        <v>1.804</v>
      </c>
      <c r="H3">
        <v>1.3009999999999999</v>
      </c>
      <c r="I3">
        <v>1.1339999999999999</v>
      </c>
      <c r="J3">
        <v>1.093</v>
      </c>
      <c r="L3">
        <v>-3.2</v>
      </c>
      <c r="M3">
        <v>1</v>
      </c>
      <c r="N3">
        <f>L3*M3</f>
        <v>-3.2</v>
      </c>
      <c r="O3">
        <f>L3^2*M3</f>
        <v>10.240000000000002</v>
      </c>
      <c r="P3">
        <f>L3^2</f>
        <v>10.240000000000002</v>
      </c>
      <c r="R3">
        <f>SUMPRODUCT(L3:L12,M3:M12)/100</f>
        <v>0.26799999999999996</v>
      </c>
      <c r="S3">
        <f>(SUMPRODUCT(P3:P12,M3:M12)/100)-R3^2</f>
        <v>0.87537600000000027</v>
      </c>
      <c r="T3">
        <f>SQRT(S3)</f>
        <v>0.93561530556099837</v>
      </c>
      <c r="V3">
        <v>1.6666666666666666E-2</v>
      </c>
      <c r="X3">
        <f>(L3-R3)/T3</f>
        <v>-3.7066516327675663</v>
      </c>
      <c r="Y3">
        <f>(1/SQRT(2*PI()))*EXP(-(X3^2/2))</f>
        <v>4.144444138206181E-4</v>
      </c>
      <c r="Z3">
        <f>((V3*100)/T3)*Y3</f>
        <v>7.3827425181641248E-4</v>
      </c>
      <c r="AC3" s="3">
        <v>1</v>
      </c>
      <c r="AD3" s="4">
        <f>Z3</f>
        <v>7.3827425181641248E-4</v>
      </c>
      <c r="AE3" s="3"/>
      <c r="AG3" s="3"/>
      <c r="AH3" s="4"/>
    </row>
    <row r="4" spans="1:35" x14ac:dyDescent="0.3">
      <c r="A4">
        <v>0.59199999999999997</v>
      </c>
      <c r="B4">
        <v>0.51500000000000001</v>
      </c>
      <c r="C4">
        <v>-0.79300000000000004</v>
      </c>
      <c r="D4">
        <v>0.90100000000000002</v>
      </c>
      <c r="E4">
        <v>-1.353</v>
      </c>
      <c r="F4">
        <v>0.30399999999999999</v>
      </c>
      <c r="G4">
        <v>0.36699999999999999</v>
      </c>
      <c r="H4">
        <v>0.98</v>
      </c>
      <c r="I4">
        <v>1.462</v>
      </c>
      <c r="J4">
        <v>1.093</v>
      </c>
      <c r="L4">
        <v>-2.6</v>
      </c>
      <c r="M4">
        <v>0</v>
      </c>
      <c r="N4">
        <f t="shared" ref="N4:N12" si="0">L4*M4</f>
        <v>0</v>
      </c>
      <c r="O4">
        <f t="shared" ref="O4:O12" si="1">L4^2*M4</f>
        <v>0</v>
      </c>
      <c r="P4">
        <f t="shared" ref="P4:P12" si="2">L4^2</f>
        <v>6.7600000000000007</v>
      </c>
      <c r="R4">
        <v>0.26800000000000002</v>
      </c>
      <c r="T4">
        <v>0.93561499999999997</v>
      </c>
      <c r="V4">
        <f>D29/$B21</f>
        <v>0</v>
      </c>
      <c r="X4">
        <f>(L4-R3)/T3</f>
        <v>-3.0653624229461878</v>
      </c>
      <c r="Y4">
        <f>(1/SQRT(2*PI()))*EXP(-(X4^2/2))</f>
        <v>3.6349427229809914E-3</v>
      </c>
      <c r="Z4">
        <f t="shared" ref="Z4:Z12" si="3">((V4*100)/T4)*Y4</f>
        <v>0</v>
      </c>
      <c r="AC4" s="3">
        <v>0</v>
      </c>
      <c r="AD4" s="4">
        <f t="shared" ref="AD4:AD12" si="4">Z4</f>
        <v>0</v>
      </c>
      <c r="AE4" s="3"/>
      <c r="AG4" s="3"/>
      <c r="AH4" s="4"/>
    </row>
    <row r="5" spans="1:35" x14ac:dyDescent="0.3">
      <c r="A5">
        <v>0.57799999999999996</v>
      </c>
      <c r="B5">
        <v>-0.17699999999999999</v>
      </c>
      <c r="C5">
        <v>-1.0409999999999999</v>
      </c>
      <c r="D5">
        <v>-0.73099999999999998</v>
      </c>
      <c r="E5">
        <v>1.331</v>
      </c>
      <c r="F5">
        <v>-1.079</v>
      </c>
      <c r="G5">
        <v>-0.31900000000000001</v>
      </c>
      <c r="H5">
        <v>0.45300000000000001</v>
      </c>
      <c r="I5">
        <v>-1.0009999999999999</v>
      </c>
      <c r="J5">
        <v>0.13500000000000001</v>
      </c>
      <c r="L5">
        <v>-2</v>
      </c>
      <c r="M5">
        <v>1</v>
      </c>
      <c r="N5">
        <f t="shared" si="0"/>
        <v>-2</v>
      </c>
      <c r="O5">
        <f t="shared" si="1"/>
        <v>4</v>
      </c>
      <c r="P5">
        <f t="shared" si="2"/>
        <v>4</v>
      </c>
      <c r="R5">
        <v>0.26800000000000002</v>
      </c>
      <c r="T5">
        <v>0.93561499999999997</v>
      </c>
      <c r="V5">
        <f>F29/$B21</f>
        <v>1.6666666666666666E-2</v>
      </c>
      <c r="X5">
        <f>(L5-R3)/T3</f>
        <v>-2.4240732131248097</v>
      </c>
      <c r="Y5">
        <f t="shared" ref="Y5:Y12" si="5">(1/SQRT(2*PI()))*EXP(-(X5^2/2))</f>
        <v>2.1131213802385404E-2</v>
      </c>
      <c r="Z5">
        <f t="shared" si="3"/>
        <v>3.7642288409914702E-2</v>
      </c>
      <c r="AC5" s="3">
        <v>1</v>
      </c>
      <c r="AD5" s="4">
        <f t="shared" si="4"/>
        <v>3.7642288409914702E-2</v>
      </c>
      <c r="AE5" s="3"/>
      <c r="AG5" s="3"/>
      <c r="AH5" s="4"/>
    </row>
    <row r="6" spans="1:35" x14ac:dyDescent="0.3">
      <c r="A6">
        <v>0.29099999999999998</v>
      </c>
      <c r="B6">
        <v>0.01</v>
      </c>
      <c r="C6">
        <v>0.29799999999999999</v>
      </c>
      <c r="D6">
        <v>0.82</v>
      </c>
      <c r="E6">
        <v>0.45100000000000001</v>
      </c>
      <c r="F6">
        <v>-1.3049999999999999</v>
      </c>
      <c r="G6">
        <v>-0.504</v>
      </c>
      <c r="H6">
        <v>0.44600000000000001</v>
      </c>
      <c r="I6">
        <v>-0.63800000000000001</v>
      </c>
      <c r="J6">
        <v>0.25600000000000001</v>
      </c>
      <c r="L6">
        <v>-1.4</v>
      </c>
      <c r="M6">
        <v>4</v>
      </c>
      <c r="N6">
        <f t="shared" si="0"/>
        <v>-5.6</v>
      </c>
      <c r="O6">
        <f t="shared" si="1"/>
        <v>7.839999999999999</v>
      </c>
      <c r="P6">
        <f t="shared" si="2"/>
        <v>1.9599999999999997</v>
      </c>
      <c r="R6">
        <v>0.26800000000000002</v>
      </c>
      <c r="T6">
        <v>0.93561499999999997</v>
      </c>
      <c r="V6">
        <f>H29/$B21</f>
        <v>6.6666666666666666E-2</v>
      </c>
      <c r="X6">
        <f>(L6-R3)/T3</f>
        <v>-1.7827840033034315</v>
      </c>
      <c r="Y6">
        <f t="shared" si="5"/>
        <v>8.1422963862879491E-2</v>
      </c>
      <c r="Z6">
        <f t="shared" si="3"/>
        <v>0.58017428011079697</v>
      </c>
      <c r="AC6" s="3">
        <v>4</v>
      </c>
      <c r="AD6" s="4">
        <f t="shared" si="4"/>
        <v>0.58017428011079697</v>
      </c>
      <c r="AE6" s="3"/>
      <c r="AG6" s="3">
        <f>SUM(AC3:AC6)</f>
        <v>6</v>
      </c>
      <c r="AH6" s="4">
        <f>SUM(AD3:AD6)</f>
        <v>0.61855484277252804</v>
      </c>
      <c r="AI6">
        <f>(AG6-AH6)^2/AH6</f>
        <v>46.818729686830629</v>
      </c>
    </row>
    <row r="7" spans="1:35" x14ac:dyDescent="0.3">
      <c r="L7">
        <v>-0.8</v>
      </c>
      <c r="M7">
        <v>16</v>
      </c>
      <c r="N7">
        <f t="shared" si="0"/>
        <v>-12.8</v>
      </c>
      <c r="O7">
        <f t="shared" si="1"/>
        <v>10.240000000000002</v>
      </c>
      <c r="P7">
        <f t="shared" si="2"/>
        <v>0.64000000000000012</v>
      </c>
      <c r="R7">
        <v>0.26800000000000002</v>
      </c>
      <c r="T7">
        <v>0.93561499999999997</v>
      </c>
      <c r="V7">
        <f>J29/$B21</f>
        <v>0.26666666666666666</v>
      </c>
      <c r="X7">
        <f>(L7-R3)/T3</f>
        <v>-1.1414947934820534</v>
      </c>
      <c r="Y7">
        <f t="shared" si="5"/>
        <v>0.20795289007075901</v>
      </c>
      <c r="Z7">
        <f t="shared" si="3"/>
        <v>5.9270216936313629</v>
      </c>
      <c r="AC7" s="3">
        <v>16</v>
      </c>
      <c r="AD7" s="4">
        <f t="shared" si="4"/>
        <v>5.9270216936313629</v>
      </c>
      <c r="AE7" s="3"/>
      <c r="AG7" s="3">
        <v>16</v>
      </c>
      <c r="AH7" s="4">
        <f t="shared" ref="AH4:AH12" si="6">AD7</f>
        <v>5.9270216936313629</v>
      </c>
      <c r="AI7">
        <f t="shared" ref="AI7:AI11" si="7">(AG7-AH7)^2/AH7</f>
        <v>17.119035023880219</v>
      </c>
    </row>
    <row r="8" spans="1:35" x14ac:dyDescent="0.3">
      <c r="A8">
        <v>-0.32700000000000001</v>
      </c>
      <c r="B8">
        <v>0.40699999999999997</v>
      </c>
      <c r="C8">
        <v>-2.5999999999999999E-2</v>
      </c>
      <c r="D8">
        <v>1.9E-2</v>
      </c>
      <c r="E8">
        <v>0.71699999999999997</v>
      </c>
      <c r="F8">
        <v>0.48599999999999999</v>
      </c>
      <c r="G8">
        <v>0.92400000000000004</v>
      </c>
      <c r="H8">
        <v>0.52800000000000002</v>
      </c>
      <c r="I8">
        <v>-0.01</v>
      </c>
      <c r="J8">
        <v>-0.69299999999999995</v>
      </c>
      <c r="L8">
        <v>-0.2</v>
      </c>
      <c r="M8">
        <v>16</v>
      </c>
      <c r="N8">
        <f t="shared" si="0"/>
        <v>-3.2</v>
      </c>
      <c r="O8">
        <f t="shared" si="1"/>
        <v>0.64000000000000012</v>
      </c>
      <c r="P8">
        <f t="shared" si="2"/>
        <v>4.0000000000000008E-2</v>
      </c>
      <c r="R8">
        <v>0.26800000000000002</v>
      </c>
      <c r="T8">
        <v>0.93561499999999997</v>
      </c>
      <c r="V8">
        <f>L29/$B21</f>
        <v>0.26666666666666666</v>
      </c>
      <c r="X8">
        <f>(L8-R3)/T3</f>
        <v>-0.50020558366067502</v>
      </c>
      <c r="Y8">
        <f t="shared" si="5"/>
        <v>0.352029131745696</v>
      </c>
      <c r="Z8">
        <f t="shared" si="3"/>
        <v>10.033446998197507</v>
      </c>
      <c r="AC8" s="3">
        <v>16</v>
      </c>
      <c r="AD8" s="4">
        <f t="shared" si="4"/>
        <v>10.033446998197507</v>
      </c>
      <c r="AE8" s="3"/>
      <c r="AG8" s="3">
        <v>16</v>
      </c>
      <c r="AH8" s="4">
        <f t="shared" si="6"/>
        <v>10.033446998197507</v>
      </c>
      <c r="AI8">
        <f t="shared" si="7"/>
        <v>3.5481081157566079</v>
      </c>
    </row>
    <row r="9" spans="1:35" x14ac:dyDescent="0.3">
      <c r="A9">
        <v>-3.7999999999999999E-2</v>
      </c>
      <c r="B9">
        <v>-1.6619999999999999</v>
      </c>
      <c r="C9">
        <v>0.64</v>
      </c>
      <c r="D9">
        <v>0.56599999999999995</v>
      </c>
      <c r="E9">
        <v>0.29299999999999998</v>
      </c>
      <c r="F9">
        <v>1.1679999999999999</v>
      </c>
      <c r="G9">
        <v>1.2350000000000001</v>
      </c>
      <c r="H9">
        <v>-0.71699999999999997</v>
      </c>
      <c r="I9">
        <v>-0.1</v>
      </c>
      <c r="J9">
        <v>2.5999999999999999E-2</v>
      </c>
      <c r="L9">
        <v>0.4</v>
      </c>
      <c r="M9">
        <v>28</v>
      </c>
      <c r="N9">
        <f t="shared" si="0"/>
        <v>11.200000000000001</v>
      </c>
      <c r="O9">
        <f t="shared" si="1"/>
        <v>4.4800000000000004</v>
      </c>
      <c r="P9">
        <f t="shared" si="2"/>
        <v>0.16000000000000003</v>
      </c>
      <c r="R9">
        <v>0.26800000000000002</v>
      </c>
      <c r="T9">
        <v>0.93561499999999997</v>
      </c>
      <c r="V9">
        <f>N29/$B21</f>
        <v>0.46666666666666673</v>
      </c>
      <c r="X9">
        <f>(L9-R3)/T3</f>
        <v>0.14108362616070327</v>
      </c>
      <c r="Y9">
        <f t="shared" si="5"/>
        <v>0.39499158109567151</v>
      </c>
      <c r="Z9">
        <f t="shared" si="3"/>
        <v>19.701416128569271</v>
      </c>
      <c r="AC9" s="3">
        <v>28</v>
      </c>
      <c r="AD9" s="4">
        <f t="shared" si="4"/>
        <v>19.701416128569271</v>
      </c>
      <c r="AE9" s="3"/>
      <c r="AG9" s="3">
        <v>28</v>
      </c>
      <c r="AH9" s="4">
        <f t="shared" si="6"/>
        <v>19.701416128569271</v>
      </c>
      <c r="AI9">
        <f t="shared" si="7"/>
        <v>3.4955098568425269</v>
      </c>
    </row>
    <row r="10" spans="1:35" x14ac:dyDescent="0.3">
      <c r="A10">
        <v>1.3740000000000001</v>
      </c>
      <c r="B10">
        <v>2.0430000000000001</v>
      </c>
      <c r="C10">
        <v>-0.48899999999999999</v>
      </c>
      <c r="D10">
        <v>1.113</v>
      </c>
      <c r="E10">
        <v>-1.7470000000000001</v>
      </c>
      <c r="F10">
        <v>0.93799999999999994</v>
      </c>
      <c r="G10">
        <v>0.59199999999999997</v>
      </c>
      <c r="H10">
        <v>0.29499999999999998</v>
      </c>
      <c r="I10">
        <v>1.119</v>
      </c>
      <c r="J10">
        <v>0.20799999999999999</v>
      </c>
      <c r="L10">
        <v>1</v>
      </c>
      <c r="M10">
        <v>22</v>
      </c>
      <c r="N10">
        <f t="shared" si="0"/>
        <v>22</v>
      </c>
      <c r="O10">
        <f t="shared" si="1"/>
        <v>22</v>
      </c>
      <c r="P10">
        <f t="shared" si="2"/>
        <v>1</v>
      </c>
      <c r="R10">
        <v>0.26800000000000002</v>
      </c>
      <c r="T10">
        <v>0.93561499999999997</v>
      </c>
      <c r="V10">
        <f>P29/$B21</f>
        <v>0.3666666666666667</v>
      </c>
      <c r="X10">
        <f>(L10-R3)/T3</f>
        <v>0.7823728359820814</v>
      </c>
      <c r="Y10">
        <f t="shared" si="5"/>
        <v>0.29376000326191581</v>
      </c>
      <c r="Z10">
        <f t="shared" si="3"/>
        <v>11.512427782371576</v>
      </c>
      <c r="AC10" s="3">
        <v>22</v>
      </c>
      <c r="AD10" s="4">
        <f t="shared" si="4"/>
        <v>11.512427782371576</v>
      </c>
      <c r="AE10" s="3"/>
      <c r="AG10" s="3">
        <v>22</v>
      </c>
      <c r="AH10" s="4">
        <f t="shared" si="6"/>
        <v>11.512427782371576</v>
      </c>
      <c r="AI10">
        <f t="shared" si="7"/>
        <v>9.5539510083522678</v>
      </c>
    </row>
    <row r="11" spans="1:35" x14ac:dyDescent="0.3">
      <c r="A11">
        <v>0.308</v>
      </c>
      <c r="B11">
        <v>-0.53500000000000003</v>
      </c>
      <c r="C11">
        <v>1.615</v>
      </c>
      <c r="D11">
        <v>-1.028</v>
      </c>
      <c r="E11">
        <v>0.95799999999999996</v>
      </c>
      <c r="F11">
        <v>-0.66</v>
      </c>
      <c r="G11">
        <v>1.538</v>
      </c>
      <c r="H11">
        <v>0.75600000000000001</v>
      </c>
      <c r="I11">
        <v>1.306</v>
      </c>
      <c r="J11">
        <v>0.63200000000000001</v>
      </c>
      <c r="L11">
        <v>1.6</v>
      </c>
      <c r="M11">
        <v>10</v>
      </c>
      <c r="N11">
        <f t="shared" si="0"/>
        <v>16</v>
      </c>
      <c r="O11">
        <f t="shared" si="1"/>
        <v>25.600000000000005</v>
      </c>
      <c r="P11">
        <f t="shared" si="2"/>
        <v>2.5600000000000005</v>
      </c>
      <c r="R11">
        <v>0.26800000000000002</v>
      </c>
      <c r="T11">
        <v>0.93561499999999997</v>
      </c>
      <c r="V11">
        <f>R29/$B21</f>
        <v>0.16666666666666669</v>
      </c>
      <c r="X11">
        <f>(L11-R3)/T3</f>
        <v>1.4236620458034597</v>
      </c>
      <c r="Y11">
        <f t="shared" si="5"/>
        <v>0.14480817498646459</v>
      </c>
      <c r="Z11">
        <f t="shared" si="3"/>
        <v>2.579554178917336</v>
      </c>
      <c r="AC11" s="3">
        <v>10</v>
      </c>
      <c r="AD11" s="4">
        <f t="shared" si="4"/>
        <v>2.579554178917336</v>
      </c>
      <c r="AE11" s="3"/>
      <c r="AG11" s="3">
        <f>SUM(AC11:AC12)</f>
        <v>12</v>
      </c>
      <c r="AH11" s="4">
        <f>SUM(AD11:AD12)</f>
        <v>2.7481204407784467</v>
      </c>
      <c r="AI11">
        <f t="shared" si="7"/>
        <v>31.147570575216449</v>
      </c>
    </row>
    <row r="12" spans="1:35" x14ac:dyDescent="0.3">
      <c r="A12">
        <v>0.24399999999999999</v>
      </c>
      <c r="B12">
        <v>2.1339999999999999</v>
      </c>
      <c r="C12">
        <v>0.112</v>
      </c>
      <c r="D12">
        <v>-1.3520000000000001</v>
      </c>
      <c r="E12">
        <v>-0.60099999999999998</v>
      </c>
      <c r="F12">
        <v>-3.5000000000000003E-2</v>
      </c>
      <c r="G12">
        <v>0.93300000000000005</v>
      </c>
      <c r="H12">
        <v>1.0569999999999999</v>
      </c>
      <c r="I12">
        <v>5.8000000000000003E-2</v>
      </c>
      <c r="J12">
        <v>-3.2850000000000001</v>
      </c>
      <c r="L12">
        <v>2.2000000000000002</v>
      </c>
      <c r="M12">
        <v>2</v>
      </c>
      <c r="N12">
        <f t="shared" si="0"/>
        <v>4.4000000000000004</v>
      </c>
      <c r="O12">
        <f t="shared" si="1"/>
        <v>9.6800000000000015</v>
      </c>
      <c r="P12">
        <f t="shared" si="2"/>
        <v>4.8400000000000007</v>
      </c>
      <c r="R12">
        <v>0.26800000000000002</v>
      </c>
      <c r="T12">
        <v>0.93561499999999997</v>
      </c>
      <c r="V12">
        <f>T29/$B21</f>
        <v>3.3333333333333333E-2</v>
      </c>
      <c r="X12">
        <f>(L12-R3)/T3</f>
        <v>2.0649512556248379</v>
      </c>
      <c r="Y12">
        <f t="shared" si="5"/>
        <v>4.7313936927355013E-2</v>
      </c>
      <c r="Z12">
        <f t="shared" si="3"/>
        <v>0.16856626186111101</v>
      </c>
      <c r="AC12" s="3">
        <v>2</v>
      </c>
      <c r="AD12" s="4">
        <f t="shared" si="4"/>
        <v>0.16856626186111101</v>
      </c>
      <c r="AE12" s="3"/>
      <c r="AG12" s="3"/>
      <c r="AH12" s="4"/>
    </row>
    <row r="13" spans="1:35" x14ac:dyDescent="0.3">
      <c r="L13" t="s">
        <v>30</v>
      </c>
      <c r="M13">
        <f>SUM(M3:M12)</f>
        <v>100</v>
      </c>
      <c r="N13">
        <f>SUM(N3:N12)</f>
        <v>26.799999999999997</v>
      </c>
      <c r="O13">
        <f t="shared" ref="O13" si="8">SUM(O3:O12)</f>
        <v>94.720000000000027</v>
      </c>
      <c r="P13">
        <f>SUM(P3:P12)</f>
        <v>32.20000000000001</v>
      </c>
      <c r="AB13" t="s">
        <v>30</v>
      </c>
      <c r="AC13">
        <f>SUM(AC3:AC12)</f>
        <v>100</v>
      </c>
      <c r="AF13" t="s">
        <v>30</v>
      </c>
      <c r="AG13">
        <f>SUM(AG3:AG12)</f>
        <v>100</v>
      </c>
      <c r="AI13">
        <f>SUM(AI6:AI11)</f>
        <v>111.68290426687871</v>
      </c>
    </row>
    <row r="14" spans="1:35" x14ac:dyDescent="0.3">
      <c r="A14" t="s">
        <v>10</v>
      </c>
      <c r="C14">
        <f>COUNT(A2:J12)</f>
        <v>100</v>
      </c>
    </row>
    <row r="15" spans="1:35" x14ac:dyDescent="0.3">
      <c r="A15" t="s">
        <v>1</v>
      </c>
    </row>
    <row r="16" spans="1:35" x14ac:dyDescent="0.3">
      <c r="A16" t="s">
        <v>2</v>
      </c>
      <c r="B16" t="s">
        <v>3</v>
      </c>
    </row>
    <row r="17" spans="1:23" x14ac:dyDescent="0.3">
      <c r="A17">
        <f>MIN(A2:J12)</f>
        <v>-3.2850000000000001</v>
      </c>
      <c r="B17">
        <f>MAX(A2:J12)</f>
        <v>2.1339999999999999</v>
      </c>
    </row>
    <row r="18" spans="1:23" x14ac:dyDescent="0.3">
      <c r="A18" t="s">
        <v>21</v>
      </c>
    </row>
    <row r="19" spans="1:23" x14ac:dyDescent="0.3">
      <c r="A19" t="s">
        <v>4</v>
      </c>
      <c r="C19">
        <f>SQRT(100)</f>
        <v>10</v>
      </c>
    </row>
    <row r="20" spans="1:23" x14ac:dyDescent="0.3">
      <c r="A20" t="s">
        <v>24</v>
      </c>
      <c r="C20">
        <f>2.5+3.5</f>
        <v>6</v>
      </c>
    </row>
    <row r="21" spans="1:23" ht="18" x14ac:dyDescent="0.35">
      <c r="A21" s="1" t="s">
        <v>25</v>
      </c>
      <c r="B21">
        <f>C20/10</f>
        <v>0.6</v>
      </c>
    </row>
    <row r="23" spans="1:23" x14ac:dyDescent="0.3">
      <c r="A23" t="s">
        <v>23</v>
      </c>
    </row>
    <row r="24" spans="1:23" x14ac:dyDescent="0.3">
      <c r="A24" t="s">
        <v>5</v>
      </c>
      <c r="B24" s="5">
        <v>1</v>
      </c>
      <c r="C24" s="5"/>
      <c r="D24" s="5">
        <v>2</v>
      </c>
      <c r="E24" s="5"/>
      <c r="F24" s="5">
        <v>3</v>
      </c>
      <c r="G24" s="5"/>
      <c r="H24" s="5">
        <v>4</v>
      </c>
      <c r="I24" s="5"/>
      <c r="J24" s="5">
        <v>5</v>
      </c>
      <c r="K24" s="5"/>
      <c r="L24" s="5">
        <v>6</v>
      </c>
      <c r="M24" s="5"/>
      <c r="N24" s="5">
        <v>7</v>
      </c>
      <c r="O24" s="5"/>
      <c r="P24" s="5">
        <v>8</v>
      </c>
      <c r="Q24" s="5"/>
      <c r="R24" s="5">
        <v>9</v>
      </c>
      <c r="S24" s="5"/>
      <c r="T24" s="5">
        <v>10</v>
      </c>
      <c r="U24" s="5"/>
    </row>
    <row r="25" spans="1:23" x14ac:dyDescent="0.3">
      <c r="A25" t="s">
        <v>6</v>
      </c>
      <c r="B25" s="5" t="s">
        <v>11</v>
      </c>
      <c r="C25" s="5"/>
      <c r="D25" s="5" t="s">
        <v>14</v>
      </c>
      <c r="E25" s="5"/>
      <c r="F25" s="5" t="s">
        <v>13</v>
      </c>
      <c r="G25" s="5"/>
      <c r="H25" s="5" t="s">
        <v>15</v>
      </c>
      <c r="I25" s="5"/>
      <c r="J25" s="5" t="s">
        <v>16</v>
      </c>
      <c r="K25" s="5"/>
      <c r="L25" s="5" t="s">
        <v>17</v>
      </c>
      <c r="M25" s="5"/>
      <c r="N25" s="5" t="s">
        <v>18</v>
      </c>
      <c r="O25" s="5"/>
      <c r="P25" s="5" t="s">
        <v>19</v>
      </c>
      <c r="Q25" s="5"/>
      <c r="R25" s="5" t="s">
        <v>12</v>
      </c>
      <c r="S25" s="5"/>
      <c r="T25" s="5" t="s">
        <v>20</v>
      </c>
      <c r="U25" s="5"/>
    </row>
    <row r="26" spans="1:23" x14ac:dyDescent="0.3">
      <c r="B26">
        <v>-3.5</v>
      </c>
      <c r="C26">
        <v>-2.9</v>
      </c>
      <c r="D26">
        <v>-2.9</v>
      </c>
      <c r="E26">
        <v>-2.2999999999999998</v>
      </c>
      <c r="F26">
        <v>-2.2999999999999998</v>
      </c>
      <c r="G26">
        <v>-1.7</v>
      </c>
      <c r="H26">
        <v>-1.7</v>
      </c>
      <c r="I26">
        <v>-1.1000000000000001</v>
      </c>
      <c r="J26">
        <v>-1.1000000000000001</v>
      </c>
      <c r="K26">
        <v>-0.5</v>
      </c>
      <c r="L26">
        <v>-0.5</v>
      </c>
      <c r="M26">
        <v>0.1</v>
      </c>
      <c r="N26">
        <v>0.1</v>
      </c>
      <c r="O26">
        <v>0.7</v>
      </c>
      <c r="P26">
        <v>0.7</v>
      </c>
      <c r="Q26">
        <v>1.3</v>
      </c>
      <c r="R26">
        <v>1.3</v>
      </c>
      <c r="S26">
        <v>1.9</v>
      </c>
      <c r="T26">
        <v>1.9</v>
      </c>
      <c r="U26">
        <v>2.5</v>
      </c>
    </row>
    <row r="27" spans="1:23" x14ac:dyDescent="0.3">
      <c r="A27" t="s">
        <v>7</v>
      </c>
      <c r="B27" s="5">
        <f>AVERAGE(B26,C26)</f>
        <v>-3.2</v>
      </c>
      <c r="C27" s="5"/>
      <c r="D27" s="5">
        <f t="shared" ref="D27" si="9">AVERAGE(D26,E26)</f>
        <v>-2.5999999999999996</v>
      </c>
      <c r="E27" s="5"/>
      <c r="F27" s="5">
        <f t="shared" ref="F27" si="10">AVERAGE(F26,G26)</f>
        <v>-2</v>
      </c>
      <c r="G27" s="5"/>
      <c r="H27" s="5">
        <f t="shared" ref="H27" si="11">AVERAGE(H26,I26)</f>
        <v>-1.4</v>
      </c>
      <c r="I27" s="5"/>
      <c r="J27" s="5">
        <f t="shared" ref="J27" si="12">AVERAGE(J26,K26)</f>
        <v>-0.8</v>
      </c>
      <c r="K27" s="5"/>
      <c r="L27" s="5">
        <f t="shared" ref="L27" si="13">AVERAGE(L26,M26)</f>
        <v>-0.2</v>
      </c>
      <c r="M27" s="5"/>
      <c r="N27" s="5">
        <f t="shared" ref="N27" si="14">AVERAGE(N26,O26)</f>
        <v>0.39999999999999997</v>
      </c>
      <c r="O27" s="5"/>
      <c r="P27" s="5">
        <f t="shared" ref="P27" si="15">AVERAGE(P26,Q26)</f>
        <v>1</v>
      </c>
      <c r="Q27" s="5"/>
      <c r="R27" s="5">
        <f t="shared" ref="R27" si="16">AVERAGE(R26,S26)</f>
        <v>1.6</v>
      </c>
      <c r="S27" s="5"/>
      <c r="T27" s="5">
        <f t="shared" ref="T27" si="17">AVERAGE(T26,U26)</f>
        <v>2.2000000000000002</v>
      </c>
      <c r="U27" s="5"/>
    </row>
    <row r="28" spans="1:23" x14ac:dyDescent="0.3">
      <c r="A28" t="s">
        <v>8</v>
      </c>
      <c r="B28" s="5">
        <f>SUM(COUNTIFS($A2:$J12,"&gt;="&amp;B26,$A2:$J12,"&lt;"&amp;C26))</f>
        <v>1</v>
      </c>
      <c r="C28" s="5"/>
      <c r="D28" s="5">
        <f t="shared" ref="D28" si="18">SUM(COUNTIFS($A2:$J12,"&gt;="&amp;D26,$A2:$J12,"&lt;"&amp;E26))</f>
        <v>0</v>
      </c>
      <c r="E28" s="5"/>
      <c r="F28" s="5">
        <f t="shared" ref="F28" si="19">SUM(COUNTIFS($A2:$J12,"&gt;="&amp;F26,$A2:$J12,"&lt;"&amp;G26))</f>
        <v>1</v>
      </c>
      <c r="G28" s="5"/>
      <c r="H28" s="5">
        <f t="shared" ref="H28" si="20">SUM(COUNTIFS($A2:$J12,"&gt;="&amp;H26,$A2:$J12,"&lt;"&amp;I26))</f>
        <v>4</v>
      </c>
      <c r="I28" s="5"/>
      <c r="J28" s="5">
        <f t="shared" ref="J28" si="21">SUM(COUNTIFS($A2:$J12,"&gt;="&amp;J26,$A2:$J12,"&lt;"&amp;K26))</f>
        <v>16</v>
      </c>
      <c r="K28" s="5"/>
      <c r="L28" s="5">
        <f t="shared" ref="L28" si="22">SUM(COUNTIFS($A2:$J12,"&gt;="&amp;L26,$A2:$J12,"&lt;"&amp;M26))</f>
        <v>16</v>
      </c>
      <c r="M28" s="5"/>
      <c r="N28" s="5">
        <f t="shared" ref="N28" si="23">SUM(COUNTIFS($A2:$J12,"&gt;="&amp;N26,$A2:$J12,"&lt;"&amp;O26))</f>
        <v>28</v>
      </c>
      <c r="O28" s="5"/>
      <c r="P28" s="5">
        <f t="shared" ref="P28" si="24">SUM(COUNTIFS($A2:$J12,"&gt;="&amp;P26,$A2:$J12,"&lt;"&amp;Q26))</f>
        <v>22</v>
      </c>
      <c r="Q28" s="5"/>
      <c r="R28" s="5">
        <f t="shared" ref="R28" si="25">SUM(COUNTIFS($A2:$J12,"&gt;="&amp;R26,$A2:$J12,"&lt;"&amp;S26))</f>
        <v>10</v>
      </c>
      <c r="S28" s="5"/>
      <c r="T28" s="5">
        <f>SUM(COUNTIFS($A2:$J12,"&gt;="&amp;T26,$A2:$J12,"&lt;="&amp;U26))</f>
        <v>2</v>
      </c>
      <c r="U28" s="5"/>
      <c r="W28" t="s">
        <v>22</v>
      </c>
    </row>
    <row r="29" spans="1:23" x14ac:dyDescent="0.3">
      <c r="A29" t="s">
        <v>9</v>
      </c>
      <c r="B29" s="5">
        <f>B28/$C14</f>
        <v>0.01</v>
      </c>
      <c r="C29" s="5"/>
      <c r="D29" s="5">
        <f t="shared" ref="D29" si="26">D28/$C14</f>
        <v>0</v>
      </c>
      <c r="E29" s="5"/>
      <c r="F29" s="5">
        <f t="shared" ref="F29" si="27">F28/$C14</f>
        <v>0.01</v>
      </c>
      <c r="G29" s="5"/>
      <c r="H29" s="5">
        <f t="shared" ref="H29" si="28">H28/$C14</f>
        <v>0.04</v>
      </c>
      <c r="I29" s="5"/>
      <c r="J29" s="5">
        <f t="shared" ref="J29" si="29">J28/$C14</f>
        <v>0.16</v>
      </c>
      <c r="K29" s="5"/>
      <c r="L29" s="5">
        <f t="shared" ref="L29" si="30">L28/$C14</f>
        <v>0.16</v>
      </c>
      <c r="M29" s="5"/>
      <c r="N29" s="5">
        <f t="shared" ref="N29" si="31">N28/$C14</f>
        <v>0.28000000000000003</v>
      </c>
      <c r="O29" s="5"/>
      <c r="P29" s="5">
        <f t="shared" ref="P29" si="32">P28/$C14</f>
        <v>0.22</v>
      </c>
      <c r="Q29" s="5"/>
      <c r="R29" s="5">
        <f t="shared" ref="R29" si="33">R28/$C14</f>
        <v>0.1</v>
      </c>
      <c r="S29" s="5"/>
      <c r="T29" s="5">
        <f t="shared" ref="T29" si="34">T28/$C14</f>
        <v>0.02</v>
      </c>
      <c r="U29" s="5"/>
      <c r="W29">
        <f>SUM(B29:U29)</f>
        <v>1</v>
      </c>
    </row>
    <row r="30" spans="1:23" x14ac:dyDescent="0.3">
      <c r="A30" t="s">
        <v>26</v>
      </c>
      <c r="B30" s="5">
        <f>B29/$B21</f>
        <v>1.6666666666666666E-2</v>
      </c>
      <c r="C30" s="5"/>
      <c r="D30" s="5">
        <f>D29/$B21</f>
        <v>0</v>
      </c>
      <c r="E30" s="5"/>
      <c r="F30" s="5">
        <f>F29/$B21</f>
        <v>1.6666666666666666E-2</v>
      </c>
      <c r="G30" s="5"/>
      <c r="H30" s="5">
        <f>H29/$B21</f>
        <v>6.6666666666666666E-2</v>
      </c>
      <c r="I30" s="5"/>
      <c r="J30" s="5">
        <f>J29/$B21</f>
        <v>0.26666666666666666</v>
      </c>
      <c r="K30" s="5"/>
      <c r="L30" s="5">
        <f>L29/$B21</f>
        <v>0.26666666666666666</v>
      </c>
      <c r="M30" s="5"/>
      <c r="N30" s="5">
        <f>N29/$B21</f>
        <v>0.46666666666666673</v>
      </c>
      <c r="O30" s="5"/>
      <c r="P30" s="5">
        <f>P29/$B21</f>
        <v>0.3666666666666667</v>
      </c>
      <c r="Q30" s="5"/>
      <c r="R30" s="5">
        <f>R29/$B21</f>
        <v>0.16666666666666669</v>
      </c>
      <c r="S30" s="5"/>
      <c r="T30" s="5">
        <f>T29/$B21</f>
        <v>3.3333333333333333E-2</v>
      </c>
      <c r="U30" s="5"/>
    </row>
    <row r="127" spans="1:1" x14ac:dyDescent="0.3">
      <c r="A127" s="2"/>
    </row>
  </sheetData>
  <mergeCells count="60">
    <mergeCell ref="B24:C24"/>
    <mergeCell ref="D24:E24"/>
    <mergeCell ref="F24:G24"/>
    <mergeCell ref="J24:K24"/>
    <mergeCell ref="H24:I24"/>
    <mergeCell ref="N24:O24"/>
    <mergeCell ref="P24:Q24"/>
    <mergeCell ref="R24:S24"/>
    <mergeCell ref="T24:U24"/>
    <mergeCell ref="D25:E25"/>
    <mergeCell ref="F25:G25"/>
    <mergeCell ref="H25:I25"/>
    <mergeCell ref="J25:K25"/>
    <mergeCell ref="L25:M25"/>
    <mergeCell ref="L24:M24"/>
    <mergeCell ref="N25:O25"/>
    <mergeCell ref="P25:Q25"/>
    <mergeCell ref="R25:S25"/>
    <mergeCell ref="T25:U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L28:M28"/>
    <mergeCell ref="P28:Q28"/>
    <mergeCell ref="R28:S28"/>
    <mergeCell ref="T28:U28"/>
    <mergeCell ref="B29:C29"/>
    <mergeCell ref="D29:E29"/>
    <mergeCell ref="F29:G29"/>
    <mergeCell ref="H29:I29"/>
    <mergeCell ref="J29:K29"/>
    <mergeCell ref="L29:M29"/>
    <mergeCell ref="B28:C28"/>
    <mergeCell ref="D28:E28"/>
    <mergeCell ref="F28:G28"/>
    <mergeCell ref="H28:I28"/>
    <mergeCell ref="J28:K28"/>
    <mergeCell ref="N30:O30"/>
    <mergeCell ref="P30:Q30"/>
    <mergeCell ref="R30:S30"/>
    <mergeCell ref="T30:U30"/>
    <mergeCell ref="B25:C25"/>
    <mergeCell ref="N29:O29"/>
    <mergeCell ref="P29:Q29"/>
    <mergeCell ref="R29:S29"/>
    <mergeCell ref="T29:U29"/>
    <mergeCell ref="B30:C30"/>
    <mergeCell ref="D30:E30"/>
    <mergeCell ref="F30:G30"/>
    <mergeCell ref="H30:I30"/>
    <mergeCell ref="J30:K30"/>
    <mergeCell ref="L30:M30"/>
    <mergeCell ref="N28:O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Касьяненко Вера Михайловна</dc:creator>
  <cp:lastModifiedBy>Касьяненко Вера Михайловна</cp:lastModifiedBy>
  <dcterms:created xsi:type="dcterms:W3CDTF">2024-03-08T20:18:17Z</dcterms:created>
  <dcterms:modified xsi:type="dcterms:W3CDTF">2024-05-04T12:17:00Z</dcterms:modified>
</cp:coreProperties>
</file>