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meshka\Downloads\Telegram Desktop\"/>
    </mc:Choice>
  </mc:AlternateContent>
  <xr:revisionPtr revIDLastSave="0" documentId="13_ncr:1_{BDAA5F78-8978-48DF-90D6-9B8491BF229A}" xr6:coauthVersionLast="47" xr6:coauthVersionMax="47" xr10:uidLastSave="{00000000-0000-0000-0000-000000000000}"/>
  <bookViews>
    <workbookView xWindow="-108" yWindow="-108" windowWidth="23256" windowHeight="12576" xr2:uid="{D2FA6A71-B509-8841-891E-921DB68C1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" l="1"/>
  <c r="B108" i="1" s="1"/>
  <c r="G113" i="1"/>
  <c r="G112" i="1"/>
  <c r="B107" i="1"/>
  <c r="F41" i="1"/>
  <c r="G41" i="1"/>
  <c r="E40" i="1"/>
  <c r="F40" i="1"/>
  <c r="G40" i="1"/>
  <c r="E39" i="1"/>
  <c r="F39" i="1"/>
  <c r="G39" i="1"/>
  <c r="E38" i="1"/>
  <c r="F38" i="1"/>
  <c r="F63" i="1" s="1"/>
  <c r="G38" i="1"/>
  <c r="G63" i="1" s="1"/>
  <c r="F37" i="1"/>
  <c r="G37" i="1"/>
  <c r="A36" i="1"/>
  <c r="B36" i="1"/>
  <c r="C36" i="1"/>
  <c r="D36" i="1"/>
  <c r="E36" i="1"/>
  <c r="E63" i="1" s="1"/>
  <c r="F36" i="1"/>
  <c r="G36" i="1"/>
  <c r="H36" i="1"/>
  <c r="I36" i="1"/>
  <c r="I35" i="1"/>
  <c r="I41" i="1" s="1"/>
  <c r="B35" i="1"/>
  <c r="B41" i="1" s="1"/>
  <c r="C35" i="1"/>
  <c r="C41" i="1" s="1"/>
  <c r="D35" i="1"/>
  <c r="D41" i="1" s="1"/>
  <c r="E35" i="1"/>
  <c r="F35" i="1"/>
  <c r="G35" i="1"/>
  <c r="H35" i="1"/>
  <c r="H41" i="1" s="1"/>
  <c r="A35" i="1"/>
  <c r="C16" i="1"/>
  <c r="D16" i="1"/>
  <c r="E16" i="1"/>
  <c r="F16" i="1"/>
  <c r="G16" i="1"/>
  <c r="H16" i="1"/>
  <c r="I16" i="1"/>
  <c r="B16" i="1"/>
  <c r="B13" i="1"/>
  <c r="B12" i="1"/>
  <c r="C4" i="1"/>
  <c r="D4" i="1"/>
  <c r="E4" i="1"/>
  <c r="F4" i="1"/>
  <c r="G4" i="1"/>
  <c r="H4" i="1"/>
  <c r="I4" i="1"/>
  <c r="B4" i="1"/>
  <c r="C3" i="1"/>
  <c r="D3" i="1"/>
  <c r="E3" i="1"/>
  <c r="F3" i="1"/>
  <c r="G3" i="1"/>
  <c r="H3" i="1"/>
  <c r="I3" i="1"/>
  <c r="B3" i="1"/>
  <c r="B10" i="1" s="1"/>
  <c r="B9" i="1"/>
  <c r="C63" i="1" l="1"/>
  <c r="H63" i="1"/>
  <c r="I37" i="1"/>
  <c r="I38" i="1"/>
  <c r="I63" i="1" s="1"/>
  <c r="I39" i="1"/>
  <c r="I40" i="1"/>
  <c r="E37" i="1"/>
  <c r="E41" i="1"/>
  <c r="D37" i="1"/>
  <c r="D38" i="1"/>
  <c r="D63" i="1" s="1"/>
  <c r="D39" i="1"/>
  <c r="D40" i="1"/>
  <c r="C37" i="1"/>
  <c r="C38" i="1"/>
  <c r="C39" i="1"/>
  <c r="C40" i="1"/>
  <c r="B37" i="1"/>
  <c r="B38" i="1"/>
  <c r="B63" i="1" s="1"/>
  <c r="B39" i="1"/>
  <c r="B40" i="1"/>
  <c r="H37" i="1"/>
  <c r="H38" i="1"/>
  <c r="H39" i="1"/>
  <c r="H40" i="1"/>
  <c r="B17" i="1"/>
  <c r="B64" i="1" l="1"/>
  <c r="B73" i="1" s="1"/>
  <c r="B104" i="1"/>
  <c r="B113" i="1" l="1"/>
  <c r="B112" i="1"/>
  <c r="B114" i="1"/>
  <c r="C146" i="1" l="1"/>
  <c r="C134" i="1"/>
  <c r="A146" i="1"/>
  <c r="A134" i="1"/>
  <c r="C140" i="1"/>
  <c r="C128" i="1"/>
  <c r="A117" i="1"/>
  <c r="A140" i="1"/>
  <c r="A128" i="1"/>
  <c r="C137" i="1"/>
  <c r="C125" i="1"/>
  <c r="A137" i="1"/>
  <c r="A125" i="1"/>
  <c r="C143" i="1"/>
  <c r="C131" i="1"/>
  <c r="A143" i="1"/>
  <c r="A131" i="1"/>
  <c r="C117" i="1"/>
  <c r="C118" i="1"/>
  <c r="A118" i="1"/>
</calcChain>
</file>

<file path=xl/sharedStrings.xml><?xml version="1.0" encoding="utf-8"?>
<sst xmlns="http://schemas.openxmlformats.org/spreadsheetml/2006/main" count="44" uniqueCount="27">
  <si>
    <t>x(i)</t>
  </si>
  <si>
    <t>y(i)</t>
  </si>
  <si>
    <t>y=43.5878-1.9856x</t>
  </si>
  <si>
    <t>a0</t>
  </si>
  <si>
    <t>a1</t>
  </si>
  <si>
    <t>S</t>
  </si>
  <si>
    <t>Экстремум</t>
  </si>
  <si>
    <t>+458a1</t>
  </si>
  <si>
    <t>+458a</t>
  </si>
  <si>
    <t>+18 210a1</t>
  </si>
  <si>
    <t>+16a0</t>
  </si>
  <si>
    <t>xy</t>
  </si>
  <si>
    <t>x^2</t>
  </si>
  <si>
    <t>x^3</t>
  </si>
  <si>
    <t>x^4</t>
  </si>
  <si>
    <t>x^2 * y</t>
  </si>
  <si>
    <t>a2</t>
  </si>
  <si>
    <t>S=</t>
  </si>
  <si>
    <t>F</t>
  </si>
  <si>
    <t>sigma^2</t>
  </si>
  <si>
    <t>P</t>
  </si>
  <si>
    <t>det=</t>
  </si>
  <si>
    <t>sigma a0</t>
  </si>
  <si>
    <t>sigma a1</t>
  </si>
  <si>
    <t>K</t>
  </si>
  <si>
    <t>t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</si>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</sst>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746760</xdr:colOff>
      <xdr:row>5</xdr:row>
      <xdr:rowOff>121921</xdr:rowOff>
    </xdr:from>
    <xdr:to>
      <xdr:col>8</xdr:col>
      <xdr:colOff>91440</xdr:colOff>
      <xdr:row>13</xdr:row>
      <xdr:rowOff>129541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516CD01-C3C2-1C86-2698-DBFB86E30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960" y="1188721"/>
          <a:ext cx="1905000" cy="1592580"/>
        </a:xfrm>
        <a:prstGeom prst="rect">
          <a:avLst/>
        </a:prstGeom>
      </xdr:spPr>
    </xdr:pic>
    <xdr:clientData/>
  </xdr:twoCellAnchor>
  <xdr:twoCellAnchor editAs="oneCell">
    <xdr:from>
      <xdr:col>0</xdr:col>
      <xdr:colOff>314227</xdr:colOff>
      <xdr:row>65</xdr:row>
      <xdr:rowOff>15712</xdr:rowOff>
    </xdr:from>
    <xdr:to>
      <xdr:col>8</xdr:col>
      <xdr:colOff>82474</xdr:colOff>
      <xdr:row>69</xdr:row>
      <xdr:rowOff>163725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4BF46B1-3F30-BE29-60DF-608073D78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227" y="13016846"/>
          <a:ext cx="6697010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6AC9-AC3A-E04A-9075-70DDCE0D157C}">
  <dimension ref="A1:N146"/>
  <sheetViews>
    <sheetView tabSelected="1" topLeftCell="A102" zoomScale="86" workbookViewId="0">
      <selection activeCell="O23" sqref="O23:O36"/>
    </sheetView>
  </sheetViews>
  <sheetFormatPr defaultColWidth="11.19921875" defaultRowHeight="15.6" x14ac:dyDescent="0.3"/>
  <cols>
    <col min="4" max="4" width="12.19921875" bestFit="1" customWidth="1"/>
  </cols>
  <sheetData>
    <row r="1" spans="1:14" x14ac:dyDescent="0.3">
      <c r="A1" t="s">
        <v>0</v>
      </c>
      <c r="B1">
        <v>3</v>
      </c>
      <c r="C1">
        <v>10</v>
      </c>
      <c r="D1">
        <v>16</v>
      </c>
      <c r="E1">
        <v>23</v>
      </c>
      <c r="F1">
        <v>31</v>
      </c>
      <c r="G1">
        <v>40</v>
      </c>
      <c r="H1">
        <v>49</v>
      </c>
      <c r="I1">
        <v>57</v>
      </c>
    </row>
    <row r="2" spans="1:14" x14ac:dyDescent="0.3">
      <c r="A2" t="s">
        <v>1</v>
      </c>
      <c r="B2">
        <v>39.6</v>
      </c>
      <c r="C2">
        <v>22.6</v>
      </c>
      <c r="D2">
        <v>12.7</v>
      </c>
      <c r="E2">
        <v>-3.2</v>
      </c>
      <c r="F2">
        <v>-17.100000000000001</v>
      </c>
      <c r="G2">
        <v>-34.9</v>
      </c>
      <c r="H2">
        <v>-55.3</v>
      </c>
      <c r="I2">
        <v>-69.8</v>
      </c>
      <c r="K2" t="s">
        <v>2</v>
      </c>
      <c r="M2" t="s">
        <v>3</v>
      </c>
      <c r="N2">
        <v>43.587800000000001</v>
      </c>
    </row>
    <row r="3" spans="1:14" x14ac:dyDescent="0.3">
      <c r="A3" t="s">
        <v>11</v>
      </c>
      <c r="B3">
        <f>B1*B2</f>
        <v>118.80000000000001</v>
      </c>
      <c r="C3">
        <f t="shared" ref="C3:I3" si="0">C1*C2</f>
        <v>226</v>
      </c>
      <c r="D3">
        <f t="shared" si="0"/>
        <v>203.2</v>
      </c>
      <c r="E3">
        <f t="shared" si="0"/>
        <v>-73.600000000000009</v>
      </c>
      <c r="F3">
        <f t="shared" si="0"/>
        <v>-530.1</v>
      </c>
      <c r="G3">
        <f t="shared" si="0"/>
        <v>-1396</v>
      </c>
      <c r="H3">
        <f t="shared" si="0"/>
        <v>-2709.7</v>
      </c>
      <c r="I3">
        <f t="shared" si="0"/>
        <v>-3978.6</v>
      </c>
      <c r="M3" t="s">
        <v>4</v>
      </c>
      <c r="N3">
        <v>-1.9856</v>
      </c>
    </row>
    <row r="4" spans="1:14" x14ac:dyDescent="0.3">
      <c r="A4" t="s">
        <v>12</v>
      </c>
      <c r="B4">
        <f>B1^2</f>
        <v>9</v>
      </c>
      <c r="C4">
        <f t="shared" ref="C4:I4" si="1">C1^2</f>
        <v>100</v>
      </c>
      <c r="D4">
        <f t="shared" si="1"/>
        <v>256</v>
      </c>
      <c r="E4">
        <f t="shared" si="1"/>
        <v>529</v>
      </c>
      <c r="F4">
        <f t="shared" si="1"/>
        <v>961</v>
      </c>
      <c r="G4">
        <f t="shared" si="1"/>
        <v>1600</v>
      </c>
      <c r="H4">
        <f t="shared" si="1"/>
        <v>2401</v>
      </c>
      <c r="I4">
        <f t="shared" si="1"/>
        <v>3249</v>
      </c>
    </row>
    <row r="9" spans="1:14" x14ac:dyDescent="0.3">
      <c r="A9" t="s">
        <v>6</v>
      </c>
      <c r="B9">
        <f>-2*(SUM(B2:I2))</f>
        <v>210.79999999999998</v>
      </c>
      <c r="C9" t="s">
        <v>10</v>
      </c>
      <c r="D9" t="s">
        <v>7</v>
      </c>
    </row>
    <row r="10" spans="1:14" x14ac:dyDescent="0.3">
      <c r="B10">
        <f>-2*(SUM(B3:I3))</f>
        <v>16280</v>
      </c>
      <c r="C10" t="s">
        <v>8</v>
      </c>
      <c r="D10" t="s">
        <v>9</v>
      </c>
    </row>
    <row r="12" spans="1:14" x14ac:dyDescent="0.3">
      <c r="B12">
        <f>904393/20399</f>
        <v>44.335163488406295</v>
      </c>
    </row>
    <row r="13" spans="1:14" x14ac:dyDescent="0.3">
      <c r="B13">
        <f>-204917/101995</f>
        <v>-2.0090886808176873</v>
      </c>
    </row>
    <row r="16" spans="1:14" x14ac:dyDescent="0.3">
      <c r="B16">
        <f>(B2-$B12-$B13*B1)^2</f>
        <v>1.6695290101741842</v>
      </c>
      <c r="C16">
        <f t="shared" ref="C16:I16" si="2">(C2-$B12-$B13*C1)^2</f>
        <v>2.7036458011462852</v>
      </c>
      <c r="D16">
        <f t="shared" si="2"/>
        <v>0.26036057800178475</v>
      </c>
      <c r="E16">
        <f t="shared" si="2"/>
        <v>1.7586044114316135</v>
      </c>
      <c r="F16">
        <f t="shared" si="2"/>
        <v>0.71670720681308009</v>
      </c>
      <c r="G16">
        <f t="shared" si="2"/>
        <v>1.2732498744031713</v>
      </c>
      <c r="H16">
        <f t="shared" si="2"/>
        <v>1.4156671785255723</v>
      </c>
      <c r="I16">
        <f t="shared" si="2"/>
        <v>0.14660576155437727</v>
      </c>
    </row>
    <row r="17" spans="1:2" x14ac:dyDescent="0.3">
      <c r="A17" t="s">
        <v>5</v>
      </c>
      <c r="B17">
        <f>SUM(B16:I16)</f>
        <v>9.9443698220500689</v>
      </c>
    </row>
    <row r="35" spans="1:9" x14ac:dyDescent="0.3">
      <c r="A35" t="str">
        <f>A1</f>
        <v>x(i)</v>
      </c>
      <c r="B35">
        <f t="shared" ref="B35:H36" si="3">B1</f>
        <v>3</v>
      </c>
      <c r="C35">
        <f t="shared" si="3"/>
        <v>10</v>
      </c>
      <c r="D35">
        <f t="shared" si="3"/>
        <v>16</v>
      </c>
      <c r="E35">
        <f t="shared" si="3"/>
        <v>23</v>
      </c>
      <c r="F35">
        <f t="shared" si="3"/>
        <v>31</v>
      </c>
      <c r="G35">
        <f t="shared" si="3"/>
        <v>40</v>
      </c>
      <c r="H35">
        <f t="shared" si="3"/>
        <v>49</v>
      </c>
      <c r="I35">
        <f>I1</f>
        <v>57</v>
      </c>
    </row>
    <row r="36" spans="1:9" x14ac:dyDescent="0.3">
      <c r="A36" t="str">
        <f>A2</f>
        <v>y(i)</v>
      </c>
      <c r="B36">
        <f t="shared" si="3"/>
        <v>39.6</v>
      </c>
      <c r="C36">
        <f t="shared" si="3"/>
        <v>22.6</v>
      </c>
      <c r="D36">
        <f t="shared" si="3"/>
        <v>12.7</v>
      </c>
      <c r="E36">
        <f t="shared" si="3"/>
        <v>-3.2</v>
      </c>
      <c r="F36">
        <f t="shared" si="3"/>
        <v>-17.100000000000001</v>
      </c>
      <c r="G36">
        <f t="shared" si="3"/>
        <v>-34.9</v>
      </c>
      <c r="H36">
        <f t="shared" si="3"/>
        <v>-55.3</v>
      </c>
      <c r="I36">
        <f>I2</f>
        <v>-69.8</v>
      </c>
    </row>
    <row r="37" spans="1:9" x14ac:dyDescent="0.3">
      <c r="A37" t="s">
        <v>11</v>
      </c>
      <c r="B37">
        <f>B35*B36</f>
        <v>118.80000000000001</v>
      </c>
      <c r="C37">
        <f t="shared" ref="C37:I37" si="4">C35*C36</f>
        <v>226</v>
      </c>
      <c r="D37">
        <f t="shared" si="4"/>
        <v>203.2</v>
      </c>
      <c r="E37">
        <f t="shared" si="4"/>
        <v>-73.600000000000009</v>
      </c>
      <c r="F37">
        <f t="shared" si="4"/>
        <v>-530.1</v>
      </c>
      <c r="G37">
        <f t="shared" si="4"/>
        <v>-1396</v>
      </c>
      <c r="H37">
        <f t="shared" si="4"/>
        <v>-2709.7</v>
      </c>
      <c r="I37">
        <f t="shared" si="4"/>
        <v>-3978.6</v>
      </c>
    </row>
    <row r="38" spans="1:9" x14ac:dyDescent="0.3">
      <c r="A38" t="s">
        <v>12</v>
      </c>
      <c r="B38">
        <f>B35^2</f>
        <v>9</v>
      </c>
      <c r="C38">
        <f t="shared" ref="C38:I38" si="5">C35^2</f>
        <v>100</v>
      </c>
      <c r="D38">
        <f t="shared" si="5"/>
        <v>256</v>
      </c>
      <c r="E38">
        <f t="shared" si="5"/>
        <v>529</v>
      </c>
      <c r="F38">
        <f t="shared" si="5"/>
        <v>961</v>
      </c>
      <c r="G38">
        <f t="shared" si="5"/>
        <v>1600</v>
      </c>
      <c r="H38">
        <f t="shared" si="5"/>
        <v>2401</v>
      </c>
      <c r="I38">
        <f t="shared" si="5"/>
        <v>3249</v>
      </c>
    </row>
    <row r="39" spans="1:9" x14ac:dyDescent="0.3">
      <c r="A39" t="s">
        <v>13</v>
      </c>
      <c r="B39">
        <f>B35^3</f>
        <v>27</v>
      </c>
      <c r="C39">
        <f t="shared" ref="C39:I39" si="6">C35^3</f>
        <v>1000</v>
      </c>
      <c r="D39">
        <f t="shared" si="6"/>
        <v>4096</v>
      </c>
      <c r="E39">
        <f t="shared" si="6"/>
        <v>12167</v>
      </c>
      <c r="F39">
        <f t="shared" si="6"/>
        <v>29791</v>
      </c>
      <c r="G39">
        <f t="shared" si="6"/>
        <v>64000</v>
      </c>
      <c r="H39">
        <f t="shared" si="6"/>
        <v>117649</v>
      </c>
      <c r="I39">
        <f t="shared" si="6"/>
        <v>185193</v>
      </c>
    </row>
    <row r="40" spans="1:9" x14ac:dyDescent="0.3">
      <c r="A40" t="s">
        <v>14</v>
      </c>
      <c r="B40">
        <f>B35^4</f>
        <v>81</v>
      </c>
      <c r="C40">
        <f t="shared" ref="C40:I40" si="7">C35^4</f>
        <v>10000</v>
      </c>
      <c r="D40">
        <f t="shared" si="7"/>
        <v>65536</v>
      </c>
      <c r="E40">
        <f t="shared" si="7"/>
        <v>279841</v>
      </c>
      <c r="F40">
        <f t="shared" si="7"/>
        <v>923521</v>
      </c>
      <c r="G40">
        <f t="shared" si="7"/>
        <v>2560000</v>
      </c>
      <c r="H40">
        <f t="shared" si="7"/>
        <v>5764801</v>
      </c>
      <c r="I40">
        <f t="shared" si="7"/>
        <v>10556001</v>
      </c>
    </row>
    <row r="41" spans="1:9" x14ac:dyDescent="0.3">
      <c r="A41" t="s">
        <v>15</v>
      </c>
      <c r="B41">
        <f>B35^2 *B36</f>
        <v>356.40000000000003</v>
      </c>
      <c r="C41">
        <f t="shared" ref="C41:I41" si="8">C35^2 *C36</f>
        <v>2260</v>
      </c>
      <c r="D41">
        <f t="shared" si="8"/>
        <v>3251.2</v>
      </c>
      <c r="E41">
        <f t="shared" si="8"/>
        <v>-1692.8000000000002</v>
      </c>
      <c r="F41">
        <f t="shared" si="8"/>
        <v>-16433.100000000002</v>
      </c>
      <c r="G41">
        <f t="shared" si="8"/>
        <v>-55840</v>
      </c>
      <c r="H41">
        <f t="shared" si="8"/>
        <v>-132775.29999999999</v>
      </c>
      <c r="I41">
        <f t="shared" si="8"/>
        <v>-226780.19999999998</v>
      </c>
    </row>
    <row r="57" spans="1:9" x14ac:dyDescent="0.3">
      <c r="A57" t="s">
        <v>3</v>
      </c>
      <c r="B57">
        <v>44.618279999999999</v>
      </c>
    </row>
    <row r="58" spans="1:9" x14ac:dyDescent="0.3">
      <c r="A58" t="s">
        <v>4</v>
      </c>
      <c r="B58">
        <v>-2.0383</v>
      </c>
    </row>
    <row r="59" spans="1:9" x14ac:dyDescent="0.3">
      <c r="A59" t="s">
        <v>16</v>
      </c>
      <c r="B59">
        <v>5.0000000000000001E-4</v>
      </c>
    </row>
    <row r="63" spans="1:9" x14ac:dyDescent="0.3">
      <c r="B63">
        <f>(B36-$B57-$B58*B35-$B59*B38)^2</f>
        <v>1.1927260944000073</v>
      </c>
      <c r="C63">
        <f t="shared" ref="C63:I63" si="9">(C36-$B57-$B58*C35-$B59*C38)^2</f>
        <v>2.8401686783999938</v>
      </c>
      <c r="D63">
        <f t="shared" si="9"/>
        <v>0.32094491040000078</v>
      </c>
      <c r="E63">
        <f t="shared" si="9"/>
        <v>1.4445155344000109</v>
      </c>
      <c r="F63">
        <f t="shared" si="9"/>
        <v>0.97717179040000102</v>
      </c>
      <c r="G63">
        <f t="shared" si="9"/>
        <v>1.473116238399981</v>
      </c>
      <c r="H63">
        <f t="shared" si="9"/>
        <v>1.5427627263999908</v>
      </c>
      <c r="I63">
        <f t="shared" si="9"/>
        <v>1.9689702400000061E-2</v>
      </c>
    </row>
    <row r="64" spans="1:9" x14ac:dyDescent="0.3">
      <c r="A64" t="s">
        <v>17</v>
      </c>
      <c r="B64">
        <f>SUM(B63:I63)</f>
        <v>9.8110956751999847</v>
      </c>
    </row>
    <row r="73" spans="1:2" x14ac:dyDescent="0.3">
      <c r="A73" t="s">
        <v>18</v>
      </c>
      <c r="B73">
        <f>(B17-B64)/((1/5)*B64)</f>
        <v>6.7920113747829497E-2</v>
      </c>
    </row>
    <row r="96" spans="1:9" x14ac:dyDescent="0.3">
      <c r="A96" t="s">
        <v>0</v>
      </c>
      <c r="B96">
        <v>3</v>
      </c>
      <c r="C96">
        <v>10</v>
      </c>
      <c r="D96">
        <v>16</v>
      </c>
      <c r="E96">
        <v>23</v>
      </c>
      <c r="F96">
        <v>31</v>
      </c>
      <c r="G96">
        <v>40</v>
      </c>
      <c r="H96">
        <v>49</v>
      </c>
      <c r="I96">
        <v>57</v>
      </c>
    </row>
    <row r="97" spans="1:9" x14ac:dyDescent="0.3">
      <c r="A97" t="s">
        <v>1</v>
      </c>
      <c r="B97">
        <v>39.6</v>
      </c>
      <c r="C97">
        <v>22.6</v>
      </c>
      <c r="D97">
        <v>12.7</v>
      </c>
      <c r="E97">
        <v>-3.2</v>
      </c>
      <c r="F97">
        <v>-17.100000000000001</v>
      </c>
      <c r="G97">
        <v>-34.9</v>
      </c>
      <c r="H97">
        <v>-55.3</v>
      </c>
      <c r="I97">
        <v>-69.8</v>
      </c>
    </row>
    <row r="98" spans="1:9" x14ac:dyDescent="0.3">
      <c r="A98" t="s">
        <v>11</v>
      </c>
      <c r="B98">
        <v>118.80000000000001</v>
      </c>
      <c r="C98">
        <v>226</v>
      </c>
      <c r="D98">
        <v>203.2</v>
      </c>
      <c r="E98">
        <v>-73.600000000000009</v>
      </c>
      <c r="F98">
        <v>-530.1</v>
      </c>
      <c r="G98">
        <v>-1396</v>
      </c>
      <c r="H98">
        <v>-2709.7</v>
      </c>
      <c r="I98">
        <v>-3978.6</v>
      </c>
    </row>
    <row r="99" spans="1:9" x14ac:dyDescent="0.3">
      <c r="A99" t="s">
        <v>12</v>
      </c>
      <c r="B99">
        <v>9</v>
      </c>
      <c r="C99">
        <v>100</v>
      </c>
      <c r="D99">
        <v>256</v>
      </c>
      <c r="E99">
        <v>529</v>
      </c>
      <c r="F99">
        <v>961</v>
      </c>
      <c r="G99">
        <v>1600</v>
      </c>
      <c r="H99">
        <v>2401</v>
      </c>
      <c r="I99">
        <v>3249</v>
      </c>
    </row>
    <row r="100" spans="1:9" x14ac:dyDescent="0.3">
      <c r="A100" t="s">
        <v>13</v>
      </c>
      <c r="B100">
        <v>27</v>
      </c>
      <c r="C100">
        <v>1000</v>
      </c>
      <c r="D100">
        <v>4096</v>
      </c>
      <c r="E100">
        <v>12167</v>
      </c>
      <c r="F100">
        <v>29791</v>
      </c>
      <c r="G100">
        <v>64000</v>
      </c>
      <c r="H100">
        <v>117649</v>
      </c>
      <c r="I100">
        <v>185193</v>
      </c>
    </row>
    <row r="101" spans="1:9" x14ac:dyDescent="0.3">
      <c r="A101" t="s">
        <v>14</v>
      </c>
      <c r="B101">
        <v>81</v>
      </c>
      <c r="C101">
        <v>10000</v>
      </c>
      <c r="D101">
        <v>65536</v>
      </c>
      <c r="E101">
        <v>279841</v>
      </c>
      <c r="F101">
        <v>923521</v>
      </c>
      <c r="G101">
        <v>2560000</v>
      </c>
      <c r="H101">
        <v>5764801</v>
      </c>
      <c r="I101">
        <v>10556001</v>
      </c>
    </row>
    <row r="102" spans="1:9" x14ac:dyDescent="0.3">
      <c r="A102" t="s">
        <v>15</v>
      </c>
      <c r="B102">
        <v>356.40000000000003</v>
      </c>
      <c r="C102">
        <v>2260</v>
      </c>
      <c r="D102">
        <v>3251.2</v>
      </c>
      <c r="E102">
        <v>-1692.8000000000002</v>
      </c>
      <c r="F102">
        <v>-16433.100000000002</v>
      </c>
      <c r="G102">
        <v>-55840</v>
      </c>
      <c r="H102">
        <v>-132775.29999999999</v>
      </c>
      <c r="I102">
        <v>-226780.19999999998</v>
      </c>
    </row>
    <row r="104" spans="1:9" x14ac:dyDescent="0.3">
      <c r="A104" t="s">
        <v>19</v>
      </c>
      <c r="B104">
        <f>B17/6</f>
        <v>1.6573949703416782</v>
      </c>
    </row>
    <row r="107" spans="1:9" x14ac:dyDescent="0.3">
      <c r="A107" t="s">
        <v>20</v>
      </c>
      <c r="B107">
        <f>SUM(B99:I99)</f>
        <v>9105</v>
      </c>
      <c r="C107">
        <f>-SUM(B96:I96)</f>
        <v>-229</v>
      </c>
    </row>
    <row r="108" spans="1:9" x14ac:dyDescent="0.3">
      <c r="B108">
        <f>C107</f>
        <v>-229</v>
      </c>
      <c r="C108">
        <v>8</v>
      </c>
    </row>
    <row r="110" spans="1:9" x14ac:dyDescent="0.3">
      <c r="A110" t="s">
        <v>21</v>
      </c>
      <c r="B110">
        <v>20399</v>
      </c>
    </row>
    <row r="111" spans="1:9" x14ac:dyDescent="0.3">
      <c r="F111" t="s">
        <v>25</v>
      </c>
      <c r="G111">
        <v>2.0150000000000001</v>
      </c>
    </row>
    <row r="112" spans="1:9" x14ac:dyDescent="0.3">
      <c r="A112" t="s">
        <v>22</v>
      </c>
      <c r="B112">
        <f>(B104/B110) *B107</f>
        <v>0.73977063605867832</v>
      </c>
      <c r="F112" t="s">
        <v>3</v>
      </c>
      <c r="G112">
        <f>904393/20399</f>
        <v>44.335163488406295</v>
      </c>
    </row>
    <row r="113" spans="1:9" x14ac:dyDescent="0.3">
      <c r="A113" t="s">
        <v>23</v>
      </c>
      <c r="B113">
        <f>(B104/B110) *C108</f>
        <v>6.4999067418664762E-4</v>
      </c>
      <c r="F113" t="s">
        <v>4</v>
      </c>
      <c r="G113">
        <f>-204917/101995</f>
        <v>-2.0090886808176873</v>
      </c>
    </row>
    <row r="114" spans="1:9" x14ac:dyDescent="0.3">
      <c r="A114" t="s">
        <v>24</v>
      </c>
      <c r="B114">
        <f>(C107*B104)/B110</f>
        <v>-1.8605983048592789E-2</v>
      </c>
    </row>
    <row r="117" spans="1:9" x14ac:dyDescent="0.3">
      <c r="A117">
        <f>G112-G111*SQRT(B112)</f>
        <v>42.60206359780814</v>
      </c>
      <c r="B117" t="s">
        <v>3</v>
      </c>
      <c r="C117">
        <f>G112+G111*SQRT(B112)</f>
        <v>46.068263379004449</v>
      </c>
    </row>
    <row r="118" spans="1:9" x14ac:dyDescent="0.3">
      <c r="A118">
        <f>G113-G111*SQRT(B113)</f>
        <v>-2.0604609338839048</v>
      </c>
      <c r="B118" t="s">
        <v>4</v>
      </c>
      <c r="C118">
        <f>G113+G111*SQRT(B113)</f>
        <v>-1.95771642775147</v>
      </c>
    </row>
    <row r="120" spans="1:9" x14ac:dyDescent="0.3">
      <c r="A120" s="1"/>
    </row>
    <row r="121" spans="1:9" x14ac:dyDescent="0.3">
      <c r="A121" t="s">
        <v>0</v>
      </c>
      <c r="B121">
        <v>3</v>
      </c>
      <c r="C121">
        <v>10</v>
      </c>
      <c r="D121">
        <v>16</v>
      </c>
      <c r="E121">
        <v>23</v>
      </c>
      <c r="F121">
        <v>31</v>
      </c>
      <c r="G121">
        <v>40</v>
      </c>
      <c r="H121">
        <v>49</v>
      </c>
      <c r="I121">
        <v>57</v>
      </c>
    </row>
    <row r="122" spans="1:9" x14ac:dyDescent="0.3">
      <c r="A122" t="s">
        <v>1</v>
      </c>
      <c r="B122">
        <v>39.6</v>
      </c>
      <c r="C122">
        <v>22.6</v>
      </c>
      <c r="D122">
        <v>12.7</v>
      </c>
      <c r="E122">
        <v>-3.2</v>
      </c>
      <c r="F122">
        <v>-17.100000000000001</v>
      </c>
      <c r="G122">
        <v>-34.9</v>
      </c>
      <c r="H122">
        <v>-55.3</v>
      </c>
      <c r="I122">
        <v>-69.8</v>
      </c>
    </row>
    <row r="124" spans="1:9" x14ac:dyDescent="0.3">
      <c r="A124" t="s">
        <v>26</v>
      </c>
      <c r="B124">
        <v>3</v>
      </c>
    </row>
    <row r="125" spans="1:9" x14ac:dyDescent="0.3">
      <c r="A125">
        <f>$G$112+$G$113*B124-$G$111*SQRT($B$112+2*$B$114*B124+$B$113*B124^2)</f>
        <v>36.703490907348879</v>
      </c>
      <c r="C125">
        <f>$G$112+$G$113*B124+$G$111*SQRT($B$112+2*$B$114*B124+$B$113*B124^2)</f>
        <v>39.912303984557582</v>
      </c>
    </row>
    <row r="127" spans="1:9" x14ac:dyDescent="0.3">
      <c r="B127">
        <v>10</v>
      </c>
    </row>
    <row r="128" spans="1:9" x14ac:dyDescent="0.3">
      <c r="A128">
        <f>$G$112+$G$113*B127-$G$111*SQRT($B$112+2*$B$114*B127+$B$113*B127^2)</f>
        <v>22.918887484999644</v>
      </c>
      <c r="C128">
        <f>$G$112+$G$113*B127+$G$111*SQRT($B$112+2*$B$114*B127+$B$113*B127^2)</f>
        <v>25.569665875459201</v>
      </c>
    </row>
    <row r="130" spans="1:3" x14ac:dyDescent="0.3">
      <c r="B130">
        <v>16</v>
      </c>
    </row>
    <row r="131" spans="1:3" x14ac:dyDescent="0.3">
      <c r="A131">
        <f>$G$112+$G$113*B130-$G$111*SQRT($B$112+2*$B$114*B130+$B$113*B130^2)</f>
        <v>11.066435333977301</v>
      </c>
      <c r="C131">
        <f>$G$112+$G$113*B130+$G$111*SQRT($B$112+2*$B$114*B130+$B$113*B130^2)</f>
        <v>13.313053856669294</v>
      </c>
    </row>
    <row r="133" spans="1:3" x14ac:dyDescent="0.3">
      <c r="B133">
        <v>23</v>
      </c>
    </row>
    <row r="134" spans="1:3" x14ac:dyDescent="0.3">
      <c r="A134">
        <f>$G$112+$G$113*B133-$G$111*SQRT($B$112+2*$B$114*B133+$B$113*B133^2)</f>
        <v>-2.8354777513212355</v>
      </c>
      <c r="C134">
        <f>$G$112+$G$113*B133+$G$111*SQRT($B$112+2*$B$114*B133+$B$113*B133^2)</f>
        <v>-0.9122745894797929</v>
      </c>
    </row>
    <row r="136" spans="1:3" x14ac:dyDescent="0.3">
      <c r="B136">
        <v>31</v>
      </c>
    </row>
    <row r="137" spans="1:3" x14ac:dyDescent="0.3">
      <c r="A137">
        <f>$G$112+$G$113*B136-$G$111*SQRT($B$112+2*$B$114*B136+$B$113*B136^2)</f>
        <v>-18.871821145019396</v>
      </c>
      <c r="C137">
        <f>$G$112+$G$113*B136+$G$111*SQRT($B$112+2*$B$114*B136+$B$113*B136^2)</f>
        <v>-17.021350088864622</v>
      </c>
    </row>
    <row r="139" spans="1:3" x14ac:dyDescent="0.3">
      <c r="B139">
        <v>40</v>
      </c>
    </row>
    <row r="140" spans="1:3" x14ac:dyDescent="0.3">
      <c r="A140">
        <f>$G$112+$G$113*B139-$G$111*SQRT($B$112+2*$B$114*B139+$B$113*B139^2)</f>
        <v>-37.115881075365827</v>
      </c>
      <c r="C140">
        <f>$G$112+$G$113*B139+$G$111*SQRT($B$112+2*$B$114*B139+$B$113*B139^2)</f>
        <v>-34.940886413236562</v>
      </c>
    </row>
    <row r="142" spans="1:3" x14ac:dyDescent="0.3">
      <c r="B142">
        <v>49</v>
      </c>
    </row>
    <row r="143" spans="1:3" x14ac:dyDescent="0.3">
      <c r="A143">
        <f>$G$112+$G$113*B142-$G$111*SQRT($B$112+2*$B$114*B142+$B$113*B142^2)</f>
        <v>-55.501862749633091</v>
      </c>
      <c r="C143">
        <f>$G$112+$G$113*B142+$G$111*SQRT($B$112+2*$B$114*B142+$B$113*B142^2)</f>
        <v>-52.718500993687684</v>
      </c>
    </row>
    <row r="145" spans="1:3" x14ac:dyDescent="0.3">
      <c r="B145">
        <v>57</v>
      </c>
    </row>
    <row r="146" spans="1:3" x14ac:dyDescent="0.3">
      <c r="A146">
        <f>$G$112+$G$113*B145-$G$111*SQRT($B$112+2*$B$114*B145+$B$113*B145^2)</f>
        <v>-71.905107314035064</v>
      </c>
      <c r="C146">
        <f>$G$112+$G$113*B145+$G$111*SQRT($B$112+2*$B$114*B145+$B$113*B145^2)</f>
        <v>-68.460675322368701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Кремпольская Екатерина Александровна</dc:creator>
  <cp:lastModifiedBy>Касьяненко Вера Михайловна</cp:lastModifiedBy>
  <dcterms:created xsi:type="dcterms:W3CDTF">2024-05-13T16:17:26Z</dcterms:created>
  <dcterms:modified xsi:type="dcterms:W3CDTF">2024-05-13T21:40:14Z</dcterms:modified>
</cp:coreProperties>
</file>