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CONSTANTS" sheetId="2" r:id="rId2"/>
  </sheets>
  <calcPr calcId="152511"/>
</workbook>
</file>

<file path=xl/calcChain.xml><?xml version="1.0" encoding="utf-8"?>
<calcChain xmlns="http://schemas.openxmlformats.org/spreadsheetml/2006/main">
  <c r="I4" i="1" l="1"/>
  <c r="K5" i="1"/>
  <c r="K6" i="1"/>
  <c r="K7" i="1"/>
  <c r="K8" i="1"/>
  <c r="K9" i="1"/>
  <c r="K4" i="1"/>
  <c r="I5" i="1"/>
  <c r="I6" i="1"/>
  <c r="I7" i="1"/>
  <c r="I8" i="1"/>
  <c r="I9" i="1"/>
  <c r="E6" i="1"/>
  <c r="E7" i="1" s="1"/>
  <c r="E8" i="1" s="1"/>
  <c r="E9" i="1" s="1"/>
  <c r="E5" i="1"/>
  <c r="H25" i="1"/>
  <c r="H24" i="1"/>
  <c r="H23" i="1"/>
  <c r="H22" i="1"/>
  <c r="H21" i="1"/>
  <c r="C6" i="1"/>
  <c r="C7" i="1" s="1"/>
  <c r="C8" i="1" s="1"/>
  <c r="C9" i="1" s="1"/>
  <c r="C5" i="1"/>
  <c r="B20" i="1" l="1"/>
  <c r="D25" i="1"/>
  <c r="D24" i="1"/>
  <c r="D23" i="1"/>
  <c r="D22" i="1"/>
  <c r="D21" i="1"/>
  <c r="D20" i="1"/>
  <c r="F40" i="1" l="1"/>
  <c r="F41" i="1" s="1"/>
  <c r="E40" i="1"/>
  <c r="E41" i="1" s="1"/>
  <c r="D39" i="1"/>
  <c r="G39" i="1" s="1"/>
  <c r="H39" i="1" s="1"/>
  <c r="C40" i="1"/>
  <c r="D40" i="1" s="1"/>
  <c r="G40" i="1" s="1"/>
  <c r="H40" i="1" s="1"/>
  <c r="I40" i="1" s="1"/>
  <c r="B40" i="1"/>
  <c r="B41" i="1" s="1"/>
  <c r="B42" i="1" s="1"/>
  <c r="B43" i="1" s="1"/>
  <c r="B44" i="1" s="1"/>
  <c r="B45" i="1" s="1"/>
  <c r="B46" i="1" s="1"/>
  <c r="B47" i="1" s="1"/>
  <c r="B48" i="1" s="1"/>
  <c r="B29" i="1"/>
  <c r="B30" i="1" s="1"/>
  <c r="B31" i="1" s="1"/>
  <c r="B32" i="1" s="1"/>
  <c r="B33" i="1" s="1"/>
  <c r="F28" i="1"/>
  <c r="F29" i="1" s="1"/>
  <c r="F30" i="1" s="1"/>
  <c r="F31" i="1" s="1"/>
  <c r="F32" i="1" s="1"/>
  <c r="F33" i="1" s="1"/>
  <c r="D29" i="1"/>
  <c r="D30" i="1" s="1"/>
  <c r="D31" i="1" s="1"/>
  <c r="D32" i="1" s="1"/>
  <c r="B13" i="1"/>
  <c r="B14" i="1" s="1"/>
  <c r="B15" i="1" s="1"/>
  <c r="B16" i="1" s="1"/>
  <c r="B17" i="1" s="1"/>
  <c r="C22" i="1"/>
  <c r="C23" i="1" s="1"/>
  <c r="C24" i="1" s="1"/>
  <c r="C25" i="1" s="1"/>
  <c r="C21" i="1"/>
  <c r="B21" i="1"/>
  <c r="I21" i="1" s="1"/>
  <c r="G21" i="1"/>
  <c r="G22" i="1" s="1"/>
  <c r="G23" i="1" s="1"/>
  <c r="G24" i="1" s="1"/>
  <c r="G25" i="1" s="1"/>
  <c r="H20" i="1"/>
  <c r="I20" i="1" s="1"/>
  <c r="J20" i="1" s="1"/>
  <c r="K20" i="1" s="1"/>
  <c r="E13" i="1"/>
  <c r="E14" i="1" s="1"/>
  <c r="E15" i="1" s="1"/>
  <c r="E16" i="1" s="1"/>
  <c r="E17" i="1" s="1"/>
  <c r="B5" i="1"/>
  <c r="D5" i="1"/>
  <c r="D6" i="1" s="1"/>
  <c r="D7" i="1" s="1"/>
  <c r="D8" i="1" s="1"/>
  <c r="D9" i="1" s="1"/>
  <c r="H12" i="1"/>
  <c r="I12" i="1" s="1"/>
  <c r="J12" i="1" s="1"/>
  <c r="K12" i="1" s="1"/>
  <c r="H28" i="1"/>
  <c r="I28" i="1" s="1"/>
  <c r="J28" i="1" s="1"/>
  <c r="K28" i="1" s="1"/>
  <c r="H4" i="1"/>
  <c r="C41" i="1" l="1"/>
  <c r="J4" i="1"/>
  <c r="J21" i="1"/>
  <c r="K21" i="1" s="1"/>
  <c r="F42" i="1"/>
  <c r="H5" i="1"/>
  <c r="E42" i="1"/>
  <c r="E43" i="1" s="1"/>
  <c r="E44" i="1" s="1"/>
  <c r="E45" i="1" s="1"/>
  <c r="E46" i="1" s="1"/>
  <c r="E47" i="1" s="1"/>
  <c r="E48" i="1" s="1"/>
  <c r="B22" i="1"/>
  <c r="I39" i="1"/>
  <c r="H31" i="1"/>
  <c r="I31" i="1" s="1"/>
  <c r="J31" i="1" s="1"/>
  <c r="K31" i="1" s="1"/>
  <c r="H30" i="1"/>
  <c r="I30" i="1" s="1"/>
  <c r="H29" i="1"/>
  <c r="I29" i="1" s="1"/>
  <c r="J29" i="1" s="1"/>
  <c r="K29" i="1" s="1"/>
  <c r="D33" i="1"/>
  <c r="H13" i="1"/>
  <c r="I13" i="1" s="1"/>
  <c r="J13" i="1" s="1"/>
  <c r="K13" i="1" s="1"/>
  <c r="H16" i="1"/>
  <c r="I16" i="1" s="1"/>
  <c r="H15" i="1"/>
  <c r="I15" i="1" s="1"/>
  <c r="B6" i="1"/>
  <c r="B7" i="1" s="1"/>
  <c r="B8" i="1" s="1"/>
  <c r="B9" i="1" s="1"/>
  <c r="H14" i="1"/>
  <c r="I14" i="1" s="1"/>
  <c r="J14" i="1" s="1"/>
  <c r="K14" i="1" s="1"/>
  <c r="J5" i="1" l="1"/>
  <c r="J30" i="1"/>
  <c r="K30" i="1" s="1"/>
  <c r="J15" i="1"/>
  <c r="K15" i="1" s="1"/>
  <c r="J16" i="1"/>
  <c r="K16" i="1" s="1"/>
  <c r="C42" i="1"/>
  <c r="D41" i="1"/>
  <c r="G41" i="1" s="1"/>
  <c r="H41" i="1" s="1"/>
  <c r="I41" i="1" s="1"/>
  <c r="F43" i="1"/>
  <c r="F44" i="1" s="1"/>
  <c r="I22" i="1"/>
  <c r="J22" i="1" s="1"/>
  <c r="K22" i="1" s="1"/>
  <c r="B23" i="1"/>
  <c r="H33" i="1"/>
  <c r="I33" i="1" s="1"/>
  <c r="H32" i="1"/>
  <c r="I32" i="1" s="1"/>
  <c r="J32" i="1" s="1"/>
  <c r="K32" i="1" s="1"/>
  <c r="H7" i="1"/>
  <c r="H6" i="1"/>
  <c r="J6" i="1" s="1"/>
  <c r="H17" i="1"/>
  <c r="I17" i="1" s="1"/>
  <c r="J17" i="1" s="1"/>
  <c r="K17" i="1" s="1"/>
  <c r="H9" i="1"/>
  <c r="H8" i="1"/>
  <c r="J7" i="1" l="1"/>
  <c r="J8" i="1"/>
  <c r="C43" i="1"/>
  <c r="D42" i="1"/>
  <c r="G42" i="1" s="1"/>
  <c r="H42" i="1" s="1"/>
  <c r="I42" i="1" s="1"/>
  <c r="J33" i="1"/>
  <c r="K33" i="1" s="1"/>
  <c r="F45" i="1"/>
  <c r="B24" i="1"/>
  <c r="I23" i="1"/>
  <c r="J23" i="1" s="1"/>
  <c r="K23" i="1" s="1"/>
  <c r="J9" i="1" l="1"/>
  <c r="K10" i="1" s="1"/>
  <c r="C44" i="1"/>
  <c r="D43" i="1"/>
  <c r="G43" i="1" s="1"/>
  <c r="H43" i="1" s="1"/>
  <c r="I43" i="1" s="1"/>
  <c r="F46" i="1"/>
  <c r="I24" i="1"/>
  <c r="J24" i="1" s="1"/>
  <c r="K24" i="1" s="1"/>
  <c r="B25" i="1"/>
  <c r="I25" i="1" s="1"/>
  <c r="J25" i="1" s="1"/>
  <c r="K25" i="1" s="1"/>
  <c r="C45" i="1" l="1"/>
  <c r="D44" i="1"/>
  <c r="G44" i="1" s="1"/>
  <c r="H44" i="1" s="1"/>
  <c r="I44" i="1" s="1"/>
  <c r="F47" i="1"/>
  <c r="C46" i="1" l="1"/>
  <c r="D45" i="1"/>
  <c r="G45" i="1" s="1"/>
  <c r="H45" i="1" s="1"/>
  <c r="I45" i="1" s="1"/>
  <c r="F48" i="1"/>
  <c r="C47" i="1" l="1"/>
  <c r="D46" i="1"/>
  <c r="G46" i="1" s="1"/>
  <c r="H46" i="1" s="1"/>
  <c r="I46" i="1" s="1"/>
  <c r="C48" i="1" l="1"/>
  <c r="D48" i="1" s="1"/>
  <c r="G48" i="1" s="1"/>
  <c r="H48" i="1" s="1"/>
  <c r="I48" i="1" s="1"/>
  <c r="D47" i="1"/>
  <c r="G47" i="1" s="1"/>
  <c r="H47" i="1" s="1"/>
  <c r="I47" i="1" s="1"/>
</calcChain>
</file>

<file path=xl/sharedStrings.xml><?xml version="1.0" encoding="utf-8"?>
<sst xmlns="http://schemas.openxmlformats.org/spreadsheetml/2006/main" count="77" uniqueCount="53">
  <si>
    <t>Ice</t>
  </si>
  <si>
    <t>Range</t>
  </si>
  <si>
    <t>Damage</t>
  </si>
  <si>
    <t>Speed</t>
  </si>
  <si>
    <t>Level 1</t>
  </si>
  <si>
    <t>Level 2</t>
  </si>
  <si>
    <t>Level 3</t>
  </si>
  <si>
    <t>Level 4</t>
  </si>
  <si>
    <t>Level 5</t>
  </si>
  <si>
    <t>Level 0</t>
  </si>
  <si>
    <t>Effect multiplier</t>
  </si>
  <si>
    <t>DPS</t>
  </si>
  <si>
    <t>Score</t>
  </si>
  <si>
    <t>Fire</t>
  </si>
  <si>
    <t>Laser</t>
  </si>
  <si>
    <t>Bomb</t>
  </si>
  <si>
    <t>ENEMIES</t>
  </si>
  <si>
    <t>TOWERS</t>
  </si>
  <si>
    <t>Type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</si>
  <si>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</si>
  <si>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</si>
  <si>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</si>
  <si>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</si>
  <si>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</si>
  <si>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</si>
  <si>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</si>
  <si>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</si>
  <si>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</si>
  <si>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</si>
  <si>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</t>
  </si>
  <si>
    <t>Health</t>
  </si>
  <si>
    <t>Frequency</t>
  </si>
  <si>
    <t>Gold</t>
  </si>
  <si>
    <t>World 1 Length:</t>
  </si>
  <si>
    <t>Time to exit</t>
  </si>
  <si>
    <t>units</t>
  </si>
  <si>
    <t>Misc 1</t>
  </si>
  <si>
    <t>Misc 2</t>
  </si>
  <si>
    <t>DoT dam</t>
  </si>
  <si>
    <t>DoT time</t>
  </si>
  <si>
    <t>Recharge</t>
  </si>
  <si>
    <t>Duration</t>
  </si>
  <si>
    <t>Δ Cost</t>
  </si>
  <si>
    <t>Constants</t>
  </si>
  <si>
    <t>Acc. Mult</t>
  </si>
  <si>
    <t>Total Gold</t>
  </si>
  <si>
    <t>sec</t>
  </si>
  <si>
    <t>unts/sec</t>
  </si>
  <si>
    <t>/sec</t>
  </si>
  <si>
    <t>num ene</t>
  </si>
  <si>
    <t>Chart: Total Gold per lvl vs. delta$ / score</t>
  </si>
  <si>
    <t>Δ Score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</si>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</sst>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O18" sqref="O18"/>
    </sheetView>
  </sheetViews>
  <sheetFormatPr defaultRowHeight="15" x14ac:dyDescent="0.25"/>
  <cols>
    <col min="4" max="4" width="10.42578125" customWidth="1"/>
    <col min="5" max="5" width="16.140625" customWidth="1"/>
    <col min="10" max="10" width="9.42578125" customWidth="1"/>
    <col min="11" max="11" width="11.28515625" customWidth="1"/>
    <col min="12" max="12" width="11.42578125" customWidth="1"/>
  </cols>
  <sheetData>
    <row r="1" spans="1:14" x14ac:dyDescent="0.25">
      <c r="A1" t="s">
        <v>17</v>
      </c>
    </row>
    <row r="2" spans="1:14" x14ac:dyDescent="0.25">
      <c r="A2" t="s">
        <v>18</v>
      </c>
      <c r="B2" t="s">
        <v>2</v>
      </c>
      <c r="C2" t="s">
        <v>1</v>
      </c>
      <c r="D2" t="s">
        <v>3</v>
      </c>
      <c r="E2" t="s">
        <v>10</v>
      </c>
      <c r="F2" t="s">
        <v>36</v>
      </c>
      <c r="G2" t="s">
        <v>37</v>
      </c>
      <c r="H2" t="s">
        <v>11</v>
      </c>
      <c r="I2" t="s">
        <v>12</v>
      </c>
      <c r="J2" s="1" t="s">
        <v>51</v>
      </c>
      <c r="K2" s="1" t="s">
        <v>42</v>
      </c>
      <c r="L2" s="1"/>
      <c r="M2" s="1"/>
      <c r="N2" s="1"/>
    </row>
    <row r="3" spans="1:14" x14ac:dyDescent="0.25">
      <c r="A3" t="s">
        <v>0</v>
      </c>
    </row>
    <row r="4" spans="1:14" x14ac:dyDescent="0.25">
      <c r="A4" t="s">
        <v>9</v>
      </c>
      <c r="B4">
        <v>80</v>
      </c>
      <c r="C4">
        <v>200</v>
      </c>
      <c r="D4">
        <v>2</v>
      </c>
      <c r="E4">
        <v>1.1000000000000001</v>
      </c>
      <c r="F4">
        <v>0</v>
      </c>
      <c r="G4">
        <v>0</v>
      </c>
      <c r="H4">
        <f t="shared" ref="H4:H9" si="0">B4/D4</f>
        <v>40</v>
      </c>
      <c r="I4">
        <f>H4^1.15*E4^0.8*C4^0.85</f>
        <v>6782.0132585159608</v>
      </c>
      <c r="J4">
        <f>I4-I3</f>
        <v>6782.0132585159608</v>
      </c>
      <c r="K4">
        <f>J4/10</f>
        <v>678.20132585159604</v>
      </c>
    </row>
    <row r="5" spans="1:14" x14ac:dyDescent="0.25">
      <c r="A5" t="s">
        <v>4</v>
      </c>
      <c r="B5">
        <f>B4</f>
        <v>80</v>
      </c>
      <c r="C5">
        <f>C4*1.2</f>
        <v>240</v>
      </c>
      <c r="D5">
        <f>D4/1.2</f>
        <v>1.6666666666666667</v>
      </c>
      <c r="E5">
        <f>E4*1.1</f>
        <v>1.2100000000000002</v>
      </c>
      <c r="F5">
        <v>0</v>
      </c>
      <c r="G5">
        <v>0</v>
      </c>
      <c r="H5">
        <f t="shared" si="0"/>
        <v>48</v>
      </c>
      <c r="I5">
        <f t="shared" ref="I5:I9" si="1">H5^1.15*E5^0.8*C5^0.85</f>
        <v>10539.870495566171</v>
      </c>
      <c r="J5">
        <f>I5-I4</f>
        <v>3757.8572370502097</v>
      </c>
      <c r="K5">
        <f t="shared" ref="K5:K9" si="2">J5/10</f>
        <v>375.78572370502098</v>
      </c>
    </row>
    <row r="6" spans="1:14" x14ac:dyDescent="0.25">
      <c r="A6" t="s">
        <v>5</v>
      </c>
      <c r="B6">
        <f t="shared" ref="B6:B9" si="3">B5</f>
        <v>80</v>
      </c>
      <c r="C6">
        <f t="shared" ref="C6:C9" si="4">C5*1.2</f>
        <v>288</v>
      </c>
      <c r="D6">
        <f t="shared" ref="D6:D9" si="5">D5/1.2</f>
        <v>1.3888888888888891</v>
      </c>
      <c r="E6">
        <f t="shared" ref="E6:E9" si="6">E5*1.1</f>
        <v>1.3310000000000004</v>
      </c>
      <c r="F6">
        <v>0</v>
      </c>
      <c r="G6">
        <v>0</v>
      </c>
      <c r="H6">
        <f t="shared" si="0"/>
        <v>57.599999999999994</v>
      </c>
      <c r="I6">
        <f t="shared" si="1"/>
        <v>16379.925227043072</v>
      </c>
      <c r="J6">
        <f t="shared" ref="J6:J33" si="7">I6-I5</f>
        <v>5840.054731476901</v>
      </c>
      <c r="K6">
        <f t="shared" si="2"/>
        <v>584.00547314769005</v>
      </c>
    </row>
    <row r="7" spans="1:14" x14ac:dyDescent="0.25">
      <c r="A7" t="s">
        <v>6</v>
      </c>
      <c r="B7">
        <f t="shared" si="3"/>
        <v>80</v>
      </c>
      <c r="C7">
        <f t="shared" si="4"/>
        <v>345.59999999999997</v>
      </c>
      <c r="D7">
        <f t="shared" si="5"/>
        <v>1.1574074074074077</v>
      </c>
      <c r="E7">
        <f t="shared" si="6"/>
        <v>1.4641000000000006</v>
      </c>
      <c r="F7">
        <v>0</v>
      </c>
      <c r="G7">
        <v>0</v>
      </c>
      <c r="H7">
        <f t="shared" si="0"/>
        <v>69.11999999999999</v>
      </c>
      <c r="I7">
        <f t="shared" si="1"/>
        <v>25455.905796602423</v>
      </c>
      <c r="J7">
        <f t="shared" si="7"/>
        <v>9075.9805695593514</v>
      </c>
      <c r="K7">
        <f t="shared" si="2"/>
        <v>907.59805695593514</v>
      </c>
    </row>
    <row r="8" spans="1:14" x14ac:dyDescent="0.25">
      <c r="A8" t="s">
        <v>7</v>
      </c>
      <c r="B8">
        <f t="shared" si="3"/>
        <v>80</v>
      </c>
      <c r="C8">
        <f t="shared" si="4"/>
        <v>414.71999999999997</v>
      </c>
      <c r="D8">
        <f t="shared" si="5"/>
        <v>0.96450617283950646</v>
      </c>
      <c r="E8">
        <f t="shared" si="6"/>
        <v>1.6105100000000008</v>
      </c>
      <c r="F8">
        <v>0</v>
      </c>
      <c r="G8">
        <v>0</v>
      </c>
      <c r="H8">
        <f t="shared" si="0"/>
        <v>82.943999999999974</v>
      </c>
      <c r="I8">
        <f t="shared" si="1"/>
        <v>39560.811843979165</v>
      </c>
      <c r="J8">
        <f t="shared" si="7"/>
        <v>14104.906047376742</v>
      </c>
      <c r="K8">
        <f t="shared" si="2"/>
        <v>1410.4906047376742</v>
      </c>
    </row>
    <row r="9" spans="1:14" x14ac:dyDescent="0.25">
      <c r="A9" t="s">
        <v>8</v>
      </c>
      <c r="B9">
        <f t="shared" si="3"/>
        <v>80</v>
      </c>
      <c r="C9">
        <f t="shared" si="4"/>
        <v>497.66399999999993</v>
      </c>
      <c r="D9">
        <f t="shared" si="5"/>
        <v>0.80375514403292203</v>
      </c>
      <c r="E9">
        <f t="shared" si="6"/>
        <v>1.7715610000000011</v>
      </c>
      <c r="F9">
        <v>0</v>
      </c>
      <c r="G9">
        <v>0</v>
      </c>
      <c r="H9">
        <f t="shared" si="0"/>
        <v>99.532799999999966</v>
      </c>
      <c r="I9">
        <f t="shared" si="1"/>
        <v>61481.129222422191</v>
      </c>
      <c r="J9">
        <f t="shared" si="7"/>
        <v>21920.317378443026</v>
      </c>
      <c r="K9">
        <f t="shared" si="2"/>
        <v>2192.0317378443024</v>
      </c>
    </row>
    <row r="10" spans="1:14" x14ac:dyDescent="0.25">
      <c r="J10" t="s">
        <v>52</v>
      </c>
      <c r="K10">
        <f>SUM(K4:K9)</f>
        <v>6148.1129222422187</v>
      </c>
    </row>
    <row r="11" spans="1:14" x14ac:dyDescent="0.25">
      <c r="A11" t="s">
        <v>13</v>
      </c>
      <c r="F11" t="s">
        <v>38</v>
      </c>
      <c r="G11" t="s">
        <v>39</v>
      </c>
    </row>
    <row r="12" spans="1:14" x14ac:dyDescent="0.25">
      <c r="A12" t="s">
        <v>9</v>
      </c>
      <c r="B12">
        <v>5</v>
      </c>
      <c r="C12">
        <v>150</v>
      </c>
      <c r="D12">
        <v>0.1</v>
      </c>
      <c r="E12">
        <v>2</v>
      </c>
      <c r="H12">
        <f t="shared" ref="H12:H17" si="8">B12/D12</f>
        <v>50</v>
      </c>
      <c r="I12">
        <f t="shared" ref="I12:I33" si="9">H12^1*E12^1*C12^1</f>
        <v>15000</v>
      </c>
      <c r="J12">
        <f t="shared" si="7"/>
        <v>15000</v>
      </c>
      <c r="K12">
        <f t="shared" ref="K12:K33" si="10">J12/100</f>
        <v>150</v>
      </c>
    </row>
    <row r="13" spans="1:14" x14ac:dyDescent="0.25">
      <c r="A13" t="s">
        <v>4</v>
      </c>
      <c r="B13">
        <f>B12*1.1</f>
        <v>5.5</v>
      </c>
      <c r="C13">
        <v>150</v>
      </c>
      <c r="D13">
        <v>0.1</v>
      </c>
      <c r="E13">
        <f>E12+0.25</f>
        <v>2.25</v>
      </c>
      <c r="H13">
        <f t="shared" si="8"/>
        <v>55</v>
      </c>
      <c r="I13">
        <f t="shared" si="9"/>
        <v>18562.5</v>
      </c>
      <c r="J13">
        <f t="shared" si="7"/>
        <v>3562.5</v>
      </c>
      <c r="K13">
        <f t="shared" si="10"/>
        <v>35.625</v>
      </c>
    </row>
    <row r="14" spans="1:14" x14ac:dyDescent="0.25">
      <c r="A14" t="s">
        <v>5</v>
      </c>
      <c r="B14">
        <f t="shared" ref="B14:B17" si="11">B13*1.1</f>
        <v>6.0500000000000007</v>
      </c>
      <c r="C14">
        <v>150</v>
      </c>
      <c r="D14">
        <v>0.1</v>
      </c>
      <c r="E14">
        <f t="shared" ref="E14:E17" si="12">E13+0.25</f>
        <v>2.5</v>
      </c>
      <c r="H14">
        <f t="shared" si="8"/>
        <v>60.500000000000007</v>
      </c>
      <c r="I14">
        <f t="shared" si="9"/>
        <v>22687.500000000004</v>
      </c>
      <c r="J14">
        <f t="shared" si="7"/>
        <v>4125.0000000000036</v>
      </c>
      <c r="K14">
        <f t="shared" si="10"/>
        <v>41.250000000000036</v>
      </c>
    </row>
    <row r="15" spans="1:14" x14ac:dyDescent="0.25">
      <c r="A15" t="s">
        <v>6</v>
      </c>
      <c r="B15">
        <f t="shared" si="11"/>
        <v>6.6550000000000011</v>
      </c>
      <c r="C15">
        <v>150</v>
      </c>
      <c r="D15">
        <v>0.1</v>
      </c>
      <c r="E15">
        <f t="shared" si="12"/>
        <v>2.75</v>
      </c>
      <c r="H15">
        <f t="shared" si="8"/>
        <v>66.550000000000011</v>
      </c>
      <c r="I15">
        <f t="shared" si="9"/>
        <v>27451.875000000007</v>
      </c>
      <c r="J15">
        <f t="shared" si="7"/>
        <v>4764.3750000000036</v>
      </c>
      <c r="K15">
        <f t="shared" si="10"/>
        <v>47.64375000000004</v>
      </c>
    </row>
    <row r="16" spans="1:14" x14ac:dyDescent="0.25">
      <c r="A16" t="s">
        <v>7</v>
      </c>
      <c r="B16">
        <f t="shared" si="11"/>
        <v>7.3205000000000018</v>
      </c>
      <c r="C16">
        <v>150</v>
      </c>
      <c r="D16">
        <v>0.1</v>
      </c>
      <c r="E16">
        <f t="shared" si="12"/>
        <v>3</v>
      </c>
      <c r="H16">
        <f t="shared" si="8"/>
        <v>73.205000000000013</v>
      </c>
      <c r="I16">
        <f t="shared" si="9"/>
        <v>32942.250000000007</v>
      </c>
      <c r="J16">
        <f t="shared" si="7"/>
        <v>5490.375</v>
      </c>
      <c r="K16">
        <f t="shared" si="10"/>
        <v>54.903750000000002</v>
      </c>
    </row>
    <row r="17" spans="1:11" x14ac:dyDescent="0.25">
      <c r="A17" t="s">
        <v>8</v>
      </c>
      <c r="B17">
        <f t="shared" si="11"/>
        <v>8.0525500000000019</v>
      </c>
      <c r="C17">
        <v>150</v>
      </c>
      <c r="D17">
        <v>0.1</v>
      </c>
      <c r="E17">
        <f t="shared" si="12"/>
        <v>3.25</v>
      </c>
      <c r="H17">
        <f t="shared" si="8"/>
        <v>80.525500000000008</v>
      </c>
      <c r="I17">
        <f t="shared" si="9"/>
        <v>39256.181250000001</v>
      </c>
      <c r="J17">
        <f t="shared" si="7"/>
        <v>6313.9312499999942</v>
      </c>
      <c r="K17">
        <f t="shared" si="10"/>
        <v>63.139312499999939</v>
      </c>
    </row>
    <row r="19" spans="1:11" x14ac:dyDescent="0.25">
      <c r="A19" t="s">
        <v>14</v>
      </c>
      <c r="F19" t="s">
        <v>40</v>
      </c>
      <c r="G19" t="s">
        <v>41</v>
      </c>
    </row>
    <row r="20" spans="1:11" x14ac:dyDescent="0.25">
      <c r="A20" t="s">
        <v>9</v>
      </c>
      <c r="B20">
        <f>2.5*60</f>
        <v>150</v>
      </c>
      <c r="C20">
        <v>180</v>
      </c>
      <c r="D20">
        <f>1</f>
        <v>1</v>
      </c>
      <c r="E20">
        <v>1</v>
      </c>
      <c r="F20">
        <v>3</v>
      </c>
      <c r="G20">
        <v>2</v>
      </c>
      <c r="H20">
        <f>(B20/D20*G20)/(F20+G20)</f>
        <v>60</v>
      </c>
      <c r="I20">
        <f t="shared" si="9"/>
        <v>10800</v>
      </c>
      <c r="J20">
        <f t="shared" si="7"/>
        <v>10800</v>
      </c>
      <c r="K20">
        <f t="shared" si="10"/>
        <v>108</v>
      </c>
    </row>
    <row r="21" spans="1:11" x14ac:dyDescent="0.25">
      <c r="A21" t="s">
        <v>4</v>
      </c>
      <c r="B21">
        <f>B20*1.2</f>
        <v>180</v>
      </c>
      <c r="C21">
        <f>C20*1.2</f>
        <v>216</v>
      </c>
      <c r="D21">
        <f>1</f>
        <v>1</v>
      </c>
      <c r="E21">
        <v>1</v>
      </c>
      <c r="F21">
        <v>3</v>
      </c>
      <c r="G21">
        <f>G20*1.2</f>
        <v>2.4</v>
      </c>
      <c r="H21">
        <f t="shared" ref="H21:H25" si="13">(B21/D21*G21)/(F21+G21)</f>
        <v>80</v>
      </c>
      <c r="I21">
        <f t="shared" si="9"/>
        <v>17280</v>
      </c>
      <c r="J21">
        <f t="shared" si="7"/>
        <v>6480</v>
      </c>
      <c r="K21">
        <f t="shared" si="10"/>
        <v>64.8</v>
      </c>
    </row>
    <row r="22" spans="1:11" x14ac:dyDescent="0.25">
      <c r="A22" t="s">
        <v>5</v>
      </c>
      <c r="B22">
        <f t="shared" ref="B22:B25" si="14">B21*1.2</f>
        <v>216</v>
      </c>
      <c r="C22">
        <f t="shared" ref="C22:C25" si="15">C21*1.2</f>
        <v>259.2</v>
      </c>
      <c r="D22">
        <f>1</f>
        <v>1</v>
      </c>
      <c r="E22">
        <v>1</v>
      </c>
      <c r="F22">
        <v>3</v>
      </c>
      <c r="G22">
        <f t="shared" ref="G22:G25" si="16">G21*1.2</f>
        <v>2.88</v>
      </c>
      <c r="H22">
        <f t="shared" si="13"/>
        <v>105.79591836734693</v>
      </c>
      <c r="I22">
        <f t="shared" si="9"/>
        <v>27422.302040816321</v>
      </c>
      <c r="J22">
        <f t="shared" si="7"/>
        <v>10142.302040816321</v>
      </c>
      <c r="K22">
        <f t="shared" si="10"/>
        <v>101.42302040816321</v>
      </c>
    </row>
    <row r="23" spans="1:11" x14ac:dyDescent="0.25">
      <c r="A23" t="s">
        <v>6</v>
      </c>
      <c r="B23">
        <f t="shared" si="14"/>
        <v>259.2</v>
      </c>
      <c r="C23">
        <f t="shared" si="15"/>
        <v>311.03999999999996</v>
      </c>
      <c r="D23">
        <f>1</f>
        <v>1</v>
      </c>
      <c r="E23">
        <v>1</v>
      </c>
      <c r="F23">
        <v>3</v>
      </c>
      <c r="G23">
        <f t="shared" si="16"/>
        <v>3.456</v>
      </c>
      <c r="H23">
        <f t="shared" si="13"/>
        <v>138.75390334572489</v>
      </c>
      <c r="I23">
        <f t="shared" si="9"/>
        <v>43158.014096654268</v>
      </c>
      <c r="J23">
        <f t="shared" si="7"/>
        <v>15735.712055837947</v>
      </c>
      <c r="K23">
        <f t="shared" si="10"/>
        <v>157.35712055837948</v>
      </c>
    </row>
    <row r="24" spans="1:11" x14ac:dyDescent="0.25">
      <c r="A24" t="s">
        <v>7</v>
      </c>
      <c r="B24">
        <f t="shared" si="14"/>
        <v>311.03999999999996</v>
      </c>
      <c r="C24">
        <f t="shared" si="15"/>
        <v>373.24799999999993</v>
      </c>
      <c r="D24">
        <f>1</f>
        <v>1</v>
      </c>
      <c r="E24">
        <v>1</v>
      </c>
      <c r="F24">
        <v>3</v>
      </c>
      <c r="G24">
        <f t="shared" si="16"/>
        <v>4.1471999999999998</v>
      </c>
      <c r="H24">
        <f t="shared" si="13"/>
        <v>180.48257891202147</v>
      </c>
      <c r="I24">
        <f t="shared" si="9"/>
        <v>67364.761613754177</v>
      </c>
      <c r="J24">
        <f t="shared" si="7"/>
        <v>24206.74751709991</v>
      </c>
      <c r="K24">
        <f t="shared" si="10"/>
        <v>242.0674751709991</v>
      </c>
    </row>
    <row r="25" spans="1:11" x14ac:dyDescent="0.25">
      <c r="A25" t="s">
        <v>8</v>
      </c>
      <c r="B25">
        <f t="shared" si="14"/>
        <v>373.24799999999993</v>
      </c>
      <c r="C25">
        <f t="shared" si="15"/>
        <v>447.8975999999999</v>
      </c>
      <c r="D25">
        <f>1</f>
        <v>1</v>
      </c>
      <c r="E25">
        <v>1</v>
      </c>
      <c r="F25">
        <v>3</v>
      </c>
      <c r="G25">
        <f t="shared" si="16"/>
        <v>4.9766399999999997</v>
      </c>
      <c r="H25">
        <f t="shared" si="13"/>
        <v>232.87009652184375</v>
      </c>
      <c r="I25">
        <f t="shared" si="9"/>
        <v>104301.95734390213</v>
      </c>
      <c r="J25">
        <f t="shared" si="7"/>
        <v>36937.195730147956</v>
      </c>
      <c r="K25">
        <f t="shared" si="10"/>
        <v>369.37195730147954</v>
      </c>
    </row>
    <row r="27" spans="1:11" x14ac:dyDescent="0.25">
      <c r="A27" t="s">
        <v>15</v>
      </c>
      <c r="F27" t="s">
        <v>44</v>
      </c>
    </row>
    <row r="28" spans="1:11" x14ac:dyDescent="0.25">
      <c r="A28" t="s">
        <v>9</v>
      </c>
      <c r="B28">
        <v>90</v>
      </c>
      <c r="C28">
        <v>500</v>
      </c>
      <c r="D28">
        <v>4</v>
      </c>
      <c r="E28">
        <v>2</v>
      </c>
      <c r="F28">
        <f>0.5</f>
        <v>0.5</v>
      </c>
      <c r="G28">
        <v>0</v>
      </c>
      <c r="H28">
        <f t="shared" ref="H28:H33" si="17">B28/D28</f>
        <v>22.5</v>
      </c>
      <c r="I28">
        <f t="shared" si="9"/>
        <v>22500</v>
      </c>
      <c r="J28">
        <f t="shared" si="7"/>
        <v>22500</v>
      </c>
      <c r="K28">
        <f t="shared" si="10"/>
        <v>225</v>
      </c>
    </row>
    <row r="29" spans="1:11" x14ac:dyDescent="0.25">
      <c r="A29" t="s">
        <v>4</v>
      </c>
      <c r="B29">
        <f>B28*1.15</f>
        <v>103.49999999999999</v>
      </c>
      <c r="C29">
        <v>500</v>
      </c>
      <c r="D29">
        <f>D28/1.2</f>
        <v>3.3333333333333335</v>
      </c>
      <c r="E29">
        <v>2</v>
      </c>
      <c r="F29">
        <f>F28+0.25</f>
        <v>0.75</v>
      </c>
      <c r="G29">
        <v>0</v>
      </c>
      <c r="H29">
        <f t="shared" si="17"/>
        <v>31.049999999999994</v>
      </c>
      <c r="I29">
        <f t="shared" si="9"/>
        <v>31049.999999999993</v>
      </c>
      <c r="J29">
        <f t="shared" si="7"/>
        <v>8549.9999999999927</v>
      </c>
      <c r="K29">
        <f t="shared" si="10"/>
        <v>85.499999999999929</v>
      </c>
    </row>
    <row r="30" spans="1:11" x14ac:dyDescent="0.25">
      <c r="A30" t="s">
        <v>5</v>
      </c>
      <c r="B30">
        <f t="shared" ref="B30:B33" si="18">B29*1.15</f>
        <v>119.02499999999998</v>
      </c>
      <c r="C30">
        <v>500</v>
      </c>
      <c r="D30">
        <f t="shared" ref="D30:D33" si="19">D29/1.2</f>
        <v>2.7777777777777781</v>
      </c>
      <c r="E30">
        <v>2</v>
      </c>
      <c r="F30">
        <f t="shared" ref="F30:F33" si="20">F29+0.25</f>
        <v>1</v>
      </c>
      <c r="G30">
        <v>0</v>
      </c>
      <c r="H30">
        <f t="shared" si="17"/>
        <v>42.84899999999999</v>
      </c>
      <c r="I30">
        <f t="shared" si="9"/>
        <v>42848.999999999993</v>
      </c>
      <c r="J30">
        <f t="shared" si="7"/>
        <v>11799</v>
      </c>
      <c r="K30">
        <f t="shared" si="10"/>
        <v>117.99</v>
      </c>
    </row>
    <row r="31" spans="1:11" x14ac:dyDescent="0.25">
      <c r="A31" t="s">
        <v>6</v>
      </c>
      <c r="B31">
        <f t="shared" si="18"/>
        <v>136.87874999999997</v>
      </c>
      <c r="C31">
        <v>500</v>
      </c>
      <c r="D31">
        <f t="shared" si="19"/>
        <v>2.3148148148148153</v>
      </c>
      <c r="E31">
        <v>2</v>
      </c>
      <c r="F31">
        <f t="shared" si="20"/>
        <v>1.25</v>
      </c>
      <c r="G31">
        <v>0</v>
      </c>
      <c r="H31">
        <f t="shared" si="17"/>
        <v>59.131619999999977</v>
      </c>
      <c r="I31">
        <f t="shared" si="9"/>
        <v>59131.619999999974</v>
      </c>
      <c r="J31">
        <f t="shared" si="7"/>
        <v>16282.619999999981</v>
      </c>
      <c r="K31">
        <f t="shared" si="10"/>
        <v>162.8261999999998</v>
      </c>
    </row>
    <row r="32" spans="1:11" x14ac:dyDescent="0.25">
      <c r="A32" t="s">
        <v>7</v>
      </c>
      <c r="B32">
        <f t="shared" si="18"/>
        <v>157.41056249999994</v>
      </c>
      <c r="C32">
        <v>500</v>
      </c>
      <c r="D32">
        <f t="shared" si="19"/>
        <v>1.9290123456790129</v>
      </c>
      <c r="E32">
        <v>2</v>
      </c>
      <c r="F32">
        <f t="shared" si="20"/>
        <v>1.5</v>
      </c>
      <c r="G32">
        <v>0</v>
      </c>
      <c r="H32">
        <f t="shared" si="17"/>
        <v>81.601635599999952</v>
      </c>
      <c r="I32">
        <f t="shared" si="9"/>
        <v>81601.635599999951</v>
      </c>
      <c r="J32">
        <f t="shared" si="7"/>
        <v>22470.015599999977</v>
      </c>
      <c r="K32">
        <f t="shared" si="10"/>
        <v>224.70015599999977</v>
      </c>
    </row>
    <row r="33" spans="1:11" x14ac:dyDescent="0.25">
      <c r="A33" t="s">
        <v>8</v>
      </c>
      <c r="B33">
        <f t="shared" si="18"/>
        <v>181.02214687499992</v>
      </c>
      <c r="C33">
        <v>500</v>
      </c>
      <c r="D33">
        <f t="shared" si="19"/>
        <v>1.6075102880658441</v>
      </c>
      <c r="E33">
        <v>2</v>
      </c>
      <c r="F33">
        <f t="shared" si="20"/>
        <v>1.75</v>
      </c>
      <c r="G33">
        <v>0</v>
      </c>
      <c r="H33">
        <f t="shared" si="17"/>
        <v>112.61025712799992</v>
      </c>
      <c r="I33">
        <f t="shared" si="9"/>
        <v>112610.25712799991</v>
      </c>
      <c r="J33">
        <f t="shared" si="7"/>
        <v>31008.62152799996</v>
      </c>
      <c r="K33">
        <f t="shared" si="10"/>
        <v>310.08621527999958</v>
      </c>
    </row>
    <row r="36" spans="1:11" x14ac:dyDescent="0.25">
      <c r="A36" t="s">
        <v>16</v>
      </c>
    </row>
    <row r="37" spans="1:11" x14ac:dyDescent="0.25">
      <c r="A37" t="s">
        <v>29</v>
      </c>
      <c r="B37" t="s">
        <v>30</v>
      </c>
      <c r="C37" t="s">
        <v>3</v>
      </c>
      <c r="D37" t="s">
        <v>34</v>
      </c>
      <c r="E37" t="s">
        <v>31</v>
      </c>
      <c r="F37" t="s">
        <v>49</v>
      </c>
      <c r="G37" t="s">
        <v>12</v>
      </c>
      <c r="H37" t="s">
        <v>32</v>
      </c>
      <c r="I37" t="s">
        <v>45</v>
      </c>
    </row>
    <row r="38" spans="1:11" x14ac:dyDescent="0.25">
      <c r="B38" t="s">
        <v>35</v>
      </c>
      <c r="C38" t="s">
        <v>47</v>
      </c>
      <c r="D38" t="s">
        <v>46</v>
      </c>
      <c r="E38" t="s">
        <v>48</v>
      </c>
      <c r="F38" t="s">
        <v>35</v>
      </c>
      <c r="G38" t="s">
        <v>35</v>
      </c>
      <c r="H38" t="s">
        <v>35</v>
      </c>
    </row>
    <row r="39" spans="1:11" x14ac:dyDescent="0.25">
      <c r="A39" t="s">
        <v>19</v>
      </c>
      <c r="B39">
        <v>100</v>
      </c>
      <c r="C39">
        <v>100</v>
      </c>
      <c r="D39">
        <f>CONSTANTS!$B$2/C39</f>
        <v>15</v>
      </c>
      <c r="E39">
        <v>0.5</v>
      </c>
      <c r="F39">
        <v>10</v>
      </c>
      <c r="G39">
        <f>B39*E39/D39</f>
        <v>3.3333333333333335</v>
      </c>
      <c r="H39">
        <f>G39*2</f>
        <v>6.666666666666667</v>
      </c>
      <c r="I39">
        <f>F39*H39</f>
        <v>66.666666666666671</v>
      </c>
    </row>
    <row r="40" spans="1:11" x14ac:dyDescent="0.25">
      <c r="A40" t="s">
        <v>20</v>
      </c>
      <c r="B40">
        <f>B39*1.2</f>
        <v>120</v>
      </c>
      <c r="C40">
        <f>C39*1.1</f>
        <v>110.00000000000001</v>
      </c>
      <c r="D40">
        <f>CONSTANTS!$B$2/C40</f>
        <v>13.636363636363635</v>
      </c>
      <c r="E40">
        <f>E39*1.1</f>
        <v>0.55000000000000004</v>
      </c>
      <c r="F40">
        <f>F39*1.3</f>
        <v>13</v>
      </c>
      <c r="G40">
        <f t="shared" ref="G40:G48" si="21">B40*E40/D40</f>
        <v>4.8400000000000007</v>
      </c>
      <c r="H40">
        <f t="shared" ref="H40:H48" si="22">G40*2</f>
        <v>9.6800000000000015</v>
      </c>
      <c r="I40">
        <f t="shared" ref="I40:I48" si="23">F40*H40</f>
        <v>125.84000000000002</v>
      </c>
    </row>
    <row r="41" spans="1:11" x14ac:dyDescent="0.25">
      <c r="A41" t="s">
        <v>21</v>
      </c>
      <c r="B41">
        <f t="shared" ref="B41:B48" si="24">B40*1.2</f>
        <v>144</v>
      </c>
      <c r="C41">
        <f t="shared" ref="C41:C48" si="25">C40*1.1</f>
        <v>121.00000000000003</v>
      </c>
      <c r="D41">
        <f>CONSTANTS!$B$2/C41</f>
        <v>12.39669421487603</v>
      </c>
      <c r="E41">
        <f t="shared" ref="E41:E48" si="26">E40*1.1</f>
        <v>0.60500000000000009</v>
      </c>
      <c r="F41">
        <f t="shared" ref="F41:F48" si="27">F40*1.3</f>
        <v>16.900000000000002</v>
      </c>
      <c r="G41">
        <f t="shared" si="21"/>
        <v>7.0276800000000037</v>
      </c>
      <c r="H41">
        <f t="shared" si="22"/>
        <v>14.055360000000007</v>
      </c>
      <c r="I41">
        <f t="shared" si="23"/>
        <v>237.53558400000014</v>
      </c>
    </row>
    <row r="42" spans="1:11" x14ac:dyDescent="0.25">
      <c r="A42" t="s">
        <v>22</v>
      </c>
      <c r="B42">
        <f t="shared" si="24"/>
        <v>172.79999999999998</v>
      </c>
      <c r="C42">
        <f t="shared" si="25"/>
        <v>133.10000000000005</v>
      </c>
      <c r="D42">
        <f>CONSTANTS!$B$2/C42</f>
        <v>11.269722013523662</v>
      </c>
      <c r="E42">
        <f t="shared" si="26"/>
        <v>0.6655000000000002</v>
      </c>
      <c r="F42">
        <f t="shared" si="27"/>
        <v>21.970000000000002</v>
      </c>
      <c r="G42">
        <f t="shared" si="21"/>
        <v>10.204191360000006</v>
      </c>
      <c r="H42">
        <f t="shared" si="22"/>
        <v>20.408382720000013</v>
      </c>
      <c r="I42">
        <f t="shared" si="23"/>
        <v>448.37216835840036</v>
      </c>
    </row>
    <row r="43" spans="1:11" x14ac:dyDescent="0.25">
      <c r="A43" t="s">
        <v>23</v>
      </c>
      <c r="B43">
        <f t="shared" si="24"/>
        <v>207.35999999999999</v>
      </c>
      <c r="C43">
        <f t="shared" si="25"/>
        <v>146.41000000000008</v>
      </c>
      <c r="D43">
        <f>CONSTANTS!$B$2/C43</f>
        <v>10.245201830476054</v>
      </c>
      <c r="E43">
        <f t="shared" si="26"/>
        <v>0.73205000000000031</v>
      </c>
      <c r="F43">
        <f t="shared" si="27"/>
        <v>28.561000000000003</v>
      </c>
      <c r="G43">
        <f t="shared" si="21"/>
        <v>14.816485854720016</v>
      </c>
      <c r="H43">
        <f t="shared" si="22"/>
        <v>29.632971709440032</v>
      </c>
      <c r="I43">
        <f t="shared" si="23"/>
        <v>846.34730499331681</v>
      </c>
    </row>
    <row r="44" spans="1:11" x14ac:dyDescent="0.25">
      <c r="A44" t="s">
        <v>24</v>
      </c>
      <c r="B44">
        <f t="shared" si="24"/>
        <v>248.83199999999997</v>
      </c>
      <c r="C44">
        <f t="shared" si="25"/>
        <v>161.0510000000001</v>
      </c>
      <c r="D44">
        <f>CONSTANTS!$B$2/C44</f>
        <v>9.3138198458873216</v>
      </c>
      <c r="E44">
        <f t="shared" si="26"/>
        <v>0.80525500000000039</v>
      </c>
      <c r="F44">
        <f t="shared" si="27"/>
        <v>37.129300000000008</v>
      </c>
      <c r="G44">
        <f t="shared" si="21"/>
        <v>21.51353746105346</v>
      </c>
      <c r="H44">
        <f t="shared" si="22"/>
        <v>43.02707492210692</v>
      </c>
      <c r="I44">
        <f t="shared" si="23"/>
        <v>1597.5651729053848</v>
      </c>
    </row>
    <row r="45" spans="1:11" x14ac:dyDescent="0.25">
      <c r="A45" t="s">
        <v>25</v>
      </c>
      <c r="B45">
        <f t="shared" si="24"/>
        <v>298.59839999999997</v>
      </c>
      <c r="C45">
        <f t="shared" si="25"/>
        <v>177.15610000000012</v>
      </c>
      <c r="D45">
        <f>CONSTANTS!$B$2/C45</f>
        <v>8.4671089508066562</v>
      </c>
      <c r="E45">
        <f t="shared" si="26"/>
        <v>0.88578050000000053</v>
      </c>
      <c r="F45">
        <f t="shared" si="27"/>
        <v>48.268090000000015</v>
      </c>
      <c r="G45">
        <f t="shared" si="21"/>
        <v>31.237656393449626</v>
      </c>
      <c r="H45">
        <f t="shared" si="22"/>
        <v>62.475312786899252</v>
      </c>
      <c r="I45">
        <f t="shared" si="23"/>
        <v>3015.564020376205</v>
      </c>
    </row>
    <row r="46" spans="1:11" x14ac:dyDescent="0.25">
      <c r="A46" t="s">
        <v>26</v>
      </c>
      <c r="B46">
        <f t="shared" si="24"/>
        <v>358.31807999999995</v>
      </c>
      <c r="C46">
        <f t="shared" si="25"/>
        <v>194.87171000000015</v>
      </c>
      <c r="D46">
        <f>CONSTANTS!$B$2/C46</f>
        <v>7.6973717734605955</v>
      </c>
      <c r="E46">
        <f t="shared" si="26"/>
        <v>0.97435855000000071</v>
      </c>
      <c r="F46">
        <f t="shared" si="27"/>
        <v>62.748517000000021</v>
      </c>
      <c r="G46">
        <f t="shared" si="21"/>
        <v>45.357077083288871</v>
      </c>
      <c r="H46">
        <f t="shared" si="22"/>
        <v>90.714154166577742</v>
      </c>
      <c r="I46">
        <f t="shared" si="23"/>
        <v>5692.178644862126</v>
      </c>
    </row>
    <row r="47" spans="1:11" x14ac:dyDescent="0.25">
      <c r="A47" t="s">
        <v>27</v>
      </c>
      <c r="B47">
        <f t="shared" si="24"/>
        <v>429.98169599999994</v>
      </c>
      <c r="C47">
        <f t="shared" si="25"/>
        <v>214.3588810000002</v>
      </c>
      <c r="D47">
        <f>CONSTANTS!$B$2/C47</f>
        <v>6.9976107031459946</v>
      </c>
      <c r="E47">
        <f t="shared" si="26"/>
        <v>1.0717944050000008</v>
      </c>
      <c r="F47">
        <f t="shared" si="27"/>
        <v>81.573072100000033</v>
      </c>
      <c r="G47">
        <f t="shared" si="21"/>
        <v>65.858475924935462</v>
      </c>
      <c r="H47">
        <f t="shared" si="22"/>
        <v>131.71695184987092</v>
      </c>
      <c r="I47">
        <f t="shared" si="23"/>
        <v>10744.556410041754</v>
      </c>
    </row>
    <row r="48" spans="1:11" x14ac:dyDescent="0.25">
      <c r="A48" t="s">
        <v>28</v>
      </c>
      <c r="B48">
        <f t="shared" si="24"/>
        <v>515.97803519999991</v>
      </c>
      <c r="C48">
        <f t="shared" si="25"/>
        <v>235.79476910000022</v>
      </c>
      <c r="D48">
        <f>CONSTANTS!$B$2/C48</f>
        <v>6.3614642755872675</v>
      </c>
      <c r="E48">
        <f t="shared" si="26"/>
        <v>1.1789738455000009</v>
      </c>
      <c r="F48">
        <f t="shared" si="27"/>
        <v>106.04499373000004</v>
      </c>
      <c r="G48">
        <f t="shared" si="21"/>
        <v>95.626507043006299</v>
      </c>
      <c r="H48">
        <f t="shared" si="22"/>
        <v>191.2530140860126</v>
      </c>
      <c r="I48">
        <f t="shared" si="23"/>
        <v>20281.424679594817</v>
      </c>
    </row>
    <row r="50" spans="2:2" x14ac:dyDescent="0.25">
      <c r="B5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" x14ac:dyDescent="0.25"/>
  <cols>
    <col min="1" max="1" width="17.42578125" customWidth="1"/>
  </cols>
  <sheetData>
    <row r="1" spans="1:3" x14ac:dyDescent="0.25">
      <c r="A1" t="s">
        <v>43</v>
      </c>
    </row>
    <row r="2" spans="1:3" x14ac:dyDescent="0.25">
      <c r="A2" t="s">
        <v>33</v>
      </c>
      <c r="B2">
        <v>1500</v>
      </c>
      <c r="C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2014-01-07T04:16:34Z</dcterms:modified>
</cp:coreProperties>
</file>