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"/>
    </mc:Choice>
  </mc:AlternateContent>
  <xr:revisionPtr revIDLastSave="0" documentId="13_ncr:1_{7CC03E99-8917-4134-B986-7FB87F7034DA}" xr6:coauthVersionLast="47" xr6:coauthVersionMax="47" xr10:uidLastSave="{00000000-0000-0000-0000-000000000000}"/>
  <bookViews>
    <workbookView xWindow="-98" yWindow="-98" windowWidth="21795" windowHeight="12975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36" l="1"/>
  <c r="D8" i="136"/>
  <c r="D7" i="136"/>
  <c r="C7" i="136"/>
  <c r="C8" i="136"/>
  <c r="B8" i="136"/>
  <c r="B7" i="136"/>
  <c r="J7" i="133"/>
  <c r="K7" i="133" s="1"/>
  <c r="L7" i="133" s="1"/>
  <c r="J8" i="133"/>
  <c r="K8" i="133"/>
  <c r="L8" i="133"/>
  <c r="J9" i="133"/>
  <c r="K9" i="133"/>
  <c r="L9" i="133"/>
  <c r="I8" i="133"/>
  <c r="I9" i="133"/>
  <c r="I7" i="133"/>
  <c r="H8" i="133"/>
  <c r="H9" i="133"/>
  <c r="H7" i="133"/>
  <c r="I7" i="129"/>
  <c r="J7" i="129"/>
  <c r="K7" i="129"/>
  <c r="H7" i="129"/>
  <c r="E7" i="133"/>
  <c r="D8" i="133"/>
  <c r="D9" i="133"/>
  <c r="D7" i="133"/>
  <c r="B8" i="133"/>
  <c r="B9" i="133"/>
  <c r="B7" i="133"/>
  <c r="D7" i="137"/>
  <c r="C7" i="137"/>
  <c r="E8" i="129"/>
  <c r="E7" i="129"/>
  <c r="D7" i="129"/>
  <c r="C7" i="129"/>
  <c r="P50" i="129"/>
  <c r="P52" i="129"/>
  <c r="P51" i="129"/>
  <c r="P47" i="129"/>
  <c r="B7" i="129"/>
  <c r="C9" i="133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<sst xmlns="http://schemas.openxmlformats.org/spreadsheetml/2006/main" count="235" uniqueCount="143">
  <si>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</si>
  <si>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</si>
  <si>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</si>
  <si>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</si>
  <si>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</si>
  <si>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</si>
  <si>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</si>
  <si>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</si>
  <si>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</si>
  <si>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</si>
  <si>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</si>
  <si>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</si>
  <si>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</si>
  <si>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</si>
  <si>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</si>
  <si>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</si>
  <si>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</si>
  <si>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</si>
  <si>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</si>
  <si>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</si>
  <si>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</si>
  <si>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</si>
  <si>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</si>
  <si>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</si>
  <si>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</si>
  <si>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</si>
  <si>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</si>
  <si>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</si>
  <si>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</si>
  <si>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</si>
  <si>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</si>
  <si>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</si>
  <si>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</si>
  <si>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</si>
  <si>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</si>
  <si>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</si>
  <si>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</si>
  <si>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</si>
  <si>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</si>
  <si>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</si>
  <si>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</si>
  <si>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</si>
  <si>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</si>
  <si>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</si>
  <si>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</si>
  <si>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</si>
  <si>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</si>
  <si>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</si>
  <si>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</si>
  <si>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</si>
  <si>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</si>
  <si>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</si>
  <si>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</si>
  <si>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</si>
  <si>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</si>
  <si>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</si>
  <si>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</si>
  <si>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</si>
  <si>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</si>
  <si>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</si>
  <si>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</si>
  <si>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</si>
  <si>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</si>
  <si>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</si>
  <si>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</si>
  <si>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</si>
  <si>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</si>
  <si>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</si>
  <si>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</si>
  <si>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</si>
  <si>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</si>
  <si>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</si>
  <si>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</si>
  <si>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</si>
  <si>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</si>
  <si>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</si>
  <si>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</si>
  <si>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</si>
  <si>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</si>
  <si>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</si>
  <si>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</si>
  <si>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</si>
  <si>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</si>
  <si>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</si>
  <si>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</si>
  <si>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</si>
  <si>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</si>
  <si>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</si>
  <si>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</si>
  <si>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</si>
  <si>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</si>
  <si>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</si>
  <si>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</si>
  <si>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</si>
  <si>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</si>
  <si>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</si>
  <si>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</si>
  <si>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</si>
  <si>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</si>
  <si>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</si>
  <si>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</si>
  <si>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</si>
  <si>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</si>
  <si>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</si>
  <si>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</si>
  <si>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</si>
  <si>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</si>
  <si>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</si>
  <si>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</si>
  <si>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</si>
  <si>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</si>
  <si>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</si>
  <si>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</si>
  <si>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</si>
  <si>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</si>
  <si>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</si>
  <si>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</si>
  <si>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</si>
  <si>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</si>
  <si>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</si>
  <si>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</si>
  <si>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</si>
  <si>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</si>
  <si>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</si>
  <si>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</si>
  <si>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</si>
  <si>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</si>
  <si>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</si>
  <si>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</si>
  <si>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</si>
  <si>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</si>
  <si>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ELE_EX_WIND_OFF</t>
  </si>
  <si>
    <t>ELE_EX_WIND_ON</t>
  </si>
  <si>
    <t>T&amp;D_GRID</t>
  </si>
  <si>
    <t>T&amp;D_GRID_RES</t>
  </si>
  <si>
    <t>ELE</t>
  </si>
  <si>
    <t>PRE</t>
  </si>
  <si>
    <t>ELC_RES</t>
  </si>
  <si>
    <t>ELC_GRID</t>
  </si>
  <si>
    <t>ELC_GRID_RES</t>
  </si>
  <si>
    <t>NAT_GAS</t>
  </si>
  <si>
    <t>WIND_OFF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</si>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</sst>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5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5" fontId="0" fillId="45" borderId="21" xfId="0" applyNumberFormat="1" applyFill="1" applyBorder="1" applyAlignment="1">
      <alignment horizontal="left"/>
    </xf>
    <xf numFmtId="185" fontId="47" fillId="45" borderId="21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185" fontId="47" fillId="43" borderId="0" xfId="0" applyNumberFormat="1" applyFont="1" applyFill="1"/>
    <xf numFmtId="0" fontId="115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 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475724</xdr:colOff>
      <xdr:row>45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zoomScaleNormal="100" workbookViewId="0">
      <selection activeCell="D16" sqref="D16"/>
    </sheetView>
  </sheetViews>
  <sheetFormatPr defaultColWidth="8.73046875" defaultRowHeight="12.75"/>
  <cols>
    <col min="1" max="1" width="2.73046875" customWidth="1"/>
    <col min="2" max="2" width="14.3984375" customWidth="1"/>
    <col min="3" max="3" width="20.3984375" customWidth="1"/>
    <col min="4" max="4" width="42.73046875" customWidth="1"/>
    <col min="5" max="5" width="9.265625" customWidth="1"/>
    <col min="6" max="6" width="13.3984375" customWidth="1"/>
    <col min="7" max="7" width="11.265625" customWidth="1"/>
    <col min="8" max="8" width="14.265625" customWidth="1"/>
    <col min="9" max="9" width="13.3984375" customWidth="1"/>
    <col min="10" max="10" width="10.3984375" customWidth="1"/>
    <col min="11" max="12" width="10.73046875" bestFit="1" customWidth="1"/>
  </cols>
  <sheetData>
    <row r="2" spans="2:13" ht="17.25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6" customHeight="1" thickBot="1">
      <c r="B7" s="52" t="s">
        <v>17</v>
      </c>
      <c r="C7" s="53" t="s">
        <v>18</v>
      </c>
      <c r="D7" s="53" t="s">
        <v>125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6" customHeight="1" thickBot="1">
      <c r="B8" s="52" t="s">
        <v>17</v>
      </c>
      <c r="C8" s="58" t="s">
        <v>137</v>
      </c>
      <c r="D8" s="58" t="s">
        <v>126</v>
      </c>
      <c r="E8" s="57" t="s">
        <v>19</v>
      </c>
      <c r="F8" s="57"/>
      <c r="G8" s="57" t="s">
        <v>20</v>
      </c>
      <c r="H8" s="57"/>
      <c r="I8" s="57" t="s">
        <v>18</v>
      </c>
    </row>
    <row r="9" spans="2:13" ht="15.6" customHeight="1" thickBot="1">
      <c r="B9" s="52" t="s">
        <v>17</v>
      </c>
      <c r="C9" s="56" t="s">
        <v>138</v>
      </c>
      <c r="D9" s="56" t="s">
        <v>127</v>
      </c>
      <c r="E9" s="55" t="s">
        <v>19</v>
      </c>
      <c r="F9" s="55"/>
      <c r="G9" s="55" t="s">
        <v>20</v>
      </c>
      <c r="H9" s="55"/>
      <c r="I9" s="56" t="s">
        <v>18</v>
      </c>
    </row>
    <row r="10" spans="2:13" ht="15.6" customHeight="1" thickBot="1">
      <c r="B10" s="52" t="s">
        <v>17</v>
      </c>
      <c r="C10" s="56" t="s">
        <v>139</v>
      </c>
      <c r="D10" s="56" t="s">
        <v>128</v>
      </c>
      <c r="E10" s="55" t="s">
        <v>19</v>
      </c>
      <c r="F10" s="55"/>
      <c r="G10" s="55" t="s">
        <v>20</v>
      </c>
      <c r="H10" s="55"/>
      <c r="I10" s="56" t="s">
        <v>18</v>
      </c>
    </row>
    <row r="11" spans="2:13" ht="15.75" customHeight="1" thickBot="1">
      <c r="B11" s="52" t="s">
        <v>17</v>
      </c>
      <c r="C11" s="58" t="s">
        <v>140</v>
      </c>
      <c r="D11" s="58" t="s">
        <v>23</v>
      </c>
      <c r="E11" s="57" t="s">
        <v>19</v>
      </c>
      <c r="F11" s="57"/>
      <c r="G11" s="57"/>
      <c r="H11" s="57"/>
      <c r="I11" s="57"/>
      <c r="L11" s="23" t="s">
        <v>24</v>
      </c>
      <c r="M11" s="23" t="s">
        <v>23</v>
      </c>
    </row>
    <row r="12" spans="2:13" ht="15.75" customHeight="1" thickBot="1">
      <c r="B12" s="52" t="s">
        <v>17</v>
      </c>
      <c r="C12" s="58" t="s">
        <v>25</v>
      </c>
      <c r="D12" s="58" t="s">
        <v>26</v>
      </c>
      <c r="E12" s="57" t="s">
        <v>19</v>
      </c>
      <c r="F12" s="57"/>
      <c r="G12" s="57"/>
      <c r="H12" s="57"/>
      <c r="I12" s="57"/>
      <c r="L12" s="23" t="s">
        <v>25</v>
      </c>
      <c r="M12" s="23" t="s">
        <v>26</v>
      </c>
    </row>
    <row r="13" spans="2:13" ht="15.75" customHeight="1" thickBot="1">
      <c r="B13" s="52" t="s">
        <v>17</v>
      </c>
      <c r="C13" s="59" t="s">
        <v>27</v>
      </c>
      <c r="D13" s="59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>
      <c r="B14" s="52" t="s">
        <v>17</v>
      </c>
      <c r="C14" s="65" t="s">
        <v>141</v>
      </c>
      <c r="D14" s="65" t="s">
        <v>119</v>
      </c>
      <c r="E14" s="47" t="s">
        <v>19</v>
      </c>
      <c r="F14" s="47"/>
      <c r="G14" s="47"/>
      <c r="H14" s="47"/>
      <c r="I14" s="47"/>
    </row>
    <row r="15" spans="2:13">
      <c r="B15" s="47" t="s">
        <v>22</v>
      </c>
      <c r="C15" s="65" t="s">
        <v>142</v>
      </c>
      <c r="D15" s="65" t="s">
        <v>122</v>
      </c>
      <c r="E15" s="47" t="s">
        <v>123</v>
      </c>
    </row>
    <row r="18" spans="2:3" ht="13.15" thickBot="1">
      <c r="B18" s="72" t="s">
        <v>29</v>
      </c>
      <c r="C18" s="72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3.15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B12" sqref="B12"/>
    </sheetView>
  </sheetViews>
  <sheetFormatPr defaultColWidth="8.73046875" defaultRowHeight="12.75"/>
  <cols>
    <col min="1" max="1" width="1.3984375" customWidth="1"/>
    <col min="2" max="2" width="7.3984375" customWidth="1"/>
    <col min="3" max="3" width="7.265625" customWidth="1"/>
    <col min="4" max="4" width="21.3984375" customWidth="1"/>
    <col min="5" max="5" width="18.73046875" customWidth="1"/>
    <col min="6" max="6" width="6.73046875" customWidth="1"/>
    <col min="7" max="8" width="8.265625" customWidth="1"/>
    <col min="9" max="9" width="7.3984375" customWidth="1"/>
    <col min="10" max="10" width="6.73046875" customWidth="1"/>
    <col min="12" max="12" width="13.398437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54" t="s">
        <v>135</v>
      </c>
      <c r="C7" s="54"/>
      <c r="D7" s="54" t="s">
        <v>129</v>
      </c>
      <c r="E7" s="54" t="s">
        <v>57</v>
      </c>
      <c r="F7" s="58" t="s">
        <v>19</v>
      </c>
      <c r="G7" s="58" t="s">
        <v>56</v>
      </c>
      <c r="H7" s="58" t="s">
        <v>20</v>
      </c>
      <c r="I7" s="58"/>
      <c r="J7" s="58"/>
    </row>
    <row r="8" spans="1:10" ht="15.75" customHeight="1">
      <c r="B8" s="54" t="s">
        <v>135</v>
      </c>
      <c r="C8" s="55"/>
      <c r="D8" s="54" t="s">
        <v>130</v>
      </c>
      <c r="E8" s="56" t="s">
        <v>120</v>
      </c>
      <c r="F8" s="59" t="s">
        <v>19</v>
      </c>
      <c r="G8" s="59" t="s">
        <v>56</v>
      </c>
      <c r="H8" s="59" t="s">
        <v>20</v>
      </c>
      <c r="I8" s="59"/>
      <c r="J8" s="59"/>
    </row>
    <row r="9" spans="1:10" ht="15.75" customHeight="1">
      <c r="B9" s="54" t="s">
        <v>135</v>
      </c>
      <c r="C9" s="54"/>
      <c r="D9" s="54" t="s">
        <v>132</v>
      </c>
      <c r="E9" s="54" t="s">
        <v>58</v>
      </c>
      <c r="F9" s="58" t="s">
        <v>19</v>
      </c>
      <c r="G9" s="58" t="s">
        <v>56</v>
      </c>
      <c r="H9" s="58" t="s">
        <v>20</v>
      </c>
      <c r="I9" s="58"/>
      <c r="J9" s="58"/>
    </row>
    <row r="10" spans="1:10" ht="15.75" customHeight="1">
      <c r="B10" s="54" t="s">
        <v>135</v>
      </c>
      <c r="C10" s="54"/>
      <c r="D10" s="54" t="s">
        <v>131</v>
      </c>
      <c r="E10" s="54" t="s">
        <v>58</v>
      </c>
      <c r="F10" s="58" t="s">
        <v>19</v>
      </c>
      <c r="G10" s="58" t="s">
        <v>56</v>
      </c>
      <c r="H10" s="58" t="s">
        <v>20</v>
      </c>
      <c r="I10" s="58"/>
      <c r="J10" s="58"/>
    </row>
    <row r="11" spans="1:10">
      <c r="B11" s="56" t="s">
        <v>136</v>
      </c>
      <c r="C11" s="55"/>
      <c r="D11" s="54" t="s">
        <v>133</v>
      </c>
      <c r="E11" s="56" t="s">
        <v>59</v>
      </c>
      <c r="F11" s="59" t="s">
        <v>19</v>
      </c>
      <c r="G11" s="59" t="s">
        <v>60</v>
      </c>
      <c r="H11" s="59" t="s">
        <v>20</v>
      </c>
      <c r="I11" s="59"/>
      <c r="J11" s="59"/>
    </row>
    <row r="12" spans="1:10">
      <c r="B12" s="54" t="s">
        <v>136</v>
      </c>
      <c r="C12" s="54"/>
      <c r="D12" s="54" t="s">
        <v>134</v>
      </c>
      <c r="E12" s="54" t="s">
        <v>92</v>
      </c>
      <c r="F12" s="58" t="s">
        <v>19</v>
      </c>
      <c r="G12" s="58" t="s">
        <v>60</v>
      </c>
      <c r="H12" s="58" t="s">
        <v>20</v>
      </c>
      <c r="I12" s="58"/>
      <c r="J12" s="58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2"/>
  <sheetViews>
    <sheetView topLeftCell="E39" zoomScaleNormal="100" workbookViewId="0">
      <selection activeCell="K14" sqref="K14"/>
    </sheetView>
  </sheetViews>
  <sheetFormatPr defaultColWidth="8.73046875" defaultRowHeight="12.75"/>
  <cols>
    <col min="1" max="1" width="2.73046875" customWidth="1"/>
    <col min="2" max="2" width="21.3984375" customWidth="1"/>
    <col min="3" max="3" width="44.265625" customWidth="1"/>
    <col min="4" max="4" width="18.73046875" customWidth="1"/>
    <col min="5" max="5" width="20" customWidth="1"/>
    <col min="6" max="6" width="12.73046875" customWidth="1"/>
    <col min="7" max="7" width="21.265625" customWidth="1"/>
    <col min="8" max="8" width="9.86328125" customWidth="1"/>
    <col min="9" max="9" width="9.1328125" customWidth="1"/>
    <col min="10" max="10" width="9.86328125" customWidth="1"/>
    <col min="11" max="11" width="9.19921875" customWidth="1"/>
    <col min="12" max="12" width="8.3984375" customWidth="1"/>
    <col min="13" max="13" width="9.19921875" customWidth="1"/>
    <col min="14" max="14" width="10.33203125" customWidth="1"/>
    <col min="15" max="15" width="15.73046875" customWidth="1"/>
    <col min="16" max="16" width="32" bestFit="1" customWidth="1"/>
    <col min="17" max="17" width="15" customWidth="1"/>
    <col min="18" max="18" width="14.3984375" customWidth="1"/>
    <col min="19" max="19" width="13.86328125" customWidth="1"/>
    <col min="20" max="21" width="15" customWidth="1"/>
    <col min="22" max="22" width="15.265625" customWidth="1"/>
    <col min="25" max="25" width="12.3984375" bestFit="1" customWidth="1"/>
  </cols>
  <sheetData>
    <row r="1" spans="2:28" ht="13.15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 ht="13.15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6.25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3" t="s">
        <v>83</v>
      </c>
      <c r="I6" s="73"/>
      <c r="J6" s="73"/>
      <c r="K6" s="73"/>
      <c r="L6" s="73"/>
      <c r="M6" s="73"/>
      <c r="N6" s="73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1" t="str">
        <f>SEC_Processes!D7</f>
        <v>ELE_EX_GAS_CCGT</v>
      </c>
      <c r="C7" s="71" t="str">
        <f>SEC_Processes!E7</f>
        <v>Existing Gas Combined Cycle Power Plants</v>
      </c>
      <c r="D7" s="22" t="str">
        <f>SEC_Comm!C11</f>
        <v>NAT_GAS</v>
      </c>
      <c r="E7" s="22" t="str">
        <f>SEC_Comm!C7</f>
        <v>ELC</v>
      </c>
      <c r="F7">
        <v>0.56000000000000005</v>
      </c>
      <c r="G7" s="22">
        <v>31.536000000000001</v>
      </c>
      <c r="H7" s="32">
        <f>$P$47/1000</f>
        <v>24.044</v>
      </c>
      <c r="I7" s="32">
        <f t="shared" ref="I7:K7" si="0">$P$47/1000</f>
        <v>24.044</v>
      </c>
      <c r="J7" s="32">
        <f t="shared" si="0"/>
        <v>24.044</v>
      </c>
      <c r="K7" s="32">
        <f t="shared" si="0"/>
        <v>24.044</v>
      </c>
      <c r="L7" s="32"/>
      <c r="M7" s="32"/>
      <c r="N7" s="32"/>
      <c r="O7" s="32">
        <v>1</v>
      </c>
      <c r="P7" s="32">
        <v>20</v>
      </c>
      <c r="Q7" s="32">
        <v>2</v>
      </c>
      <c r="R7" s="32"/>
      <c r="S7" s="32"/>
    </row>
    <row r="8" spans="2:28">
      <c r="E8" t="str">
        <f>SEC_Comm!C15</f>
        <v>CO2</v>
      </c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6">
        <v>2023</v>
      </c>
      <c r="P18" s="74"/>
    </row>
    <row r="19" spans="15:17">
      <c r="O19" s="66" t="s">
        <v>124</v>
      </c>
      <c r="P19" s="74"/>
    </row>
    <row r="20" spans="15:17">
      <c r="O20" s="68" t="s">
        <v>93</v>
      </c>
      <c r="P20" s="69">
        <v>415</v>
      </c>
      <c r="Q20" s="67"/>
    </row>
    <row r="21" spans="15:17">
      <c r="O21" s="68" t="s">
        <v>94</v>
      </c>
      <c r="P21" s="69" t="s">
        <v>95</v>
      </c>
      <c r="Q21" s="67"/>
    </row>
    <row r="22" spans="15:17" ht="20.25">
      <c r="O22" s="68" t="s">
        <v>96</v>
      </c>
      <c r="P22" s="69">
        <v>0</v>
      </c>
      <c r="Q22" s="67"/>
    </row>
    <row r="23" spans="15:17">
      <c r="O23" s="68" t="s">
        <v>97</v>
      </c>
      <c r="P23" s="69">
        <v>0</v>
      </c>
      <c r="Q23" s="67"/>
    </row>
    <row r="24" spans="15:17">
      <c r="O24" s="68" t="s">
        <v>98</v>
      </c>
      <c r="P24" s="69">
        <v>18351</v>
      </c>
      <c r="Q24" s="67"/>
    </row>
    <row r="25" spans="15:17">
      <c r="O25" s="68" t="s">
        <v>99</v>
      </c>
      <c r="P25" s="69">
        <v>4006</v>
      </c>
      <c r="Q25" s="67"/>
    </row>
    <row r="26" spans="15:17">
      <c r="O26" s="68" t="s">
        <v>100</v>
      </c>
      <c r="P26" s="69">
        <v>0</v>
      </c>
      <c r="Q26" s="67"/>
    </row>
    <row r="27" spans="15:17">
      <c r="O27" s="68" t="s">
        <v>101</v>
      </c>
      <c r="P27" s="69">
        <v>0</v>
      </c>
      <c r="Q27" s="67"/>
    </row>
    <row r="28" spans="15:17">
      <c r="O28" s="68" t="s">
        <v>102</v>
      </c>
      <c r="P28" s="69">
        <v>0</v>
      </c>
      <c r="Q28" s="67"/>
    </row>
    <row r="29" spans="15:17">
      <c r="O29" s="68" t="s">
        <v>103</v>
      </c>
      <c r="P29" s="69">
        <v>0</v>
      </c>
      <c r="Q29" s="67"/>
    </row>
    <row r="30" spans="15:17">
      <c r="O30" s="68" t="s">
        <v>104</v>
      </c>
      <c r="P30" s="69">
        <v>0</v>
      </c>
      <c r="Q30" s="67"/>
    </row>
    <row r="31" spans="15:17" ht="20.25">
      <c r="O31" s="68" t="s">
        <v>105</v>
      </c>
      <c r="P31" s="69">
        <v>37</v>
      </c>
      <c r="Q31" s="67"/>
    </row>
    <row r="32" spans="15:17">
      <c r="O32" s="68" t="s">
        <v>106</v>
      </c>
      <c r="P32" s="69">
        <v>0</v>
      </c>
      <c r="Q32" s="67"/>
    </row>
    <row r="33" spans="15:17">
      <c r="O33" s="68" t="s">
        <v>107</v>
      </c>
      <c r="P33" s="69">
        <v>0</v>
      </c>
      <c r="Q33" s="67"/>
    </row>
    <row r="34" spans="15:17">
      <c r="O34" s="68" t="s">
        <v>108</v>
      </c>
      <c r="P34" s="69">
        <v>486</v>
      </c>
      <c r="Q34" s="67"/>
    </row>
    <row r="35" spans="15:17">
      <c r="O35" s="68" t="s">
        <v>109</v>
      </c>
      <c r="P35" s="69">
        <v>1</v>
      </c>
      <c r="Q35" s="67"/>
    </row>
    <row r="36" spans="15:17">
      <c r="O36" s="68" t="s">
        <v>110</v>
      </c>
      <c r="P36" s="69">
        <v>0</v>
      </c>
      <c r="Q36" s="67"/>
    </row>
    <row r="37" spans="15:17">
      <c r="O37" s="68" t="s">
        <v>111</v>
      </c>
      <c r="P37" s="69">
        <v>22590</v>
      </c>
      <c r="Q37" s="67"/>
    </row>
    <row r="38" spans="15:17">
      <c r="O38" s="68" t="s">
        <v>112</v>
      </c>
      <c r="P38" s="69">
        <v>786</v>
      </c>
      <c r="Q38" s="67"/>
    </row>
    <row r="39" spans="15:17">
      <c r="O39" s="68" t="s">
        <v>113</v>
      </c>
      <c r="P39" s="69">
        <v>3220</v>
      </c>
      <c r="Q39" s="67"/>
    </row>
    <row r="40" spans="15:17">
      <c r="O40" s="68" t="s">
        <v>114</v>
      </c>
      <c r="P40" s="69">
        <v>6190</v>
      </c>
      <c r="Q40" s="67"/>
    </row>
    <row r="41" spans="15:17">
      <c r="O41" s="67"/>
      <c r="P41" s="67"/>
    </row>
    <row r="42" spans="15:17">
      <c r="O42" s="70"/>
      <c r="P42" s="64"/>
      <c r="Q42" s="67"/>
    </row>
    <row r="43" spans="15:17" ht="13.5">
      <c r="O43" s="60"/>
      <c r="P43" s="61"/>
      <c r="Q43" s="62"/>
    </row>
    <row r="44" spans="15:17" ht="13.5">
      <c r="O44" s="62"/>
      <c r="P44" s="62"/>
      <c r="Q44" s="57"/>
    </row>
    <row r="45" spans="15:17">
      <c r="O45" s="63"/>
      <c r="P45" s="64"/>
      <c r="Q45" s="57"/>
    </row>
    <row r="47" spans="15:17">
      <c r="O47" s="2" t="s">
        <v>115</v>
      </c>
      <c r="P47">
        <f>P20+P24+P25+P34+P38</f>
        <v>24044</v>
      </c>
    </row>
    <row r="50" spans="15:16">
      <c r="O50" s="2" t="s">
        <v>118</v>
      </c>
      <c r="P50">
        <f>P37</f>
        <v>22590</v>
      </c>
    </row>
    <row r="51" spans="15:16">
      <c r="O51" s="2" t="s">
        <v>116</v>
      </c>
      <c r="P51">
        <f>P40</f>
        <v>6190</v>
      </c>
    </row>
    <row r="52" spans="15:16">
      <c r="O52" s="2" t="s">
        <v>117</v>
      </c>
      <c r="P52">
        <f>P39</f>
        <v>3220</v>
      </c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L16" sqref="L16"/>
    </sheetView>
  </sheetViews>
  <sheetFormatPr defaultColWidth="8.73046875" defaultRowHeight="12.75"/>
  <cols>
    <col min="1" max="1" width="2.73046875" customWidth="1"/>
    <col min="2" max="2" width="20.265625" customWidth="1"/>
    <col min="3" max="3" width="39.3984375" customWidth="1"/>
    <col min="4" max="5" width="11.3984375" customWidth="1"/>
    <col min="6" max="6" width="10.265625" customWidth="1"/>
    <col min="7" max="7" width="21.3984375" customWidth="1"/>
    <col min="8" max="14" width="14.86328125" customWidth="1"/>
    <col min="15" max="15" width="16.265625" customWidth="1"/>
    <col min="16" max="16" width="13.73046875" customWidth="1"/>
    <col min="17" max="18" width="15.3984375" customWidth="1"/>
  </cols>
  <sheetData>
    <row r="1" spans="2:18" ht="13.15">
      <c r="H1" s="51"/>
    </row>
    <row r="2" spans="2:18" ht="17.25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 ht="13.15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 ht="13.15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38.25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3" t="s">
        <v>83</v>
      </c>
      <c r="I6" s="73"/>
      <c r="J6" s="73"/>
      <c r="K6" s="73"/>
      <c r="L6" s="73"/>
      <c r="M6" s="73"/>
      <c r="N6" s="73"/>
      <c r="O6" s="44" t="s">
        <v>89</v>
      </c>
      <c r="P6" s="44" t="s">
        <v>87</v>
      </c>
      <c r="Q6" s="44"/>
    </row>
    <row r="7" spans="2:18" ht="17.25" customHeight="1">
      <c r="B7" s="30" t="str">
        <f>SEC_Processes!D8</f>
        <v>ELE_EX_PV</v>
      </c>
      <c r="C7" s="30" t="str">
        <f>SEC_Processes!E8</f>
        <v>Existing Photovoltaic</v>
      </c>
      <c r="D7" s="29" t="str">
        <f>SEC_Comm!C12</f>
        <v>SOLAR</v>
      </c>
      <c r="E7" s="29" t="str">
        <f>SEC_Comm!C8</f>
        <v>ELC_RES</v>
      </c>
      <c r="F7" s="29">
        <v>1</v>
      </c>
      <c r="G7" s="29">
        <v>31.536000000000001</v>
      </c>
      <c r="H7" s="29">
        <f>PP!P50/1000</f>
        <v>22.59</v>
      </c>
      <c r="I7" s="29">
        <f>H7</f>
        <v>22.59</v>
      </c>
      <c r="J7" s="29">
        <f t="shared" ref="J7:L7" si="0">I7</f>
        <v>22.59</v>
      </c>
      <c r="K7" s="29">
        <f t="shared" si="0"/>
        <v>22.59</v>
      </c>
      <c r="L7" s="29">
        <f t="shared" si="0"/>
        <v>22.59</v>
      </c>
      <c r="M7" s="29">
        <v>0</v>
      </c>
      <c r="N7" s="29">
        <v>0</v>
      </c>
      <c r="O7" s="29">
        <v>10</v>
      </c>
      <c r="P7" s="29"/>
      <c r="Q7" s="30"/>
    </row>
    <row r="8" spans="2:18" ht="15" customHeight="1">
      <c r="B8" s="30" t="str">
        <f>SEC_Processes!D9</f>
        <v>ELE_EX_WIND_ON</v>
      </c>
      <c r="C8" s="30" t="str">
        <f>SEC_Processes!E9</f>
        <v>Existing Onshore Wind Turbines</v>
      </c>
      <c r="D8" s="29" t="str">
        <f>SEC_Comm!C13</f>
        <v>WIND_ON</v>
      </c>
      <c r="E8" s="29" t="s">
        <v>137</v>
      </c>
      <c r="F8" s="29">
        <v>1</v>
      </c>
      <c r="G8" s="29">
        <v>31.536000000000001</v>
      </c>
      <c r="H8" s="29">
        <f>PP!P51/1000</f>
        <v>6.19</v>
      </c>
      <c r="I8" s="29">
        <f t="shared" ref="I8:L9" si="1">H8</f>
        <v>6.19</v>
      </c>
      <c r="J8" s="29">
        <f t="shared" si="1"/>
        <v>6.19</v>
      </c>
      <c r="K8" s="29">
        <f t="shared" si="1"/>
        <v>6.19</v>
      </c>
      <c r="L8" s="29">
        <f t="shared" si="1"/>
        <v>6.19</v>
      </c>
      <c r="M8" s="29">
        <v>0</v>
      </c>
      <c r="N8" s="29">
        <v>0</v>
      </c>
      <c r="O8" s="29">
        <v>10</v>
      </c>
      <c r="P8" s="29"/>
      <c r="Q8" s="30"/>
    </row>
    <row r="9" spans="2:18">
      <c r="B9" s="30" t="str">
        <f>SEC_Processes!D10</f>
        <v>ELE_EX_WIND_OFF</v>
      </c>
      <c r="C9" s="30" t="str">
        <f>SEC_Processes!E10</f>
        <v>Existing Onshore Wind Turbines</v>
      </c>
      <c r="D9" s="29" t="str">
        <f>SEC_Comm!C14</f>
        <v>WIND_OFF</v>
      </c>
      <c r="E9" s="29" t="s">
        <v>137</v>
      </c>
      <c r="F9" s="29">
        <v>1</v>
      </c>
      <c r="G9" s="29">
        <v>31.536000000000001</v>
      </c>
      <c r="H9" s="29">
        <f>PP!P52/1000</f>
        <v>3.22</v>
      </c>
      <c r="I9" s="29">
        <f t="shared" si="1"/>
        <v>3.22</v>
      </c>
      <c r="J9" s="29">
        <f t="shared" si="1"/>
        <v>3.22</v>
      </c>
      <c r="K9" s="29">
        <f t="shared" si="1"/>
        <v>3.22</v>
      </c>
      <c r="L9" s="29">
        <f t="shared" si="1"/>
        <v>3.22</v>
      </c>
      <c r="M9" s="29">
        <v>0</v>
      </c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topLeftCell="C1" zoomScale="160" zoomScaleNormal="160" workbookViewId="0">
      <selection activeCell="E9" sqref="E9"/>
    </sheetView>
  </sheetViews>
  <sheetFormatPr defaultColWidth="8.73046875" defaultRowHeight="12.75"/>
  <cols>
    <col min="1" max="1" width="2.73046875" customWidth="1"/>
    <col min="2" max="2" width="30" customWidth="1"/>
    <col min="3" max="3" width="66.265625" customWidth="1"/>
    <col min="4" max="4" width="12.265625" customWidth="1"/>
    <col min="5" max="5" width="19.59765625" customWidth="1"/>
    <col min="6" max="6" width="13.265625" customWidth="1"/>
    <col min="9" max="9" width="53.265625" customWidth="1"/>
  </cols>
  <sheetData>
    <row r="2" spans="2:9" ht="17.25">
      <c r="B2" s="40" t="s">
        <v>88</v>
      </c>
      <c r="C2" s="17"/>
      <c r="E2" s="15"/>
    </row>
    <row r="3" spans="2:9" ht="13.15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 t="str">
        <f>SEC_Processes!D11</f>
        <v>T&amp;D_GRID</v>
      </c>
      <c r="C7" s="29" t="str">
        <f>SEC_Processes!E11</f>
        <v>Existing Grid</v>
      </c>
      <c r="D7" s="29" t="str">
        <f>SEC_Comm!C7</f>
        <v>ELC</v>
      </c>
      <c r="E7" s="29" t="str">
        <f>SEC_Comm!C9</f>
        <v>ELC_GRID</v>
      </c>
      <c r="F7" s="50">
        <v>1</v>
      </c>
    </row>
    <row r="8" spans="2:9" ht="15.75" customHeight="1">
      <c r="B8" s="29" t="str">
        <f>SEC_Processes!D12</f>
        <v>T&amp;D_GRID_RES</v>
      </c>
      <c r="C8" s="29" t="str">
        <f>SEC_Processes!E12</f>
        <v>Existing Grid RES T&amp;D</v>
      </c>
      <c r="D8" s="29" t="str">
        <f>SEC_Comm!C8</f>
        <v>ELC_RES</v>
      </c>
      <c r="E8" s="29" t="s">
        <v>139</v>
      </c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F6" sqref="F6"/>
    </sheetView>
  </sheetViews>
  <sheetFormatPr defaultRowHeight="12.75"/>
  <cols>
    <col min="3" max="3" width="26.1328125" customWidth="1"/>
    <col min="4" max="4" width="20.3984375" customWidth="1"/>
    <col min="5" max="5" width="15" customWidth="1"/>
  </cols>
  <sheetData>
    <row r="5" spans="3:5" ht="13.15">
      <c r="D5" s="15" t="s">
        <v>121</v>
      </c>
    </row>
    <row r="6" spans="3:5" ht="13.15">
      <c r="C6" s="43" t="s">
        <v>41</v>
      </c>
      <c r="D6" s="43" t="s">
        <v>3</v>
      </c>
      <c r="E6" s="43" t="s">
        <v>140</v>
      </c>
    </row>
    <row r="7" spans="3:5">
      <c r="C7" t="str">
        <f>SEC_Processes!D7</f>
        <v>ELE_EX_GAS_CCGT</v>
      </c>
      <c r="D7" t="str">
        <f>SEC_Comm!C15</f>
        <v>CO2</v>
      </c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2000-12-13T15:53:11Z</dcterms:created>
  <dcterms:modified xsi:type="dcterms:W3CDTF">2025-04-29T11:40:10Z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