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00" windowWidth="8388" windowHeight="7968"/>
  </bookViews>
  <sheets>
    <sheet name="binomial probability" sheetId="4" r:id="rId1"/>
    <sheet name="tree stand data" sheetId="1" r:id="rId2"/>
    <sheet name="Sheet3" sheetId="3" r:id="rId3"/>
  </sheets>
  <calcPr calcId="145621" calcOnSave="0"/>
</workbook>
</file>

<file path=xl/calcChain.xml><?xml version="1.0" encoding="utf-8"?>
<calcChain xmlns="http://schemas.openxmlformats.org/spreadsheetml/2006/main">
  <c r="M6" i="1" l="1"/>
  <c r="L6" i="1"/>
  <c r="L9" i="1"/>
  <c r="L8" i="1"/>
  <c r="E9" i="1"/>
  <c r="E10" i="1"/>
  <c r="E17" i="1"/>
  <c r="E18" i="1"/>
  <c r="E3" i="1"/>
  <c r="K6" i="1"/>
  <c r="K8" i="1"/>
  <c r="E11" i="1" s="1"/>
  <c r="J8" i="1"/>
  <c r="I8" i="1"/>
  <c r="H7" i="1"/>
  <c r="H3" i="1"/>
  <c r="C26" i="4"/>
  <c r="D26" i="4"/>
  <c r="E26" i="4"/>
  <c r="F26" i="4"/>
  <c r="C27" i="4"/>
  <c r="D27" i="4"/>
  <c r="E27" i="4"/>
  <c r="F27" i="4"/>
  <c r="C28" i="4"/>
  <c r="D28" i="4"/>
  <c r="E28" i="4"/>
  <c r="F28" i="4"/>
  <c r="C29" i="4"/>
  <c r="D29" i="4"/>
  <c r="E29" i="4"/>
  <c r="F29" i="4"/>
  <c r="C30" i="4"/>
  <c r="D30" i="4"/>
  <c r="E30" i="4"/>
  <c r="F30" i="4"/>
  <c r="C31" i="4"/>
  <c r="D31" i="4"/>
  <c r="E31" i="4"/>
  <c r="F31" i="4"/>
  <c r="C32" i="4"/>
  <c r="D32" i="4"/>
  <c r="E32" i="4"/>
  <c r="F32" i="4"/>
  <c r="C33" i="4"/>
  <c r="D33" i="4"/>
  <c r="E33" i="4"/>
  <c r="F33" i="4"/>
  <c r="C34" i="4"/>
  <c r="D34" i="4"/>
  <c r="E34" i="4"/>
  <c r="F34" i="4"/>
  <c r="C35" i="4"/>
  <c r="D35" i="4"/>
  <c r="E35" i="4"/>
  <c r="F35" i="4"/>
  <c r="C36" i="4"/>
  <c r="D36" i="4"/>
  <c r="E36" i="4"/>
  <c r="F36" i="4"/>
  <c r="C37" i="4"/>
  <c r="D37" i="4"/>
  <c r="E37" i="4"/>
  <c r="F37" i="4"/>
  <c r="C38" i="4"/>
  <c r="D38" i="4"/>
  <c r="E38" i="4"/>
  <c r="F38" i="4"/>
  <c r="C39" i="4"/>
  <c r="D39" i="4"/>
  <c r="E39" i="4"/>
  <c r="F39" i="4"/>
  <c r="C40" i="4"/>
  <c r="D40" i="4"/>
  <c r="E40" i="4"/>
  <c r="F40" i="4"/>
  <c r="C41" i="4"/>
  <c r="D41" i="4"/>
  <c r="E41" i="4"/>
  <c r="F41" i="4"/>
  <c r="C42" i="4"/>
  <c r="D42" i="4"/>
  <c r="E42" i="4"/>
  <c r="F42" i="4"/>
  <c r="C43" i="4"/>
  <c r="D43" i="4"/>
  <c r="E43" i="4"/>
  <c r="F43" i="4"/>
  <c r="C44" i="4"/>
  <c r="D44" i="4"/>
  <c r="E44" i="4"/>
  <c r="F44" i="4"/>
  <c r="C45" i="4"/>
  <c r="D45" i="4"/>
  <c r="E45" i="4"/>
  <c r="F45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26" i="4"/>
  <c r="E24" i="1" l="1"/>
  <c r="E16" i="1"/>
  <c r="E8" i="1"/>
  <c r="E23" i="1"/>
  <c r="E15" i="1"/>
  <c r="E7" i="1"/>
  <c r="E22" i="1"/>
  <c r="E14" i="1"/>
  <c r="E6" i="1"/>
  <c r="E25" i="1" s="1"/>
  <c r="E21" i="1"/>
  <c r="E13" i="1"/>
  <c r="E5" i="1"/>
  <c r="E20" i="1"/>
  <c r="E12" i="1"/>
  <c r="E4" i="1"/>
  <c r="E19" i="1"/>
  <c r="E46" i="4"/>
  <c r="C46" i="4"/>
  <c r="F46" i="4"/>
  <c r="D46" i="4"/>
  <c r="B46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" i="4"/>
  <c r="B23" i="4" s="1"/>
</calcChain>
</file>

<file path=xl/sharedStrings.xml><?xml version="1.0" encoding="utf-8"?>
<sst xmlns="http://schemas.openxmlformats.org/spreadsheetml/2006/main" count="246" uniqueCount="56">
  <si>
    <t>Plot</t>
  </si>
  <si>
    <t>Tag</t>
  </si>
  <si>
    <t>Species</t>
  </si>
  <si>
    <t>B</t>
  </si>
  <si>
    <t>PSME</t>
  </si>
  <si>
    <t>C</t>
  </si>
  <si>
    <t>CACH</t>
  </si>
  <si>
    <t>D</t>
  </si>
  <si>
    <t xml:space="preserve">PSME </t>
  </si>
  <si>
    <t>Tree stand surveys - HJA 2011</t>
  </si>
  <si>
    <t># of heads</t>
  </si>
  <si>
    <t>Binomial probability</t>
  </si>
  <si>
    <t>Dbh (cm)</t>
  </si>
  <si>
    <t>n</t>
  </si>
  <si>
    <t>n DBH</t>
  </si>
  <si>
    <t xml:space="preserve">mean </t>
  </si>
  <si>
    <t>Std</t>
  </si>
  <si>
    <t>var</t>
  </si>
  <si>
    <t>std err</t>
  </si>
  <si>
    <t>cv</t>
  </si>
  <si>
    <t>median</t>
  </si>
  <si>
    <t>quantiles</t>
  </si>
  <si>
    <t>BINOM.DIST(number_s,trials,probability_s,cumulative)</t>
  </si>
  <si>
    <t xml:space="preserve"> </t>
  </si>
  <si>
    <t>BINOM.DIST(#of_heads,20,0.5,FALSE)</t>
  </si>
  <si>
    <t>FALSE = returns probability mass function, there are #of_heads successes</t>
  </si>
  <si>
    <t>TRUE = returns cumulative distribution function, there are at most #of_heads successes</t>
  </si>
  <si>
    <t>cumulative distribution</t>
  </si>
  <si>
    <t>binomial probabilities sum to 1 !  (not surprizing)</t>
  </si>
  <si>
    <t>flips, trials</t>
  </si>
  <si>
    <t>trial1</t>
  </si>
  <si>
    <t>trial2</t>
  </si>
  <si>
    <t>trial3</t>
  </si>
  <si>
    <t>trial4</t>
  </si>
  <si>
    <t>trial5</t>
  </si>
  <si>
    <t>SUM</t>
  </si>
  <si>
    <t>From JMP:</t>
  </si>
  <si>
    <t xml:space="preserve">STD </t>
  </si>
  <si>
    <t>N</t>
  </si>
  <si>
    <t>STD calc</t>
  </si>
  <si>
    <t>Range</t>
  </si>
  <si>
    <t>Mode</t>
  </si>
  <si>
    <t>Median</t>
  </si>
  <si>
    <t>Std Err</t>
  </si>
  <si>
    <t>5.1..13.7</t>
  </si>
  <si>
    <t>calc Excel</t>
  </si>
  <si>
    <t>mean</t>
  </si>
  <si>
    <t>(Y,-Ybar)^2</t>
  </si>
  <si>
    <t>sum of all (Y,-Ybar)^2</t>
  </si>
  <si>
    <t>N/A</t>
  </si>
  <si>
    <t xml:space="preserve"> Excel fcn</t>
  </si>
  <si>
    <t>SQRT((1/(H3-1))*(E25))</t>
  </si>
  <si>
    <t>pasted values here!</t>
  </si>
  <si>
    <t>pasted values below…so they would not change constantly!</t>
  </si>
  <si>
    <t>CV</t>
  </si>
  <si>
    <t>exactly 13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</si>
</sst>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5.4"/>
      <color rgb="FF66666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1" xfId="0" applyBorder="1"/>
    <xf numFmtId="0" fontId="0" fillId="0" borderId="0" xfId="0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/>
    <xf numFmtId="0" fontId="0" fillId="2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F15" sqref="F15"/>
    </sheetView>
  </sheetViews>
  <sheetFormatPr defaultRowHeight="14.4" x14ac:dyDescent="0.3"/>
  <cols>
    <col min="1" max="1" width="5.33203125" customWidth="1"/>
    <col min="2" max="2" width="17.44140625" bestFit="1" customWidth="1"/>
    <col min="3" max="3" width="12" bestFit="1" customWidth="1"/>
    <col min="6" max="6" width="96" bestFit="1" customWidth="1"/>
  </cols>
  <sheetData>
    <row r="1" spans="1:7" ht="15" x14ac:dyDescent="0.25">
      <c r="A1" s="10" t="s">
        <v>10</v>
      </c>
      <c r="B1" s="10" t="s">
        <v>11</v>
      </c>
      <c r="C1" s="10" t="s">
        <v>27</v>
      </c>
      <c r="D1" s="14" t="s">
        <v>52</v>
      </c>
      <c r="E1" s="10"/>
    </row>
    <row r="2" spans="1:7" ht="15" x14ac:dyDescent="0.25">
      <c r="A2" s="10">
        <v>0</v>
      </c>
      <c r="B2" s="10">
        <f>_xlfn.BINOM.DIST(A2,20,0.5,FALSE)</f>
        <v>9.5367431640625E-7</v>
      </c>
      <c r="C2" s="10">
        <f>_xlfn.BINOM.DIST(A2,20,0.5,TRUE)</f>
        <v>9.5367431640625E-7</v>
      </c>
      <c r="D2" s="10">
        <v>9.5367431640625E-7</v>
      </c>
      <c r="E2" s="10">
        <v>9.5367431640625E-7</v>
      </c>
    </row>
    <row r="3" spans="1:7" ht="15" x14ac:dyDescent="0.25">
      <c r="A3" s="10">
        <v>1</v>
      </c>
      <c r="B3" s="10">
        <f t="shared" ref="B3:B22" si="0">_xlfn.BINOM.DIST(A3,20,0.5,FALSE)</f>
        <v>1.9073486328125034E-5</v>
      </c>
      <c r="C3" s="10">
        <f t="shared" ref="C3:C22" si="1">_xlfn.BINOM.DIST(A3,20,0.5,TRUE)</f>
        <v>2.002716064453125E-5</v>
      </c>
      <c r="D3" s="10">
        <v>1.9073486328125034E-5</v>
      </c>
      <c r="E3" s="10">
        <v>2.002716064453125E-5</v>
      </c>
    </row>
    <row r="4" spans="1:7" ht="15" x14ac:dyDescent="0.25">
      <c r="A4" s="10">
        <v>2</v>
      </c>
      <c r="B4" s="10">
        <f t="shared" si="0"/>
        <v>1.8119812011718755E-4</v>
      </c>
      <c r="C4" s="10">
        <f t="shared" si="1"/>
        <v>2.0122528076171875E-4</v>
      </c>
      <c r="D4" s="10">
        <v>1.8119812011718755E-4</v>
      </c>
      <c r="E4" s="10">
        <v>2.0122528076171875E-4</v>
      </c>
      <c r="G4" t="s">
        <v>23</v>
      </c>
    </row>
    <row r="5" spans="1:7" ht="15" x14ac:dyDescent="0.25">
      <c r="A5" s="10">
        <v>3</v>
      </c>
      <c r="B5" s="10">
        <f t="shared" si="0"/>
        <v>1.0871887207031263E-3</v>
      </c>
      <c r="C5" s="10">
        <f t="shared" si="1"/>
        <v>1.2884140014648442E-3</v>
      </c>
      <c r="D5" s="10">
        <v>1.0871887207031263E-3</v>
      </c>
      <c r="E5" s="10">
        <v>1.2884140014648442E-3</v>
      </c>
    </row>
    <row r="6" spans="1:7" ht="21" x14ac:dyDescent="0.35">
      <c r="A6" s="10">
        <v>4</v>
      </c>
      <c r="B6" s="10">
        <f t="shared" si="0"/>
        <v>4.6205520629882752E-3</v>
      </c>
      <c r="C6" s="10">
        <f t="shared" si="1"/>
        <v>5.9089660644531285E-3</v>
      </c>
      <c r="D6" s="10">
        <v>4.6205520629882752E-3</v>
      </c>
      <c r="E6" s="10">
        <v>5.9089660644531285E-3</v>
      </c>
      <c r="F6" s="9" t="s">
        <v>22</v>
      </c>
    </row>
    <row r="7" spans="1:7" ht="21" x14ac:dyDescent="0.35">
      <c r="A7" s="10">
        <v>5</v>
      </c>
      <c r="B7" s="10">
        <f t="shared" si="0"/>
        <v>1.4785766601562502E-2</v>
      </c>
      <c r="C7" s="10">
        <f t="shared" si="1"/>
        <v>2.0694732666015635E-2</v>
      </c>
      <c r="D7" s="10">
        <v>1.4785766601562502E-2</v>
      </c>
      <c r="E7" s="10">
        <v>2.0694732666015635E-2</v>
      </c>
      <c r="F7" s="9" t="s">
        <v>24</v>
      </c>
    </row>
    <row r="8" spans="1:7" ht="15" x14ac:dyDescent="0.25">
      <c r="A8" s="10">
        <v>6</v>
      </c>
      <c r="B8" s="10">
        <f t="shared" si="0"/>
        <v>3.6964416503906257E-2</v>
      </c>
      <c r="C8" s="10">
        <f t="shared" si="1"/>
        <v>5.7659149169921903E-2</v>
      </c>
      <c r="D8" s="10">
        <v>3.6964416503906257E-2</v>
      </c>
      <c r="E8" s="10">
        <v>5.7659149169921903E-2</v>
      </c>
      <c r="F8" t="s">
        <v>25</v>
      </c>
    </row>
    <row r="9" spans="1:7" ht="15" x14ac:dyDescent="0.25">
      <c r="A9" s="10">
        <v>7</v>
      </c>
      <c r="B9" s="10">
        <f t="shared" si="0"/>
        <v>7.3928833007812458E-2</v>
      </c>
      <c r="C9" s="10">
        <f t="shared" si="1"/>
        <v>0.13158798217773449</v>
      </c>
      <c r="D9" s="10">
        <v>7.3928833007812458E-2</v>
      </c>
      <c r="E9" s="10">
        <v>0.13158798217773449</v>
      </c>
      <c r="F9" t="s">
        <v>26</v>
      </c>
    </row>
    <row r="10" spans="1:7" ht="15" x14ac:dyDescent="0.25">
      <c r="A10" s="10">
        <v>8</v>
      </c>
      <c r="B10" s="10">
        <f t="shared" si="0"/>
        <v>0.12013435363769531</v>
      </c>
      <c r="C10" s="10">
        <f t="shared" si="1"/>
        <v>0.25172233581542974</v>
      </c>
      <c r="D10" s="10">
        <v>0.12013435363769531</v>
      </c>
      <c r="E10" s="10">
        <v>0.25172233581542974</v>
      </c>
    </row>
    <row r="11" spans="1:7" ht="15" x14ac:dyDescent="0.25">
      <c r="A11" s="10">
        <v>9</v>
      </c>
      <c r="B11" s="10">
        <f t="shared" si="0"/>
        <v>0.16017913818359369</v>
      </c>
      <c r="C11" s="10">
        <f t="shared" si="1"/>
        <v>0.41190147399902349</v>
      </c>
      <c r="D11" s="10">
        <v>0.16017913818359369</v>
      </c>
      <c r="E11" s="10">
        <v>0.41190147399902349</v>
      </c>
    </row>
    <row r="12" spans="1:7" ht="15" x14ac:dyDescent="0.25">
      <c r="A12" s="10">
        <v>10</v>
      </c>
      <c r="B12" s="10">
        <f t="shared" si="0"/>
        <v>0.17619705200195307</v>
      </c>
      <c r="C12" s="10">
        <f t="shared" si="1"/>
        <v>0.58809852600097656</v>
      </c>
      <c r="D12" s="10">
        <v>0.17619705200195307</v>
      </c>
      <c r="E12" s="10">
        <v>0.58809852600097656</v>
      </c>
    </row>
    <row r="13" spans="1:7" ht="15" x14ac:dyDescent="0.25">
      <c r="A13" s="10">
        <v>11</v>
      </c>
      <c r="B13" s="10">
        <f t="shared" si="0"/>
        <v>0.16017913818359369</v>
      </c>
      <c r="C13" s="10">
        <f t="shared" si="1"/>
        <v>0.74827766418457031</v>
      </c>
      <c r="D13" s="10">
        <v>0.16017913818359369</v>
      </c>
      <c r="E13" s="10">
        <v>0.74827766418457031</v>
      </c>
    </row>
    <row r="14" spans="1:7" ht="15" x14ac:dyDescent="0.25">
      <c r="A14" s="10">
        <v>12</v>
      </c>
      <c r="B14" s="10">
        <f t="shared" si="0"/>
        <v>0.12013435363769531</v>
      </c>
      <c r="C14" s="10">
        <f t="shared" si="1"/>
        <v>0.86841201782226551</v>
      </c>
      <c r="D14" s="10">
        <v>0.12013435363769531</v>
      </c>
      <c r="E14" s="10">
        <v>0.86841201782226551</v>
      </c>
    </row>
    <row r="15" spans="1:7" ht="15" x14ac:dyDescent="0.25">
      <c r="A15" s="10">
        <v>13</v>
      </c>
      <c r="B15" s="15">
        <f t="shared" si="0"/>
        <v>7.3928833007812472E-2</v>
      </c>
      <c r="C15" s="10">
        <f t="shared" si="1"/>
        <v>0.94234085083007813</v>
      </c>
      <c r="D15" s="10">
        <v>7.3928833007812472E-2</v>
      </c>
      <c r="E15" s="10">
        <v>0.94234085083007813</v>
      </c>
      <c r="F15" s="16" t="s">
        <v>55</v>
      </c>
    </row>
    <row r="16" spans="1:7" ht="15" x14ac:dyDescent="0.25">
      <c r="A16" s="10">
        <v>14</v>
      </c>
      <c r="B16" s="10">
        <f t="shared" si="0"/>
        <v>3.6964416503906257E-2</v>
      </c>
      <c r="C16" s="10">
        <f t="shared" si="1"/>
        <v>0.97930526733398438</v>
      </c>
      <c r="D16" s="10">
        <v>3.6964416503906257E-2</v>
      </c>
      <c r="E16" s="10">
        <v>0.97930526733398438</v>
      </c>
    </row>
    <row r="17" spans="1:12" ht="15" x14ac:dyDescent="0.25">
      <c r="A17" s="10">
        <v>15</v>
      </c>
      <c r="B17" s="10">
        <f t="shared" si="0"/>
        <v>1.4785766601562502E-2</v>
      </c>
      <c r="C17" s="10">
        <f t="shared" si="1"/>
        <v>0.99409103393554688</v>
      </c>
      <c r="D17" s="10">
        <v>1.4785766601562502E-2</v>
      </c>
      <c r="E17" s="10">
        <v>0.99409103393554688</v>
      </c>
    </row>
    <row r="18" spans="1:12" ht="15" x14ac:dyDescent="0.25">
      <c r="A18" s="10">
        <v>16</v>
      </c>
      <c r="B18" s="10">
        <f t="shared" si="0"/>
        <v>4.6205520629882752E-3</v>
      </c>
      <c r="C18" s="10">
        <f t="shared" si="1"/>
        <v>0.99871158599853516</v>
      </c>
      <c r="D18" s="10">
        <v>4.6205520629882752E-3</v>
      </c>
      <c r="E18" s="10">
        <v>0.99871158599853516</v>
      </c>
    </row>
    <row r="19" spans="1:12" ht="15" x14ac:dyDescent="0.25">
      <c r="A19" s="10">
        <v>17</v>
      </c>
      <c r="B19" s="10">
        <f t="shared" si="0"/>
        <v>1.0871887207031261E-3</v>
      </c>
      <c r="C19" s="10">
        <f t="shared" si="1"/>
        <v>0.99979877471923828</v>
      </c>
      <c r="D19" s="10">
        <v>1.0871887207031261E-3</v>
      </c>
      <c r="E19" s="10">
        <v>0.99979877471923828</v>
      </c>
    </row>
    <row r="20" spans="1:12" ht="15" x14ac:dyDescent="0.25">
      <c r="A20" s="10">
        <v>18</v>
      </c>
      <c r="B20" s="10">
        <f t="shared" si="0"/>
        <v>1.8119812011718753E-4</v>
      </c>
      <c r="C20" s="10">
        <f t="shared" si="1"/>
        <v>0.99997997283935547</v>
      </c>
      <c r="D20" s="10">
        <v>1.8119812011718753E-4</v>
      </c>
      <c r="E20" s="10">
        <v>0.99997997283935547</v>
      </c>
    </row>
    <row r="21" spans="1:12" ht="15" x14ac:dyDescent="0.25">
      <c r="A21" s="10">
        <v>19</v>
      </c>
      <c r="B21" s="10">
        <f t="shared" si="0"/>
        <v>1.9073486328125E-5</v>
      </c>
      <c r="C21" s="10">
        <f t="shared" si="1"/>
        <v>0.99999904632568359</v>
      </c>
      <c r="D21" s="10">
        <v>1.9073486328125E-5</v>
      </c>
      <c r="E21" s="10">
        <v>0.99999904632568359</v>
      </c>
    </row>
    <row r="22" spans="1:12" ht="15" x14ac:dyDescent="0.25">
      <c r="A22" s="10">
        <v>20</v>
      </c>
      <c r="B22" s="10">
        <f t="shared" si="0"/>
        <v>9.5367431640625E-7</v>
      </c>
      <c r="C22" s="10">
        <f t="shared" si="1"/>
        <v>1</v>
      </c>
      <c r="D22" s="10">
        <v>9.5367431640625E-7</v>
      </c>
      <c r="E22" s="10">
        <v>1</v>
      </c>
    </row>
    <row r="23" spans="1:12" ht="15" x14ac:dyDescent="0.25">
      <c r="B23">
        <f>SUM(B2:B22)</f>
        <v>0.99999999999999978</v>
      </c>
      <c r="C23" t="s">
        <v>28</v>
      </c>
    </row>
    <row r="25" spans="1:12" x14ac:dyDescent="0.3">
      <c r="A25" s="10" t="s">
        <v>29</v>
      </c>
      <c r="B25" s="10" t="s">
        <v>30</v>
      </c>
      <c r="C25" s="10" t="s">
        <v>31</v>
      </c>
      <c r="D25" s="10" t="s">
        <v>32</v>
      </c>
      <c r="E25" s="10" t="s">
        <v>33</v>
      </c>
      <c r="F25" s="10" t="s">
        <v>34</v>
      </c>
      <c r="H25" t="s">
        <v>53</v>
      </c>
    </row>
    <row r="26" spans="1:12" x14ac:dyDescent="0.3">
      <c r="A26" s="10">
        <v>1</v>
      </c>
      <c r="B26" s="10">
        <f ca="1">IF(RAND()&lt;0.5,0,1)</f>
        <v>1</v>
      </c>
      <c r="C26" s="10">
        <f t="shared" ref="C26:F26" ca="1" si="2">IF(RAND()&lt;0.5,0,1)</f>
        <v>0</v>
      </c>
      <c r="D26" s="10">
        <f t="shared" ca="1" si="2"/>
        <v>0</v>
      </c>
      <c r="E26" s="10">
        <f t="shared" ca="1" si="2"/>
        <v>1</v>
      </c>
      <c r="F26" s="10">
        <f t="shared" ca="1" si="2"/>
        <v>1</v>
      </c>
      <c r="H26">
        <v>1</v>
      </c>
      <c r="I26">
        <v>1</v>
      </c>
      <c r="J26">
        <v>1</v>
      </c>
      <c r="K26">
        <v>0</v>
      </c>
      <c r="L26">
        <v>1</v>
      </c>
    </row>
    <row r="27" spans="1:12" x14ac:dyDescent="0.3">
      <c r="A27" s="10">
        <v>2</v>
      </c>
      <c r="B27" s="10">
        <f t="shared" ref="B27:F45" ca="1" si="3">IF(RAND()&lt;0.5,0,1)</f>
        <v>0</v>
      </c>
      <c r="C27" s="10">
        <f t="shared" ca="1" si="3"/>
        <v>0</v>
      </c>
      <c r="D27" s="10">
        <f t="shared" ca="1" si="3"/>
        <v>0</v>
      </c>
      <c r="E27" s="10">
        <f t="shared" ca="1" si="3"/>
        <v>0</v>
      </c>
      <c r="F27" s="10">
        <f t="shared" ca="1" si="3"/>
        <v>0</v>
      </c>
      <c r="H27">
        <v>1</v>
      </c>
      <c r="I27">
        <v>0</v>
      </c>
      <c r="J27">
        <v>1</v>
      </c>
      <c r="K27">
        <v>1</v>
      </c>
      <c r="L27">
        <v>1</v>
      </c>
    </row>
    <row r="28" spans="1:12" x14ac:dyDescent="0.3">
      <c r="A28" s="10">
        <v>3</v>
      </c>
      <c r="B28" s="10">
        <f t="shared" ca="1" si="3"/>
        <v>0</v>
      </c>
      <c r="C28" s="10">
        <f t="shared" ca="1" si="3"/>
        <v>0</v>
      </c>
      <c r="D28" s="10">
        <f t="shared" ca="1" si="3"/>
        <v>0</v>
      </c>
      <c r="E28" s="10">
        <f t="shared" ca="1" si="3"/>
        <v>0</v>
      </c>
      <c r="F28" s="10">
        <f t="shared" ca="1" si="3"/>
        <v>0</v>
      </c>
      <c r="H28">
        <v>1</v>
      </c>
      <c r="I28">
        <v>0</v>
      </c>
      <c r="J28">
        <v>0</v>
      </c>
      <c r="K28">
        <v>0</v>
      </c>
      <c r="L28">
        <v>1</v>
      </c>
    </row>
    <row r="29" spans="1:12" x14ac:dyDescent="0.3">
      <c r="A29" s="10">
        <v>4</v>
      </c>
      <c r="B29" s="10">
        <f t="shared" ca="1" si="3"/>
        <v>0</v>
      </c>
      <c r="C29" s="10">
        <f t="shared" ca="1" si="3"/>
        <v>1</v>
      </c>
      <c r="D29" s="10">
        <f t="shared" ca="1" si="3"/>
        <v>1</v>
      </c>
      <c r="E29" s="10">
        <f t="shared" ca="1" si="3"/>
        <v>0</v>
      </c>
      <c r="F29" s="10">
        <f t="shared" ca="1" si="3"/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3">
      <c r="A30" s="10">
        <v>5</v>
      </c>
      <c r="B30" s="10">
        <f t="shared" ca="1" si="3"/>
        <v>1</v>
      </c>
      <c r="C30" s="10">
        <f t="shared" ca="1" si="3"/>
        <v>1</v>
      </c>
      <c r="D30" s="10">
        <f t="shared" ca="1" si="3"/>
        <v>1</v>
      </c>
      <c r="E30" s="10">
        <f t="shared" ca="1" si="3"/>
        <v>0</v>
      </c>
      <c r="F30" s="10">
        <f t="shared" ca="1" si="3"/>
        <v>1</v>
      </c>
      <c r="H30">
        <v>1</v>
      </c>
      <c r="I30">
        <v>1</v>
      </c>
      <c r="J30">
        <v>1</v>
      </c>
      <c r="K30">
        <v>0</v>
      </c>
      <c r="L30">
        <v>1</v>
      </c>
    </row>
    <row r="31" spans="1:12" x14ac:dyDescent="0.3">
      <c r="A31" s="10">
        <v>6</v>
      </c>
      <c r="B31" s="10">
        <f t="shared" ca="1" si="3"/>
        <v>1</v>
      </c>
      <c r="C31" s="10">
        <f t="shared" ca="1" si="3"/>
        <v>1</v>
      </c>
      <c r="D31" s="10">
        <f t="shared" ca="1" si="3"/>
        <v>0</v>
      </c>
      <c r="E31" s="10">
        <f t="shared" ca="1" si="3"/>
        <v>1</v>
      </c>
      <c r="F31" s="10">
        <f t="shared" ca="1" si="3"/>
        <v>1</v>
      </c>
      <c r="H31">
        <v>0</v>
      </c>
      <c r="I31">
        <v>0</v>
      </c>
      <c r="J31">
        <v>1</v>
      </c>
      <c r="K31">
        <v>1</v>
      </c>
      <c r="L31">
        <v>0</v>
      </c>
    </row>
    <row r="32" spans="1:12" x14ac:dyDescent="0.3">
      <c r="A32" s="10">
        <v>7</v>
      </c>
      <c r="B32" s="10">
        <f t="shared" ca="1" si="3"/>
        <v>1</v>
      </c>
      <c r="C32" s="10">
        <f t="shared" ca="1" si="3"/>
        <v>1</v>
      </c>
      <c r="D32" s="10">
        <f t="shared" ca="1" si="3"/>
        <v>0</v>
      </c>
      <c r="E32" s="10">
        <f t="shared" ca="1" si="3"/>
        <v>1</v>
      </c>
      <c r="F32" s="10">
        <f t="shared" ca="1" si="3"/>
        <v>1</v>
      </c>
      <c r="H32">
        <v>1</v>
      </c>
      <c r="I32">
        <v>1</v>
      </c>
      <c r="J32">
        <v>0</v>
      </c>
      <c r="K32">
        <v>1</v>
      </c>
      <c r="L32">
        <v>1</v>
      </c>
    </row>
    <row r="33" spans="1:12" x14ac:dyDescent="0.3">
      <c r="A33" s="10">
        <v>8</v>
      </c>
      <c r="B33" s="10">
        <f t="shared" ca="1" si="3"/>
        <v>0</v>
      </c>
      <c r="C33" s="10">
        <f t="shared" ca="1" si="3"/>
        <v>0</v>
      </c>
      <c r="D33" s="10">
        <f t="shared" ca="1" si="3"/>
        <v>1</v>
      </c>
      <c r="E33" s="10">
        <f t="shared" ca="1" si="3"/>
        <v>0</v>
      </c>
      <c r="F33" s="10">
        <f t="shared" ca="1" si="3"/>
        <v>0</v>
      </c>
      <c r="H33">
        <v>1</v>
      </c>
      <c r="I33">
        <v>1</v>
      </c>
      <c r="J33">
        <v>1</v>
      </c>
      <c r="K33">
        <v>0</v>
      </c>
      <c r="L33">
        <v>0</v>
      </c>
    </row>
    <row r="34" spans="1:12" x14ac:dyDescent="0.3">
      <c r="A34" s="10">
        <v>9</v>
      </c>
      <c r="B34" s="10">
        <f t="shared" ca="1" si="3"/>
        <v>1</v>
      </c>
      <c r="C34" s="10">
        <f t="shared" ca="1" si="3"/>
        <v>1</v>
      </c>
      <c r="D34" s="10">
        <f t="shared" ca="1" si="3"/>
        <v>0</v>
      </c>
      <c r="E34" s="10">
        <f t="shared" ca="1" si="3"/>
        <v>0</v>
      </c>
      <c r="F34" s="10">
        <f t="shared" ca="1" si="3"/>
        <v>1</v>
      </c>
      <c r="H34">
        <v>1</v>
      </c>
      <c r="I34">
        <v>1</v>
      </c>
      <c r="J34">
        <v>0</v>
      </c>
      <c r="K34">
        <v>0</v>
      </c>
      <c r="L34">
        <v>0</v>
      </c>
    </row>
    <row r="35" spans="1:12" x14ac:dyDescent="0.3">
      <c r="A35" s="10">
        <v>10</v>
      </c>
      <c r="B35" s="10">
        <f t="shared" ca="1" si="3"/>
        <v>1</v>
      </c>
      <c r="C35" s="10">
        <f t="shared" ca="1" si="3"/>
        <v>1</v>
      </c>
      <c r="D35" s="10">
        <f t="shared" ca="1" si="3"/>
        <v>0</v>
      </c>
      <c r="E35" s="10">
        <f t="shared" ca="1" si="3"/>
        <v>0</v>
      </c>
      <c r="F35" s="10">
        <f t="shared" ca="1" si="3"/>
        <v>0</v>
      </c>
      <c r="H35">
        <v>0</v>
      </c>
      <c r="I35">
        <v>1</v>
      </c>
      <c r="J35">
        <v>0</v>
      </c>
      <c r="K35">
        <v>0</v>
      </c>
      <c r="L35">
        <v>1</v>
      </c>
    </row>
    <row r="36" spans="1:12" x14ac:dyDescent="0.3">
      <c r="A36" s="10">
        <v>11</v>
      </c>
      <c r="B36" s="10">
        <f t="shared" ca="1" si="3"/>
        <v>1</v>
      </c>
      <c r="C36" s="10">
        <f t="shared" ca="1" si="3"/>
        <v>0</v>
      </c>
      <c r="D36" s="10">
        <f t="shared" ca="1" si="3"/>
        <v>1</v>
      </c>
      <c r="E36" s="10">
        <f t="shared" ca="1" si="3"/>
        <v>0</v>
      </c>
      <c r="F36" s="10">
        <f t="shared" ca="1" si="3"/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 x14ac:dyDescent="0.3">
      <c r="A37" s="10">
        <v>12</v>
      </c>
      <c r="B37" s="10">
        <f t="shared" ca="1" si="3"/>
        <v>1</v>
      </c>
      <c r="C37" s="10">
        <f t="shared" ca="1" si="3"/>
        <v>1</v>
      </c>
      <c r="D37" s="10">
        <f t="shared" ca="1" si="3"/>
        <v>1</v>
      </c>
      <c r="E37" s="10">
        <f t="shared" ca="1" si="3"/>
        <v>0</v>
      </c>
      <c r="F37" s="10">
        <f t="shared" ca="1" si="3"/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10">
        <v>13</v>
      </c>
      <c r="B38" s="10">
        <f t="shared" ca="1" si="3"/>
        <v>1</v>
      </c>
      <c r="C38" s="10">
        <f t="shared" ca="1" si="3"/>
        <v>0</v>
      </c>
      <c r="D38" s="10">
        <f t="shared" ca="1" si="3"/>
        <v>1</v>
      </c>
      <c r="E38" s="10">
        <f t="shared" ca="1" si="3"/>
        <v>0</v>
      </c>
      <c r="F38" s="10">
        <f t="shared" ca="1" si="3"/>
        <v>0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 x14ac:dyDescent="0.3">
      <c r="A39" s="10">
        <v>14</v>
      </c>
      <c r="B39" s="10">
        <f t="shared" ca="1" si="3"/>
        <v>0</v>
      </c>
      <c r="C39" s="10">
        <f t="shared" ca="1" si="3"/>
        <v>1</v>
      </c>
      <c r="D39" s="10">
        <f t="shared" ca="1" si="3"/>
        <v>0</v>
      </c>
      <c r="E39" s="10">
        <f t="shared" ca="1" si="3"/>
        <v>0</v>
      </c>
      <c r="F39" s="10">
        <f t="shared" ca="1" si="3"/>
        <v>1</v>
      </c>
      <c r="H39">
        <v>0</v>
      </c>
      <c r="I39">
        <v>1</v>
      </c>
      <c r="J39">
        <v>1</v>
      </c>
      <c r="K39">
        <v>1</v>
      </c>
      <c r="L39">
        <v>0</v>
      </c>
    </row>
    <row r="40" spans="1:12" x14ac:dyDescent="0.3">
      <c r="A40" s="10">
        <v>15</v>
      </c>
      <c r="B40" s="10">
        <f t="shared" ca="1" si="3"/>
        <v>0</v>
      </c>
      <c r="C40" s="10">
        <f t="shared" ca="1" si="3"/>
        <v>1</v>
      </c>
      <c r="D40" s="10">
        <f t="shared" ca="1" si="3"/>
        <v>0</v>
      </c>
      <c r="E40" s="10">
        <f t="shared" ca="1" si="3"/>
        <v>0</v>
      </c>
      <c r="F40" s="10">
        <f t="shared" ca="1" si="3"/>
        <v>0</v>
      </c>
      <c r="H40">
        <v>0</v>
      </c>
      <c r="I40">
        <v>1</v>
      </c>
      <c r="J40">
        <v>1</v>
      </c>
      <c r="K40">
        <v>0</v>
      </c>
      <c r="L40">
        <v>1</v>
      </c>
    </row>
    <row r="41" spans="1:12" x14ac:dyDescent="0.3">
      <c r="A41" s="10">
        <v>16</v>
      </c>
      <c r="B41" s="10">
        <f t="shared" ca="1" si="3"/>
        <v>1</v>
      </c>
      <c r="C41" s="10">
        <f t="shared" ca="1" si="3"/>
        <v>1</v>
      </c>
      <c r="D41" s="10">
        <f t="shared" ca="1" si="3"/>
        <v>1</v>
      </c>
      <c r="E41" s="10">
        <f t="shared" ca="1" si="3"/>
        <v>1</v>
      </c>
      <c r="F41" s="10">
        <f t="shared" ca="1" si="3"/>
        <v>0</v>
      </c>
      <c r="H41">
        <v>0</v>
      </c>
      <c r="I41">
        <v>0</v>
      </c>
      <c r="J41">
        <v>0</v>
      </c>
      <c r="K41">
        <v>1</v>
      </c>
      <c r="L41">
        <v>1</v>
      </c>
    </row>
    <row r="42" spans="1:12" x14ac:dyDescent="0.3">
      <c r="A42" s="10">
        <v>17</v>
      </c>
      <c r="B42" s="10">
        <f t="shared" ca="1" si="3"/>
        <v>1</v>
      </c>
      <c r="C42" s="10">
        <f t="shared" ca="1" si="3"/>
        <v>1</v>
      </c>
      <c r="D42" s="10">
        <f t="shared" ca="1" si="3"/>
        <v>1</v>
      </c>
      <c r="E42" s="10">
        <f t="shared" ca="1" si="3"/>
        <v>0</v>
      </c>
      <c r="F42" s="10">
        <f t="shared" ca="1" si="3"/>
        <v>1</v>
      </c>
      <c r="H42">
        <v>0</v>
      </c>
      <c r="I42">
        <v>0</v>
      </c>
      <c r="J42">
        <v>1</v>
      </c>
      <c r="K42">
        <v>1</v>
      </c>
      <c r="L42">
        <v>1</v>
      </c>
    </row>
    <row r="43" spans="1:12" x14ac:dyDescent="0.3">
      <c r="A43" s="10">
        <v>18</v>
      </c>
      <c r="B43" s="10">
        <f t="shared" ca="1" si="3"/>
        <v>0</v>
      </c>
      <c r="C43" s="10">
        <f t="shared" ca="1" si="3"/>
        <v>0</v>
      </c>
      <c r="D43" s="10">
        <f t="shared" ca="1" si="3"/>
        <v>1</v>
      </c>
      <c r="E43" s="10">
        <f t="shared" ca="1" si="3"/>
        <v>1</v>
      </c>
      <c r="F43" s="10">
        <f t="shared" ca="1" si="3"/>
        <v>0</v>
      </c>
      <c r="H43">
        <v>0</v>
      </c>
      <c r="I43">
        <v>0</v>
      </c>
      <c r="J43">
        <v>1</v>
      </c>
      <c r="K43">
        <v>1</v>
      </c>
      <c r="L43">
        <v>0</v>
      </c>
    </row>
    <row r="44" spans="1:12" x14ac:dyDescent="0.3">
      <c r="A44" s="10">
        <v>19</v>
      </c>
      <c r="B44" s="10">
        <f t="shared" ca="1" si="3"/>
        <v>0</v>
      </c>
      <c r="C44" s="10">
        <f t="shared" ca="1" si="3"/>
        <v>1</v>
      </c>
      <c r="D44" s="10">
        <f t="shared" ca="1" si="3"/>
        <v>0</v>
      </c>
      <c r="E44" s="10">
        <f t="shared" ca="1" si="3"/>
        <v>0</v>
      </c>
      <c r="F44" s="10">
        <f t="shared" ca="1" si="3"/>
        <v>0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x14ac:dyDescent="0.3">
      <c r="A45" s="10">
        <v>20</v>
      </c>
      <c r="B45" s="10">
        <f t="shared" ca="1" si="3"/>
        <v>0</v>
      </c>
      <c r="C45" s="10">
        <f t="shared" ca="1" si="3"/>
        <v>1</v>
      </c>
      <c r="D45" s="10">
        <f t="shared" ca="1" si="3"/>
        <v>0</v>
      </c>
      <c r="E45" s="10">
        <f t="shared" ca="1" si="3"/>
        <v>1</v>
      </c>
      <c r="F45" s="10">
        <f t="shared" ca="1" si="3"/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3">
      <c r="A46" s="10" t="s">
        <v>35</v>
      </c>
      <c r="B46" s="10">
        <f ca="1">SUM(B26:B45)</f>
        <v>11</v>
      </c>
      <c r="C46" s="10">
        <f ca="1">SUM(C26:C45)</f>
        <v>13</v>
      </c>
      <c r="D46" s="10">
        <f ca="1">SUM(D26:D45)</f>
        <v>9</v>
      </c>
      <c r="E46" s="10">
        <f ca="1">SUM(E26:E45)</f>
        <v>6</v>
      </c>
      <c r="F46" s="10">
        <f ca="1">SUM(F26:F45)</f>
        <v>8</v>
      </c>
      <c r="H46">
        <v>12</v>
      </c>
      <c r="I46">
        <v>10</v>
      </c>
      <c r="J46">
        <v>12</v>
      </c>
      <c r="K46">
        <v>11</v>
      </c>
      <c r="L46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workbookViewId="0"/>
  </sheetViews>
  <sheetFormatPr defaultRowHeight="14.4" x14ac:dyDescent="0.3"/>
  <cols>
    <col min="1" max="2" width="9.109375" style="7"/>
    <col min="3" max="3" width="10.5546875" style="7" customWidth="1"/>
    <col min="4" max="4" width="12.109375" style="7" customWidth="1"/>
    <col min="5" max="5" width="12" bestFit="1" customWidth="1"/>
    <col min="8" max="8" width="7.6640625" customWidth="1"/>
    <col min="9" max="9" width="6.77734375" customWidth="1"/>
    <col min="10" max="10" width="7" customWidth="1"/>
    <col min="11" max="11" width="7.33203125" customWidth="1"/>
    <col min="12" max="12" width="7.109375" customWidth="1"/>
    <col min="13" max="13" width="7.5546875" customWidth="1"/>
    <col min="15" max="15" width="7" bestFit="1" customWidth="1"/>
  </cols>
  <sheetData>
    <row r="1" spans="1:16" ht="15" x14ac:dyDescent="0.25">
      <c r="A1" s="8" t="s">
        <v>9</v>
      </c>
    </row>
    <row r="2" spans="1:16" x14ac:dyDescent="0.3">
      <c r="A2" s="1" t="s">
        <v>0</v>
      </c>
      <c r="B2" s="1" t="s">
        <v>1</v>
      </c>
      <c r="C2" s="1" t="s">
        <v>2</v>
      </c>
      <c r="D2" s="1" t="s">
        <v>12</v>
      </c>
      <c r="E2" s="12" t="s">
        <v>47</v>
      </c>
      <c r="G2" s="12" t="s">
        <v>6</v>
      </c>
      <c r="H2" s="12" t="s">
        <v>38</v>
      </c>
      <c r="I2" t="s">
        <v>39</v>
      </c>
      <c r="L2" s="13" t="s">
        <v>23</v>
      </c>
      <c r="P2" t="s">
        <v>23</v>
      </c>
    </row>
    <row r="3" spans="1:16" ht="15" x14ac:dyDescent="0.25">
      <c r="A3" s="4">
        <v>8</v>
      </c>
      <c r="B3" s="4">
        <v>253</v>
      </c>
      <c r="C3" s="4" t="s">
        <v>6</v>
      </c>
      <c r="D3" s="4">
        <v>5.0999999999999996</v>
      </c>
      <c r="E3">
        <f>(D3-$K$8)^2</f>
        <v>18.607458677685941</v>
      </c>
      <c r="H3">
        <f>COUNT(D3:D24)</f>
        <v>22</v>
      </c>
      <c r="I3" t="s">
        <v>51</v>
      </c>
    </row>
    <row r="4" spans="1:16" ht="15" x14ac:dyDescent="0.25">
      <c r="A4" s="4">
        <v>8</v>
      </c>
      <c r="B4" s="4">
        <v>675</v>
      </c>
      <c r="C4" s="4" t="s">
        <v>6</v>
      </c>
      <c r="D4" s="4">
        <v>5.2</v>
      </c>
      <c r="E4">
        <f t="shared" ref="E4:E24" si="0">(D4-$K$8)^2</f>
        <v>17.754731404958665</v>
      </c>
    </row>
    <row r="5" spans="1:16" ht="15" x14ac:dyDescent="0.25">
      <c r="A5" s="5">
        <v>7</v>
      </c>
      <c r="B5" s="5">
        <v>5463</v>
      </c>
      <c r="C5" s="5" t="s">
        <v>6</v>
      </c>
      <c r="D5" s="5">
        <v>5.3</v>
      </c>
      <c r="E5">
        <f t="shared" si="0"/>
        <v>16.922004132231397</v>
      </c>
      <c r="G5" t="s">
        <v>6</v>
      </c>
      <c r="H5" t="s">
        <v>40</v>
      </c>
      <c r="I5" t="s">
        <v>41</v>
      </c>
      <c r="J5" t="s">
        <v>42</v>
      </c>
      <c r="K5" t="s">
        <v>46</v>
      </c>
      <c r="L5" t="s">
        <v>37</v>
      </c>
      <c r="M5" t="s">
        <v>43</v>
      </c>
      <c r="N5" t="s">
        <v>54</v>
      </c>
    </row>
    <row r="6" spans="1:16" ht="15" x14ac:dyDescent="0.25">
      <c r="A6" s="4" t="s">
        <v>5</v>
      </c>
      <c r="B6" s="4">
        <v>693</v>
      </c>
      <c r="C6" s="4" t="s">
        <v>6</v>
      </c>
      <c r="D6" s="4">
        <v>6.1</v>
      </c>
      <c r="E6">
        <f t="shared" si="0"/>
        <v>10.980185950413217</v>
      </c>
      <c r="G6" t="s">
        <v>45</v>
      </c>
      <c r="H6" t="s">
        <v>44</v>
      </c>
      <c r="I6">
        <v>11</v>
      </c>
      <c r="J6">
        <v>10.199999999999999</v>
      </c>
      <c r="K6">
        <f>SUM(D3:D24)/H3</f>
        <v>9.4136363636363622</v>
      </c>
      <c r="L6">
        <f>SQRT((1/(H3-1))*(E25))</f>
        <v>2.6322714172084942</v>
      </c>
      <c r="M6">
        <f>L6/SQRT(H3)</f>
        <v>0.56120215179124888</v>
      </c>
    </row>
    <row r="7" spans="1:16" ht="15" x14ac:dyDescent="0.25">
      <c r="A7" s="4" t="s">
        <v>7</v>
      </c>
      <c r="B7" s="4">
        <v>680</v>
      </c>
      <c r="C7" s="4" t="s">
        <v>6</v>
      </c>
      <c r="D7" s="4">
        <v>6.4</v>
      </c>
      <c r="E7">
        <f t="shared" si="0"/>
        <v>9.0820041322313951</v>
      </c>
      <c r="H7">
        <f>D24-D3</f>
        <v>8.6</v>
      </c>
    </row>
    <row r="8" spans="1:16" ht="15" x14ac:dyDescent="0.25">
      <c r="A8" s="4" t="s">
        <v>7</v>
      </c>
      <c r="B8" s="4">
        <v>792</v>
      </c>
      <c r="C8" s="4" t="s">
        <v>6</v>
      </c>
      <c r="D8" s="4">
        <v>7.3</v>
      </c>
      <c r="E8">
        <f t="shared" si="0"/>
        <v>4.4674586776859453</v>
      </c>
      <c r="G8" t="s">
        <v>50</v>
      </c>
      <c r="I8">
        <f>MODE(D3:D24)</f>
        <v>11</v>
      </c>
      <c r="J8">
        <f>MEDIAN(D3:D24)</f>
        <v>10.199999999999999</v>
      </c>
      <c r="K8">
        <f>AVERAGE($D$3:$D$24)</f>
        <v>9.4136363636363622</v>
      </c>
      <c r="L8">
        <f>_xlfn.STDEV.P(D3:D24)</f>
        <v>2.5717513407554966</v>
      </c>
      <c r="M8" t="s">
        <v>49</v>
      </c>
    </row>
    <row r="9" spans="1:16" ht="15" x14ac:dyDescent="0.25">
      <c r="A9" s="4" t="s">
        <v>5</v>
      </c>
      <c r="B9" s="4">
        <v>682</v>
      </c>
      <c r="C9" s="4" t="s">
        <v>6</v>
      </c>
      <c r="D9" s="4">
        <v>7.8</v>
      </c>
      <c r="E9">
        <f t="shared" si="0"/>
        <v>2.6038223140495829</v>
      </c>
      <c r="G9" t="s">
        <v>23</v>
      </c>
      <c r="L9">
        <f>_xlfn.STDEV.S(D3:D24)</f>
        <v>2.6322714172084951</v>
      </c>
    </row>
    <row r="10" spans="1:16" ht="15" x14ac:dyDescent="0.25">
      <c r="A10" s="4" t="s">
        <v>7</v>
      </c>
      <c r="B10" s="4">
        <v>794</v>
      </c>
      <c r="C10" s="4" t="s">
        <v>6</v>
      </c>
      <c r="D10" s="4">
        <v>8.4</v>
      </c>
      <c r="E10">
        <f t="shared" si="0"/>
        <v>1.0274586776859469</v>
      </c>
    </row>
    <row r="11" spans="1:16" ht="15" x14ac:dyDescent="0.25">
      <c r="A11" s="4">
        <v>8</v>
      </c>
      <c r="B11" s="4">
        <v>259</v>
      </c>
      <c r="C11" s="4" t="s">
        <v>6</v>
      </c>
      <c r="D11" s="4">
        <v>8.8000000000000007</v>
      </c>
      <c r="E11">
        <f t="shared" si="0"/>
        <v>0.3765495867768569</v>
      </c>
      <c r="G11" s="4" t="s">
        <v>36</v>
      </c>
      <c r="H11" s="4"/>
      <c r="I11" s="4"/>
      <c r="J11" s="4"/>
      <c r="K11" s="10"/>
      <c r="L11" s="10"/>
      <c r="M11" s="10"/>
      <c r="N11" s="10"/>
      <c r="O11" s="10"/>
      <c r="P11" s="10"/>
    </row>
    <row r="12" spans="1:16" ht="15" x14ac:dyDescent="0.25">
      <c r="A12" s="4" t="s">
        <v>7</v>
      </c>
      <c r="B12" s="4">
        <v>774</v>
      </c>
      <c r="C12" s="4" t="s">
        <v>6</v>
      </c>
      <c r="D12" s="4">
        <v>9.3000000000000007</v>
      </c>
      <c r="E12">
        <f t="shared" si="0"/>
        <v>1.2913223140495391E-2</v>
      </c>
      <c r="G12" s="4" t="s">
        <v>2</v>
      </c>
      <c r="H12" s="4" t="s">
        <v>13</v>
      </c>
      <c r="I12" s="4" t="s">
        <v>14</v>
      </c>
      <c r="J12" s="4" t="s">
        <v>15</v>
      </c>
      <c r="K12" s="4" t="s">
        <v>16</v>
      </c>
      <c r="L12" s="4" t="s">
        <v>17</v>
      </c>
      <c r="M12" s="4" t="s">
        <v>18</v>
      </c>
      <c r="N12" s="4" t="s">
        <v>19</v>
      </c>
      <c r="O12" s="4" t="s">
        <v>20</v>
      </c>
      <c r="P12" s="4" t="s">
        <v>21</v>
      </c>
    </row>
    <row r="13" spans="1:16" ht="15" x14ac:dyDescent="0.25">
      <c r="A13" s="4" t="s">
        <v>7</v>
      </c>
      <c r="B13" s="4">
        <v>679</v>
      </c>
      <c r="C13" s="4" t="s">
        <v>6</v>
      </c>
      <c r="D13" s="4">
        <v>10.1</v>
      </c>
      <c r="E13">
        <f t="shared" si="0"/>
        <v>0.47109504132231544</v>
      </c>
      <c r="G13" s="4" t="s">
        <v>6</v>
      </c>
      <c r="H13" s="4">
        <v>22</v>
      </c>
      <c r="I13" s="4">
        <v>22</v>
      </c>
      <c r="J13" s="4">
        <v>9.4136363636000002</v>
      </c>
      <c r="K13" s="10">
        <v>2.6322714172000001</v>
      </c>
      <c r="L13" s="10">
        <v>6.9288528138999999</v>
      </c>
      <c r="M13" s="10">
        <v>0.56120215179999999</v>
      </c>
      <c r="N13" s="10">
        <v>27.962323119000001</v>
      </c>
      <c r="O13" s="10">
        <v>10.199999999999999</v>
      </c>
      <c r="P13" s="10">
        <v>7.0750000000000002</v>
      </c>
    </row>
    <row r="14" spans="1:16" ht="15" x14ac:dyDescent="0.25">
      <c r="A14" s="6">
        <v>8</v>
      </c>
      <c r="B14" s="4">
        <v>251</v>
      </c>
      <c r="C14" s="4" t="s">
        <v>6</v>
      </c>
      <c r="D14" s="4">
        <v>10.3</v>
      </c>
      <c r="E14">
        <f t="shared" si="0"/>
        <v>0.78564049586777229</v>
      </c>
      <c r="G14" s="4" t="s">
        <v>4</v>
      </c>
      <c r="H14" s="4">
        <v>91</v>
      </c>
      <c r="I14" s="4">
        <v>91</v>
      </c>
      <c r="J14" s="4">
        <v>29.967912087999999</v>
      </c>
      <c r="K14" s="10">
        <v>10.202512601</v>
      </c>
      <c r="L14" s="10">
        <v>104.09126336999999</v>
      </c>
      <c r="M14" s="10">
        <v>1.0695139255999999</v>
      </c>
      <c r="N14" s="10">
        <v>34.044789543</v>
      </c>
      <c r="O14" s="10">
        <v>29.4</v>
      </c>
      <c r="P14" s="10">
        <v>23.7</v>
      </c>
    </row>
    <row r="15" spans="1:16" ht="15" x14ac:dyDescent="0.25">
      <c r="A15" s="4" t="s">
        <v>7</v>
      </c>
      <c r="B15" s="4">
        <v>776</v>
      </c>
      <c r="C15" s="4" t="s">
        <v>6</v>
      </c>
      <c r="D15" s="4">
        <v>10.6</v>
      </c>
      <c r="E15">
        <f t="shared" si="0"/>
        <v>1.4074586776859528</v>
      </c>
    </row>
    <row r="16" spans="1:16" ht="15" x14ac:dyDescent="0.25">
      <c r="A16" s="4">
        <v>8</v>
      </c>
      <c r="B16" s="4">
        <v>252</v>
      </c>
      <c r="C16" s="4" t="s">
        <v>6</v>
      </c>
      <c r="D16" s="4">
        <v>10.7</v>
      </c>
      <c r="E16">
        <f t="shared" si="0"/>
        <v>1.6547314049586794</v>
      </c>
    </row>
    <row r="17" spans="1:6" ht="15" x14ac:dyDescent="0.25">
      <c r="A17" s="4" t="s">
        <v>7</v>
      </c>
      <c r="B17" s="4">
        <v>797</v>
      </c>
      <c r="C17" s="4" t="s">
        <v>6</v>
      </c>
      <c r="D17" s="4">
        <v>10.9</v>
      </c>
      <c r="E17">
        <f t="shared" si="0"/>
        <v>2.2092768595041372</v>
      </c>
    </row>
    <row r="18" spans="1:6" ht="15" x14ac:dyDescent="0.25">
      <c r="A18" s="4" t="s">
        <v>7</v>
      </c>
      <c r="B18" s="4">
        <v>667</v>
      </c>
      <c r="C18" s="4" t="s">
        <v>6</v>
      </c>
      <c r="D18" s="4">
        <v>11</v>
      </c>
      <c r="E18">
        <f t="shared" si="0"/>
        <v>2.5165495867768639</v>
      </c>
    </row>
    <row r="19" spans="1:6" ht="15" x14ac:dyDescent="0.25">
      <c r="A19" s="4" t="s">
        <v>7</v>
      </c>
      <c r="B19" s="4">
        <v>800</v>
      </c>
      <c r="C19" s="4" t="s">
        <v>6</v>
      </c>
      <c r="D19" s="4">
        <v>11</v>
      </c>
      <c r="E19">
        <f t="shared" si="0"/>
        <v>2.5165495867768639</v>
      </c>
    </row>
    <row r="20" spans="1:6" ht="15" x14ac:dyDescent="0.25">
      <c r="A20" s="4" t="s">
        <v>7</v>
      </c>
      <c r="B20" s="4">
        <v>775</v>
      </c>
      <c r="C20" s="4" t="s">
        <v>6</v>
      </c>
      <c r="D20" s="4">
        <v>11.6</v>
      </c>
      <c r="E20">
        <f t="shared" si="0"/>
        <v>4.7801859504132276</v>
      </c>
    </row>
    <row r="21" spans="1:6" ht="15" x14ac:dyDescent="0.25">
      <c r="A21" s="4" t="s">
        <v>7</v>
      </c>
      <c r="B21" s="4">
        <v>799</v>
      </c>
      <c r="C21" s="4" t="s">
        <v>6</v>
      </c>
      <c r="D21" s="4">
        <v>12.2</v>
      </c>
      <c r="E21">
        <f t="shared" si="0"/>
        <v>7.763822314049591</v>
      </c>
    </row>
    <row r="22" spans="1:6" ht="15" x14ac:dyDescent="0.25">
      <c r="A22" s="4" t="s">
        <v>7</v>
      </c>
      <c r="B22" s="4">
        <v>672</v>
      </c>
      <c r="C22" s="4" t="s">
        <v>6</v>
      </c>
      <c r="D22" s="4">
        <v>12.3</v>
      </c>
      <c r="E22">
        <f t="shared" si="0"/>
        <v>8.3310950413223264</v>
      </c>
    </row>
    <row r="23" spans="1:6" ht="15" x14ac:dyDescent="0.25">
      <c r="A23" s="4" t="s">
        <v>7</v>
      </c>
      <c r="B23" s="4">
        <v>787</v>
      </c>
      <c r="C23" s="4" t="s">
        <v>6</v>
      </c>
      <c r="D23" s="4">
        <v>13</v>
      </c>
      <c r="E23">
        <f t="shared" si="0"/>
        <v>12.862004132231414</v>
      </c>
    </row>
    <row r="24" spans="1:6" x14ac:dyDescent="0.3">
      <c r="A24" s="4" t="s">
        <v>7</v>
      </c>
      <c r="B24" s="4">
        <v>674</v>
      </c>
      <c r="C24" s="4" t="s">
        <v>6</v>
      </c>
      <c r="D24" s="4">
        <v>13.7</v>
      </c>
      <c r="E24">
        <f t="shared" si="0"/>
        <v>18.3729132231405</v>
      </c>
    </row>
    <row r="25" spans="1:6" x14ac:dyDescent="0.3">
      <c r="A25" s="4" t="s">
        <v>7</v>
      </c>
      <c r="B25" s="4">
        <v>698</v>
      </c>
      <c r="C25" s="4" t="s">
        <v>4</v>
      </c>
      <c r="D25" s="4">
        <v>6.6</v>
      </c>
      <c r="E25">
        <f>SUM(E3:E24)</f>
        <v>145.50590909090909</v>
      </c>
      <c r="F25" t="s">
        <v>48</v>
      </c>
    </row>
    <row r="26" spans="1:6" x14ac:dyDescent="0.3">
      <c r="A26" s="4" t="s">
        <v>7</v>
      </c>
      <c r="B26" s="4">
        <v>781</v>
      </c>
      <c r="C26" s="4" t="s">
        <v>4</v>
      </c>
      <c r="D26" s="4">
        <v>9.6</v>
      </c>
    </row>
    <row r="27" spans="1:6" x14ac:dyDescent="0.3">
      <c r="A27" s="4" t="s">
        <v>7</v>
      </c>
      <c r="B27" s="4">
        <v>777</v>
      </c>
      <c r="C27" s="4" t="s">
        <v>4</v>
      </c>
      <c r="D27" s="4">
        <v>9.9</v>
      </c>
    </row>
    <row r="28" spans="1:6" x14ac:dyDescent="0.3">
      <c r="A28" s="2" t="s">
        <v>3</v>
      </c>
      <c r="B28" s="2">
        <v>5505</v>
      </c>
      <c r="C28" s="2" t="s">
        <v>4</v>
      </c>
      <c r="D28" s="2">
        <v>10.4</v>
      </c>
    </row>
    <row r="29" spans="1:6" x14ac:dyDescent="0.3">
      <c r="A29" s="4" t="s">
        <v>7</v>
      </c>
      <c r="B29" s="4">
        <v>671</v>
      </c>
      <c r="C29" s="4" t="s">
        <v>4</v>
      </c>
      <c r="D29" s="4">
        <v>12</v>
      </c>
    </row>
    <row r="30" spans="1:6" x14ac:dyDescent="0.3">
      <c r="A30" s="4" t="s">
        <v>7</v>
      </c>
      <c r="B30" s="4">
        <v>699</v>
      </c>
      <c r="C30" s="4" t="s">
        <v>4</v>
      </c>
      <c r="D30" s="4">
        <v>12.7</v>
      </c>
    </row>
    <row r="31" spans="1:6" x14ac:dyDescent="0.3">
      <c r="A31" s="4">
        <v>6</v>
      </c>
      <c r="B31" s="4">
        <v>224</v>
      </c>
      <c r="C31" s="4" t="s">
        <v>4</v>
      </c>
      <c r="D31" s="4">
        <v>13.9</v>
      </c>
    </row>
    <row r="32" spans="1:6" x14ac:dyDescent="0.3">
      <c r="A32" s="4">
        <v>8</v>
      </c>
      <c r="B32" s="4">
        <v>289</v>
      </c>
      <c r="C32" s="4" t="s">
        <v>4</v>
      </c>
      <c r="D32" s="4">
        <v>14</v>
      </c>
    </row>
    <row r="33" spans="1:4" x14ac:dyDescent="0.3">
      <c r="A33" s="4">
        <v>8</v>
      </c>
      <c r="B33" s="4">
        <v>306</v>
      </c>
      <c r="C33" s="4" t="s">
        <v>4</v>
      </c>
      <c r="D33" s="4">
        <v>15.58</v>
      </c>
    </row>
    <row r="34" spans="1:4" x14ac:dyDescent="0.3">
      <c r="A34" s="5">
        <v>7</v>
      </c>
      <c r="B34" s="5">
        <v>364</v>
      </c>
      <c r="C34" s="5" t="s">
        <v>4</v>
      </c>
      <c r="D34" s="5">
        <v>17</v>
      </c>
    </row>
    <row r="35" spans="1:4" x14ac:dyDescent="0.3">
      <c r="A35" s="2" t="s">
        <v>3</v>
      </c>
      <c r="B35" s="3">
        <v>2222</v>
      </c>
      <c r="C35" s="2" t="s">
        <v>4</v>
      </c>
      <c r="D35" s="2">
        <v>18.600000000000001</v>
      </c>
    </row>
    <row r="36" spans="1:4" x14ac:dyDescent="0.3">
      <c r="A36" s="4">
        <v>6</v>
      </c>
      <c r="B36" s="4">
        <v>226</v>
      </c>
      <c r="C36" s="4" t="s">
        <v>4</v>
      </c>
      <c r="D36" s="4">
        <v>19.100000000000001</v>
      </c>
    </row>
    <row r="37" spans="1:4" x14ac:dyDescent="0.3">
      <c r="A37" s="4" t="s">
        <v>7</v>
      </c>
      <c r="B37" s="4">
        <v>673</v>
      </c>
      <c r="C37" s="4" t="s">
        <v>4</v>
      </c>
      <c r="D37" s="4">
        <v>19.899999999999999</v>
      </c>
    </row>
    <row r="38" spans="1:4" x14ac:dyDescent="0.3">
      <c r="A38" s="4" t="s">
        <v>7</v>
      </c>
      <c r="B38" s="4">
        <v>782</v>
      </c>
      <c r="C38" s="4" t="s">
        <v>4</v>
      </c>
      <c r="D38" s="4">
        <v>20.9</v>
      </c>
    </row>
    <row r="39" spans="1:4" x14ac:dyDescent="0.3">
      <c r="A39" s="4" t="s">
        <v>7</v>
      </c>
      <c r="B39" s="4">
        <v>677</v>
      </c>
      <c r="C39" s="4" t="s">
        <v>4</v>
      </c>
      <c r="D39" s="4">
        <v>21.1</v>
      </c>
    </row>
    <row r="40" spans="1:4" x14ac:dyDescent="0.3">
      <c r="A40" s="5">
        <v>7</v>
      </c>
      <c r="B40" s="5">
        <v>369</v>
      </c>
      <c r="C40" s="5" t="s">
        <v>4</v>
      </c>
      <c r="D40" s="5">
        <v>21.5</v>
      </c>
    </row>
    <row r="41" spans="1:4" x14ac:dyDescent="0.3">
      <c r="A41" s="4" t="s">
        <v>5</v>
      </c>
      <c r="B41" s="4">
        <v>683</v>
      </c>
      <c r="C41" s="4" t="s">
        <v>4</v>
      </c>
      <c r="D41" s="4">
        <v>21.6</v>
      </c>
    </row>
    <row r="42" spans="1:4" x14ac:dyDescent="0.3">
      <c r="A42" s="5">
        <v>7</v>
      </c>
      <c r="B42" s="5">
        <v>365</v>
      </c>
      <c r="C42" s="5" t="s">
        <v>4</v>
      </c>
      <c r="D42" s="5">
        <v>21.8</v>
      </c>
    </row>
    <row r="43" spans="1:4" x14ac:dyDescent="0.3">
      <c r="A43" s="4" t="s">
        <v>7</v>
      </c>
      <c r="B43" s="4">
        <v>678</v>
      </c>
      <c r="C43" s="4" t="s">
        <v>4</v>
      </c>
      <c r="D43" s="4">
        <v>21.8</v>
      </c>
    </row>
    <row r="44" spans="1:4" x14ac:dyDescent="0.3">
      <c r="A44" s="4">
        <v>6</v>
      </c>
      <c r="B44" s="4">
        <v>373</v>
      </c>
      <c r="C44" s="4" t="s">
        <v>4</v>
      </c>
      <c r="D44" s="4">
        <v>22.2</v>
      </c>
    </row>
    <row r="45" spans="1:4" x14ac:dyDescent="0.3">
      <c r="A45" s="2" t="s">
        <v>3</v>
      </c>
      <c r="B45" s="2">
        <v>3649</v>
      </c>
      <c r="C45" s="2" t="s">
        <v>4</v>
      </c>
      <c r="D45" s="2">
        <v>22.6</v>
      </c>
    </row>
    <row r="46" spans="1:4" x14ac:dyDescent="0.3">
      <c r="A46" s="4" t="s">
        <v>7</v>
      </c>
      <c r="B46" s="4">
        <v>786</v>
      </c>
      <c r="C46" s="4" t="s">
        <v>4</v>
      </c>
      <c r="D46" s="4">
        <v>23.6</v>
      </c>
    </row>
    <row r="47" spans="1:4" x14ac:dyDescent="0.3">
      <c r="A47" s="4" t="s">
        <v>5</v>
      </c>
      <c r="B47" s="4">
        <v>686</v>
      </c>
      <c r="C47" s="4" t="s">
        <v>4</v>
      </c>
      <c r="D47" s="4">
        <v>23.7</v>
      </c>
    </row>
    <row r="48" spans="1:4" x14ac:dyDescent="0.3">
      <c r="A48" s="4">
        <v>8</v>
      </c>
      <c r="B48" s="4">
        <v>285</v>
      </c>
      <c r="C48" s="4" t="s">
        <v>4</v>
      </c>
      <c r="D48" s="4">
        <v>23.8</v>
      </c>
    </row>
    <row r="49" spans="1:4" x14ac:dyDescent="0.3">
      <c r="A49" s="4">
        <v>6</v>
      </c>
      <c r="B49" s="4">
        <v>228</v>
      </c>
      <c r="C49" s="4" t="s">
        <v>4</v>
      </c>
      <c r="D49" s="4">
        <v>24.1</v>
      </c>
    </row>
    <row r="50" spans="1:4" x14ac:dyDescent="0.3">
      <c r="A50" s="4">
        <v>6</v>
      </c>
      <c r="B50" s="4">
        <v>3545</v>
      </c>
      <c r="C50" s="4" t="s">
        <v>4</v>
      </c>
      <c r="D50" s="4">
        <v>24.5</v>
      </c>
    </row>
    <row r="51" spans="1:4" x14ac:dyDescent="0.3">
      <c r="A51" s="5">
        <v>7</v>
      </c>
      <c r="B51" s="5">
        <v>361</v>
      </c>
      <c r="C51" s="5" t="s">
        <v>4</v>
      </c>
      <c r="D51" s="5">
        <v>25</v>
      </c>
    </row>
    <row r="52" spans="1:4" x14ac:dyDescent="0.3">
      <c r="A52" s="2" t="s">
        <v>3</v>
      </c>
      <c r="B52" s="2">
        <v>4730</v>
      </c>
      <c r="C52" s="2" t="s">
        <v>4</v>
      </c>
      <c r="D52" s="2">
        <v>25</v>
      </c>
    </row>
    <row r="53" spans="1:4" x14ac:dyDescent="0.3">
      <c r="A53" s="4">
        <v>6</v>
      </c>
      <c r="B53" s="4">
        <v>374</v>
      </c>
      <c r="C53" s="4" t="s">
        <v>4</v>
      </c>
      <c r="D53" s="4">
        <v>25.1</v>
      </c>
    </row>
    <row r="54" spans="1:4" x14ac:dyDescent="0.3">
      <c r="A54" s="4">
        <v>8</v>
      </c>
      <c r="B54" s="4">
        <v>254</v>
      </c>
      <c r="C54" s="4" t="s">
        <v>4</v>
      </c>
      <c r="D54" s="4">
        <v>25.6</v>
      </c>
    </row>
    <row r="55" spans="1:4" x14ac:dyDescent="0.3">
      <c r="A55" s="4" t="s">
        <v>5</v>
      </c>
      <c r="B55" s="4">
        <v>688</v>
      </c>
      <c r="C55" s="4" t="s">
        <v>4</v>
      </c>
      <c r="D55" s="4">
        <v>25.9</v>
      </c>
    </row>
    <row r="56" spans="1:4" x14ac:dyDescent="0.3">
      <c r="A56" s="4">
        <v>8</v>
      </c>
      <c r="B56" s="4">
        <v>286</v>
      </c>
      <c r="C56" s="4" t="s">
        <v>4</v>
      </c>
      <c r="D56" s="4">
        <v>26</v>
      </c>
    </row>
    <row r="57" spans="1:4" x14ac:dyDescent="0.3">
      <c r="A57" s="4">
        <v>8</v>
      </c>
      <c r="B57" s="4">
        <v>305</v>
      </c>
      <c r="C57" s="4" t="s">
        <v>4</v>
      </c>
      <c r="D57" s="4">
        <v>26.01</v>
      </c>
    </row>
    <row r="58" spans="1:4" x14ac:dyDescent="0.3">
      <c r="A58" s="4">
        <v>6</v>
      </c>
      <c r="B58" s="4">
        <v>227</v>
      </c>
      <c r="C58" s="4" t="s">
        <v>4</v>
      </c>
      <c r="D58" s="4">
        <v>26.5</v>
      </c>
    </row>
    <row r="59" spans="1:4" x14ac:dyDescent="0.3">
      <c r="A59" s="5">
        <v>7</v>
      </c>
      <c r="B59" s="5">
        <v>5068</v>
      </c>
      <c r="C59" s="5" t="s">
        <v>4</v>
      </c>
      <c r="D59" s="5">
        <v>26.5</v>
      </c>
    </row>
    <row r="60" spans="1:4" x14ac:dyDescent="0.3">
      <c r="A60" s="4" t="s">
        <v>7</v>
      </c>
      <c r="B60" s="4">
        <v>790</v>
      </c>
      <c r="C60" s="4" t="s">
        <v>4</v>
      </c>
      <c r="D60" s="4">
        <v>26.9</v>
      </c>
    </row>
    <row r="61" spans="1:4" x14ac:dyDescent="0.3">
      <c r="A61" s="4" t="s">
        <v>7</v>
      </c>
      <c r="B61" s="4">
        <v>795</v>
      </c>
      <c r="C61" s="4" t="s">
        <v>4</v>
      </c>
      <c r="D61" s="4">
        <v>27.1</v>
      </c>
    </row>
    <row r="62" spans="1:4" x14ac:dyDescent="0.3">
      <c r="A62" s="5">
        <v>7</v>
      </c>
      <c r="B62" s="5">
        <v>358</v>
      </c>
      <c r="C62" s="5" t="s">
        <v>4</v>
      </c>
      <c r="D62" s="5">
        <v>27.4</v>
      </c>
    </row>
    <row r="63" spans="1:4" x14ac:dyDescent="0.3">
      <c r="A63" s="4" t="s">
        <v>7</v>
      </c>
      <c r="B63" s="4">
        <v>788</v>
      </c>
      <c r="C63" s="4" t="s">
        <v>4</v>
      </c>
      <c r="D63" s="4">
        <v>27.4</v>
      </c>
    </row>
    <row r="64" spans="1:4" x14ac:dyDescent="0.3">
      <c r="A64" s="4" t="s">
        <v>7</v>
      </c>
      <c r="B64" s="4">
        <v>780</v>
      </c>
      <c r="C64" s="4" t="s">
        <v>4</v>
      </c>
      <c r="D64" s="4">
        <v>28.1</v>
      </c>
    </row>
    <row r="65" spans="1:4" x14ac:dyDescent="0.3">
      <c r="A65" s="4" t="s">
        <v>5</v>
      </c>
      <c r="B65" s="4">
        <v>692</v>
      </c>
      <c r="C65" s="4" t="s">
        <v>4</v>
      </c>
      <c r="D65" s="4">
        <v>28.7</v>
      </c>
    </row>
    <row r="66" spans="1:4" x14ac:dyDescent="0.3">
      <c r="A66" s="4">
        <v>6</v>
      </c>
      <c r="B66" s="4">
        <v>352</v>
      </c>
      <c r="C66" s="4" t="s">
        <v>4</v>
      </c>
      <c r="D66" s="4">
        <v>28.9</v>
      </c>
    </row>
    <row r="67" spans="1:4" x14ac:dyDescent="0.3">
      <c r="A67" s="4" t="s">
        <v>7</v>
      </c>
      <c r="B67" s="4">
        <v>784</v>
      </c>
      <c r="C67" s="4" t="s">
        <v>4</v>
      </c>
      <c r="D67" s="4">
        <v>28.9</v>
      </c>
    </row>
    <row r="68" spans="1:4" x14ac:dyDescent="0.3">
      <c r="A68" s="4" t="s">
        <v>5</v>
      </c>
      <c r="B68" s="4">
        <v>696</v>
      </c>
      <c r="C68" s="4" t="s">
        <v>4</v>
      </c>
      <c r="D68" s="4">
        <v>29</v>
      </c>
    </row>
    <row r="69" spans="1:4" x14ac:dyDescent="0.3">
      <c r="A69" s="4" t="s">
        <v>5</v>
      </c>
      <c r="B69" s="4">
        <v>684</v>
      </c>
      <c r="C69" s="4" t="s">
        <v>4</v>
      </c>
      <c r="D69" s="4">
        <v>29.3</v>
      </c>
    </row>
    <row r="70" spans="1:4" x14ac:dyDescent="0.3">
      <c r="A70" s="4" t="s">
        <v>5</v>
      </c>
      <c r="B70" s="4">
        <v>694</v>
      </c>
      <c r="C70" s="4" t="s">
        <v>4</v>
      </c>
      <c r="D70" s="4">
        <v>29.4</v>
      </c>
    </row>
    <row r="71" spans="1:4" x14ac:dyDescent="0.3">
      <c r="A71" s="4">
        <v>8</v>
      </c>
      <c r="B71" s="4">
        <v>2088</v>
      </c>
      <c r="C71" s="4" t="s">
        <v>4</v>
      </c>
      <c r="D71" s="4">
        <v>29.5</v>
      </c>
    </row>
    <row r="72" spans="1:4" x14ac:dyDescent="0.3">
      <c r="A72" s="4" t="s">
        <v>7</v>
      </c>
      <c r="B72" s="4">
        <v>791</v>
      </c>
      <c r="C72" s="4" t="s">
        <v>4</v>
      </c>
      <c r="D72" s="4">
        <v>30</v>
      </c>
    </row>
    <row r="73" spans="1:4" x14ac:dyDescent="0.3">
      <c r="A73" s="4" t="s">
        <v>7</v>
      </c>
      <c r="B73" s="4">
        <v>798</v>
      </c>
      <c r="C73" s="4" t="s">
        <v>4</v>
      </c>
      <c r="D73" s="4">
        <v>30.3</v>
      </c>
    </row>
    <row r="74" spans="1:4" x14ac:dyDescent="0.3">
      <c r="A74" s="5">
        <v>7</v>
      </c>
      <c r="B74" s="5">
        <v>359</v>
      </c>
      <c r="C74" s="5" t="s">
        <v>4</v>
      </c>
      <c r="D74" s="5">
        <v>30.5</v>
      </c>
    </row>
    <row r="75" spans="1:4" x14ac:dyDescent="0.3">
      <c r="A75" s="2" t="s">
        <v>3</v>
      </c>
      <c r="B75" s="2">
        <v>2308</v>
      </c>
      <c r="C75" s="2" t="s">
        <v>4</v>
      </c>
      <c r="D75" s="2">
        <v>30.6</v>
      </c>
    </row>
    <row r="76" spans="1:4" x14ac:dyDescent="0.3">
      <c r="A76" s="4">
        <v>8</v>
      </c>
      <c r="B76" s="4">
        <v>290</v>
      </c>
      <c r="C76" s="4" t="s">
        <v>4</v>
      </c>
      <c r="D76" s="4">
        <v>31</v>
      </c>
    </row>
    <row r="77" spans="1:4" x14ac:dyDescent="0.3">
      <c r="A77" s="4" t="s">
        <v>5</v>
      </c>
      <c r="B77" s="4">
        <v>691</v>
      </c>
      <c r="C77" s="4" t="s">
        <v>4</v>
      </c>
      <c r="D77" s="4">
        <v>31.2</v>
      </c>
    </row>
    <row r="78" spans="1:4" x14ac:dyDescent="0.3">
      <c r="A78" s="4">
        <v>6</v>
      </c>
      <c r="B78" s="4">
        <v>225</v>
      </c>
      <c r="C78" s="4" t="s">
        <v>4</v>
      </c>
      <c r="D78" s="4">
        <v>31.6</v>
      </c>
    </row>
    <row r="79" spans="1:4" x14ac:dyDescent="0.3">
      <c r="A79" s="4">
        <v>8</v>
      </c>
      <c r="B79" s="4">
        <v>258</v>
      </c>
      <c r="C79" s="4" t="s">
        <v>4</v>
      </c>
      <c r="D79" s="4">
        <v>32.619999999999997</v>
      </c>
    </row>
    <row r="80" spans="1:4" x14ac:dyDescent="0.3">
      <c r="A80" s="4" t="s">
        <v>7</v>
      </c>
      <c r="B80" s="4">
        <v>796</v>
      </c>
      <c r="C80" s="4" t="s">
        <v>4</v>
      </c>
      <c r="D80" s="4">
        <v>32.700000000000003</v>
      </c>
    </row>
    <row r="81" spans="1:4" x14ac:dyDescent="0.3">
      <c r="A81" s="4" t="s">
        <v>7</v>
      </c>
      <c r="B81" s="4">
        <v>778</v>
      </c>
      <c r="C81" s="4" t="s">
        <v>4</v>
      </c>
      <c r="D81" s="4">
        <v>33.200000000000003</v>
      </c>
    </row>
    <row r="82" spans="1:4" x14ac:dyDescent="0.3">
      <c r="A82" s="4" t="s">
        <v>5</v>
      </c>
      <c r="B82" s="4">
        <v>687</v>
      </c>
      <c r="C82" s="4" t="s">
        <v>4</v>
      </c>
      <c r="D82" s="4">
        <v>33.700000000000003</v>
      </c>
    </row>
    <row r="83" spans="1:4" x14ac:dyDescent="0.3">
      <c r="A83" s="5">
        <v>7</v>
      </c>
      <c r="B83" s="5">
        <v>370</v>
      </c>
      <c r="C83" s="5" t="s">
        <v>4</v>
      </c>
      <c r="D83" s="5">
        <v>34</v>
      </c>
    </row>
    <row r="84" spans="1:4" x14ac:dyDescent="0.3">
      <c r="A84" s="2" t="s">
        <v>3</v>
      </c>
      <c r="B84" s="2">
        <v>5490</v>
      </c>
      <c r="C84" s="2" t="s">
        <v>4</v>
      </c>
      <c r="D84" s="2">
        <v>34.1</v>
      </c>
    </row>
    <row r="85" spans="1:4" x14ac:dyDescent="0.3">
      <c r="A85" s="4" t="s">
        <v>5</v>
      </c>
      <c r="B85" s="4">
        <v>697</v>
      </c>
      <c r="C85" s="4" t="s">
        <v>4</v>
      </c>
      <c r="D85" s="4">
        <v>34.5</v>
      </c>
    </row>
    <row r="86" spans="1:4" x14ac:dyDescent="0.3">
      <c r="A86" s="4" t="s">
        <v>7</v>
      </c>
      <c r="B86" s="4">
        <v>783</v>
      </c>
      <c r="C86" s="4" t="s">
        <v>4</v>
      </c>
      <c r="D86" s="4">
        <v>34.5</v>
      </c>
    </row>
    <row r="87" spans="1:4" x14ac:dyDescent="0.3">
      <c r="A87" s="2" t="s">
        <v>3</v>
      </c>
      <c r="B87" s="2">
        <v>5707</v>
      </c>
      <c r="C87" s="2" t="s">
        <v>4</v>
      </c>
      <c r="D87" s="2">
        <v>34.6</v>
      </c>
    </row>
    <row r="88" spans="1:4" x14ac:dyDescent="0.3">
      <c r="A88" s="4">
        <v>8</v>
      </c>
      <c r="B88" s="4">
        <v>307</v>
      </c>
      <c r="C88" s="4" t="s">
        <v>4</v>
      </c>
      <c r="D88" s="4">
        <v>34.700000000000003</v>
      </c>
    </row>
    <row r="89" spans="1:4" x14ac:dyDescent="0.3">
      <c r="A89" s="2" t="s">
        <v>3</v>
      </c>
      <c r="B89" s="2">
        <v>4891</v>
      </c>
      <c r="C89" s="2" t="s">
        <v>4</v>
      </c>
      <c r="D89" s="2">
        <v>34.700000000000003</v>
      </c>
    </row>
    <row r="90" spans="1:4" x14ac:dyDescent="0.3">
      <c r="A90" s="4">
        <v>8</v>
      </c>
      <c r="B90" s="4">
        <v>255</v>
      </c>
      <c r="C90" s="4" t="s">
        <v>4</v>
      </c>
      <c r="D90" s="4">
        <v>34.78</v>
      </c>
    </row>
    <row r="91" spans="1:4" x14ac:dyDescent="0.3">
      <c r="A91" s="5">
        <v>7</v>
      </c>
      <c r="B91" s="5">
        <v>3599</v>
      </c>
      <c r="C91" s="5" t="s">
        <v>4</v>
      </c>
      <c r="D91" s="5">
        <v>35</v>
      </c>
    </row>
    <row r="92" spans="1:4" x14ac:dyDescent="0.3">
      <c r="A92" s="4" t="s">
        <v>7</v>
      </c>
      <c r="B92" s="4">
        <v>785</v>
      </c>
      <c r="C92" s="4" t="s">
        <v>4</v>
      </c>
      <c r="D92" s="4">
        <v>35.6</v>
      </c>
    </row>
    <row r="93" spans="1:4" x14ac:dyDescent="0.3">
      <c r="A93" s="4" t="s">
        <v>5</v>
      </c>
      <c r="B93" s="4">
        <v>700</v>
      </c>
      <c r="C93" s="4" t="s">
        <v>4</v>
      </c>
      <c r="D93" s="4">
        <v>37.200000000000003</v>
      </c>
    </row>
    <row r="94" spans="1:4" x14ac:dyDescent="0.3">
      <c r="A94" s="5">
        <v>7</v>
      </c>
      <c r="B94" s="5">
        <v>367</v>
      </c>
      <c r="C94" s="5" t="s">
        <v>4</v>
      </c>
      <c r="D94" s="5">
        <v>38</v>
      </c>
    </row>
    <row r="95" spans="1:4" x14ac:dyDescent="0.3">
      <c r="A95" s="5">
        <v>7</v>
      </c>
      <c r="B95" s="5">
        <v>4776</v>
      </c>
      <c r="C95" s="5" t="s">
        <v>4</v>
      </c>
      <c r="D95" s="5">
        <v>38.5</v>
      </c>
    </row>
    <row r="96" spans="1:4" x14ac:dyDescent="0.3">
      <c r="A96" s="4">
        <v>6</v>
      </c>
      <c r="B96" s="4">
        <v>5394</v>
      </c>
      <c r="C96" s="4" t="s">
        <v>4</v>
      </c>
      <c r="D96" s="4">
        <v>38.799999999999997</v>
      </c>
    </row>
    <row r="97" spans="1:4" x14ac:dyDescent="0.3">
      <c r="A97" s="4">
        <v>8</v>
      </c>
      <c r="B97" s="4">
        <v>2843</v>
      </c>
      <c r="C97" s="4" t="s">
        <v>4</v>
      </c>
      <c r="D97" s="4">
        <v>39.299999999999997</v>
      </c>
    </row>
    <row r="98" spans="1:4" x14ac:dyDescent="0.3">
      <c r="A98" s="2" t="s">
        <v>3</v>
      </c>
      <c r="B98" s="2">
        <v>3553</v>
      </c>
      <c r="C98" s="2" t="s">
        <v>4</v>
      </c>
      <c r="D98" s="2">
        <v>39.6</v>
      </c>
    </row>
    <row r="99" spans="1:4" x14ac:dyDescent="0.3">
      <c r="A99" s="4">
        <v>6</v>
      </c>
      <c r="B99" s="4">
        <v>5767</v>
      </c>
      <c r="C99" s="4" t="s">
        <v>4</v>
      </c>
      <c r="D99" s="4">
        <v>39.700000000000003</v>
      </c>
    </row>
    <row r="100" spans="1:4" x14ac:dyDescent="0.3">
      <c r="A100" s="4">
        <v>6</v>
      </c>
      <c r="B100" s="4">
        <v>614</v>
      </c>
      <c r="C100" s="4" t="s">
        <v>4</v>
      </c>
      <c r="D100" s="4">
        <v>39.799999999999997</v>
      </c>
    </row>
    <row r="101" spans="1:4" x14ac:dyDescent="0.3">
      <c r="A101" s="4" t="s">
        <v>7</v>
      </c>
      <c r="B101" s="4">
        <v>779</v>
      </c>
      <c r="C101" s="4" t="s">
        <v>4</v>
      </c>
      <c r="D101" s="4">
        <v>40.200000000000003</v>
      </c>
    </row>
    <row r="102" spans="1:4" x14ac:dyDescent="0.3">
      <c r="A102" s="5">
        <v>7</v>
      </c>
      <c r="B102" s="5">
        <v>363</v>
      </c>
      <c r="C102" s="5" t="s">
        <v>4</v>
      </c>
      <c r="D102" s="5">
        <v>40.5</v>
      </c>
    </row>
    <row r="103" spans="1:4" x14ac:dyDescent="0.3">
      <c r="A103" s="4">
        <v>8</v>
      </c>
      <c r="B103" s="4">
        <v>301</v>
      </c>
      <c r="C103" s="4" t="s">
        <v>4</v>
      </c>
      <c r="D103" s="4">
        <v>41.59</v>
      </c>
    </row>
    <row r="104" spans="1:4" x14ac:dyDescent="0.3">
      <c r="A104" s="2" t="s">
        <v>3</v>
      </c>
      <c r="B104" s="2">
        <v>5899</v>
      </c>
      <c r="C104" s="2" t="s">
        <v>4</v>
      </c>
      <c r="D104" s="2">
        <v>41.6</v>
      </c>
    </row>
    <row r="105" spans="1:4" x14ac:dyDescent="0.3">
      <c r="A105" s="4" t="s">
        <v>7</v>
      </c>
      <c r="B105" s="4">
        <v>789</v>
      </c>
      <c r="C105" s="4" t="s">
        <v>4</v>
      </c>
      <c r="D105" s="4">
        <v>42.4</v>
      </c>
    </row>
    <row r="106" spans="1:4" x14ac:dyDescent="0.3">
      <c r="A106" s="4">
        <v>6</v>
      </c>
      <c r="B106" s="4">
        <v>375</v>
      </c>
      <c r="C106" s="4" t="s">
        <v>4</v>
      </c>
      <c r="D106" s="4">
        <v>42.5</v>
      </c>
    </row>
    <row r="107" spans="1:4" x14ac:dyDescent="0.3">
      <c r="A107" s="4">
        <v>8</v>
      </c>
      <c r="B107" s="4">
        <v>284</v>
      </c>
      <c r="C107" s="4" t="s">
        <v>4</v>
      </c>
      <c r="D107" s="4">
        <v>43.3</v>
      </c>
    </row>
    <row r="108" spans="1:4" x14ac:dyDescent="0.3">
      <c r="A108" s="4">
        <v>8</v>
      </c>
      <c r="B108" s="4">
        <v>2639</v>
      </c>
      <c r="C108" s="4" t="s">
        <v>4</v>
      </c>
      <c r="D108" s="4">
        <v>43.4</v>
      </c>
    </row>
    <row r="109" spans="1:4" x14ac:dyDescent="0.3">
      <c r="A109" s="5">
        <v>7</v>
      </c>
      <c r="B109" s="5">
        <v>362</v>
      </c>
      <c r="C109" s="5" t="s">
        <v>4</v>
      </c>
      <c r="D109" s="5">
        <v>47</v>
      </c>
    </row>
    <row r="110" spans="1:4" x14ac:dyDescent="0.3">
      <c r="A110" s="4" t="s">
        <v>5</v>
      </c>
      <c r="B110" s="4">
        <v>681</v>
      </c>
      <c r="C110" s="4" t="s">
        <v>4</v>
      </c>
      <c r="D110" s="4">
        <v>48.1</v>
      </c>
    </row>
    <row r="111" spans="1:4" x14ac:dyDescent="0.3">
      <c r="A111" s="4">
        <v>6</v>
      </c>
      <c r="B111" s="4">
        <v>5081</v>
      </c>
      <c r="C111" s="4" t="s">
        <v>4</v>
      </c>
      <c r="D111" s="4">
        <v>50.6</v>
      </c>
    </row>
    <row r="112" spans="1:4" x14ac:dyDescent="0.3">
      <c r="A112" s="4" t="s">
        <v>5</v>
      </c>
      <c r="B112" s="4">
        <v>690</v>
      </c>
      <c r="C112" s="4" t="s">
        <v>4</v>
      </c>
      <c r="D112" s="4">
        <v>51.3</v>
      </c>
    </row>
    <row r="113" spans="1:10" x14ac:dyDescent="0.3">
      <c r="A113" s="4">
        <v>6</v>
      </c>
      <c r="B113" s="4">
        <v>354</v>
      </c>
      <c r="C113" s="4" t="s">
        <v>4</v>
      </c>
      <c r="D113" s="4">
        <v>52</v>
      </c>
    </row>
    <row r="114" spans="1:10" x14ac:dyDescent="0.3">
      <c r="A114" s="4">
        <v>6</v>
      </c>
      <c r="B114" s="4">
        <v>2194</v>
      </c>
      <c r="C114" s="4" t="s">
        <v>4</v>
      </c>
      <c r="D114" s="4">
        <v>57.3</v>
      </c>
    </row>
    <row r="115" spans="1:10" x14ac:dyDescent="0.3">
      <c r="A115" s="5">
        <v>7</v>
      </c>
      <c r="B115" s="5">
        <v>368</v>
      </c>
      <c r="C115" s="5" t="s">
        <v>8</v>
      </c>
      <c r="D115" s="5">
        <v>35.799999999999997</v>
      </c>
    </row>
    <row r="116" spans="1:10" x14ac:dyDescent="0.3">
      <c r="A116" s="11"/>
      <c r="B116" s="11"/>
      <c r="C116" s="11"/>
      <c r="D116" s="11"/>
    </row>
    <row r="117" spans="1:10" x14ac:dyDescent="0.3">
      <c r="A117" s="11" t="s">
        <v>36</v>
      </c>
      <c r="B117" s="11"/>
      <c r="C117" s="11"/>
      <c r="D117" s="11"/>
    </row>
    <row r="118" spans="1:10" x14ac:dyDescent="0.3">
      <c r="A118" s="7" t="s">
        <v>2</v>
      </c>
      <c r="B118" s="7" t="s">
        <v>13</v>
      </c>
      <c r="C118" s="7" t="s">
        <v>14</v>
      </c>
      <c r="D118" s="7" t="s">
        <v>15</v>
      </c>
      <c r="E118" s="7" t="s">
        <v>16</v>
      </c>
      <c r="F118" s="7" t="s">
        <v>17</v>
      </c>
      <c r="G118" s="7" t="s">
        <v>18</v>
      </c>
      <c r="H118" s="7" t="s">
        <v>19</v>
      </c>
      <c r="I118" s="7" t="s">
        <v>20</v>
      </c>
      <c r="J118" s="7" t="s">
        <v>21</v>
      </c>
    </row>
    <row r="119" spans="1:10" x14ac:dyDescent="0.3">
      <c r="A119" s="7" t="s">
        <v>6</v>
      </c>
      <c r="B119" s="7">
        <v>22</v>
      </c>
      <c r="C119" s="7">
        <v>22</v>
      </c>
      <c r="D119" s="7">
        <v>9.4136363636000002</v>
      </c>
      <c r="E119">
        <v>2.6322714172000001</v>
      </c>
      <c r="F119">
        <v>6.9288528138999999</v>
      </c>
      <c r="G119">
        <v>0.56120215179999999</v>
      </c>
      <c r="H119">
        <v>27.962323119000001</v>
      </c>
      <c r="I119">
        <v>10.199999999999999</v>
      </c>
      <c r="J119">
        <v>7.0750000000000002</v>
      </c>
    </row>
    <row r="120" spans="1:10" x14ac:dyDescent="0.3">
      <c r="A120" s="7" t="s">
        <v>4</v>
      </c>
      <c r="B120" s="7">
        <v>91</v>
      </c>
      <c r="C120" s="7">
        <v>91</v>
      </c>
      <c r="D120" s="7">
        <v>29.967912087999999</v>
      </c>
      <c r="E120">
        <v>10.202512601</v>
      </c>
      <c r="F120">
        <v>104.09126336999999</v>
      </c>
      <c r="G120">
        <v>1.0695139255999999</v>
      </c>
      <c r="H120">
        <v>34.044789543</v>
      </c>
      <c r="I120">
        <v>29.4</v>
      </c>
      <c r="J120">
        <v>23.7</v>
      </c>
    </row>
  </sheetData>
  <sortState ref="A3:D115">
    <sortCondition ref="C3:C115"/>
    <sortCondition ref="D3:D1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binomial probability</vt:lpstr>
      <vt:lpstr>tree stand data</vt:lpstr>
      <vt:lpstr>Sheet3</vt:lpstr>
    </vt:vector>
  </TitlesOfParts>
  <Company>The Evergreen State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 LeRoy</dc:creator>
  <cp:lastModifiedBy>Cushing, Judy</cp:lastModifiedBy>
  <dcterms:created xsi:type="dcterms:W3CDTF">2012-03-21T21:33:38Z</dcterms:created>
  <dcterms:modified xsi:type="dcterms:W3CDTF">2013-04-26T17:22:12Z</dcterms:modified>
</cp:coreProperties>
</file>