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FB13BAA2-B755-4731-9BF7-2DB13B96C9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2" l="1"/>
  <c r="C25" i="2"/>
  <c r="O24" i="2"/>
  <c r="N24" i="2"/>
  <c r="C24" i="2"/>
  <c r="N23" i="2"/>
  <c r="M23" i="2"/>
  <c r="C20" i="2"/>
  <c r="C19" i="2"/>
  <c r="B11" i="2" a="1"/>
  <c r="B11" i="2" s="1"/>
  <c r="C9" i="2" a="1"/>
  <c r="C9" i="2" s="1"/>
  <c r="B9" i="2"/>
  <c r="B43" i="1"/>
  <c r="B38" i="1"/>
  <c r="B37" i="1"/>
  <c r="B36" i="1"/>
  <c r="B35" i="1"/>
  <c r="B33" i="1"/>
  <c r="B34" i="1"/>
  <c r="B31" i="1"/>
  <c r="B15" i="1"/>
  <c r="B14" i="1"/>
  <c r="C21" i="2" l="1" a="1"/>
  <c r="C21" i="2" s="1"/>
  <c r="C63" i="1" a="1"/>
  <c r="C63" i="1" s="1"/>
  <c r="C10" i="2" s="1" a="1"/>
  <c r="C10" i="2" s="1"/>
  <c r="B13" i="2" s="1" a="1"/>
  <c r="B13" i="2" s="1"/>
  <c r="B18" i="2" s="1"/>
  <c r="B15" i="2" l="1" a="1"/>
  <c r="B15" i="2" s="1"/>
  <c r="B51" i="1" a="1"/>
  <c r="B51" i="1" s="1"/>
  <c r="B50" i="1" a="1"/>
  <c r="B5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<sst xmlns="http://schemas.openxmlformats.org/spreadsheetml/2006/main" count="150" uniqueCount="109">
  <si>
    <t>bobsRedMillwholeWheatPastryFlour</t>
  </si>
  <si>
    <t>allPuroseFlour</t>
  </si>
  <si>
    <t>AlmondFlour</t>
  </si>
  <si>
    <t>cocoaPowder</t>
  </si>
  <si>
    <t>wincoWholeWheatPastryFlour</t>
  </si>
  <si>
    <t>cakeFlour</t>
  </si>
  <si>
    <t>bobsRedMIllPastryFlour</t>
  </si>
  <si>
    <t>PeaProteinPowder</t>
  </si>
  <si>
    <t>brownRiceProteinPowder</t>
  </si>
  <si>
    <t>wheyAndCaseinProteinPowder</t>
  </si>
  <si>
    <t>bakingSoda</t>
  </si>
  <si>
    <t>bakingPowder</t>
  </si>
  <si>
    <t>cinamon</t>
  </si>
  <si>
    <t>nutmeg</t>
  </si>
  <si>
    <t>cardamom</t>
  </si>
  <si>
    <t>xanthamGum</t>
  </si>
  <si>
    <t>Salt</t>
  </si>
  <si>
    <t>guarGuam</t>
  </si>
  <si>
    <t>cornStarch</t>
  </si>
  <si>
    <t>vanillaExtract</t>
  </si>
  <si>
    <t>Almond Extract</t>
  </si>
  <si>
    <t>naturesFlavorsButterExtract</t>
  </si>
  <si>
    <t>espressoPowder</t>
  </si>
  <si>
    <t>bobsRedMillEggReplacer</t>
  </si>
  <si>
    <t>flaxMeal</t>
  </si>
  <si>
    <t>water</t>
  </si>
  <si>
    <t>chiaSeeds</t>
  </si>
  <si>
    <t>ErythritlInWater</t>
  </si>
  <si>
    <t>splendaInWater</t>
  </si>
  <si>
    <t>whiteSugar</t>
  </si>
  <si>
    <t>Powdered Erythritol</t>
  </si>
  <si>
    <t>lightBrownSugar</t>
  </si>
  <si>
    <t>darkBrownSugar</t>
  </si>
  <si>
    <t>erythritol</t>
  </si>
  <si>
    <t>xylitol</t>
  </si>
  <si>
    <t>splendaSucralose</t>
  </si>
  <si>
    <t>monkFruitAndAllulose</t>
  </si>
  <si>
    <t>allulose</t>
  </si>
  <si>
    <t>wincoMonkFruitAndErythritol</t>
  </si>
  <si>
    <t>bulk suplements monk fruit extract</t>
  </si>
  <si>
    <t>inulin</t>
  </si>
  <si>
    <t>coconutOil</t>
  </si>
  <si>
    <t>vegtableOil</t>
  </si>
  <si>
    <t>canolaOil</t>
  </si>
  <si>
    <t>earthBalanceButter</t>
  </si>
  <si>
    <t>aquafabaButter</t>
  </si>
  <si>
    <t xml:space="preserve">VeganBUTTER From Coco OOL, canolaoil, rapseedoil,nutritionalyeast </t>
  </si>
  <si>
    <t>Vegan Butter with AppleCider,yeast</t>
  </si>
  <si>
    <t>Peanut Butter Powder</t>
  </si>
  <si>
    <t>water for Peanut Butter Powder</t>
  </si>
  <si>
    <t xml:space="preserve">mollasses </t>
  </si>
  <si>
    <t>Chocolate Chips</t>
  </si>
  <si>
    <t>Butter</t>
  </si>
  <si>
    <t>sunflower butter</t>
  </si>
  <si>
    <t>peanut butter</t>
  </si>
  <si>
    <t>egg</t>
  </si>
  <si>
    <t>dried blueberrries</t>
  </si>
  <si>
    <t>Protein</t>
  </si>
  <si>
    <t>Saturated Fat</t>
  </si>
  <si>
    <t>MonoUnsaturated Fat</t>
  </si>
  <si>
    <t>PolyUnsaturated Fat</t>
  </si>
  <si>
    <t xml:space="preserve"> Total Carbohydrates</t>
  </si>
  <si>
    <t>Dietary Fiber</t>
  </si>
  <si>
    <t>Total Sugars</t>
  </si>
  <si>
    <t>Added Sugars</t>
  </si>
  <si>
    <t>Total Fat</t>
  </si>
  <si>
    <t>Trans Fat</t>
  </si>
  <si>
    <t>Cholesterol (mg)</t>
  </si>
  <si>
    <t xml:space="preserve">Sodium (mg) </t>
  </si>
  <si>
    <t>Potassium (mg)</t>
  </si>
  <si>
    <t>Iron (mg)</t>
  </si>
  <si>
    <t xml:space="preserve">Calcium (mg) </t>
  </si>
  <si>
    <t>Vitamin D (mcg )</t>
  </si>
  <si>
    <t>Serving Size (cups)</t>
  </si>
  <si>
    <t>Serving Size (grams)</t>
  </si>
  <si>
    <t>Niacin</t>
  </si>
  <si>
    <t>Quaker Oats</t>
  </si>
  <si>
    <t>magnessium(mg)</t>
  </si>
  <si>
    <t>Phosphorus (mg)</t>
  </si>
  <si>
    <t>Thiamin  (mg)</t>
  </si>
  <si>
    <t>99</t>
  </si>
  <si>
    <t>Folate (mcg)</t>
  </si>
  <si>
    <t>soyProteinPowder Isolate</t>
  </si>
  <si>
    <t>&lt;1</t>
  </si>
  <si>
    <t xml:space="preserve">bobsRedMillWholeWheat </t>
  </si>
  <si>
    <t>1</t>
  </si>
  <si>
    <t>vegan butter</t>
  </si>
  <si>
    <t>1 cup coconut oil</t>
  </si>
  <si>
    <t>1/4 cup rapeseed oil</t>
  </si>
  <si>
    <t>2 Tbs Nutritional yeast</t>
  </si>
  <si>
    <t>nutrional yeast</t>
  </si>
  <si>
    <t>yest in v butter</t>
  </si>
  <si>
    <t>rapeseed oil in V butter</t>
  </si>
  <si>
    <t>0.4 cups</t>
  </si>
  <si>
    <t>1/4 cups want to know how many 0.4 cups get us a 1/4 cup</t>
  </si>
  <si>
    <t>(1/4)/0.4</t>
  </si>
  <si>
    <t>cocnut oil in V Butter</t>
  </si>
  <si>
    <t>Total Values in V Butter</t>
  </si>
  <si>
    <t>Values in 1 TB V Butter</t>
  </si>
  <si>
    <t>1/16 = 1.375/x</t>
  </si>
  <si>
    <t>rapseed oil1</t>
  </si>
  <si>
    <t>rapseed oil balance</t>
  </si>
  <si>
    <t>1%DV</t>
  </si>
  <si>
    <t>2%DV</t>
  </si>
  <si>
    <t>4%DV</t>
  </si>
  <si>
    <t>5%DV</t>
  </si>
  <si>
    <t>10%DV</t>
  </si>
  <si>
    <t>6%DV</t>
  </si>
  <si>
    <t>3%DV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</si>
</sst>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9" fontId="0" fillId="0" borderId="0" xfId="0" applyNumberFormat="1"/>
    <xf numFmtId="9" fontId="0" fillId="0" borderId="0" xfId="0" quotePrefix="1" applyNumberFormat="1"/>
    <xf numFmtId="165" fontId="2" fillId="0" borderId="0" xfId="0" applyNumberFormat="1" applyFont="1"/>
    <xf numFmtId="165" fontId="3" fillId="0" borderId="0" xfId="0" applyNumberFormat="1" applyFont="1" applyAlignment="1">
      <alignment horizontal="center" vertical="top"/>
    </xf>
    <xf numFmtId="165" fontId="0" fillId="0" borderId="0" xfId="0" applyNumberFormat="1"/>
    <xf numFmtId="0" fontId="4" fillId="0" borderId="1" xfId="0" applyFont="1" applyBorder="1" applyAlignment="1">
      <alignment horizontal="center" vertical="top"/>
    </xf>
    <xf numFmtId="16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8"/>
  <sheetViews>
    <sheetView workbookViewId="0">
      <pane ySplit="1" topLeftCell="A32" activePane="bottomLeft" state="frozen"/>
      <selection pane="bottomLeft" activeCell="C50" sqref="C50"/>
    </sheetView>
  </sheetViews>
  <sheetFormatPr defaultRowHeight="15" x14ac:dyDescent="0.25"/>
  <cols>
    <col min="1" max="1" width="63.5703125" bestFit="1" customWidth="1"/>
    <col min="2" max="2" width="17.7109375" style="9" bestFit="1" customWidth="1"/>
    <col min="3" max="3" width="19" bestFit="1" customWidth="1"/>
    <col min="4" max="4" width="8.5703125" bestFit="1" customWidth="1"/>
    <col min="5" max="5" width="12.7109375" bestFit="1" customWidth="1"/>
    <col min="6" max="6" width="12.7109375" customWidth="1"/>
    <col min="7" max="7" width="20.7109375" bestFit="1" customWidth="1"/>
    <col min="8" max="8" width="19.28515625" bestFit="1" customWidth="1"/>
    <col min="9" max="9" width="16" bestFit="1" customWidth="1"/>
    <col min="10" max="10" width="12.7109375" bestFit="1" customWidth="1"/>
    <col min="11" max="11" width="19.42578125" style="13" bestFit="1" customWidth="1"/>
    <col min="12" max="12" width="12.42578125" bestFit="1" customWidth="1"/>
    <col min="13" max="13" width="11.5703125" bestFit="1" customWidth="1"/>
    <col min="14" max="14" width="13.140625" bestFit="1" customWidth="1"/>
    <col min="15" max="15" width="7.5703125" bestFit="1" customWidth="1"/>
    <col min="16" max="16" width="15.7109375" bestFit="1" customWidth="1"/>
    <col min="17" max="17" width="13.140625" bestFit="1" customWidth="1"/>
    <col min="19" max="19" width="14.85546875" bestFit="1" customWidth="1"/>
    <col min="20" max="20" width="13.28515625" bestFit="1" customWidth="1"/>
    <col min="22" max="22" width="12" bestFit="1" customWidth="1"/>
    <col min="23" max="23" width="16.140625" bestFit="1" customWidth="1"/>
    <col min="24" max="24" width="16.42578125" bestFit="1" customWidth="1"/>
  </cols>
  <sheetData>
    <row r="1" spans="1:81" x14ac:dyDescent="0.25">
      <c r="B1" s="7" t="s">
        <v>73</v>
      </c>
      <c r="C1" s="4" t="s">
        <v>74</v>
      </c>
      <c r="D1" s="1" t="s">
        <v>65</v>
      </c>
      <c r="E1" s="1" t="s">
        <v>58</v>
      </c>
      <c r="F1" s="1" t="s">
        <v>66</v>
      </c>
      <c r="G1" s="1" t="s">
        <v>59</v>
      </c>
      <c r="H1" s="1" t="s">
        <v>60</v>
      </c>
      <c r="I1" s="1" t="s">
        <v>67</v>
      </c>
      <c r="J1" s="1" t="s">
        <v>68</v>
      </c>
      <c r="K1" s="12" t="s">
        <v>61</v>
      </c>
      <c r="L1" s="1" t="s">
        <v>62</v>
      </c>
      <c r="M1" s="1" t="s">
        <v>63</v>
      </c>
      <c r="N1" s="1" t="s">
        <v>64</v>
      </c>
      <c r="O1" s="1" t="s">
        <v>57</v>
      </c>
      <c r="P1" s="1" t="s">
        <v>72</v>
      </c>
      <c r="Q1" s="1" t="s">
        <v>71</v>
      </c>
      <c r="R1" s="1" t="s">
        <v>70</v>
      </c>
      <c r="S1" s="1" t="s">
        <v>69</v>
      </c>
      <c r="T1" s="1" t="s">
        <v>79</v>
      </c>
      <c r="U1" s="1" t="s">
        <v>75</v>
      </c>
      <c r="V1" s="1" t="s">
        <v>81</v>
      </c>
      <c r="W1" s="1" t="s">
        <v>78</v>
      </c>
      <c r="X1" s="1" t="s">
        <v>77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2"/>
      <c r="BM1" s="1"/>
      <c r="BN1" s="1"/>
      <c r="BO1" s="1"/>
      <c r="BP1" s="1"/>
      <c r="BQ1" s="1"/>
      <c r="BR1" s="1"/>
      <c r="BS1" s="1"/>
      <c r="BT1" s="2"/>
      <c r="BU1" s="2"/>
      <c r="BV1" s="2"/>
      <c r="BW1" s="1"/>
      <c r="BX1" s="1"/>
      <c r="BY1" s="1"/>
      <c r="BZ1" s="1"/>
      <c r="CA1" s="1"/>
      <c r="CB1" s="1"/>
      <c r="CC1" s="1"/>
    </row>
    <row r="2" spans="1:81" x14ac:dyDescent="0.25">
      <c r="A2" s="1" t="s">
        <v>0</v>
      </c>
      <c r="B2" s="8">
        <v>0.25</v>
      </c>
      <c r="C2" s="3">
        <v>30</v>
      </c>
      <c r="D2">
        <v>0.5</v>
      </c>
      <c r="E2">
        <v>0</v>
      </c>
      <c r="F2">
        <v>0</v>
      </c>
      <c r="G2">
        <v>99</v>
      </c>
      <c r="H2">
        <v>99</v>
      </c>
      <c r="I2">
        <v>0</v>
      </c>
      <c r="J2">
        <v>0</v>
      </c>
      <c r="K2" s="13">
        <v>23</v>
      </c>
      <c r="L2">
        <v>3</v>
      </c>
      <c r="M2">
        <v>0</v>
      </c>
      <c r="N2">
        <v>0</v>
      </c>
      <c r="O2">
        <v>4</v>
      </c>
      <c r="P2">
        <v>0</v>
      </c>
      <c r="Q2">
        <v>7</v>
      </c>
      <c r="R2">
        <v>1</v>
      </c>
      <c r="S2">
        <v>111</v>
      </c>
      <c r="T2">
        <v>99</v>
      </c>
      <c r="U2">
        <v>99</v>
      </c>
      <c r="V2">
        <v>99</v>
      </c>
      <c r="W2">
        <v>99</v>
      </c>
      <c r="X2">
        <v>99</v>
      </c>
    </row>
    <row r="3" spans="1:81" x14ac:dyDescent="0.25">
      <c r="A3" s="1" t="s">
        <v>1</v>
      </c>
      <c r="B3" s="8">
        <v>0.25</v>
      </c>
      <c r="C3" s="3">
        <v>30</v>
      </c>
      <c r="D3">
        <v>0</v>
      </c>
      <c r="E3">
        <v>0</v>
      </c>
      <c r="F3">
        <v>0</v>
      </c>
      <c r="G3">
        <v>99</v>
      </c>
      <c r="H3">
        <v>99</v>
      </c>
      <c r="I3">
        <v>0</v>
      </c>
      <c r="J3">
        <v>0</v>
      </c>
      <c r="K3" s="13">
        <v>23</v>
      </c>
      <c r="L3">
        <v>1</v>
      </c>
      <c r="M3">
        <v>0</v>
      </c>
      <c r="N3">
        <v>0</v>
      </c>
      <c r="O3">
        <v>3</v>
      </c>
      <c r="P3">
        <v>99</v>
      </c>
      <c r="Q3">
        <v>99</v>
      </c>
      <c r="R3">
        <v>1.5</v>
      </c>
      <c r="S3">
        <v>0.1</v>
      </c>
      <c r="T3">
        <v>0.2</v>
      </c>
      <c r="U3">
        <v>1.8</v>
      </c>
      <c r="V3">
        <v>90</v>
      </c>
      <c r="W3">
        <v>99</v>
      </c>
      <c r="X3">
        <v>99</v>
      </c>
    </row>
    <row r="4" spans="1:81" x14ac:dyDescent="0.25">
      <c r="A4" s="1" t="s">
        <v>2</v>
      </c>
      <c r="B4" s="8">
        <v>0.25</v>
      </c>
      <c r="C4" s="3">
        <v>30</v>
      </c>
      <c r="D4">
        <v>15</v>
      </c>
      <c r="E4">
        <v>1.5</v>
      </c>
      <c r="F4">
        <v>0</v>
      </c>
      <c r="G4">
        <v>99</v>
      </c>
      <c r="H4">
        <v>99</v>
      </c>
      <c r="I4">
        <v>0</v>
      </c>
      <c r="J4">
        <v>0</v>
      </c>
      <c r="K4" s="13">
        <v>6</v>
      </c>
      <c r="L4">
        <v>3</v>
      </c>
      <c r="M4">
        <v>1</v>
      </c>
      <c r="N4">
        <v>0</v>
      </c>
      <c r="O4">
        <v>7</v>
      </c>
      <c r="P4">
        <v>0</v>
      </c>
      <c r="Q4">
        <v>60</v>
      </c>
      <c r="R4">
        <v>1</v>
      </c>
      <c r="S4">
        <v>200</v>
      </c>
      <c r="T4">
        <v>99</v>
      </c>
      <c r="U4">
        <v>99</v>
      </c>
      <c r="V4">
        <v>99</v>
      </c>
      <c r="W4">
        <v>99</v>
      </c>
      <c r="X4">
        <v>99</v>
      </c>
    </row>
    <row r="5" spans="1:81" x14ac:dyDescent="0.25">
      <c r="A5" s="1" t="s">
        <v>76</v>
      </c>
      <c r="B5" s="8">
        <v>0.5</v>
      </c>
      <c r="C5" s="3">
        <v>40</v>
      </c>
      <c r="D5">
        <v>3</v>
      </c>
      <c r="E5">
        <v>0.5</v>
      </c>
      <c r="F5">
        <v>0</v>
      </c>
      <c r="G5">
        <v>1</v>
      </c>
      <c r="H5">
        <v>1</v>
      </c>
      <c r="I5">
        <v>0</v>
      </c>
      <c r="J5">
        <v>0</v>
      </c>
      <c r="K5" s="13">
        <v>27</v>
      </c>
      <c r="L5">
        <v>4</v>
      </c>
      <c r="M5">
        <v>1</v>
      </c>
      <c r="N5">
        <v>0</v>
      </c>
      <c r="O5">
        <v>5</v>
      </c>
      <c r="P5">
        <v>0</v>
      </c>
      <c r="Q5">
        <v>20</v>
      </c>
      <c r="R5">
        <v>1.5</v>
      </c>
      <c r="S5">
        <v>150</v>
      </c>
      <c r="T5">
        <v>0.2</v>
      </c>
      <c r="U5">
        <v>99</v>
      </c>
      <c r="V5">
        <v>99</v>
      </c>
      <c r="W5">
        <v>130</v>
      </c>
      <c r="X5">
        <v>40</v>
      </c>
    </row>
    <row r="6" spans="1:81" x14ac:dyDescent="0.25">
      <c r="A6" s="1" t="s">
        <v>3</v>
      </c>
      <c r="B6" s="8">
        <v>6.25E-2</v>
      </c>
      <c r="C6" s="3">
        <v>5</v>
      </c>
      <c r="D6">
        <v>0.5</v>
      </c>
      <c r="E6">
        <v>0</v>
      </c>
      <c r="F6">
        <v>0</v>
      </c>
      <c r="G6">
        <v>99</v>
      </c>
      <c r="H6">
        <v>99</v>
      </c>
      <c r="I6">
        <v>0</v>
      </c>
      <c r="J6">
        <v>0</v>
      </c>
      <c r="K6" s="13">
        <v>3</v>
      </c>
      <c r="L6">
        <v>2</v>
      </c>
      <c r="M6">
        <v>0</v>
      </c>
      <c r="N6">
        <v>0</v>
      </c>
      <c r="O6">
        <v>1</v>
      </c>
      <c r="P6">
        <v>0</v>
      </c>
      <c r="Q6" s="5" t="s">
        <v>102</v>
      </c>
      <c r="R6" s="5" t="s">
        <v>106</v>
      </c>
      <c r="S6" s="5" t="s">
        <v>107</v>
      </c>
      <c r="T6" s="6" t="s">
        <v>80</v>
      </c>
      <c r="U6" s="6" t="s">
        <v>80</v>
      </c>
      <c r="V6" s="6" t="s">
        <v>80</v>
      </c>
      <c r="W6" s="6" t="s">
        <v>80</v>
      </c>
      <c r="X6" s="6" t="s">
        <v>80</v>
      </c>
    </row>
    <row r="7" spans="1:81" x14ac:dyDescent="0.25">
      <c r="A7" s="1" t="s">
        <v>4</v>
      </c>
      <c r="B7" s="8">
        <v>0.25</v>
      </c>
      <c r="C7" s="3">
        <v>30</v>
      </c>
      <c r="D7">
        <v>0</v>
      </c>
      <c r="E7">
        <v>0</v>
      </c>
      <c r="F7">
        <v>0</v>
      </c>
      <c r="G7">
        <v>99</v>
      </c>
      <c r="H7">
        <v>99</v>
      </c>
      <c r="I7">
        <v>0</v>
      </c>
      <c r="J7">
        <v>0</v>
      </c>
      <c r="K7" s="13">
        <v>23</v>
      </c>
      <c r="L7">
        <v>4</v>
      </c>
      <c r="M7">
        <v>0</v>
      </c>
      <c r="N7">
        <v>0</v>
      </c>
      <c r="O7">
        <v>3</v>
      </c>
      <c r="P7">
        <v>0</v>
      </c>
      <c r="Q7">
        <v>0</v>
      </c>
      <c r="R7" s="5" t="s">
        <v>104</v>
      </c>
      <c r="S7">
        <v>0</v>
      </c>
      <c r="T7">
        <v>99</v>
      </c>
      <c r="U7">
        <v>99</v>
      </c>
      <c r="V7">
        <v>99</v>
      </c>
      <c r="W7">
        <v>99</v>
      </c>
      <c r="X7">
        <v>99</v>
      </c>
    </row>
    <row r="8" spans="1:81" x14ac:dyDescent="0.25">
      <c r="A8" s="1" t="s">
        <v>5</v>
      </c>
      <c r="B8" s="8">
        <v>0.25</v>
      </c>
      <c r="C8" s="3">
        <v>28</v>
      </c>
      <c r="D8">
        <v>0</v>
      </c>
      <c r="E8">
        <v>0</v>
      </c>
      <c r="F8">
        <v>0</v>
      </c>
      <c r="G8">
        <v>99</v>
      </c>
      <c r="H8">
        <v>99</v>
      </c>
      <c r="I8">
        <v>0</v>
      </c>
      <c r="J8">
        <v>0</v>
      </c>
      <c r="K8" s="13">
        <v>22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1.3</v>
      </c>
      <c r="S8">
        <v>30</v>
      </c>
      <c r="T8">
        <v>0.25</v>
      </c>
      <c r="U8">
        <v>1.9</v>
      </c>
      <c r="V8">
        <v>80</v>
      </c>
      <c r="W8">
        <v>99</v>
      </c>
      <c r="X8">
        <v>99</v>
      </c>
    </row>
    <row r="9" spans="1:81" x14ac:dyDescent="0.25">
      <c r="A9" s="1" t="s">
        <v>6</v>
      </c>
      <c r="B9" s="8">
        <v>0.25</v>
      </c>
      <c r="C9" s="3">
        <v>34</v>
      </c>
      <c r="D9">
        <v>0.5</v>
      </c>
      <c r="E9">
        <v>0</v>
      </c>
      <c r="F9">
        <v>0</v>
      </c>
      <c r="G9">
        <v>99</v>
      </c>
      <c r="H9">
        <v>99</v>
      </c>
      <c r="I9">
        <v>0</v>
      </c>
      <c r="J9">
        <v>0</v>
      </c>
      <c r="K9" s="13">
        <v>26</v>
      </c>
      <c r="L9">
        <v>1</v>
      </c>
      <c r="M9">
        <v>0</v>
      </c>
      <c r="N9">
        <v>0</v>
      </c>
      <c r="O9">
        <v>3</v>
      </c>
      <c r="P9">
        <v>0</v>
      </c>
      <c r="Q9">
        <v>6</v>
      </c>
      <c r="R9">
        <v>2</v>
      </c>
      <c r="S9">
        <v>58</v>
      </c>
      <c r="T9">
        <v>0.2</v>
      </c>
      <c r="U9">
        <v>1</v>
      </c>
      <c r="V9">
        <v>127</v>
      </c>
      <c r="W9">
        <v>99</v>
      </c>
      <c r="X9">
        <v>99</v>
      </c>
    </row>
    <row r="10" spans="1:81" x14ac:dyDescent="0.25">
      <c r="A10" s="1" t="s">
        <v>7</v>
      </c>
      <c r="B10" s="8">
        <v>99</v>
      </c>
      <c r="C10" s="3">
        <v>26</v>
      </c>
      <c r="D10">
        <v>3.5</v>
      </c>
      <c r="E10">
        <v>1</v>
      </c>
      <c r="F10">
        <v>0</v>
      </c>
      <c r="G10">
        <v>99</v>
      </c>
      <c r="H10">
        <v>99</v>
      </c>
      <c r="I10">
        <v>0</v>
      </c>
      <c r="J10">
        <v>190</v>
      </c>
      <c r="K10" s="13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48</v>
      </c>
      <c r="R10">
        <v>7</v>
      </c>
      <c r="S10">
        <v>5</v>
      </c>
      <c r="T10">
        <v>99</v>
      </c>
      <c r="U10">
        <v>99</v>
      </c>
      <c r="V10">
        <v>99</v>
      </c>
      <c r="W10">
        <v>99</v>
      </c>
      <c r="X10">
        <v>99</v>
      </c>
    </row>
    <row r="11" spans="1:81" x14ac:dyDescent="0.25">
      <c r="A11" s="1" t="s">
        <v>82</v>
      </c>
      <c r="B11" s="8">
        <v>0.25</v>
      </c>
      <c r="C11" s="3">
        <v>30</v>
      </c>
      <c r="D11">
        <v>0</v>
      </c>
      <c r="E11">
        <v>0</v>
      </c>
      <c r="F11">
        <v>0</v>
      </c>
      <c r="G11">
        <v>99</v>
      </c>
      <c r="H11">
        <v>99</v>
      </c>
      <c r="I11">
        <v>0</v>
      </c>
      <c r="J11">
        <v>220</v>
      </c>
      <c r="K11" s="13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2.2999999999999998</v>
      </c>
      <c r="S11">
        <v>25</v>
      </c>
      <c r="T11">
        <v>99</v>
      </c>
      <c r="U11">
        <v>99</v>
      </c>
      <c r="V11">
        <v>99</v>
      </c>
      <c r="W11">
        <v>99</v>
      </c>
      <c r="X11">
        <v>99</v>
      </c>
    </row>
    <row r="12" spans="1:81" x14ac:dyDescent="0.25">
      <c r="A12" s="1" t="s">
        <v>8</v>
      </c>
      <c r="B12" s="8">
        <v>6.25E-2</v>
      </c>
      <c r="C12" s="3">
        <v>5</v>
      </c>
      <c r="D12">
        <v>0</v>
      </c>
      <c r="E12">
        <v>0</v>
      </c>
      <c r="F12">
        <v>0</v>
      </c>
      <c r="G12">
        <v>99</v>
      </c>
      <c r="H12">
        <v>99</v>
      </c>
      <c r="I12">
        <v>0</v>
      </c>
      <c r="J12">
        <v>0</v>
      </c>
      <c r="K12" s="13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2</v>
      </c>
      <c r="R12">
        <v>0.3</v>
      </c>
      <c r="S12">
        <v>0</v>
      </c>
      <c r="T12">
        <v>99</v>
      </c>
      <c r="U12">
        <v>99</v>
      </c>
      <c r="V12">
        <v>99</v>
      </c>
      <c r="W12">
        <v>99</v>
      </c>
      <c r="X12">
        <v>99</v>
      </c>
    </row>
    <row r="13" spans="1:81" x14ac:dyDescent="0.25">
      <c r="A13" s="1" t="s">
        <v>9</v>
      </c>
      <c r="B13" s="8">
        <v>99</v>
      </c>
      <c r="C13" s="3">
        <v>29.5</v>
      </c>
      <c r="D13">
        <v>1</v>
      </c>
      <c r="E13">
        <v>0.5</v>
      </c>
      <c r="F13">
        <v>0</v>
      </c>
      <c r="G13">
        <v>99</v>
      </c>
      <c r="H13">
        <v>99</v>
      </c>
      <c r="I13">
        <v>30</v>
      </c>
      <c r="J13">
        <v>230</v>
      </c>
      <c r="K13" s="13">
        <v>2</v>
      </c>
      <c r="L13">
        <v>0</v>
      </c>
      <c r="M13">
        <v>1</v>
      </c>
      <c r="N13">
        <v>0</v>
      </c>
      <c r="O13">
        <v>23</v>
      </c>
      <c r="P13">
        <v>0</v>
      </c>
      <c r="Q13">
        <v>6</v>
      </c>
      <c r="R13">
        <v>0</v>
      </c>
      <c r="S13">
        <v>270</v>
      </c>
      <c r="T13">
        <v>99</v>
      </c>
      <c r="U13">
        <v>99</v>
      </c>
      <c r="V13">
        <v>99</v>
      </c>
      <c r="W13">
        <v>99</v>
      </c>
      <c r="X13">
        <v>99</v>
      </c>
    </row>
    <row r="14" spans="1:81" x14ac:dyDescent="0.25">
      <c r="A14" s="1" t="s">
        <v>10</v>
      </c>
      <c r="B14" s="8">
        <f>(1/8)*(1/48)</f>
        <v>2.6041666666666665E-3</v>
      </c>
      <c r="C14" s="3">
        <v>0.6</v>
      </c>
      <c r="D14">
        <v>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150</v>
      </c>
      <c r="K14" s="13">
        <v>0</v>
      </c>
      <c r="L14">
        <v>0</v>
      </c>
      <c r="M14">
        <v>0</v>
      </c>
      <c r="N14">
        <v>0</v>
      </c>
      <c r="O14">
        <v>0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</row>
    <row r="15" spans="1:81" x14ac:dyDescent="0.25">
      <c r="A15" s="1" t="s">
        <v>11</v>
      </c>
      <c r="B15" s="8">
        <f>(1/8)*(1/48)</f>
        <v>2.6041666666666665E-3</v>
      </c>
      <c r="C15" s="3">
        <v>0.6</v>
      </c>
      <c r="D15">
        <v>0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60</v>
      </c>
      <c r="K15" s="13">
        <v>0</v>
      </c>
      <c r="L15">
        <v>0</v>
      </c>
      <c r="M15">
        <v>0</v>
      </c>
      <c r="N15">
        <v>0</v>
      </c>
      <c r="O15">
        <v>0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</row>
    <row r="16" spans="1:81" x14ac:dyDescent="0.25">
      <c r="A16" s="1" t="s">
        <v>12</v>
      </c>
      <c r="B16" s="8">
        <v>6.25E-2</v>
      </c>
      <c r="C16" s="3">
        <v>99</v>
      </c>
      <c r="D16">
        <v>0.22</v>
      </c>
      <c r="E16">
        <v>99</v>
      </c>
      <c r="F16">
        <v>99</v>
      </c>
      <c r="G16">
        <v>0.03</v>
      </c>
      <c r="H16">
        <v>0.04</v>
      </c>
      <c r="I16">
        <v>0</v>
      </c>
      <c r="J16">
        <v>1.77</v>
      </c>
      <c r="K16" s="13">
        <v>5.43</v>
      </c>
      <c r="L16">
        <v>3.69</v>
      </c>
      <c r="M16">
        <v>0.15</v>
      </c>
      <c r="N16">
        <v>99</v>
      </c>
      <c r="O16">
        <v>0.26</v>
      </c>
      <c r="P16">
        <v>99</v>
      </c>
      <c r="Q16">
        <v>83.5</v>
      </c>
      <c r="R16">
        <v>2.59</v>
      </c>
      <c r="S16">
        <v>34</v>
      </c>
      <c r="T16">
        <v>0.01</v>
      </c>
      <c r="U16">
        <v>0.09</v>
      </c>
      <c r="V16">
        <v>1.97</v>
      </c>
      <c r="W16">
        <v>4.1500000000000004</v>
      </c>
      <c r="X16">
        <v>3.81</v>
      </c>
    </row>
    <row r="17" spans="1:24" x14ac:dyDescent="0.25">
      <c r="A17" s="10" t="s">
        <v>13</v>
      </c>
      <c r="B17" s="8">
        <v>6.25E-2</v>
      </c>
      <c r="C17" s="3">
        <v>7</v>
      </c>
      <c r="D17">
        <v>2.5</v>
      </c>
      <c r="E17">
        <v>1.8</v>
      </c>
      <c r="F17">
        <v>99</v>
      </c>
      <c r="G17">
        <v>99</v>
      </c>
      <c r="H17">
        <v>99</v>
      </c>
      <c r="I17">
        <v>0</v>
      </c>
      <c r="J17">
        <v>1</v>
      </c>
      <c r="K17" s="13">
        <v>3.5</v>
      </c>
      <c r="L17">
        <v>1.5</v>
      </c>
      <c r="M17">
        <v>2</v>
      </c>
      <c r="N17">
        <v>99</v>
      </c>
      <c r="O17">
        <v>0.4</v>
      </c>
      <c r="P17">
        <v>0</v>
      </c>
      <c r="Q17" s="5" t="s">
        <v>102</v>
      </c>
      <c r="R17" s="5" t="s">
        <v>102</v>
      </c>
      <c r="S17">
        <v>99</v>
      </c>
      <c r="T17">
        <v>99</v>
      </c>
      <c r="U17">
        <v>99</v>
      </c>
      <c r="V17">
        <v>99</v>
      </c>
      <c r="W17">
        <v>99</v>
      </c>
      <c r="X17" s="5" t="s">
        <v>108</v>
      </c>
    </row>
    <row r="18" spans="1:24" x14ac:dyDescent="0.25">
      <c r="A18" s="1" t="s">
        <v>14</v>
      </c>
      <c r="B18" s="8">
        <v>6.25E-2</v>
      </c>
      <c r="C18" s="3">
        <v>5.8</v>
      </c>
      <c r="D18">
        <v>0.4</v>
      </c>
      <c r="E18">
        <v>0</v>
      </c>
      <c r="F18">
        <v>99</v>
      </c>
      <c r="G18">
        <v>99</v>
      </c>
      <c r="H18">
        <v>99</v>
      </c>
      <c r="I18">
        <v>0</v>
      </c>
      <c r="J18">
        <v>1</v>
      </c>
      <c r="K18" s="13">
        <v>4</v>
      </c>
      <c r="L18">
        <v>1.6</v>
      </c>
      <c r="M18">
        <v>99</v>
      </c>
      <c r="N18">
        <v>99</v>
      </c>
      <c r="O18">
        <v>0.6</v>
      </c>
      <c r="P18">
        <v>0</v>
      </c>
      <c r="Q18" s="5" t="s">
        <v>103</v>
      </c>
      <c r="R18" s="5" t="s">
        <v>104</v>
      </c>
      <c r="S18">
        <v>99</v>
      </c>
      <c r="T18">
        <v>99</v>
      </c>
      <c r="U18">
        <v>99</v>
      </c>
      <c r="V18">
        <v>99</v>
      </c>
      <c r="W18">
        <v>99</v>
      </c>
      <c r="X18" s="5" t="s">
        <v>108</v>
      </c>
    </row>
    <row r="19" spans="1:24" x14ac:dyDescent="0.25">
      <c r="A19" s="1" t="s">
        <v>15</v>
      </c>
      <c r="B19" s="8">
        <v>0.125</v>
      </c>
      <c r="C19" s="3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260</v>
      </c>
      <c r="K19" s="13">
        <v>7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</row>
    <row r="20" spans="1:24" x14ac:dyDescent="0.25">
      <c r="A20" s="1" t="s">
        <v>16</v>
      </c>
      <c r="B20" s="8">
        <v>2.0833333333333332E-2</v>
      </c>
      <c r="C20" s="3">
        <v>6</v>
      </c>
      <c r="D20">
        <v>0</v>
      </c>
      <c r="E20">
        <v>0</v>
      </c>
      <c r="F20">
        <v>99</v>
      </c>
      <c r="G20">
        <v>99</v>
      </c>
      <c r="H20">
        <v>99</v>
      </c>
      <c r="I20">
        <v>0</v>
      </c>
      <c r="J20">
        <v>2325</v>
      </c>
      <c r="K20" s="13">
        <v>0</v>
      </c>
      <c r="L20">
        <v>0</v>
      </c>
      <c r="M20">
        <v>0</v>
      </c>
      <c r="N20">
        <v>99</v>
      </c>
      <c r="O20">
        <v>0</v>
      </c>
      <c r="P20">
        <v>0</v>
      </c>
      <c r="Q20">
        <v>0</v>
      </c>
      <c r="R20">
        <v>0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0</v>
      </c>
    </row>
    <row r="21" spans="1:24" x14ac:dyDescent="0.25">
      <c r="A21" s="1" t="s">
        <v>17</v>
      </c>
      <c r="B21" s="8">
        <v>6.25E-2</v>
      </c>
      <c r="C21" s="3">
        <v>10</v>
      </c>
      <c r="D21">
        <v>0.5</v>
      </c>
      <c r="E21">
        <v>0</v>
      </c>
      <c r="F21">
        <v>0</v>
      </c>
      <c r="G21">
        <v>99</v>
      </c>
      <c r="H21">
        <v>99</v>
      </c>
      <c r="I21">
        <v>0</v>
      </c>
      <c r="J21">
        <v>0</v>
      </c>
      <c r="K21" s="13">
        <v>7</v>
      </c>
      <c r="L21">
        <v>9</v>
      </c>
      <c r="M21">
        <v>0</v>
      </c>
      <c r="N21">
        <v>0</v>
      </c>
      <c r="O21">
        <v>0</v>
      </c>
      <c r="P21">
        <v>0</v>
      </c>
      <c r="Q21">
        <v>27</v>
      </c>
      <c r="R21">
        <v>0</v>
      </c>
      <c r="S21">
        <v>560</v>
      </c>
      <c r="T21">
        <v>99</v>
      </c>
      <c r="U21">
        <v>99</v>
      </c>
      <c r="V21">
        <v>99</v>
      </c>
      <c r="W21">
        <v>99</v>
      </c>
      <c r="X21">
        <v>99</v>
      </c>
    </row>
    <row r="22" spans="1:24" x14ac:dyDescent="0.25">
      <c r="A22" s="1" t="s">
        <v>18</v>
      </c>
      <c r="B22" s="8">
        <v>6.25E-2</v>
      </c>
      <c r="C22" s="3">
        <v>8</v>
      </c>
      <c r="D22">
        <v>0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0</v>
      </c>
      <c r="K22" s="13">
        <v>7</v>
      </c>
      <c r="L22">
        <v>99</v>
      </c>
      <c r="M22">
        <v>99</v>
      </c>
      <c r="N22">
        <v>99</v>
      </c>
      <c r="O22">
        <v>0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</row>
    <row r="23" spans="1:24" x14ac:dyDescent="0.25">
      <c r="A23" s="1" t="s">
        <v>19</v>
      </c>
      <c r="B23" s="8">
        <v>2.0833333333333332E-2</v>
      </c>
      <c r="C23" s="8">
        <v>2.0833333333333332E-2</v>
      </c>
      <c r="D23">
        <v>0</v>
      </c>
      <c r="E23">
        <v>0</v>
      </c>
      <c r="F23">
        <v>99</v>
      </c>
      <c r="G23">
        <v>99</v>
      </c>
      <c r="H23">
        <v>99</v>
      </c>
      <c r="I23">
        <v>0</v>
      </c>
      <c r="J23">
        <v>0</v>
      </c>
      <c r="K23" s="13">
        <v>0.5</v>
      </c>
      <c r="L23">
        <v>0</v>
      </c>
      <c r="M23">
        <v>0.5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s="1" t="s">
        <v>20</v>
      </c>
      <c r="B24" s="8">
        <v>2.0833333333333332E-2</v>
      </c>
      <c r="C24" s="8">
        <v>2.0833333333333332E-2</v>
      </c>
      <c r="D24">
        <v>0</v>
      </c>
      <c r="E24">
        <v>0</v>
      </c>
      <c r="F24">
        <v>0</v>
      </c>
      <c r="G24">
        <v>99</v>
      </c>
      <c r="H24">
        <v>99</v>
      </c>
      <c r="I24">
        <v>0</v>
      </c>
      <c r="J24">
        <v>0</v>
      </c>
      <c r="K24" s="13">
        <v>0</v>
      </c>
      <c r="L24">
        <v>0</v>
      </c>
      <c r="M24">
        <v>0</v>
      </c>
      <c r="N24">
        <v>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1" t="s">
        <v>21</v>
      </c>
      <c r="B25" s="8">
        <v>99</v>
      </c>
      <c r="C25" s="3">
        <v>1</v>
      </c>
      <c r="D25">
        <v>0</v>
      </c>
      <c r="E25">
        <v>0</v>
      </c>
      <c r="F25">
        <v>0</v>
      </c>
      <c r="G25">
        <v>99</v>
      </c>
      <c r="H25">
        <v>99</v>
      </c>
      <c r="I25">
        <v>0</v>
      </c>
      <c r="J25">
        <v>0</v>
      </c>
      <c r="K25" s="13">
        <v>0.25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s="1" t="s">
        <v>22</v>
      </c>
      <c r="B26" s="8">
        <v>2.0833333333333332E-2</v>
      </c>
      <c r="C26" s="3">
        <v>2</v>
      </c>
      <c r="D26">
        <v>0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5</v>
      </c>
      <c r="K26" s="13">
        <v>2</v>
      </c>
      <c r="L26">
        <v>99</v>
      </c>
      <c r="M26">
        <v>99</v>
      </c>
      <c r="N26">
        <v>99</v>
      </c>
      <c r="O26">
        <v>0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</row>
    <row r="27" spans="1:24" x14ac:dyDescent="0.25">
      <c r="A27" s="1" t="s">
        <v>23</v>
      </c>
      <c r="B27" s="8">
        <v>6.25E-2</v>
      </c>
      <c r="C27" s="3">
        <v>10</v>
      </c>
      <c r="D27">
        <v>0</v>
      </c>
      <c r="E27">
        <v>0</v>
      </c>
      <c r="F27">
        <v>0</v>
      </c>
      <c r="G27">
        <v>99</v>
      </c>
      <c r="H27">
        <v>99</v>
      </c>
      <c r="I27">
        <v>0</v>
      </c>
      <c r="J27">
        <v>320</v>
      </c>
      <c r="K27" s="13">
        <v>7</v>
      </c>
      <c r="L27">
        <v>1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15</v>
      </c>
      <c r="T27">
        <v>99</v>
      </c>
      <c r="U27">
        <v>99</v>
      </c>
      <c r="V27">
        <v>99</v>
      </c>
      <c r="W27">
        <v>99</v>
      </c>
      <c r="X27">
        <v>99</v>
      </c>
    </row>
    <row r="28" spans="1:24" x14ac:dyDescent="0.25">
      <c r="A28" s="1" t="s">
        <v>24</v>
      </c>
      <c r="B28" s="8">
        <v>0.125</v>
      </c>
      <c r="C28" s="3">
        <v>13</v>
      </c>
      <c r="D28">
        <v>3.5</v>
      </c>
      <c r="E28">
        <v>0</v>
      </c>
      <c r="F28">
        <v>0</v>
      </c>
      <c r="G28">
        <v>1</v>
      </c>
      <c r="H28">
        <v>2.5</v>
      </c>
      <c r="I28">
        <v>0</v>
      </c>
      <c r="J28">
        <v>0</v>
      </c>
      <c r="K28" s="13">
        <v>5</v>
      </c>
      <c r="L28">
        <v>3</v>
      </c>
      <c r="M28">
        <v>0</v>
      </c>
      <c r="N28">
        <v>0</v>
      </c>
      <c r="O28">
        <v>3</v>
      </c>
      <c r="P28">
        <v>0</v>
      </c>
      <c r="Q28">
        <v>20</v>
      </c>
      <c r="R28">
        <v>1</v>
      </c>
      <c r="S28">
        <v>108</v>
      </c>
      <c r="T28">
        <v>99</v>
      </c>
      <c r="U28">
        <v>99</v>
      </c>
      <c r="V28">
        <v>99</v>
      </c>
      <c r="W28">
        <v>99</v>
      </c>
      <c r="X28">
        <v>99</v>
      </c>
    </row>
    <row r="29" spans="1:24" x14ac:dyDescent="0.25">
      <c r="A29" s="1" t="s">
        <v>25</v>
      </c>
      <c r="B29" s="8">
        <v>0</v>
      </c>
      <c r="C29" s="3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1" t="s">
        <v>26</v>
      </c>
      <c r="B30" s="8">
        <v>0.125</v>
      </c>
      <c r="C30" s="3">
        <v>26</v>
      </c>
      <c r="D30">
        <v>7</v>
      </c>
      <c r="E30">
        <v>0.5</v>
      </c>
      <c r="F30">
        <v>0</v>
      </c>
      <c r="G30">
        <v>0.5</v>
      </c>
      <c r="H30">
        <v>6</v>
      </c>
      <c r="I30">
        <v>0</v>
      </c>
      <c r="J30">
        <v>0</v>
      </c>
      <c r="K30" s="13">
        <v>10</v>
      </c>
      <c r="L30">
        <v>10</v>
      </c>
      <c r="M30">
        <v>0</v>
      </c>
      <c r="N30">
        <v>0</v>
      </c>
      <c r="O30">
        <v>6</v>
      </c>
      <c r="P30">
        <v>0</v>
      </c>
      <c r="Q30">
        <v>132</v>
      </c>
      <c r="R30">
        <v>2</v>
      </c>
      <c r="S30">
        <v>198</v>
      </c>
      <c r="T30">
        <v>99</v>
      </c>
      <c r="U30">
        <v>99</v>
      </c>
      <c r="V30">
        <v>99</v>
      </c>
      <c r="W30">
        <v>99</v>
      </c>
      <c r="X30">
        <v>99</v>
      </c>
    </row>
    <row r="31" spans="1:24" x14ac:dyDescent="0.25">
      <c r="A31" s="1" t="s">
        <v>27</v>
      </c>
      <c r="B31" s="8">
        <f>(1/16)*(1/2)</f>
        <v>3.125E-2</v>
      </c>
      <c r="C31" s="3">
        <v>6</v>
      </c>
      <c r="D31">
        <v>0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0</v>
      </c>
      <c r="K31" s="13">
        <v>6</v>
      </c>
      <c r="L31">
        <v>99</v>
      </c>
      <c r="M31">
        <v>99</v>
      </c>
      <c r="N31">
        <v>99</v>
      </c>
      <c r="O31">
        <v>0</v>
      </c>
      <c r="P31">
        <v>0</v>
      </c>
      <c r="Q31">
        <v>99</v>
      </c>
      <c r="R31">
        <v>99</v>
      </c>
      <c r="S31">
        <v>0</v>
      </c>
      <c r="T31">
        <v>99</v>
      </c>
      <c r="U31">
        <v>99</v>
      </c>
      <c r="V31">
        <v>999</v>
      </c>
      <c r="W31">
        <v>99</v>
      </c>
      <c r="X31">
        <v>99</v>
      </c>
    </row>
    <row r="32" spans="1:24" x14ac:dyDescent="0.25">
      <c r="A32" s="1" t="s">
        <v>28</v>
      </c>
      <c r="B32" s="8">
        <v>2</v>
      </c>
      <c r="C32" s="3">
        <v>10</v>
      </c>
      <c r="D32">
        <v>0</v>
      </c>
      <c r="E32">
        <v>0</v>
      </c>
      <c r="F32">
        <v>0</v>
      </c>
      <c r="G32">
        <v>99</v>
      </c>
      <c r="H32">
        <v>99</v>
      </c>
      <c r="I32">
        <v>0</v>
      </c>
      <c r="J32">
        <v>0</v>
      </c>
      <c r="K32" s="13" t="s">
        <v>83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99</v>
      </c>
      <c r="U32">
        <v>99</v>
      </c>
      <c r="V32">
        <v>99</v>
      </c>
      <c r="W32">
        <v>99</v>
      </c>
      <c r="X32">
        <v>99</v>
      </c>
    </row>
    <row r="33" spans="1:24" x14ac:dyDescent="0.25">
      <c r="A33" s="1" t="s">
        <v>29</v>
      </c>
      <c r="B33" s="8">
        <f>(1/16)*(2/3)</f>
        <v>4.1666666666666664E-2</v>
      </c>
      <c r="C33" s="3">
        <v>8</v>
      </c>
      <c r="D33">
        <v>0</v>
      </c>
      <c r="E33">
        <v>0</v>
      </c>
      <c r="F33">
        <v>0</v>
      </c>
      <c r="G33">
        <v>99</v>
      </c>
      <c r="H33">
        <v>99</v>
      </c>
      <c r="I33">
        <v>0</v>
      </c>
      <c r="J33">
        <v>0</v>
      </c>
      <c r="K33" s="13">
        <v>8</v>
      </c>
      <c r="L33">
        <v>0</v>
      </c>
      <c r="M33">
        <v>8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99</v>
      </c>
      <c r="U33">
        <v>99</v>
      </c>
      <c r="V33">
        <v>99</v>
      </c>
      <c r="W33">
        <v>99</v>
      </c>
      <c r="X33">
        <v>99</v>
      </c>
    </row>
    <row r="34" spans="1:24" x14ac:dyDescent="0.25">
      <c r="A34" s="1" t="s">
        <v>30</v>
      </c>
      <c r="B34" s="8">
        <f>(1/16)*(1/2)</f>
        <v>3.125E-2</v>
      </c>
      <c r="C34" s="3">
        <v>6</v>
      </c>
      <c r="D34">
        <v>0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0</v>
      </c>
      <c r="K34" s="13">
        <v>6</v>
      </c>
      <c r="L34">
        <v>99</v>
      </c>
      <c r="M34">
        <v>99</v>
      </c>
      <c r="N34">
        <v>99</v>
      </c>
      <c r="O34">
        <v>0</v>
      </c>
      <c r="P34">
        <v>0</v>
      </c>
      <c r="Q34">
        <v>99</v>
      </c>
      <c r="R34">
        <v>99</v>
      </c>
      <c r="S34">
        <v>0</v>
      </c>
      <c r="T34">
        <v>99</v>
      </c>
      <c r="U34">
        <v>99</v>
      </c>
      <c r="V34">
        <v>999</v>
      </c>
      <c r="W34">
        <v>99</v>
      </c>
      <c r="X34">
        <v>99</v>
      </c>
    </row>
    <row r="35" spans="1:24" x14ac:dyDescent="0.25">
      <c r="A35" s="1" t="s">
        <v>31</v>
      </c>
      <c r="B35" s="8">
        <f>(1/16)*(2/3)</f>
        <v>4.1666666666666664E-2</v>
      </c>
      <c r="C35" s="3">
        <v>8</v>
      </c>
      <c r="D35">
        <v>0</v>
      </c>
      <c r="E35">
        <v>0</v>
      </c>
      <c r="F35">
        <v>0</v>
      </c>
      <c r="G35">
        <v>99</v>
      </c>
      <c r="H35">
        <v>99</v>
      </c>
      <c r="I35">
        <v>0</v>
      </c>
      <c r="J35">
        <v>0</v>
      </c>
      <c r="K35" s="13">
        <v>8</v>
      </c>
      <c r="L35">
        <v>0</v>
      </c>
      <c r="M35">
        <v>8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99</v>
      </c>
      <c r="U35">
        <v>99</v>
      </c>
      <c r="V35">
        <v>99</v>
      </c>
      <c r="W35">
        <v>99</v>
      </c>
      <c r="X35">
        <v>99</v>
      </c>
    </row>
    <row r="36" spans="1:24" x14ac:dyDescent="0.25">
      <c r="A36" s="1" t="s">
        <v>32</v>
      </c>
      <c r="B36" s="8">
        <f>(1/16)*(2/3)</f>
        <v>4.1666666666666664E-2</v>
      </c>
      <c r="C36" s="3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1.7</v>
      </c>
      <c r="K36" s="13">
        <v>5.8</v>
      </c>
      <c r="L36">
        <v>0</v>
      </c>
      <c r="M36">
        <v>5.8</v>
      </c>
      <c r="N36">
        <v>5.8</v>
      </c>
      <c r="O36">
        <v>0</v>
      </c>
      <c r="P36">
        <v>0</v>
      </c>
      <c r="Q36">
        <v>5</v>
      </c>
      <c r="R36">
        <v>0</v>
      </c>
      <c r="S36">
        <v>0</v>
      </c>
      <c r="T36">
        <v>99</v>
      </c>
      <c r="U36">
        <v>99</v>
      </c>
      <c r="V36">
        <v>99</v>
      </c>
      <c r="W36">
        <v>99</v>
      </c>
      <c r="X36">
        <v>99</v>
      </c>
    </row>
    <row r="37" spans="1:24" x14ac:dyDescent="0.25">
      <c r="A37" s="1" t="s">
        <v>33</v>
      </c>
      <c r="B37" s="8">
        <f>(1/16)*(1/2)</f>
        <v>3.125E-2</v>
      </c>
      <c r="C37" s="3">
        <v>6</v>
      </c>
      <c r="D37">
        <v>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0</v>
      </c>
      <c r="K37" s="13">
        <v>6</v>
      </c>
      <c r="L37">
        <v>99</v>
      </c>
      <c r="M37">
        <v>99</v>
      </c>
      <c r="N37">
        <v>99</v>
      </c>
      <c r="O37">
        <v>0</v>
      </c>
      <c r="P37">
        <v>0</v>
      </c>
      <c r="Q37">
        <v>99</v>
      </c>
      <c r="R37">
        <v>99</v>
      </c>
      <c r="S37">
        <v>0</v>
      </c>
      <c r="T37">
        <v>99</v>
      </c>
      <c r="U37">
        <v>99</v>
      </c>
      <c r="V37">
        <v>999</v>
      </c>
      <c r="W37">
        <v>99</v>
      </c>
      <c r="X37">
        <v>99</v>
      </c>
    </row>
    <row r="38" spans="1:24" x14ac:dyDescent="0.25">
      <c r="A38" s="1" t="s">
        <v>34</v>
      </c>
      <c r="B38" s="8">
        <f>(1/16)*(2/3)</f>
        <v>4.1666666666666664E-2</v>
      </c>
      <c r="C38" s="3">
        <v>8</v>
      </c>
      <c r="D38">
        <v>0</v>
      </c>
      <c r="E38">
        <v>0</v>
      </c>
      <c r="F38">
        <v>0</v>
      </c>
      <c r="G38">
        <v>99</v>
      </c>
      <c r="H38">
        <v>99</v>
      </c>
      <c r="I38">
        <v>0</v>
      </c>
      <c r="J38">
        <v>0</v>
      </c>
      <c r="K38" s="13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99</v>
      </c>
      <c r="U38">
        <v>99</v>
      </c>
      <c r="V38">
        <v>999</v>
      </c>
      <c r="W38">
        <v>99</v>
      </c>
      <c r="X38">
        <v>99</v>
      </c>
    </row>
    <row r="39" spans="1:24" x14ac:dyDescent="0.25">
      <c r="A39" s="1" t="s">
        <v>35</v>
      </c>
      <c r="B39" s="8">
        <v>2</v>
      </c>
      <c r="C39" s="3">
        <v>10</v>
      </c>
      <c r="D39">
        <v>0</v>
      </c>
      <c r="E39">
        <v>0</v>
      </c>
      <c r="F39">
        <v>0</v>
      </c>
      <c r="G39">
        <v>99</v>
      </c>
      <c r="H39">
        <v>99</v>
      </c>
      <c r="I39">
        <v>0</v>
      </c>
      <c r="J39">
        <v>0</v>
      </c>
      <c r="K39" s="13" t="s">
        <v>83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99</v>
      </c>
      <c r="U39">
        <v>99</v>
      </c>
      <c r="V39">
        <v>99</v>
      </c>
      <c r="W39">
        <v>99</v>
      </c>
      <c r="X39">
        <v>99</v>
      </c>
    </row>
    <row r="40" spans="1:24" x14ac:dyDescent="0.25">
      <c r="A40" s="1" t="s">
        <v>36</v>
      </c>
      <c r="B40" s="8">
        <v>2</v>
      </c>
      <c r="C40" s="3">
        <v>8</v>
      </c>
      <c r="D40">
        <v>0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 s="13">
        <v>8</v>
      </c>
      <c r="L40">
        <v>0</v>
      </c>
      <c r="M40">
        <v>0</v>
      </c>
      <c r="N40">
        <v>0</v>
      </c>
      <c r="O40">
        <v>0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</row>
    <row r="41" spans="1:24" x14ac:dyDescent="0.25">
      <c r="A41" s="1" t="s">
        <v>37</v>
      </c>
      <c r="B41" s="8">
        <v>2</v>
      </c>
      <c r="C41" s="3">
        <v>9</v>
      </c>
      <c r="D41">
        <v>0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 s="13">
        <v>8</v>
      </c>
      <c r="L41">
        <v>0</v>
      </c>
      <c r="M41">
        <v>0</v>
      </c>
      <c r="N41">
        <v>0</v>
      </c>
      <c r="O41">
        <v>0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</row>
    <row r="42" spans="1:24" x14ac:dyDescent="0.25">
      <c r="A42" s="1" t="s">
        <v>38</v>
      </c>
      <c r="B42" s="8">
        <v>2</v>
      </c>
      <c r="C42" s="3">
        <v>8</v>
      </c>
      <c r="D42">
        <v>0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 s="13">
        <v>8</v>
      </c>
      <c r="L42">
        <v>0</v>
      </c>
      <c r="M42">
        <v>0</v>
      </c>
      <c r="N42">
        <v>0</v>
      </c>
      <c r="O42">
        <v>0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</row>
    <row r="43" spans="1:24" x14ac:dyDescent="0.25">
      <c r="A43" s="1" t="s">
        <v>39</v>
      </c>
      <c r="B43" s="8">
        <f>(1/16)*(1/3)*(3/4)</f>
        <v>1.5625E-2</v>
      </c>
      <c r="C43" s="3">
        <v>2</v>
      </c>
      <c r="D43">
        <v>99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</row>
    <row r="44" spans="1:24" x14ac:dyDescent="0.25">
      <c r="A44" s="1" t="s">
        <v>40</v>
      </c>
      <c r="B44" s="8">
        <v>6.25E-2</v>
      </c>
      <c r="C44" s="3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5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99</v>
      </c>
      <c r="U44">
        <v>99</v>
      </c>
      <c r="V44">
        <v>99</v>
      </c>
      <c r="W44">
        <v>99</v>
      </c>
      <c r="X44">
        <v>99</v>
      </c>
    </row>
    <row r="45" spans="1:24" x14ac:dyDescent="0.25">
      <c r="A45" s="1" t="s">
        <v>41</v>
      </c>
      <c r="B45" s="8">
        <v>6.25E-2</v>
      </c>
      <c r="C45" s="3">
        <v>14</v>
      </c>
      <c r="D45">
        <v>14</v>
      </c>
      <c r="E45">
        <v>13</v>
      </c>
      <c r="F45">
        <v>0</v>
      </c>
      <c r="G45">
        <v>1</v>
      </c>
      <c r="H45">
        <v>0</v>
      </c>
      <c r="I45">
        <v>0</v>
      </c>
      <c r="J45">
        <v>0</v>
      </c>
      <c r="K45" s="13">
        <v>0</v>
      </c>
      <c r="L45">
        <v>0</v>
      </c>
      <c r="M45">
        <v>0</v>
      </c>
      <c r="N45">
        <v>0</v>
      </c>
      <c r="O45">
        <v>0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4" x14ac:dyDescent="0.25">
      <c r="A46" s="1" t="s">
        <v>42</v>
      </c>
      <c r="B46" s="8">
        <v>6.25E-2</v>
      </c>
      <c r="C46" s="3">
        <v>14</v>
      </c>
      <c r="D46">
        <v>14</v>
      </c>
      <c r="E46">
        <v>2</v>
      </c>
      <c r="F46">
        <v>0</v>
      </c>
      <c r="G46">
        <v>3</v>
      </c>
      <c r="H46">
        <v>8</v>
      </c>
      <c r="I46">
        <v>0</v>
      </c>
      <c r="J46">
        <v>0</v>
      </c>
      <c r="K46" s="13">
        <v>0</v>
      </c>
      <c r="L46">
        <v>99</v>
      </c>
      <c r="M46">
        <v>99</v>
      </c>
      <c r="N46">
        <v>99</v>
      </c>
      <c r="O46">
        <v>0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</row>
    <row r="47" spans="1:24" x14ac:dyDescent="0.25">
      <c r="A47" s="1" t="s">
        <v>43</v>
      </c>
      <c r="B47" s="8">
        <v>1</v>
      </c>
      <c r="C47" s="3">
        <v>14</v>
      </c>
      <c r="D47">
        <v>14</v>
      </c>
      <c r="E47">
        <v>1</v>
      </c>
      <c r="F47">
        <v>0</v>
      </c>
      <c r="G47">
        <v>8</v>
      </c>
      <c r="H47">
        <v>4</v>
      </c>
      <c r="I47">
        <v>99</v>
      </c>
      <c r="J47">
        <v>0</v>
      </c>
      <c r="K47" s="13">
        <v>0</v>
      </c>
      <c r="L47">
        <v>99</v>
      </c>
      <c r="M47">
        <v>99</v>
      </c>
      <c r="N47">
        <v>99</v>
      </c>
      <c r="O47">
        <v>0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</row>
    <row r="48" spans="1:24" x14ac:dyDescent="0.25">
      <c r="A48" s="1" t="s">
        <v>44</v>
      </c>
      <c r="B48" s="8">
        <v>6.25E-2</v>
      </c>
      <c r="C48" s="3">
        <v>11</v>
      </c>
      <c r="D48">
        <v>9</v>
      </c>
      <c r="E48">
        <v>2.5</v>
      </c>
      <c r="F48">
        <v>0</v>
      </c>
      <c r="G48">
        <v>3</v>
      </c>
      <c r="H48">
        <v>3</v>
      </c>
      <c r="I48">
        <v>99</v>
      </c>
      <c r="J48">
        <v>100</v>
      </c>
      <c r="K48" s="13">
        <v>0</v>
      </c>
      <c r="L48">
        <v>99</v>
      </c>
      <c r="M48">
        <v>99</v>
      </c>
      <c r="N48">
        <v>99</v>
      </c>
      <c r="O48">
        <v>0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</row>
    <row r="49" spans="1:24" x14ac:dyDescent="0.25">
      <c r="A49" s="1" t="s">
        <v>45</v>
      </c>
      <c r="B49" s="8">
        <v>99</v>
      </c>
      <c r="C49" s="3">
        <v>99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 s="13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</row>
    <row r="50" spans="1:24" x14ac:dyDescent="0.25">
      <c r="A50" s="1" t="s">
        <v>46</v>
      </c>
      <c r="B50" s="9" cm="1">
        <f t="array" ref="B50:X50">(1/22)*_xlfn.ANCHORARRAY(Sheet2!$B$13)</f>
        <v>6.25E-2</v>
      </c>
      <c r="C50">
        <v>11.777105823863637</v>
      </c>
      <c r="D50">
        <v>11.286536931818182</v>
      </c>
      <c r="E50">
        <v>9.454545454545455</v>
      </c>
      <c r="F50">
        <v>0</v>
      </c>
      <c r="G50">
        <v>9.7272727272727284</v>
      </c>
      <c r="H50">
        <v>9</v>
      </c>
      <c r="I50">
        <v>0</v>
      </c>
      <c r="J50">
        <v>0.90909090909090917</v>
      </c>
      <c r="K50" s="13">
        <v>0.18181818181818182</v>
      </c>
      <c r="L50">
        <v>9.0909090909090912E-2</v>
      </c>
      <c r="M50">
        <v>0</v>
      </c>
      <c r="N50">
        <v>0</v>
      </c>
      <c r="O50">
        <v>0.27272727272727271</v>
      </c>
      <c r="P50">
        <v>72</v>
      </c>
      <c r="Q50">
        <v>72</v>
      </c>
      <c r="R50">
        <v>72.027272727272731</v>
      </c>
      <c r="S50">
        <v>82</v>
      </c>
      <c r="T50">
        <v>72.281818181818181</v>
      </c>
      <c r="U50">
        <v>73.590909090909093</v>
      </c>
      <c r="V50">
        <v>108.36363636363636</v>
      </c>
      <c r="W50">
        <v>81</v>
      </c>
      <c r="X50">
        <v>81</v>
      </c>
    </row>
    <row r="51" spans="1:24" x14ac:dyDescent="0.25">
      <c r="A51" s="1" t="s">
        <v>47</v>
      </c>
      <c r="B51" s="9" cm="1">
        <f t="array" ref="B51:X51">(1/22)*_xlfn.ANCHORARRAY(Sheet2!$B$13)</f>
        <v>6.25E-2</v>
      </c>
      <c r="C51">
        <v>11.777105823863637</v>
      </c>
      <c r="D51">
        <v>11.286536931818182</v>
      </c>
      <c r="E51">
        <v>9.454545454545455</v>
      </c>
      <c r="F51">
        <v>0</v>
      </c>
      <c r="G51">
        <v>9.7272727272727284</v>
      </c>
      <c r="H51">
        <v>9</v>
      </c>
      <c r="I51">
        <v>0</v>
      </c>
      <c r="J51">
        <v>0.90909090909090917</v>
      </c>
      <c r="K51" s="13">
        <v>0.18181818181818182</v>
      </c>
      <c r="L51">
        <v>9.0909090909090912E-2</v>
      </c>
      <c r="M51">
        <v>0</v>
      </c>
      <c r="N51">
        <v>0</v>
      </c>
      <c r="O51">
        <v>0.27272727272727271</v>
      </c>
      <c r="P51">
        <v>72</v>
      </c>
      <c r="Q51">
        <v>72</v>
      </c>
      <c r="R51">
        <v>72.027272727272731</v>
      </c>
      <c r="S51">
        <v>82</v>
      </c>
      <c r="T51">
        <v>72.281818181818181</v>
      </c>
      <c r="U51">
        <v>73.590909090909093</v>
      </c>
      <c r="V51">
        <v>108.36363636363636</v>
      </c>
      <c r="W51">
        <v>81</v>
      </c>
      <c r="X51">
        <v>81</v>
      </c>
    </row>
    <row r="52" spans="1:24" x14ac:dyDescent="0.25">
      <c r="A52" s="1" t="s">
        <v>48</v>
      </c>
      <c r="B52" s="8">
        <v>0.125</v>
      </c>
      <c r="C52" s="3">
        <v>16</v>
      </c>
      <c r="D52">
        <v>2</v>
      </c>
      <c r="E52">
        <v>0</v>
      </c>
      <c r="F52">
        <v>0</v>
      </c>
      <c r="G52">
        <v>99</v>
      </c>
      <c r="H52">
        <v>99</v>
      </c>
      <c r="I52">
        <v>0</v>
      </c>
      <c r="J52">
        <v>95</v>
      </c>
      <c r="K52" s="13">
        <v>6</v>
      </c>
      <c r="L52">
        <v>2</v>
      </c>
      <c r="M52">
        <v>3</v>
      </c>
      <c r="N52">
        <v>2</v>
      </c>
      <c r="O52">
        <v>8</v>
      </c>
      <c r="P52">
        <v>0</v>
      </c>
      <c r="Q52" s="5" t="s">
        <v>103</v>
      </c>
      <c r="R52" s="5" t="s">
        <v>103</v>
      </c>
      <c r="S52" s="5" t="s">
        <v>104</v>
      </c>
      <c r="T52">
        <v>99</v>
      </c>
      <c r="U52">
        <v>99</v>
      </c>
      <c r="V52">
        <v>99</v>
      </c>
      <c r="W52">
        <v>99</v>
      </c>
      <c r="X52">
        <v>99</v>
      </c>
    </row>
    <row r="53" spans="1:24" x14ac:dyDescent="0.25">
      <c r="A53" s="1" t="s">
        <v>49</v>
      </c>
      <c r="B53" s="8">
        <v>0</v>
      </c>
      <c r="C53" s="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1" t="s">
        <v>50</v>
      </c>
      <c r="B54" s="8">
        <v>6.25E-2</v>
      </c>
      <c r="C54" s="3">
        <v>14</v>
      </c>
      <c r="D54">
        <v>0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5</v>
      </c>
      <c r="K54" s="13">
        <v>16</v>
      </c>
      <c r="L54">
        <v>1</v>
      </c>
      <c r="M54">
        <v>15</v>
      </c>
      <c r="N54">
        <v>99</v>
      </c>
      <c r="O54">
        <v>0</v>
      </c>
      <c r="P54">
        <v>0</v>
      </c>
      <c r="Q54">
        <v>30</v>
      </c>
      <c r="R54">
        <v>0.7</v>
      </c>
      <c r="S54">
        <v>200</v>
      </c>
      <c r="T54">
        <v>99</v>
      </c>
      <c r="U54">
        <v>99</v>
      </c>
      <c r="V54">
        <v>99</v>
      </c>
      <c r="W54">
        <v>99</v>
      </c>
      <c r="X54">
        <v>10</v>
      </c>
    </row>
    <row r="55" spans="1:24" x14ac:dyDescent="0.25">
      <c r="A55" s="1" t="s">
        <v>51</v>
      </c>
      <c r="B55" s="8">
        <v>99</v>
      </c>
      <c r="C55" s="3">
        <v>15</v>
      </c>
      <c r="D55">
        <v>4.5</v>
      </c>
      <c r="E55">
        <v>2.5</v>
      </c>
      <c r="F55">
        <v>0</v>
      </c>
      <c r="G55">
        <v>99</v>
      </c>
      <c r="H55">
        <v>99</v>
      </c>
      <c r="I55">
        <v>0</v>
      </c>
      <c r="J55">
        <v>0</v>
      </c>
      <c r="K55" s="13">
        <v>10</v>
      </c>
      <c r="L55" t="s">
        <v>83</v>
      </c>
      <c r="M55">
        <v>8</v>
      </c>
      <c r="N55">
        <v>8</v>
      </c>
      <c r="O55" t="s">
        <v>83</v>
      </c>
      <c r="P55">
        <v>0</v>
      </c>
      <c r="Q55">
        <v>6</v>
      </c>
      <c r="R55">
        <v>1</v>
      </c>
      <c r="S55">
        <v>51</v>
      </c>
      <c r="T55">
        <v>99</v>
      </c>
      <c r="U55">
        <v>99</v>
      </c>
      <c r="V55">
        <v>99</v>
      </c>
      <c r="W55">
        <v>99</v>
      </c>
      <c r="X55">
        <v>99</v>
      </c>
    </row>
    <row r="56" spans="1:24" x14ac:dyDescent="0.25">
      <c r="A56" s="1" t="s">
        <v>52</v>
      </c>
      <c r="B56" s="8">
        <v>6.25E-2</v>
      </c>
      <c r="C56" s="3">
        <v>14</v>
      </c>
      <c r="D56">
        <v>12</v>
      </c>
      <c r="E56">
        <v>7</v>
      </c>
      <c r="F56">
        <v>0</v>
      </c>
      <c r="G56">
        <v>99</v>
      </c>
      <c r="H56">
        <v>99</v>
      </c>
      <c r="I56">
        <v>30</v>
      </c>
      <c r="J56">
        <v>0</v>
      </c>
      <c r="K56" s="13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3</v>
      </c>
      <c r="T56">
        <v>99</v>
      </c>
      <c r="U56">
        <v>99</v>
      </c>
      <c r="V56">
        <v>99</v>
      </c>
      <c r="W56">
        <v>99</v>
      </c>
      <c r="X56">
        <v>99</v>
      </c>
    </row>
    <row r="57" spans="1:24" x14ac:dyDescent="0.25">
      <c r="A57" s="1" t="s">
        <v>53</v>
      </c>
      <c r="B57" s="8">
        <v>0.125</v>
      </c>
      <c r="C57" s="3">
        <v>32</v>
      </c>
      <c r="D57">
        <v>18</v>
      </c>
      <c r="E57">
        <v>2</v>
      </c>
      <c r="F57">
        <v>0</v>
      </c>
      <c r="G57">
        <v>99</v>
      </c>
      <c r="H57">
        <v>99</v>
      </c>
      <c r="I57">
        <v>0</v>
      </c>
      <c r="J57">
        <v>110</v>
      </c>
      <c r="K57" s="13">
        <v>4</v>
      </c>
      <c r="L57">
        <v>2</v>
      </c>
      <c r="M57" t="s">
        <v>83</v>
      </c>
      <c r="N57">
        <v>0</v>
      </c>
      <c r="O57">
        <v>8</v>
      </c>
      <c r="P57">
        <v>0</v>
      </c>
      <c r="Q57" s="5" t="s">
        <v>103</v>
      </c>
      <c r="R57" s="5" t="s">
        <v>106</v>
      </c>
      <c r="S57" s="5" t="s">
        <v>105</v>
      </c>
      <c r="T57">
        <v>99</v>
      </c>
      <c r="U57">
        <v>99</v>
      </c>
      <c r="V57">
        <v>99</v>
      </c>
      <c r="W57">
        <v>99</v>
      </c>
      <c r="X57">
        <v>99</v>
      </c>
    </row>
    <row r="58" spans="1:24" x14ac:dyDescent="0.25">
      <c r="A58" s="1" t="s">
        <v>54</v>
      </c>
      <c r="B58" s="8">
        <v>0.125</v>
      </c>
      <c r="C58" s="3">
        <v>32</v>
      </c>
      <c r="D58">
        <v>16</v>
      </c>
      <c r="E58">
        <v>3</v>
      </c>
      <c r="F58">
        <v>0</v>
      </c>
      <c r="G58">
        <v>99</v>
      </c>
      <c r="H58">
        <v>99</v>
      </c>
      <c r="I58">
        <v>0</v>
      </c>
      <c r="J58">
        <v>105</v>
      </c>
      <c r="K58" s="13">
        <v>7</v>
      </c>
      <c r="L58">
        <v>3</v>
      </c>
      <c r="M58">
        <v>2</v>
      </c>
      <c r="N58">
        <v>0</v>
      </c>
      <c r="O58">
        <v>8</v>
      </c>
      <c r="P58">
        <v>0</v>
      </c>
      <c r="Q58">
        <v>18</v>
      </c>
      <c r="R58">
        <v>1</v>
      </c>
      <c r="S58">
        <v>201</v>
      </c>
      <c r="T58">
        <v>99</v>
      </c>
      <c r="U58">
        <v>99</v>
      </c>
      <c r="V58">
        <v>99</v>
      </c>
      <c r="W58">
        <v>99</v>
      </c>
      <c r="X58">
        <v>99</v>
      </c>
    </row>
    <row r="59" spans="1:24" x14ac:dyDescent="0.25">
      <c r="A59" s="1" t="s">
        <v>55</v>
      </c>
      <c r="B59" s="8">
        <v>6.25E-2</v>
      </c>
      <c r="C59" s="3">
        <v>8.5</v>
      </c>
      <c r="D59">
        <v>0.9</v>
      </c>
      <c r="E59">
        <v>0.3</v>
      </c>
      <c r="F59">
        <v>99</v>
      </c>
      <c r="G59">
        <v>99</v>
      </c>
      <c r="H59">
        <v>99</v>
      </c>
      <c r="I59">
        <v>32</v>
      </c>
      <c r="J59">
        <v>11</v>
      </c>
      <c r="K59" s="13">
        <v>0.1</v>
      </c>
      <c r="L59">
        <v>0</v>
      </c>
      <c r="M59">
        <v>0</v>
      </c>
      <c r="N59">
        <v>99</v>
      </c>
      <c r="O59">
        <v>1.1000000000000001</v>
      </c>
      <c r="P59" s="5" t="s">
        <v>102</v>
      </c>
      <c r="Q59">
        <v>0</v>
      </c>
      <c r="R59">
        <v>0</v>
      </c>
      <c r="S59">
        <v>11</v>
      </c>
      <c r="T59">
        <v>99</v>
      </c>
      <c r="U59">
        <v>99</v>
      </c>
      <c r="V59">
        <v>99</v>
      </c>
      <c r="W59">
        <v>99</v>
      </c>
      <c r="X59">
        <v>99</v>
      </c>
    </row>
    <row r="60" spans="1:24" x14ac:dyDescent="0.25">
      <c r="A60" s="1" t="s">
        <v>56</v>
      </c>
      <c r="B60" s="8">
        <v>99</v>
      </c>
      <c r="C60" s="3">
        <v>99</v>
      </c>
      <c r="D60">
        <v>99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 s="13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</row>
    <row r="61" spans="1:24" ht="13.5" customHeight="1" x14ac:dyDescent="0.25">
      <c r="A61" t="s">
        <v>100</v>
      </c>
      <c r="B61">
        <v>0.42267500000000002</v>
      </c>
      <c r="C61">
        <v>95</v>
      </c>
      <c r="D61">
        <v>92</v>
      </c>
      <c r="E61">
        <v>6.7</v>
      </c>
      <c r="F61">
        <v>99</v>
      </c>
      <c r="G61">
        <v>99</v>
      </c>
      <c r="H61">
        <v>99</v>
      </c>
      <c r="I61">
        <v>99</v>
      </c>
      <c r="J61">
        <v>0</v>
      </c>
      <c r="K61" s="13">
        <v>0</v>
      </c>
      <c r="L61">
        <v>99</v>
      </c>
      <c r="M61">
        <v>99</v>
      </c>
      <c r="N61">
        <v>99</v>
      </c>
      <c r="O61">
        <v>0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</row>
    <row r="62" spans="1:24" x14ac:dyDescent="0.25">
      <c r="A62" s="14" t="s">
        <v>90</v>
      </c>
      <c r="B62" s="9">
        <v>6.25E-2</v>
      </c>
      <c r="C62" s="3">
        <v>5</v>
      </c>
      <c r="D62">
        <v>0</v>
      </c>
      <c r="E62">
        <v>0</v>
      </c>
      <c r="F62">
        <v>0</v>
      </c>
      <c r="G62">
        <v>99</v>
      </c>
      <c r="H62">
        <v>99</v>
      </c>
      <c r="I62">
        <v>0</v>
      </c>
      <c r="J62">
        <v>10</v>
      </c>
      <c r="K62" s="13">
        <v>2</v>
      </c>
      <c r="L62">
        <v>1</v>
      </c>
      <c r="M62">
        <v>0</v>
      </c>
      <c r="N62">
        <v>0</v>
      </c>
      <c r="O62">
        <v>3</v>
      </c>
      <c r="P62">
        <v>0</v>
      </c>
      <c r="Q62">
        <v>0</v>
      </c>
      <c r="R62">
        <v>0.3</v>
      </c>
      <c r="S62">
        <v>110</v>
      </c>
      <c r="T62">
        <v>3.1</v>
      </c>
      <c r="U62">
        <v>17.5</v>
      </c>
      <c r="V62">
        <v>400</v>
      </c>
      <c r="W62">
        <v>99</v>
      </c>
      <c r="X62">
        <v>99</v>
      </c>
    </row>
    <row r="63" spans="1:24" x14ac:dyDescent="0.25">
      <c r="A63" t="s">
        <v>101</v>
      </c>
      <c r="B63">
        <v>0.42267500000000002</v>
      </c>
      <c r="C63" cm="1">
        <f t="array" ref="C63:D63">B63*C61:D61</f>
        <v>40.154125000000001</v>
      </c>
      <c r="D63">
        <v>38.886099999999999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s="10" t="s">
        <v>84</v>
      </c>
      <c r="B64" s="8">
        <v>0.25</v>
      </c>
      <c r="C64" s="3">
        <v>38</v>
      </c>
      <c r="D64">
        <v>0.5</v>
      </c>
      <c r="E64">
        <v>0</v>
      </c>
      <c r="F64">
        <v>0</v>
      </c>
      <c r="G64">
        <v>99</v>
      </c>
      <c r="H64">
        <v>99</v>
      </c>
      <c r="I64">
        <v>0</v>
      </c>
      <c r="J64">
        <v>0</v>
      </c>
      <c r="K64" s="13">
        <v>27</v>
      </c>
      <c r="L64">
        <v>5</v>
      </c>
      <c r="M64">
        <v>0</v>
      </c>
      <c r="N64">
        <v>0</v>
      </c>
      <c r="O64">
        <v>6</v>
      </c>
      <c r="P64">
        <v>0</v>
      </c>
      <c r="Q64">
        <v>16</v>
      </c>
      <c r="R64" s="6" t="s">
        <v>85</v>
      </c>
      <c r="S64">
        <v>147</v>
      </c>
      <c r="T64">
        <v>99</v>
      </c>
      <c r="U64">
        <v>99</v>
      </c>
      <c r="V64">
        <v>99</v>
      </c>
      <c r="W64">
        <v>99</v>
      </c>
      <c r="X64">
        <v>99</v>
      </c>
    </row>
    <row r="86" spans="11:13" x14ac:dyDescent="0.25">
      <c r="K86"/>
      <c r="M86" s="11"/>
    </row>
    <row r="87" spans="11:13" x14ac:dyDescent="0.25">
      <c r="K87"/>
    </row>
    <row r="88" spans="11:13" x14ac:dyDescent="0.25">
      <c r="K8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BC4F-A3A4-47BA-9A6D-EC57E998CB5A}">
  <dimension ref="A1:CC28"/>
  <sheetViews>
    <sheetView tabSelected="1" workbookViewId="0">
      <selection activeCell="B11" sqref="B11"/>
    </sheetView>
  </sheetViews>
  <sheetFormatPr defaultRowHeight="15" x14ac:dyDescent="0.25"/>
  <cols>
    <col min="1" max="1" width="22.28515625" bestFit="1" customWidth="1"/>
    <col min="2" max="2" width="17.7109375" bestFit="1" customWidth="1"/>
    <col min="3" max="3" width="19" bestFit="1" customWidth="1"/>
    <col min="4" max="4" width="12" bestFit="1" customWidth="1"/>
    <col min="5" max="5" width="12.7109375" bestFit="1" customWidth="1"/>
    <col min="6" max="6" width="12" bestFit="1" customWidth="1"/>
    <col min="7" max="7" width="20.7109375" bestFit="1" customWidth="1"/>
    <col min="8" max="8" width="19.28515625" bestFit="1" customWidth="1"/>
    <col min="9" max="9" width="16" bestFit="1" customWidth="1"/>
    <col min="10" max="10" width="12.7109375" bestFit="1" customWidth="1"/>
    <col min="11" max="11" width="21" bestFit="1" customWidth="1"/>
    <col min="12" max="12" width="12.42578125" bestFit="1" customWidth="1"/>
    <col min="13" max="13" width="12" bestFit="1" customWidth="1"/>
    <col min="14" max="14" width="13.140625" bestFit="1" customWidth="1"/>
    <col min="15" max="15" width="53.140625" bestFit="1" customWidth="1"/>
    <col min="16" max="16" width="15.7109375" bestFit="1" customWidth="1"/>
    <col min="17" max="17" width="13.140625" bestFit="1" customWidth="1"/>
    <col min="18" max="18" width="12" bestFit="1" customWidth="1"/>
    <col min="19" max="19" width="14.85546875" bestFit="1" customWidth="1"/>
    <col min="20" max="20" width="13.28515625" bestFit="1" customWidth="1"/>
    <col min="21" max="22" width="12" bestFit="1" customWidth="1"/>
    <col min="23" max="23" width="16.140625" bestFit="1" customWidth="1"/>
    <col min="24" max="24" width="16.42578125" bestFit="1" customWidth="1"/>
  </cols>
  <sheetData>
    <row r="1" spans="1:81" x14ac:dyDescent="0.25">
      <c r="B1" s="7" t="s">
        <v>73</v>
      </c>
      <c r="C1" s="4" t="s">
        <v>74</v>
      </c>
      <c r="D1" s="1" t="s">
        <v>65</v>
      </c>
      <c r="E1" s="1" t="s">
        <v>58</v>
      </c>
      <c r="F1" s="1" t="s">
        <v>66</v>
      </c>
      <c r="G1" s="1" t="s">
        <v>59</v>
      </c>
      <c r="H1" s="1" t="s">
        <v>60</v>
      </c>
      <c r="I1" s="1" t="s">
        <v>67</v>
      </c>
      <c r="J1" s="1" t="s">
        <v>68</v>
      </c>
      <c r="K1" s="12" t="s">
        <v>61</v>
      </c>
      <c r="L1" s="1" t="s">
        <v>62</v>
      </c>
      <c r="M1" s="1" t="s">
        <v>63</v>
      </c>
      <c r="N1" s="1" t="s">
        <v>64</v>
      </c>
      <c r="O1" s="1" t="s">
        <v>57</v>
      </c>
      <c r="P1" s="1" t="s">
        <v>72</v>
      </c>
      <c r="Q1" s="1" t="s">
        <v>71</v>
      </c>
      <c r="R1" s="1" t="s">
        <v>70</v>
      </c>
      <c r="S1" s="1" t="s">
        <v>69</v>
      </c>
      <c r="T1" s="1" t="s">
        <v>79</v>
      </c>
      <c r="U1" s="1" t="s">
        <v>75</v>
      </c>
      <c r="V1" s="1" t="s">
        <v>81</v>
      </c>
      <c r="W1" s="1" t="s">
        <v>78</v>
      </c>
      <c r="X1" s="1" t="s">
        <v>77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2"/>
      <c r="BM1" s="1"/>
      <c r="BN1" s="1"/>
      <c r="BO1" s="1"/>
      <c r="BP1" s="1"/>
      <c r="BQ1" s="1"/>
      <c r="BR1" s="1"/>
      <c r="BS1" s="1"/>
      <c r="BT1" s="2"/>
      <c r="BU1" s="2"/>
      <c r="BV1" s="2"/>
      <c r="BW1" s="1"/>
      <c r="BX1" s="1"/>
      <c r="BY1" s="1"/>
      <c r="BZ1" s="1"/>
      <c r="CA1" s="1"/>
      <c r="CB1" s="1"/>
      <c r="CC1" s="1"/>
    </row>
    <row r="9" spans="1:81" x14ac:dyDescent="0.25">
      <c r="A9" s="14" t="s">
        <v>91</v>
      </c>
      <c r="B9" s="9">
        <f>0.0625*2</f>
        <v>0.125</v>
      </c>
      <c r="C9" s="9" cm="1">
        <f t="array" ref="C9:X9">2*(Sheet1!C62:X62)</f>
        <v>10</v>
      </c>
      <c r="D9">
        <v>0</v>
      </c>
      <c r="E9">
        <v>0</v>
      </c>
      <c r="F9">
        <v>0</v>
      </c>
      <c r="G9">
        <v>198</v>
      </c>
      <c r="H9">
        <v>198</v>
      </c>
      <c r="I9">
        <v>0</v>
      </c>
      <c r="J9">
        <v>20</v>
      </c>
      <c r="K9">
        <v>4</v>
      </c>
      <c r="L9" s="13">
        <v>2</v>
      </c>
      <c r="M9">
        <v>0</v>
      </c>
      <c r="N9">
        <v>0</v>
      </c>
      <c r="O9">
        <v>6</v>
      </c>
      <c r="P9">
        <v>0</v>
      </c>
      <c r="Q9">
        <v>0</v>
      </c>
      <c r="R9">
        <v>0.6</v>
      </c>
      <c r="S9">
        <v>220</v>
      </c>
      <c r="T9">
        <v>6.2</v>
      </c>
      <c r="U9">
        <v>35</v>
      </c>
      <c r="V9">
        <v>800</v>
      </c>
      <c r="W9">
        <v>198</v>
      </c>
      <c r="X9">
        <v>198</v>
      </c>
    </row>
    <row r="10" spans="1:81" x14ac:dyDescent="0.25">
      <c r="A10" s="14" t="s">
        <v>92</v>
      </c>
      <c r="B10" s="9">
        <v>0.25</v>
      </c>
      <c r="C10" cm="1">
        <f t="array" ref="C10:X10">0.625*(Sheet1!C63:X63)</f>
        <v>25.096328124999999</v>
      </c>
      <c r="D10">
        <v>24.303812499999999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81" x14ac:dyDescent="0.25">
      <c r="A11" s="14" t="s">
        <v>96</v>
      </c>
      <c r="B11" s="9" cm="1">
        <f t="array" ref="B11:X11">16*(Sheet1!B45:X45)</f>
        <v>1</v>
      </c>
      <c r="C11">
        <v>224</v>
      </c>
      <c r="D11">
        <v>224</v>
      </c>
      <c r="E11">
        <v>208</v>
      </c>
      <c r="F11">
        <v>0</v>
      </c>
      <c r="G11">
        <v>16</v>
      </c>
      <c r="H11">
        <v>0</v>
      </c>
      <c r="I11">
        <v>0</v>
      </c>
      <c r="J11">
        <v>0</v>
      </c>
      <c r="K11" s="13">
        <v>0</v>
      </c>
      <c r="L11">
        <v>0</v>
      </c>
      <c r="M11">
        <v>0</v>
      </c>
      <c r="N11">
        <v>0</v>
      </c>
      <c r="O11">
        <v>0</v>
      </c>
      <c r="P11">
        <v>1584</v>
      </c>
      <c r="Q11">
        <v>1584</v>
      </c>
      <c r="R11">
        <v>1584</v>
      </c>
      <c r="S11">
        <v>1584</v>
      </c>
      <c r="T11">
        <v>1584</v>
      </c>
      <c r="U11">
        <v>1584</v>
      </c>
      <c r="V11">
        <v>1584</v>
      </c>
      <c r="W11">
        <v>1584</v>
      </c>
      <c r="X11">
        <v>1584</v>
      </c>
    </row>
    <row r="12" spans="1:81" x14ac:dyDescent="0.25">
      <c r="B12" s="9"/>
      <c r="K12" s="13"/>
    </row>
    <row r="13" spans="1:81" x14ac:dyDescent="0.25">
      <c r="A13" s="14" t="s">
        <v>97</v>
      </c>
      <c r="B13" s="9" cm="1">
        <f t="array" ref="B13:X13">(B9:X9) +(B10:X10)+(_xlfn.ANCHORARRAY(B11):X11)</f>
        <v>1.375</v>
      </c>
      <c r="C13">
        <v>259.09632812500001</v>
      </c>
      <c r="D13">
        <v>248.30381249999999</v>
      </c>
      <c r="E13">
        <v>208</v>
      </c>
      <c r="F13">
        <v>0</v>
      </c>
      <c r="G13">
        <v>214</v>
      </c>
      <c r="H13">
        <v>198</v>
      </c>
      <c r="I13">
        <v>0</v>
      </c>
      <c r="J13">
        <v>20</v>
      </c>
      <c r="K13" s="13">
        <v>4</v>
      </c>
      <c r="L13">
        <v>2</v>
      </c>
      <c r="M13">
        <v>0</v>
      </c>
      <c r="N13">
        <v>0</v>
      </c>
      <c r="O13">
        <v>6</v>
      </c>
      <c r="P13">
        <v>1584</v>
      </c>
      <c r="Q13">
        <v>1584</v>
      </c>
      <c r="R13">
        <v>1584.6</v>
      </c>
      <c r="S13">
        <v>1804</v>
      </c>
      <c r="T13">
        <v>1590.2</v>
      </c>
      <c r="U13">
        <v>1619</v>
      </c>
      <c r="V13">
        <v>2384</v>
      </c>
      <c r="W13">
        <v>1782</v>
      </c>
      <c r="X13">
        <v>1782</v>
      </c>
    </row>
    <row r="14" spans="1:81" x14ac:dyDescent="0.25">
      <c r="A14" s="14"/>
      <c r="B14" s="9"/>
      <c r="K14" s="13"/>
    </row>
    <row r="15" spans="1:81" x14ac:dyDescent="0.25">
      <c r="A15" s="14" t="s">
        <v>98</v>
      </c>
      <c r="B15" s="9" cm="1">
        <f t="array" ref="B15:X15">(1/22)*_xlfn.ANCHORARRAY($B$13)</f>
        <v>6.25E-2</v>
      </c>
      <c r="C15">
        <v>11.777105823863637</v>
      </c>
      <c r="D15">
        <v>11.286536931818182</v>
      </c>
      <c r="E15">
        <v>9.454545454545455</v>
      </c>
      <c r="F15">
        <v>0</v>
      </c>
      <c r="G15">
        <v>9.7272727272727284</v>
      </c>
      <c r="H15">
        <v>9</v>
      </c>
      <c r="I15">
        <v>0</v>
      </c>
      <c r="J15">
        <v>0.90909090909090917</v>
      </c>
      <c r="K15" s="13">
        <v>0.18181818181818182</v>
      </c>
      <c r="L15">
        <v>9.0909090909090912E-2</v>
      </c>
      <c r="M15">
        <v>0</v>
      </c>
      <c r="N15">
        <v>0</v>
      </c>
      <c r="O15">
        <v>0.27272727272727271</v>
      </c>
      <c r="P15">
        <v>72</v>
      </c>
      <c r="Q15">
        <v>72</v>
      </c>
      <c r="R15">
        <v>72.027272727272731</v>
      </c>
      <c r="S15">
        <v>82</v>
      </c>
      <c r="T15">
        <v>72.281818181818181</v>
      </c>
      <c r="U15">
        <v>73.590909090909093</v>
      </c>
      <c r="V15">
        <v>108.36363636363636</v>
      </c>
      <c r="W15">
        <v>81</v>
      </c>
      <c r="X15">
        <v>81</v>
      </c>
    </row>
    <row r="16" spans="1:81" x14ac:dyDescent="0.25">
      <c r="B16" s="9">
        <v>6.25E-2</v>
      </c>
      <c r="K16" s="13"/>
    </row>
    <row r="17" spans="2:24" x14ac:dyDescent="0.25">
      <c r="B17" s="9"/>
      <c r="C17" t="s">
        <v>99</v>
      </c>
      <c r="K17" s="13"/>
    </row>
    <row r="18" spans="2:24" x14ac:dyDescent="0.25">
      <c r="B18" s="9">
        <f>B13/22</f>
        <v>6.25E-2</v>
      </c>
      <c r="K18" s="13"/>
    </row>
    <row r="19" spans="2:24" x14ac:dyDescent="0.25">
      <c r="B19" s="9"/>
      <c r="C19">
        <f>16*1.375</f>
        <v>22</v>
      </c>
      <c r="K19" s="13"/>
    </row>
    <row r="20" spans="2:24" x14ac:dyDescent="0.25">
      <c r="B20" s="9"/>
      <c r="C20">
        <f>1.375/22</f>
        <v>6.25E-2</v>
      </c>
      <c r="K20" s="13"/>
    </row>
    <row r="21" spans="2:24" x14ac:dyDescent="0.25">
      <c r="B21" s="9"/>
      <c r="C21" cm="1">
        <f t="array" ref="C21:X21">0.422675*Sheet1!$C$61:$X$61</f>
        <v>40.154125000000001</v>
      </c>
      <c r="D21">
        <v>38.886099999999999</v>
      </c>
      <c r="E21">
        <v>2.8319225000000001</v>
      </c>
      <c r="F21">
        <v>41.844825</v>
      </c>
      <c r="G21">
        <v>41.844825</v>
      </c>
      <c r="H21">
        <v>41.844825</v>
      </c>
      <c r="I21">
        <v>41.844825</v>
      </c>
      <c r="J21">
        <v>0</v>
      </c>
      <c r="K21" s="13">
        <v>0</v>
      </c>
      <c r="L21">
        <v>41.844825</v>
      </c>
      <c r="M21">
        <v>41.844825</v>
      </c>
      <c r="N21">
        <v>41.844825</v>
      </c>
      <c r="O21">
        <v>0</v>
      </c>
      <c r="P21">
        <v>41.844825</v>
      </c>
      <c r="Q21">
        <v>41.844825</v>
      </c>
      <c r="R21">
        <v>41.844825</v>
      </c>
      <c r="S21">
        <v>41.844825</v>
      </c>
      <c r="T21">
        <v>41.844825</v>
      </c>
      <c r="U21">
        <v>41.844825</v>
      </c>
      <c r="V21">
        <v>41.844825</v>
      </c>
      <c r="W21">
        <v>41.844825</v>
      </c>
      <c r="X21">
        <v>41.844825</v>
      </c>
    </row>
    <row r="22" spans="2:24" x14ac:dyDescent="0.25">
      <c r="B22" s="9"/>
      <c r="M22" t="s">
        <v>93</v>
      </c>
    </row>
    <row r="23" spans="2:24" x14ac:dyDescent="0.25">
      <c r="B23" s="9"/>
      <c r="K23" s="14" t="s">
        <v>86</v>
      </c>
      <c r="M23">
        <f>0.25/0.4</f>
        <v>0.625</v>
      </c>
      <c r="N23">
        <f>1/0.4</f>
        <v>2.5</v>
      </c>
    </row>
    <row r="24" spans="2:24" x14ac:dyDescent="0.25">
      <c r="B24" s="9"/>
      <c r="C24">
        <f>1.375/16</f>
        <v>8.59375E-2</v>
      </c>
      <c r="K24" s="9" t="s">
        <v>87</v>
      </c>
      <c r="N24">
        <f>2.5/4</f>
        <v>0.625</v>
      </c>
      <c r="O24">
        <f>(1/4)/0.4</f>
        <v>0.625</v>
      </c>
    </row>
    <row r="25" spans="2:24" x14ac:dyDescent="0.25">
      <c r="B25" s="9"/>
      <c r="C25">
        <f>1.375/(1.375*16)</f>
        <v>6.25E-2</v>
      </c>
      <c r="K25" s="9" t="s">
        <v>88</v>
      </c>
    </row>
    <row r="26" spans="2:24" x14ac:dyDescent="0.25">
      <c r="B26" s="9"/>
      <c r="K26" s="9" t="s">
        <v>89</v>
      </c>
      <c r="O26" t="s">
        <v>94</v>
      </c>
    </row>
    <row r="27" spans="2:24" x14ac:dyDescent="0.25">
      <c r="B27" s="9"/>
      <c r="O27" s="11" t="s">
        <v>95</v>
      </c>
    </row>
    <row r="28" spans="2:24" x14ac:dyDescent="0.25">
      <c r="B28" s="9"/>
      <c r="O28">
        <f>0.25/0.4</f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Dick.</cp:lastModifiedBy>
  <dcterms:created xsi:type="dcterms:W3CDTF">2024-03-30T23:18:02Z</dcterms:created>
  <dcterms:modified xsi:type="dcterms:W3CDTF">2024-03-31T22:58:21Z</dcterms:modified>
</cp:coreProperties>
</file>