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ксим\Desktop\Учеба\R\Econometry\Lesson3\"/>
    </mc:Choice>
  </mc:AlternateContent>
  <bookViews>
    <workbookView xWindow="0" yWindow="0" windowWidth="17256" windowHeight="56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M4" i="1" l="1"/>
  <c r="M5" i="1"/>
  <c r="M6" i="1"/>
  <c r="M7" i="1"/>
  <c r="M8" i="1"/>
  <c r="M9" i="1"/>
  <c r="M10" i="1"/>
  <c r="M11" i="1"/>
  <c r="M12" i="1"/>
  <c r="M13" i="1"/>
  <c r="H31" i="1" s="1"/>
  <c r="H32" i="1" s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G3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K3" i="1" s="1"/>
  <c r="I16" i="1"/>
  <c r="I17" i="1"/>
  <c r="I18" i="1"/>
  <c r="I19" i="1"/>
  <c r="I20" i="1"/>
  <c r="I21" i="1"/>
  <c r="I22" i="1"/>
  <c r="I23" i="1"/>
  <c r="I24" i="1"/>
  <c r="I25" i="1"/>
  <c r="I3" i="1"/>
  <c r="G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G30" i="1"/>
  <c r="F30" i="1"/>
  <c r="E30" i="1"/>
  <c r="G29" i="1"/>
  <c r="G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F29" i="1"/>
  <c r="E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3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8" i="1" l="1"/>
</calcChain>
</file>

<file path=xl/sharedStrings.xml><?xml version="1.0" encoding="utf-8"?>
<sst xmlns="http://schemas.openxmlformats.org/spreadsheetml/2006/main" count="21" uniqueCount="18">
  <si>
    <t>Количество измерений</t>
  </si>
  <si>
    <t>u</t>
  </si>
  <si>
    <t>v</t>
  </si>
  <si>
    <t>eps</t>
  </si>
  <si>
    <t>x</t>
  </si>
  <si>
    <t>y</t>
  </si>
  <si>
    <t>среднее</t>
  </si>
  <si>
    <t>дисперсия смещенная</t>
  </si>
  <si>
    <t>Var x</t>
  </si>
  <si>
    <t>дисперсия несмещенная</t>
  </si>
  <si>
    <t>Var y</t>
  </si>
  <si>
    <t>Теоритическая ковариация</t>
  </si>
  <si>
    <t>Теоретическая корреляция</t>
  </si>
  <si>
    <t>x*y (центрированные)</t>
  </si>
  <si>
    <t>ковариация выборочная (x, y)</t>
  </si>
  <si>
    <t>корреляция выборочная</t>
  </si>
  <si>
    <t>x центр.</t>
  </si>
  <si>
    <t>y центр.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</si>
</sst>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7" xfId="0" applyFill="1" applyBorder="1"/>
    <xf numFmtId="164" fontId="0" fillId="3" borderId="1" xfId="0" applyNumberFormat="1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abSelected="1" topLeftCell="C7" workbookViewId="0">
      <selection activeCell="N11" sqref="N11"/>
    </sheetView>
  </sheetViews>
  <sheetFormatPr defaultRowHeight="14.4" x14ac:dyDescent="0.3"/>
  <cols>
    <col min="2" max="2" width="21.33203125" customWidth="1"/>
    <col min="4" max="4" width="26.44140625" customWidth="1"/>
    <col min="7" max="7" width="11" customWidth="1"/>
    <col min="8" max="8" width="11.33203125" customWidth="1"/>
    <col min="9" max="9" width="13.33203125" customWidth="1"/>
    <col min="10" max="10" width="12.6640625" bestFit="1" customWidth="1"/>
    <col min="13" max="13" width="21.88671875" customWidth="1"/>
  </cols>
  <sheetData>
    <row r="2" spans="2:13" ht="38.4" customHeight="1" thickBot="1" x14ac:dyDescent="0.35">
      <c r="B2" t="s">
        <v>0</v>
      </c>
      <c r="C2" s="22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16</v>
      </c>
      <c r="I2" s="23" t="s">
        <v>17</v>
      </c>
      <c r="J2" s="23" t="s">
        <v>8</v>
      </c>
      <c r="K2" s="23" t="s">
        <v>10</v>
      </c>
      <c r="L2" s="23"/>
      <c r="M2" s="24" t="s">
        <v>13</v>
      </c>
    </row>
    <row r="3" spans="2:13" x14ac:dyDescent="0.3">
      <c r="B3">
        <v>23</v>
      </c>
      <c r="C3" s="13">
        <v>0.45854041960402159</v>
      </c>
      <c r="D3" s="14">
        <v>0.59142118088067197</v>
      </c>
      <c r="E3" s="14">
        <f>_xlfn.NORM.S.INV(C3)</f>
        <v>-0.10411153221803843</v>
      </c>
      <c r="F3" s="14">
        <f>_xlfn.NORM.INV(D3,3,2)</f>
        <v>3.4624046129463353</v>
      </c>
      <c r="G3" s="14">
        <f>-5+2*F3+E3</f>
        <v>1.8206976936746322</v>
      </c>
      <c r="H3" s="14">
        <f>F3-$F$28</f>
        <v>0.98547279344358651</v>
      </c>
      <c r="I3" s="14">
        <f>G3-$G$28</f>
        <v>1.7543889793202403</v>
      </c>
      <c r="J3" s="14">
        <f>SUMSQ(H3:H25)/23</f>
        <v>3.9641110643879469</v>
      </c>
      <c r="K3" s="14">
        <f>SUMSQ(I3:I25)/23</f>
        <v>19.781012504746201</v>
      </c>
      <c r="L3" s="14"/>
      <c r="M3" s="15">
        <f>H3*I3</f>
        <v>1.7289026082373598</v>
      </c>
    </row>
    <row r="4" spans="2:13" x14ac:dyDescent="0.3">
      <c r="C4" s="16">
        <v>0.1613224047167271</v>
      </c>
      <c r="D4" s="17">
        <v>0.45451528380672812</v>
      </c>
      <c r="E4" s="17">
        <f t="shared" ref="E4:E25" si="0">_xlfn.NORM.S.INV(C4)</f>
        <v>-0.98903746965317596</v>
      </c>
      <c r="F4" s="17">
        <f t="shared" ref="F4:F25" si="1">_xlfn.NORM.INV(D4,3,2)</f>
        <v>2.7714771677769052</v>
      </c>
      <c r="G4" s="17">
        <f t="shared" ref="G4:G25" si="2">-5+2*F4+E4</f>
        <v>-0.44608313409936551</v>
      </c>
      <c r="H4" s="17">
        <f t="shared" ref="H4:H25" si="3">F4-$F$28</f>
        <v>0.29454534827415646</v>
      </c>
      <c r="I4" s="17">
        <f t="shared" ref="I4:I25" si="4">G4-$G$28</f>
        <v>-0.5123918484537574</v>
      </c>
      <c r="J4" s="17"/>
      <c r="K4" s="17"/>
      <c r="L4" s="17"/>
      <c r="M4" s="18">
        <f t="shared" ref="M4:M25" si="5">H4*I4</f>
        <v>-0.15092263545565077</v>
      </c>
    </row>
    <row r="5" spans="2:13" x14ac:dyDescent="0.3">
      <c r="C5" s="16">
        <v>0.22525617566414924</v>
      </c>
      <c r="D5" s="17">
        <v>0.2108517505816081</v>
      </c>
      <c r="E5" s="17">
        <f t="shared" si="0"/>
        <v>-0.75456113374401823</v>
      </c>
      <c r="F5" s="17">
        <f t="shared" si="1"/>
        <v>1.3930612856561484</v>
      </c>
      <c r="G5" s="17">
        <f t="shared" si="2"/>
        <v>-2.9684385624317216</v>
      </c>
      <c r="H5" s="17">
        <f t="shared" si="3"/>
        <v>-1.0838705338466004</v>
      </c>
      <c r="I5" s="17">
        <f t="shared" si="4"/>
        <v>-3.0347472767861134</v>
      </c>
      <c r="J5" s="17"/>
      <c r="K5" s="17"/>
      <c r="L5" s="17"/>
      <c r="M5" s="18">
        <f t="shared" si="5"/>
        <v>3.2892731509796813</v>
      </c>
    </row>
    <row r="6" spans="2:13" x14ac:dyDescent="0.3">
      <c r="C6" s="16">
        <v>0.36628472288299663</v>
      </c>
      <c r="D6" s="17">
        <v>9.1454956869245763E-3</v>
      </c>
      <c r="E6" s="17">
        <f t="shared" si="0"/>
        <v>-0.34170960136649092</v>
      </c>
      <c r="F6" s="17">
        <f t="shared" si="1"/>
        <v>-1.719348383525424</v>
      </c>
      <c r="G6" s="17">
        <f t="shared" si="2"/>
        <v>-8.7804063684173386</v>
      </c>
      <c r="H6" s="17">
        <f t="shared" si="3"/>
        <v>-4.1962802030281727</v>
      </c>
      <c r="I6" s="17">
        <f t="shared" si="4"/>
        <v>-8.8467150827717305</v>
      </c>
      <c r="J6" s="17"/>
      <c r="K6" s="17"/>
      <c r="L6" s="17"/>
      <c r="M6" s="18">
        <f t="shared" si="5"/>
        <v>37.123295363665754</v>
      </c>
    </row>
    <row r="7" spans="2:13" x14ac:dyDescent="0.3">
      <c r="C7" s="16">
        <v>0.17242775369367114</v>
      </c>
      <c r="D7" s="17">
        <v>0.32468345050778991</v>
      </c>
      <c r="E7" s="17">
        <f t="shared" si="0"/>
        <v>-0.94461491941037368</v>
      </c>
      <c r="F7" s="17">
        <f t="shared" si="1"/>
        <v>2.0907162425931105</v>
      </c>
      <c r="G7" s="17">
        <f t="shared" si="2"/>
        <v>-1.7631824342241527</v>
      </c>
      <c r="H7" s="17">
        <f t="shared" si="3"/>
        <v>-0.38621557690963826</v>
      </c>
      <c r="I7" s="17">
        <f t="shared" si="4"/>
        <v>-1.8294911485785446</v>
      </c>
      <c r="J7" s="17"/>
      <c r="K7" s="17"/>
      <c r="L7" s="17"/>
      <c r="M7" s="18">
        <f t="shared" si="5"/>
        <v>0.70657797939933931</v>
      </c>
    </row>
    <row r="8" spans="2:13" x14ac:dyDescent="0.3">
      <c r="C8" s="16">
        <v>0.8948847381810584</v>
      </c>
      <c r="D8" s="17">
        <v>0.66088679069792333</v>
      </c>
      <c r="E8" s="17">
        <f t="shared" si="0"/>
        <v>1.2529318112452765</v>
      </c>
      <c r="F8" s="17">
        <f t="shared" si="1"/>
        <v>3.8297691052916356</v>
      </c>
      <c r="G8" s="17">
        <f t="shared" si="2"/>
        <v>3.9124700218285478</v>
      </c>
      <c r="H8" s="17">
        <f t="shared" si="3"/>
        <v>1.3528372857888868</v>
      </c>
      <c r="I8" s="17">
        <f t="shared" si="4"/>
        <v>3.8461613074741559</v>
      </c>
      <c r="J8" s="17"/>
      <c r="K8" s="17"/>
      <c r="L8" s="17"/>
      <c r="M8" s="18">
        <f t="shared" si="5"/>
        <v>5.2032304239095737</v>
      </c>
    </row>
    <row r="9" spans="2:13" x14ac:dyDescent="0.3">
      <c r="C9" s="16">
        <v>0.12857234812729812</v>
      </c>
      <c r="D9" s="17">
        <v>0.37226367085619849</v>
      </c>
      <c r="E9" s="17">
        <f t="shared" si="0"/>
        <v>-1.1331656499967095</v>
      </c>
      <c r="F9" s="17">
        <f t="shared" si="1"/>
        <v>2.3482722315722837</v>
      </c>
      <c r="G9" s="17">
        <f t="shared" si="2"/>
        <v>-1.4366211868521421</v>
      </c>
      <c r="H9" s="17">
        <f t="shared" si="3"/>
        <v>-0.12865958793046506</v>
      </c>
      <c r="I9" s="17">
        <f t="shared" si="4"/>
        <v>-1.502929901206534</v>
      </c>
      <c r="J9" s="17"/>
      <c r="K9" s="17"/>
      <c r="L9" s="17"/>
      <c r="M9" s="18">
        <f t="shared" si="5"/>
        <v>0.19336634177760723</v>
      </c>
    </row>
    <row r="10" spans="2:13" x14ac:dyDescent="0.3">
      <c r="C10" s="16">
        <v>0.59917290859554861</v>
      </c>
      <c r="D10" s="17">
        <v>0.88195787740123133</v>
      </c>
      <c r="E10" s="17">
        <f t="shared" si="0"/>
        <v>0.25120685775878265</v>
      </c>
      <c r="F10" s="17">
        <f t="shared" si="1"/>
        <v>5.3696621410748424</v>
      </c>
      <c r="G10" s="17">
        <f t="shared" si="2"/>
        <v>5.9905311399084678</v>
      </c>
      <c r="H10" s="17">
        <f t="shared" si="3"/>
        <v>2.8927303215720936</v>
      </c>
      <c r="I10" s="17">
        <f t="shared" si="4"/>
        <v>5.9242224255540759</v>
      </c>
      <c r="J10" s="17"/>
      <c r="K10" s="17"/>
      <c r="L10" s="17"/>
      <c r="M10" s="18">
        <f t="shared" si="5"/>
        <v>17.13717784213765</v>
      </c>
    </row>
    <row r="11" spans="2:13" x14ac:dyDescent="0.3">
      <c r="C11" s="16">
        <v>0.56388363442353362</v>
      </c>
      <c r="D11" s="17">
        <v>0.71647013697602668</v>
      </c>
      <c r="E11" s="17">
        <f t="shared" si="0"/>
        <v>0.16082309966183048</v>
      </c>
      <c r="F11" s="17">
        <f t="shared" si="1"/>
        <v>4.1447742804966481</v>
      </c>
      <c r="G11" s="17">
        <f t="shared" si="2"/>
        <v>3.4503716606551267</v>
      </c>
      <c r="H11" s="17">
        <f t="shared" si="3"/>
        <v>1.6678424609938993</v>
      </c>
      <c r="I11" s="17">
        <f t="shared" si="4"/>
        <v>3.3840629463007348</v>
      </c>
      <c r="J11" s="17"/>
      <c r="K11" s="17"/>
      <c r="L11" s="17"/>
      <c r="M11" s="18">
        <f t="shared" si="5"/>
        <v>5.6440838725164832</v>
      </c>
    </row>
    <row r="12" spans="2:13" x14ac:dyDescent="0.3">
      <c r="C12" s="16">
        <v>0.28452626035180117</v>
      </c>
      <c r="D12" s="17">
        <v>0.26829977490658419</v>
      </c>
      <c r="E12" s="17">
        <f t="shared" si="0"/>
        <v>-0.56944745393782503</v>
      </c>
      <c r="F12" s="17">
        <f t="shared" si="1"/>
        <v>1.764073457308168</v>
      </c>
      <c r="G12" s="17">
        <f t="shared" si="2"/>
        <v>-2.0413005393214889</v>
      </c>
      <c r="H12" s="17">
        <f t="shared" si="3"/>
        <v>-0.71285836219458076</v>
      </c>
      <c r="I12" s="17">
        <f t="shared" si="4"/>
        <v>-2.1076092536758808</v>
      </c>
      <c r="J12" s="17"/>
      <c r="K12" s="17"/>
      <c r="L12" s="17"/>
      <c r="M12" s="18">
        <f t="shared" si="5"/>
        <v>1.5024268807215311</v>
      </c>
    </row>
    <row r="13" spans="2:13" x14ac:dyDescent="0.3">
      <c r="C13" s="16">
        <v>0.22249447462889116</v>
      </c>
      <c r="D13" s="17">
        <v>1.9442637487246395E-2</v>
      </c>
      <c r="E13" s="17">
        <f t="shared" si="0"/>
        <v>-0.76379578465245002</v>
      </c>
      <c r="F13" s="17">
        <f t="shared" si="1"/>
        <v>-1.1307977492714265</v>
      </c>
      <c r="G13" s="17">
        <f t="shared" si="2"/>
        <v>-8.0253912831953027</v>
      </c>
      <c r="H13" s="17">
        <f t="shared" si="3"/>
        <v>-3.6077295687741753</v>
      </c>
      <c r="I13" s="17">
        <f t="shared" si="4"/>
        <v>-8.0916999975496946</v>
      </c>
      <c r="J13" s="17"/>
      <c r="K13" s="17"/>
      <c r="L13" s="17"/>
      <c r="M13" s="18">
        <f t="shared" si="5"/>
        <v>29.192665342809956</v>
      </c>
    </row>
    <row r="14" spans="2:13" x14ac:dyDescent="0.3">
      <c r="C14" s="16">
        <v>6.1561938526871529E-2</v>
      </c>
      <c r="D14" s="17">
        <v>0.56896409791169922</v>
      </c>
      <c r="E14" s="17">
        <f t="shared" si="0"/>
        <v>-1.5417931094291593</v>
      </c>
      <c r="F14" s="17">
        <f t="shared" si="1"/>
        <v>3.3474749001539199</v>
      </c>
      <c r="G14" s="17">
        <f t="shared" si="2"/>
        <v>0.15315669087868056</v>
      </c>
      <c r="H14" s="17">
        <f t="shared" si="3"/>
        <v>0.87054308065117114</v>
      </c>
      <c r="I14" s="17">
        <f t="shared" si="4"/>
        <v>8.6847976524288648E-2</v>
      </c>
      <c r="J14" s="17"/>
      <c r="K14" s="17"/>
      <c r="L14" s="17"/>
      <c r="M14" s="18">
        <f t="shared" si="5"/>
        <v>7.5604905031774833E-2</v>
      </c>
    </row>
    <row r="15" spans="2:13" x14ac:dyDescent="0.3">
      <c r="C15" s="16">
        <v>0.95895044912898197</v>
      </c>
      <c r="D15" s="17">
        <v>0.16601764564313859</v>
      </c>
      <c r="E15" s="17">
        <f t="shared" si="0"/>
        <v>1.7386343425082977</v>
      </c>
      <c r="F15" s="17">
        <f t="shared" si="1"/>
        <v>1.0599550573030534</v>
      </c>
      <c r="G15" s="17">
        <f t="shared" si="2"/>
        <v>-1.1414555428855955</v>
      </c>
      <c r="H15" s="17">
        <f t="shared" si="3"/>
        <v>-1.4169767621996954</v>
      </c>
      <c r="I15" s="17">
        <f t="shared" si="4"/>
        <v>-1.2077642572399874</v>
      </c>
      <c r="J15" s="17"/>
      <c r="K15" s="17"/>
      <c r="L15" s="17"/>
      <c r="M15" s="18">
        <f t="shared" si="5"/>
        <v>1.7113738867244372</v>
      </c>
    </row>
    <row r="16" spans="2:13" x14ac:dyDescent="0.3">
      <c r="C16" s="16">
        <v>0.93563412098904664</v>
      </c>
      <c r="D16" s="17">
        <v>0.98202195217623989</v>
      </c>
      <c r="E16" s="17">
        <f t="shared" si="0"/>
        <v>1.5191221271614346</v>
      </c>
      <c r="F16" s="17">
        <f t="shared" si="1"/>
        <v>7.1948471573612389</v>
      </c>
      <c r="G16" s="17">
        <f t="shared" si="2"/>
        <v>10.908816441883912</v>
      </c>
      <c r="H16" s="17">
        <f t="shared" si="3"/>
        <v>4.7179153378584902</v>
      </c>
      <c r="I16" s="17">
        <f t="shared" si="4"/>
        <v>10.842507727529521</v>
      </c>
      <c r="J16" s="17"/>
      <c r="K16" s="17"/>
      <c r="L16" s="17"/>
      <c r="M16" s="18">
        <f t="shared" si="5"/>
        <v>51.15403350856073</v>
      </c>
    </row>
    <row r="17" spans="3:13" x14ac:dyDescent="0.3">
      <c r="C17" s="16">
        <v>0.36891313320704111</v>
      </c>
      <c r="D17" s="17">
        <v>0.11130307749447288</v>
      </c>
      <c r="E17" s="17">
        <f t="shared" si="0"/>
        <v>-0.33473331712956467</v>
      </c>
      <c r="F17" s="17">
        <f t="shared" si="1"/>
        <v>0.56074520225006141</v>
      </c>
      <c r="G17" s="17">
        <f t="shared" si="2"/>
        <v>-4.2132429126294415</v>
      </c>
      <c r="H17" s="17">
        <f t="shared" si="3"/>
        <v>-1.9161866172526874</v>
      </c>
      <c r="I17" s="17">
        <f t="shared" si="4"/>
        <v>-4.2795516269838334</v>
      </c>
      <c r="J17" s="17"/>
      <c r="K17" s="17"/>
      <c r="L17" s="17"/>
      <c r="M17" s="18">
        <f t="shared" si="5"/>
        <v>8.2004195554683861</v>
      </c>
    </row>
    <row r="18" spans="3:13" x14ac:dyDescent="0.3">
      <c r="C18" s="16">
        <v>0.90926032017204195</v>
      </c>
      <c r="D18" s="17">
        <v>0.28607691066549212</v>
      </c>
      <c r="E18" s="17">
        <f t="shared" si="0"/>
        <v>1.3362139287787729</v>
      </c>
      <c r="F18" s="17">
        <f t="shared" si="1"/>
        <v>1.8702353934933107</v>
      </c>
      <c r="G18" s="17">
        <f t="shared" si="2"/>
        <v>7.6684715765394262E-2</v>
      </c>
      <c r="H18" s="17">
        <f t="shared" si="3"/>
        <v>-0.60669642600943807</v>
      </c>
      <c r="I18" s="17">
        <f t="shared" si="4"/>
        <v>1.0376001411002353E-2</v>
      </c>
      <c r="J18" s="17"/>
      <c r="K18" s="17"/>
      <c r="L18" s="17"/>
      <c r="M18" s="18">
        <f t="shared" si="5"/>
        <v>-6.2950829723240143E-3</v>
      </c>
    </row>
    <row r="19" spans="3:13" x14ac:dyDescent="0.3">
      <c r="C19" s="16">
        <v>0.92910801184726677</v>
      </c>
      <c r="D19" s="17">
        <v>0.43189553756272503</v>
      </c>
      <c r="E19" s="17">
        <f t="shared" si="0"/>
        <v>1.4691799895958275</v>
      </c>
      <c r="F19" s="17">
        <f t="shared" si="1"/>
        <v>2.6568993801978191</v>
      </c>
      <c r="G19" s="17">
        <f t="shared" si="2"/>
        <v>1.7829787499914658</v>
      </c>
      <c r="H19" s="17">
        <f t="shared" si="3"/>
        <v>0.17996756069507036</v>
      </c>
      <c r="I19" s="17">
        <f t="shared" si="4"/>
        <v>1.7166700356370739</v>
      </c>
      <c r="J19" s="17"/>
      <c r="K19" s="17"/>
      <c r="L19" s="17"/>
      <c r="M19" s="18">
        <f t="shared" si="5"/>
        <v>0.30894491883192371</v>
      </c>
    </row>
    <row r="20" spans="3:13" x14ac:dyDescent="0.3">
      <c r="C20" s="16">
        <v>0.88931744863920037</v>
      </c>
      <c r="D20" s="17">
        <v>0.45944580098639731</v>
      </c>
      <c r="E20" s="17">
        <f t="shared" si="0"/>
        <v>1.2229062631052421</v>
      </c>
      <c r="F20" s="17">
        <f t="shared" si="1"/>
        <v>2.7963399725672078</v>
      </c>
      <c r="G20" s="17">
        <f t="shared" si="2"/>
        <v>1.8155862082396577</v>
      </c>
      <c r="H20" s="17">
        <f t="shared" si="3"/>
        <v>0.31940815306445902</v>
      </c>
      <c r="I20" s="17">
        <f t="shared" si="4"/>
        <v>1.7492774938852658</v>
      </c>
      <c r="J20" s="17"/>
      <c r="K20" s="17"/>
      <c r="L20" s="17"/>
      <c r="M20" s="18">
        <f t="shared" si="5"/>
        <v>0.55873349351911827</v>
      </c>
    </row>
    <row r="21" spans="3:13" x14ac:dyDescent="0.3">
      <c r="C21" s="16">
        <v>0.93502287436155618</v>
      </c>
      <c r="D21" s="17">
        <v>0.8428853187704044</v>
      </c>
      <c r="E21" s="17">
        <f t="shared" si="0"/>
        <v>1.5142823178363727</v>
      </c>
      <c r="F21" s="17">
        <f t="shared" si="1"/>
        <v>5.0127743418922357</v>
      </c>
      <c r="G21" s="17">
        <f t="shared" si="2"/>
        <v>6.5398310016208443</v>
      </c>
      <c r="H21" s="17">
        <f t="shared" si="3"/>
        <v>2.5358425223894869</v>
      </c>
      <c r="I21" s="17">
        <f t="shared" si="4"/>
        <v>6.4735222872664524</v>
      </c>
      <c r="J21" s="17"/>
      <c r="K21" s="17"/>
      <c r="L21" s="17"/>
      <c r="M21" s="18">
        <f t="shared" si="5"/>
        <v>16.415833085686323</v>
      </c>
    </row>
    <row r="22" spans="3:13" x14ac:dyDescent="0.3">
      <c r="C22" s="16">
        <v>0.27616388904965761</v>
      </c>
      <c r="D22" s="17">
        <v>0.34217253808969039</v>
      </c>
      <c r="E22" s="17">
        <f t="shared" si="0"/>
        <v>-0.59427562611773144</v>
      </c>
      <c r="F22" s="17">
        <f t="shared" si="1"/>
        <v>2.1869178313473165</v>
      </c>
      <c r="G22" s="17">
        <f t="shared" si="2"/>
        <v>-1.2204399634230985</v>
      </c>
      <c r="H22" s="17">
        <f t="shared" si="3"/>
        <v>-0.29001398815543222</v>
      </c>
      <c r="I22" s="17">
        <f t="shared" si="4"/>
        <v>-1.2867486777774904</v>
      </c>
      <c r="J22" s="17"/>
      <c r="K22" s="17"/>
      <c r="L22" s="17"/>
      <c r="M22" s="18">
        <f t="shared" si="5"/>
        <v>0.37317511579597917</v>
      </c>
    </row>
    <row r="23" spans="3:13" x14ac:dyDescent="0.3">
      <c r="C23" s="16">
        <v>0.44777680069413495</v>
      </c>
      <c r="D23" s="17">
        <v>4.8689782646951341E-2</v>
      </c>
      <c r="E23" s="17">
        <f t="shared" si="0"/>
        <v>-0.13128026693215197</v>
      </c>
      <c r="F23" s="17">
        <f t="shared" si="1"/>
        <v>-0.31538483274658935</v>
      </c>
      <c r="G23" s="17">
        <f t="shared" si="2"/>
        <v>-5.7620499324253309</v>
      </c>
      <c r="H23" s="17">
        <f t="shared" si="3"/>
        <v>-2.7923166522493381</v>
      </c>
      <c r="I23" s="17">
        <f t="shared" si="4"/>
        <v>-5.8283586467797228</v>
      </c>
      <c r="J23" s="17"/>
      <c r="K23" s="17"/>
      <c r="L23" s="17"/>
      <c r="M23" s="18">
        <f t="shared" si="5"/>
        <v>16.274622904684438</v>
      </c>
    </row>
    <row r="24" spans="3:13" x14ac:dyDescent="0.3">
      <c r="C24" s="16">
        <v>0.71322719855850725</v>
      </c>
      <c r="D24" s="17">
        <v>0.60108926685273378</v>
      </c>
      <c r="E24" s="17">
        <f t="shared" si="0"/>
        <v>0.56283741108373153</v>
      </c>
      <c r="F24" s="17">
        <f t="shared" si="1"/>
        <v>3.5123350944346936</v>
      </c>
      <c r="G24" s="17">
        <f t="shared" si="2"/>
        <v>2.5875075999531187</v>
      </c>
      <c r="H24" s="17">
        <f t="shared" si="3"/>
        <v>1.0354032749319448</v>
      </c>
      <c r="I24" s="17">
        <f t="shared" si="4"/>
        <v>2.5211988855987268</v>
      </c>
      <c r="J24" s="17"/>
      <c r="K24" s="17"/>
      <c r="L24" s="17"/>
      <c r="M24" s="18">
        <f t="shared" si="5"/>
        <v>2.6104575829036913</v>
      </c>
    </row>
    <row r="25" spans="3:13" x14ac:dyDescent="0.3">
      <c r="C25" s="19">
        <v>0.4054071931847929</v>
      </c>
      <c r="D25" s="20">
        <v>0.45268282849583219</v>
      </c>
      <c r="E25" s="20">
        <f t="shared" si="0"/>
        <v>-0.23937555112327286</v>
      </c>
      <c r="F25" s="20">
        <f t="shared" si="1"/>
        <v>2.7622279583897078</v>
      </c>
      <c r="G25" s="20">
        <f t="shared" si="2"/>
        <v>0.28508036565614275</v>
      </c>
      <c r="H25" s="20">
        <f t="shared" si="3"/>
        <v>0.28529613888695904</v>
      </c>
      <c r="I25" s="20">
        <f t="shared" si="4"/>
        <v>0.21877165130175086</v>
      </c>
      <c r="J25" s="20"/>
      <c r="K25" s="20"/>
      <c r="L25" s="20"/>
      <c r="M25" s="21">
        <f t="shared" si="5"/>
        <v>6.2414707414313687E-2</v>
      </c>
    </row>
    <row r="26" spans="3:13" ht="15" thickBot="1" x14ac:dyDescent="0.35"/>
    <row r="27" spans="3:13" x14ac:dyDescent="0.3">
      <c r="D27" s="1"/>
      <c r="E27" s="2" t="s">
        <v>3</v>
      </c>
      <c r="F27" s="2" t="s">
        <v>4</v>
      </c>
      <c r="G27" s="2" t="s">
        <v>5</v>
      </c>
      <c r="H27" s="3"/>
    </row>
    <row r="28" spans="3:13" x14ac:dyDescent="0.3">
      <c r="D28" s="4" t="s">
        <v>6</v>
      </c>
      <c r="E28" s="7">
        <f>AVERAGE(E3:E25)</f>
        <v>0.1124450753488959</v>
      </c>
      <c r="F28" s="7">
        <f>AVERAGE(F3:F25)</f>
        <v>2.4769318195027488</v>
      </c>
      <c r="G28" s="7">
        <f>AVERAGE(G3:G25)</f>
        <v>6.6308714354391909E-2</v>
      </c>
      <c r="H28" s="8"/>
    </row>
    <row r="29" spans="3:13" x14ac:dyDescent="0.3">
      <c r="D29" s="4" t="s">
        <v>7</v>
      </c>
      <c r="E29" s="7">
        <f>_xlfn.VAR.S(E3:E25)</f>
        <v>1.0192692056118815</v>
      </c>
      <c r="F29" s="7">
        <f>_xlfn.VAR.S(F3:F25)</f>
        <v>4.1442979309510317</v>
      </c>
      <c r="G29" s="7">
        <f>_xlfn.VAR.S(G3:G25)</f>
        <v>20.680149436780116</v>
      </c>
      <c r="H29" s="8"/>
    </row>
    <row r="30" spans="3:13" x14ac:dyDescent="0.3">
      <c r="D30" s="4" t="s">
        <v>9</v>
      </c>
      <c r="E30" s="7">
        <f>E29*22/23</f>
        <v>0.97495315319397358</v>
      </c>
      <c r="F30" s="7">
        <f>F29*22/23</f>
        <v>3.9641110643879434</v>
      </c>
      <c r="G30" s="7">
        <f>G29*22/23</f>
        <v>19.781012504746197</v>
      </c>
      <c r="H30" s="8"/>
    </row>
    <row r="31" spans="3:13" x14ac:dyDescent="0.3">
      <c r="D31" s="5" t="s">
        <v>14</v>
      </c>
      <c r="E31" s="9"/>
      <c r="F31" s="9"/>
      <c r="G31" s="9">
        <f>_xlfn.COVARIANCE.P(F3:F25,G3:G25)</f>
        <v>8.6656259022760054</v>
      </c>
      <c r="H31" s="10">
        <f>SUM(M3:M25)/23</f>
        <v>8.6656259022760054</v>
      </c>
    </row>
    <row r="32" spans="3:13" x14ac:dyDescent="0.3">
      <c r="D32" s="5" t="s">
        <v>15</v>
      </c>
      <c r="E32" s="9"/>
      <c r="F32" s="9"/>
      <c r="G32" s="9">
        <f>CORREL(F3:F25,G3:G25)</f>
        <v>0.97859450058242747</v>
      </c>
      <c r="H32" s="10">
        <f>H31/SQRT(F30*G30)</f>
        <v>0.97859450058242814</v>
      </c>
    </row>
    <row r="33" spans="4:8" x14ac:dyDescent="0.3">
      <c r="D33" s="5" t="s">
        <v>11</v>
      </c>
      <c r="E33" s="9"/>
      <c r="F33" s="9"/>
      <c r="G33" s="9">
        <v>8</v>
      </c>
      <c r="H33" s="10"/>
    </row>
    <row r="34" spans="4:8" ht="15" thickBot="1" x14ac:dyDescent="0.35">
      <c r="D34" s="6" t="s">
        <v>12</v>
      </c>
      <c r="E34" s="11"/>
      <c r="F34" s="11"/>
      <c r="G34" s="11">
        <f>G33/SQRT(4*17)</f>
        <v>0.97014250014533188</v>
      </c>
      <c r="H3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2021-09-27T12:27:04Z</dcterms:created>
  <dcterms:modified xsi:type="dcterms:W3CDTF">2021-10-03T18:36:12Z</dcterms:modified>
</cp:coreProperties>
</file>