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b.LAPTOP-NSITOKIT\MDP\Costa Rica\Te gebruiken\"/>
    </mc:Choice>
  </mc:AlternateContent>
  <xr:revisionPtr revIDLastSave="0" documentId="13_ncr:1_{588C3A37-FA5D-4B05-B39D-C1EB62252CF4}" xr6:coauthVersionLast="47" xr6:coauthVersionMax="47" xr10:uidLastSave="{00000000-0000-0000-0000-000000000000}"/>
  <bookViews>
    <workbookView xWindow="-120" yWindow="-120" windowWidth="29040" windowHeight="15840" xr2:uid="{C37725BA-4D01-4F58-A5E7-97322F96D527}"/>
  </bookViews>
  <sheets>
    <sheet name="control de calidad" sheetId="1" r:id="rId1"/>
    <sheet name="control operativo" sheetId="2" r:id="rId2"/>
    <sheet name="Hoja1" sheetId="3" r:id="rId3"/>
  </sheets>
  <definedNames>
    <definedName name="_xlnm._FilterDatabase" localSheetId="1" hidden="1">'control operativo'!$A$4:$Q$4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2" l="1"/>
  <c r="G77" i="2"/>
  <c r="G76" i="2"/>
  <c r="G75" i="2"/>
  <c r="G74" i="2"/>
  <c r="G73" i="2"/>
  <c r="G72" i="2"/>
  <c r="G44" i="2"/>
  <c r="H44" i="2" s="1"/>
  <c r="G41" i="2"/>
  <c r="H41" i="2" s="1"/>
  <c r="G114" i="2"/>
  <c r="G115" i="2"/>
  <c r="G116" i="2"/>
  <c r="G117" i="2"/>
  <c r="G118" i="2"/>
  <c r="G119" i="2"/>
  <c r="G120" i="2"/>
  <c r="G121" i="2"/>
  <c r="G122" i="2"/>
  <c r="G123" i="2"/>
  <c r="G113" i="2"/>
  <c r="G63" i="2"/>
  <c r="G64" i="2"/>
  <c r="G65" i="2"/>
  <c r="G66" i="2"/>
  <c r="G67" i="2"/>
  <c r="G68" i="2"/>
  <c r="G69" i="2"/>
  <c r="G62" i="2"/>
  <c r="G59" i="2"/>
  <c r="H59" i="2" s="1"/>
  <c r="G55" i="2"/>
  <c r="H55" i="2" s="1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79" i="2"/>
  <c r="G48" i="2"/>
  <c r="G49" i="2"/>
  <c r="G47" i="2"/>
  <c r="G51" i="2"/>
  <c r="H51" i="2" s="1"/>
  <c r="G34" i="2"/>
  <c r="G35" i="2"/>
  <c r="G36" i="2"/>
  <c r="G37" i="2"/>
  <c r="G38" i="2"/>
  <c r="G39" i="2"/>
  <c r="G33" i="2"/>
  <c r="G30" i="2"/>
  <c r="G31" i="2"/>
  <c r="G29" i="2"/>
  <c r="G25" i="2"/>
  <c r="H25" i="2" s="1"/>
  <c r="G15" i="2"/>
  <c r="G16" i="2"/>
  <c r="G17" i="2"/>
  <c r="G18" i="2"/>
  <c r="G19" i="2"/>
  <c r="G20" i="2"/>
  <c r="G21" i="2"/>
  <c r="G22" i="2"/>
  <c r="G23" i="2"/>
  <c r="G14" i="2"/>
  <c r="G12" i="2"/>
  <c r="G10" i="2"/>
  <c r="G11" i="2"/>
  <c r="G9" i="2"/>
  <c r="G6" i="2"/>
  <c r="G7" i="2"/>
  <c r="G5" i="2"/>
  <c r="Q113" i="2"/>
  <c r="Q114" i="2"/>
  <c r="Q44" i="2"/>
  <c r="Q45" i="2"/>
  <c r="Q14" i="2"/>
  <c r="Y56" i="1"/>
  <c r="Y52" i="1"/>
  <c r="AA47" i="1"/>
  <c r="Z47" i="1"/>
  <c r="AA43" i="1"/>
  <c r="Z43" i="1"/>
  <c r="Y43" i="1"/>
  <c r="Y38" i="1"/>
  <c r="AA38" i="1"/>
  <c r="Z38" i="1"/>
  <c r="Y30" i="1"/>
  <c r="Y26" i="1"/>
  <c r="Z21" i="1"/>
  <c r="Y17" i="1"/>
  <c r="AA17" i="1"/>
  <c r="Z17" i="1"/>
  <c r="AA13" i="1"/>
  <c r="Z13" i="1"/>
  <c r="Y13" i="1"/>
  <c r="AA9" i="1"/>
  <c r="Z9" i="1"/>
  <c r="Y9" i="1"/>
  <c r="Y5" i="1"/>
  <c r="AA21" i="1"/>
  <c r="Y21" i="1"/>
  <c r="Y60" i="1"/>
  <c r="Y47" i="1"/>
  <c r="AA34" i="1"/>
  <c r="Z34" i="1"/>
  <c r="Y34" i="1"/>
  <c r="AA30" i="1"/>
  <c r="Z30" i="1"/>
  <c r="AA5" i="1"/>
  <c r="Z5" i="1"/>
  <c r="AA56" i="1"/>
  <c r="Z56" i="1"/>
  <c r="AA60" i="1"/>
  <c r="Z60" i="1"/>
  <c r="Z52" i="1"/>
  <c r="AA26" i="1"/>
  <c r="Z26" i="1"/>
  <c r="H5" i="2" l="1"/>
  <c r="H47" i="2"/>
  <c r="H29" i="2"/>
  <c r="H62" i="2"/>
  <c r="H9" i="2"/>
  <c r="H33" i="2"/>
  <c r="H14" i="2"/>
  <c r="H113" i="2"/>
  <c r="H71" i="2"/>
  <c r="I41" i="2"/>
  <c r="I44" i="2"/>
  <c r="Y65" i="1"/>
  <c r="Z65" i="1"/>
  <c r="AA52" i="1" l="1"/>
  <c r="AA65" i="1" s="1"/>
</calcChain>
</file>

<file path=xl/sharedStrings.xml><?xml version="1.0" encoding="utf-8"?>
<sst xmlns="http://schemas.openxmlformats.org/spreadsheetml/2006/main" count="476" uniqueCount="260">
  <si>
    <t>Sistema</t>
  </si>
  <si>
    <t>Frecuencia</t>
  </si>
  <si>
    <t>N1</t>
  </si>
  <si>
    <t>FQ</t>
  </si>
  <si>
    <t>N2</t>
  </si>
  <si>
    <t>N3</t>
  </si>
  <si>
    <t>I Trimestre</t>
  </si>
  <si>
    <t>II Trimestre</t>
  </si>
  <si>
    <t>III Trimestre</t>
  </si>
  <si>
    <t>IV Trimestre</t>
  </si>
  <si>
    <t>N°</t>
  </si>
  <si>
    <t xml:space="preserve">Población </t>
  </si>
  <si>
    <t>Semestral</t>
  </si>
  <si>
    <t>Trimestral</t>
  </si>
  <si>
    <t>Fuente</t>
  </si>
  <si>
    <t>Tanque</t>
  </si>
  <si>
    <t>Red</t>
  </si>
  <si>
    <t>Trienal</t>
  </si>
  <si>
    <t>Frecuencia
N2 y N3</t>
  </si>
  <si>
    <t>Bienal</t>
  </si>
  <si>
    <t xml:space="preserve">MIC </t>
  </si>
  <si>
    <t>Total anual 2021</t>
  </si>
  <si>
    <t>Componentes</t>
  </si>
  <si>
    <t>TOTAL</t>
  </si>
  <si>
    <t>Los Lagos</t>
  </si>
  <si>
    <t>Los Helechos</t>
  </si>
  <si>
    <t>Birrisito-San Francisco</t>
  </si>
  <si>
    <t>Las Huertas</t>
  </si>
  <si>
    <t xml:space="preserve">Parruás-Acevedo </t>
  </si>
  <si>
    <t>Ujarrás- Ajenjal</t>
  </si>
  <si>
    <t>Peñas Blancas Ajenjal</t>
  </si>
  <si>
    <t xml:space="preserve">Urasca </t>
  </si>
  <si>
    <t>Cachi</t>
  </si>
  <si>
    <t>Volio</t>
  </si>
  <si>
    <t>Loaiza</t>
  </si>
  <si>
    <t>Llanos de Santa Lucía</t>
  </si>
  <si>
    <t>Paraíso</t>
  </si>
  <si>
    <t>I SEMESTRE 2022</t>
  </si>
  <si>
    <t>II SEMESTRE 2022</t>
  </si>
  <si>
    <t>Rogelio Coto-paraíso Sur</t>
  </si>
  <si>
    <t>Cantidad de puntos</t>
  </si>
  <si>
    <t>N4</t>
  </si>
  <si>
    <t>Helechos de Cuero</t>
  </si>
  <si>
    <t>Pozo Los Helechos</t>
  </si>
  <si>
    <t>no hay</t>
  </si>
  <si>
    <t>Boquerón 1 y Boquerón 2</t>
  </si>
  <si>
    <t>Mirasoles 1, Mirasoles 2, Boquerón 3, La capira</t>
  </si>
  <si>
    <t>Tanque Los Lagos</t>
  </si>
  <si>
    <t>La cachimba, Birrisito 1 Birrisito 2</t>
  </si>
  <si>
    <t>Nombre Componentes</t>
  </si>
  <si>
    <t>Huertas 1, Huertas 2, Inyección Boquerón 2</t>
  </si>
  <si>
    <t>Huertas 1 y Huertas 2</t>
  </si>
  <si>
    <t>Parruás</t>
  </si>
  <si>
    <t>Parruas</t>
  </si>
  <si>
    <t>Luis Guzmán 2</t>
  </si>
  <si>
    <t>No hay</t>
  </si>
  <si>
    <t>Nicanor, Jorge Obando</t>
  </si>
  <si>
    <t>Urasca 1, Urasca 2, Urasca 3</t>
  </si>
  <si>
    <t>Urasca</t>
  </si>
  <si>
    <t>Chilamate</t>
  </si>
  <si>
    <t>Volio 1 y Volio 2</t>
  </si>
  <si>
    <t>Loiza</t>
  </si>
  <si>
    <t>Tanque  Nicanor</t>
  </si>
  <si>
    <t>Tanque Loaiza</t>
  </si>
  <si>
    <t>Tanque Volio</t>
  </si>
  <si>
    <t>Planta Potabilizadora AyA y Pozo Kamuk</t>
  </si>
  <si>
    <t>MUCAP</t>
  </si>
  <si>
    <t>Higuerones 1, Higuerones 2, Bosque 1, Bosque 2, Bosque 3, Mero, Guayabal</t>
  </si>
  <si>
    <t>Tanque 2000, Tanque 500, Tanque Subterraneo</t>
  </si>
  <si>
    <t>Tanque Madrigal</t>
  </si>
  <si>
    <t>*</t>
  </si>
  <si>
    <t xml:space="preserve">1 en cada fuente o en la mezcla de todas las fuentes </t>
  </si>
  <si>
    <t>Mes</t>
  </si>
  <si>
    <t>*1 en cada fuente o en la mezcla de todas las fuentes N2 y N3</t>
  </si>
  <si>
    <t>Chilamate 1 y Chilamate 2</t>
  </si>
  <si>
    <t>**Birrisito-San Francisco</t>
  </si>
  <si>
    <t>**Rogelio Coto-paraíso Sur</t>
  </si>
  <si>
    <t>***Peñas Blancas Ajenjal</t>
  </si>
  <si>
    <t>****Queda pendiente el levantamiento de las fuentes del sistema Paraíso</t>
  </si>
  <si>
    <t>****Fuente</t>
  </si>
  <si>
    <t>*** Para análisis de calidad debe separarse desde la fuente Nicanor</t>
  </si>
  <si>
    <t xml:space="preserve">** Todos los tanques de almacenamiento deben estar incluidos en el control de calidad y las redes que se deriven del tanque o de una línea de conducción, en este último de caso independientemente si la línea a su vez se deriva de un tanque </t>
  </si>
  <si>
    <t>*Mezcla</t>
  </si>
  <si>
    <t>Mezcla de fuentes</t>
  </si>
  <si>
    <t>Población por sector (validada con datos M. Salud o Catastro usuarios MP)</t>
  </si>
  <si>
    <t>Sectores abastecidos según esquemas operativos</t>
  </si>
  <si>
    <t>Punto de desinfección</t>
  </si>
  <si>
    <t>Naciente Helechos de Cuero</t>
  </si>
  <si>
    <t>Condominio Los Lagos</t>
  </si>
  <si>
    <t>Residencias del Este</t>
  </si>
  <si>
    <t>Sector Casa Vieja</t>
  </si>
  <si>
    <t>tanque</t>
  </si>
  <si>
    <t>Residencial Los Helechos</t>
  </si>
  <si>
    <t>Condomio las Hortencias</t>
  </si>
  <si>
    <t>Sueños de Navidad</t>
  </si>
  <si>
    <t>Condomio Los Laureles</t>
  </si>
  <si>
    <t>Tanque Quiebra Gradiente</t>
  </si>
  <si>
    <t>Urasca Viejo</t>
  </si>
  <si>
    <t>Naciente Urasca 2</t>
  </si>
  <si>
    <t>Tanque Urasca</t>
  </si>
  <si>
    <t>Urasca Nuevo</t>
  </si>
  <si>
    <t>Cementerio Urasca</t>
  </si>
  <si>
    <t>Nicanor</t>
  </si>
  <si>
    <t>Tanque Las Huertas 2</t>
  </si>
  <si>
    <t>Urbanización Las Huertas</t>
  </si>
  <si>
    <t>Tanque Parruás</t>
  </si>
  <si>
    <t>El Cazal</t>
  </si>
  <si>
    <t>Naciente Luis Guzman</t>
  </si>
  <si>
    <t>Tanque Nicanor</t>
  </si>
  <si>
    <t>Naciente Jorge Obando</t>
  </si>
  <si>
    <t>Naciente Chilamante 1</t>
  </si>
  <si>
    <t>Tanque 2 Volio</t>
  </si>
  <si>
    <t>Tanque 1 Volio</t>
  </si>
  <si>
    <t>Laoiza</t>
  </si>
  <si>
    <t>Población Total M. Salud</t>
  </si>
  <si>
    <t>Sistemas Interconectado</t>
  </si>
  <si>
    <t>Parrúas</t>
  </si>
  <si>
    <t>Acevedo</t>
  </si>
  <si>
    <t xml:space="preserve">Calle vieja </t>
  </si>
  <si>
    <t xml:space="preserve">Los Helechos </t>
  </si>
  <si>
    <t>Rancho la Fortuna</t>
  </si>
  <si>
    <t xml:space="preserve">Barrio el Carmen </t>
  </si>
  <si>
    <t xml:space="preserve">Properi </t>
  </si>
  <si>
    <t xml:space="preserve">Hogares Crea </t>
  </si>
  <si>
    <t xml:space="preserve">Los Alegria </t>
  </si>
  <si>
    <t xml:space="preserve">Birrisito Centro </t>
  </si>
  <si>
    <t xml:space="preserve">Club Paraiso </t>
  </si>
  <si>
    <t xml:space="preserve">San Francisco </t>
  </si>
  <si>
    <t>Calvario</t>
  </si>
  <si>
    <t xml:space="preserve">Luisiana </t>
  </si>
  <si>
    <t xml:space="preserve">Ujarras </t>
  </si>
  <si>
    <t>Florencio del Castillo</t>
  </si>
  <si>
    <t>La Minita</t>
  </si>
  <si>
    <t>Ajenjal</t>
  </si>
  <si>
    <t>Calle Vale</t>
  </si>
  <si>
    <t xml:space="preserve">La pradera </t>
  </si>
  <si>
    <t xml:space="preserve">Altos de Mero </t>
  </si>
  <si>
    <t>Urbanizacion cerro verde</t>
  </si>
  <si>
    <t>Urb sol de Praiso</t>
  </si>
  <si>
    <t xml:space="preserve">Florencio del castillo </t>
  </si>
  <si>
    <t>Soledad</t>
  </si>
  <si>
    <t>San Antonio</t>
  </si>
  <si>
    <t>Camino a Mirador</t>
  </si>
  <si>
    <t xml:space="preserve">Urba. El colegio </t>
  </si>
  <si>
    <t xml:space="preserve">Urb. Doña Alba </t>
  </si>
  <si>
    <t>Residencial Catzi</t>
  </si>
  <si>
    <t>La Mision</t>
  </si>
  <si>
    <t>Urb. La sureña</t>
  </si>
  <si>
    <t xml:space="preserve">Maria Auxiliadora </t>
  </si>
  <si>
    <t>Cruz roja</t>
  </si>
  <si>
    <t xml:space="preserve">Alto las Palomas </t>
  </si>
  <si>
    <t>El INVU</t>
  </si>
  <si>
    <t>Goicochea</t>
  </si>
  <si>
    <t>Los solares</t>
  </si>
  <si>
    <t xml:space="preserve">El Angel </t>
  </si>
  <si>
    <t>Barrohondo</t>
  </si>
  <si>
    <t>El Cais</t>
  </si>
  <si>
    <t>Ciudadela Gutierrez</t>
  </si>
  <si>
    <t>Calle Vieja</t>
  </si>
  <si>
    <t xml:space="preserve">Barrio San Esteban </t>
  </si>
  <si>
    <t>Sector Central</t>
  </si>
  <si>
    <t>Urb. Colinas del Sur</t>
  </si>
  <si>
    <t xml:space="preserve">La Estacion </t>
  </si>
  <si>
    <t>La Joya</t>
  </si>
  <si>
    <t xml:space="preserve">El Rincon </t>
  </si>
  <si>
    <t>Dulce Nombre</t>
  </si>
  <si>
    <t xml:space="preserve">Lirio del Este </t>
  </si>
  <si>
    <t>Urb. 16 de abril</t>
  </si>
  <si>
    <t>El calvario</t>
  </si>
  <si>
    <t>Urb. La Lolita</t>
  </si>
  <si>
    <t>Obreros Campesinos (La laguna)</t>
  </si>
  <si>
    <t>Rogelio Coto</t>
  </si>
  <si>
    <t xml:space="preserve">Ciudadela IMAS </t>
  </si>
  <si>
    <t xml:space="preserve">Ciudadela El Salvador </t>
  </si>
  <si>
    <t>Urb. Calderón</t>
  </si>
  <si>
    <t xml:space="preserve">Urb. Los Manzanos </t>
  </si>
  <si>
    <t xml:space="preserve">Calle Loria </t>
  </si>
  <si>
    <t>Ruta 10</t>
  </si>
  <si>
    <t>Zona de Presion  02</t>
  </si>
  <si>
    <t xml:space="preserve">Proyecto Llanos de Santa Lucia </t>
  </si>
  <si>
    <t xml:space="preserve">Proyecto Orquideas </t>
  </si>
  <si>
    <t xml:space="preserve">La Plancha </t>
  </si>
  <si>
    <t xml:space="preserve">Urb. Valle del Este </t>
  </si>
  <si>
    <t xml:space="preserve">Urb. Margaritas </t>
  </si>
  <si>
    <t xml:space="preserve">Urb. 16 de abril </t>
  </si>
  <si>
    <t>Tanque Reunion La Capira</t>
  </si>
  <si>
    <t>Proyecto de Vivienda Mi Casa</t>
  </si>
  <si>
    <t>Tanque de Reunión el Bosque</t>
  </si>
  <si>
    <t>Pozo Kamuk</t>
  </si>
  <si>
    <t>Rogelio Coto- Paraiso Sur</t>
  </si>
  <si>
    <t>Llanos de Sta Lucia</t>
  </si>
  <si>
    <t>Paraiso</t>
  </si>
  <si>
    <t xml:space="preserve">Paraiso </t>
  </si>
  <si>
    <t>Peñas Blancas- Ajenjal</t>
  </si>
  <si>
    <t>Camino a Mirador de Orosi</t>
  </si>
  <si>
    <t xml:space="preserve">Urb. Las Vicentinas </t>
  </si>
  <si>
    <t>La Castilla</t>
  </si>
  <si>
    <t>Sanchiri</t>
  </si>
  <si>
    <t>Urb. Vistas del Valle</t>
  </si>
  <si>
    <t>Naciente Chilamante 2</t>
  </si>
  <si>
    <t>Proyección Población</t>
  </si>
  <si>
    <t>Cachí</t>
  </si>
  <si>
    <t>Población Total Estimada</t>
  </si>
  <si>
    <t>Reunión capira</t>
  </si>
  <si>
    <t>Tanque Huertas 2</t>
  </si>
  <si>
    <t>Jorge Obando</t>
  </si>
  <si>
    <t>Volio 1, Volio 2</t>
  </si>
  <si>
    <t>Urasca 2</t>
  </si>
  <si>
    <t>Planta Potabilizadora AyA</t>
  </si>
  <si>
    <t>Quiebra Gradiente</t>
  </si>
  <si>
    <t>Llanos de Santa Lucia</t>
  </si>
  <si>
    <t xml:space="preserve">Frecuencia </t>
  </si>
  <si>
    <t xml:space="preserve">N° muestras </t>
  </si>
  <si>
    <t xml:space="preserve">&lt; 2000 </t>
  </si>
  <si>
    <t xml:space="preserve">Mensual </t>
  </si>
  <si>
    <t xml:space="preserve">1 en cada fuente o en la mezcla de todas las fuentes, que ingresa a la red de distribución. </t>
  </si>
  <si>
    <t xml:space="preserve">2001 a 20.000 </t>
  </si>
  <si>
    <t xml:space="preserve">Quincenal </t>
  </si>
  <si>
    <t xml:space="preserve">20.001 a 200.000 </t>
  </si>
  <si>
    <t xml:space="preserve">Semanal </t>
  </si>
  <si>
    <t xml:space="preserve">&gt;200.000 </t>
  </si>
  <si>
    <t xml:space="preserve">Diario </t>
  </si>
  <si>
    <t>Población abastecida (habitantes)</t>
  </si>
  <si>
    <t>Fuentes de abastecimiento (a) (b)</t>
  </si>
  <si>
    <t>Tanques de almacenamiento (a)</t>
  </si>
  <si>
    <t>Red de distribución (a) y (b)</t>
  </si>
  <si>
    <t>Total de muestras mínimas por año ©</t>
  </si>
  <si>
    <t>N° muestras</t>
  </si>
  <si>
    <t xml:space="preserve">&lt; 5.000 </t>
  </si>
  <si>
    <t xml:space="preserve">Semestral </t>
  </si>
  <si>
    <t xml:space="preserve">1 en cada fuente </t>
  </si>
  <si>
    <t xml:space="preserve">1 en cada tanque </t>
  </si>
  <si>
    <t xml:space="preserve">5000 a 100.000 </t>
  </si>
  <si>
    <t xml:space="preserve">Trimestral </t>
  </si>
  <si>
    <t xml:space="preserve">100 001 a </t>
  </si>
  <si>
    <t xml:space="preserve">120 más 12 por cada 100.000 habitantes (d) </t>
  </si>
  <si>
    <t xml:space="preserve">&gt; 500 000 </t>
  </si>
  <si>
    <t xml:space="preserve">Diaria </t>
  </si>
  <si>
    <t xml:space="preserve">180 más 12 por cada 100.000 habitantes </t>
  </si>
  <si>
    <t>Total de muestras mínimas por año</t>
  </si>
  <si>
    <t>100 001 - 500000</t>
  </si>
  <si>
    <t xml:space="preserve">5000 - 100.000 </t>
  </si>
  <si>
    <t>Chilamate 2</t>
  </si>
  <si>
    <t>Chilamate 1</t>
  </si>
  <si>
    <t>Piedra Grande</t>
  </si>
  <si>
    <t>Ujarras-Ajenjal</t>
  </si>
  <si>
    <t>Peñas Blancas-Ajenjal</t>
  </si>
  <si>
    <t>Puntos de Muestreo</t>
  </si>
  <si>
    <t>Redes</t>
  </si>
  <si>
    <t>Fuentes</t>
  </si>
  <si>
    <t>Tanques</t>
  </si>
  <si>
    <t>Fuente
Tanques
Redes</t>
  </si>
  <si>
    <t>Higuerones 1
Higuerones 2
Guayabal
Mero</t>
  </si>
  <si>
    <t>Bosque 1
Bosque 2
Bosque 3</t>
  </si>
  <si>
    <t>2000
Subterraneo</t>
  </si>
  <si>
    <t>N1 FQ</t>
  </si>
  <si>
    <t>N1 Mic</t>
  </si>
  <si>
    <t>Linea conducción Higuerones
Naciente Helechos de Cuero</t>
  </si>
  <si>
    <t>Tanque 2000</t>
  </si>
  <si>
    <t>Tanque reunión
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</si>
</sst>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3" fontId="11" fillId="0" borderId="0" xfId="0" applyNumberFormat="1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6DF8-4CF3-4F46-A98B-540DF799D74B}">
  <dimension ref="A1:BF99"/>
  <sheetViews>
    <sheetView tabSelected="1" zoomScale="80" zoomScaleNormal="80" workbookViewId="0">
      <pane ySplit="7" topLeftCell="A44" activePane="bottomLeft" state="frozen"/>
      <selection pane="bottomLeft" activeCell="B68" sqref="B68:I68"/>
    </sheetView>
  </sheetViews>
  <sheetFormatPr defaultColWidth="11.42578125" defaultRowHeight="15.75" x14ac:dyDescent="0.25"/>
  <cols>
    <col min="1" max="1" width="4.7109375" style="3" customWidth="1"/>
    <col min="2" max="2" width="28.7109375" style="3" customWidth="1"/>
    <col min="3" max="3" width="12.28515625" style="3" customWidth="1"/>
    <col min="4" max="4" width="18" style="3" customWidth="1"/>
    <col min="5" max="5" width="26.140625" style="3" customWidth="1"/>
    <col min="6" max="6" width="14.42578125" style="3" customWidth="1"/>
    <col min="7" max="7" width="13.42578125" style="16" customWidth="1"/>
    <col min="8" max="8" width="6.140625" style="16" customWidth="1"/>
    <col min="9" max="9" width="6.7109375" style="16" customWidth="1"/>
    <col min="10" max="10" width="6.5703125" style="16" customWidth="1"/>
    <col min="11" max="11" width="6.7109375" style="16" customWidth="1"/>
    <col min="12" max="12" width="6.28515625" style="16" customWidth="1"/>
    <col min="13" max="13" width="6.42578125" style="16" customWidth="1"/>
    <col min="14" max="14" width="6" style="16" customWidth="1"/>
    <col min="15" max="15" width="7.85546875" style="16" customWidth="1"/>
    <col min="16" max="16" width="8" style="16" customWidth="1"/>
    <col min="17" max="17" width="7.5703125" style="16" customWidth="1"/>
    <col min="18" max="18" width="4.85546875" style="16" customWidth="1"/>
    <col min="19" max="19" width="5.42578125" style="16" customWidth="1"/>
    <col min="20" max="20" width="6.5703125" style="16" customWidth="1"/>
    <col min="21" max="21" width="5.7109375" style="16" customWidth="1"/>
    <col min="22" max="22" width="5.28515625" style="16" customWidth="1"/>
    <col min="23" max="24" width="4.85546875" style="16" customWidth="1"/>
    <col min="25" max="25" width="8.42578125" style="3" customWidth="1"/>
    <col min="26" max="26" width="7.5703125" style="3" customWidth="1"/>
    <col min="27" max="27" width="8.5703125" style="3" customWidth="1"/>
    <col min="28" max="28" width="16" style="3" customWidth="1"/>
    <col min="29" max="16384" width="11.42578125" style="3"/>
  </cols>
  <sheetData>
    <row r="1" spans="1:58" ht="23.25" customHeight="1" x14ac:dyDescent="0.25">
      <c r="A1" s="16"/>
      <c r="B1" s="16"/>
      <c r="C1" s="16"/>
      <c r="D1" s="16"/>
      <c r="E1" s="16"/>
      <c r="F1" s="16"/>
      <c r="G1" s="24"/>
      <c r="H1" s="72" t="s">
        <v>37</v>
      </c>
      <c r="I1" s="73"/>
      <c r="J1" s="73"/>
      <c r="K1" s="73"/>
      <c r="L1" s="73"/>
      <c r="M1" s="73"/>
      <c r="N1" s="73"/>
      <c r="O1" s="74"/>
      <c r="P1" s="91" t="s">
        <v>38</v>
      </c>
      <c r="Q1" s="91"/>
      <c r="R1" s="91"/>
      <c r="S1" s="91"/>
      <c r="T1" s="91"/>
      <c r="U1" s="91"/>
      <c r="V1" s="91"/>
      <c r="W1" s="91"/>
      <c r="X1" s="29"/>
    </row>
    <row r="2" spans="1:58" ht="23.25" customHeight="1" x14ac:dyDescent="0.25">
      <c r="A2" s="16"/>
      <c r="B2" s="27"/>
      <c r="C2" s="27"/>
      <c r="D2" s="27"/>
      <c r="E2" s="27"/>
      <c r="F2" s="27"/>
      <c r="G2" s="25"/>
      <c r="H2" s="96" t="s">
        <v>6</v>
      </c>
      <c r="I2" s="96"/>
      <c r="J2" s="96"/>
      <c r="K2" s="96"/>
      <c r="L2" s="97" t="s">
        <v>7</v>
      </c>
      <c r="M2" s="97"/>
      <c r="N2" s="97"/>
      <c r="O2" s="97"/>
      <c r="P2" s="96" t="s">
        <v>8</v>
      </c>
      <c r="Q2" s="96"/>
      <c r="R2" s="96"/>
      <c r="S2" s="96"/>
      <c r="T2" s="96" t="s">
        <v>9</v>
      </c>
      <c r="U2" s="96"/>
      <c r="V2" s="96"/>
      <c r="W2" s="96"/>
      <c r="X2" s="30"/>
    </row>
    <row r="3" spans="1:58" ht="18.75" x14ac:dyDescent="0.25">
      <c r="A3" s="28"/>
      <c r="B3" s="28"/>
      <c r="C3" s="28"/>
      <c r="D3" s="28"/>
      <c r="E3" s="28"/>
      <c r="F3" s="28"/>
      <c r="G3" s="26"/>
      <c r="H3" s="75" t="s">
        <v>2</v>
      </c>
      <c r="I3" s="75"/>
      <c r="J3" s="75" t="s">
        <v>4</v>
      </c>
      <c r="K3" s="75" t="s">
        <v>5</v>
      </c>
      <c r="L3" s="75" t="s">
        <v>2</v>
      </c>
      <c r="M3" s="75"/>
      <c r="N3" s="75" t="s">
        <v>4</v>
      </c>
      <c r="O3" s="75" t="s">
        <v>5</v>
      </c>
      <c r="P3" s="75" t="s">
        <v>2</v>
      </c>
      <c r="Q3" s="75"/>
      <c r="R3" s="75" t="s">
        <v>4</v>
      </c>
      <c r="S3" s="75" t="s">
        <v>5</v>
      </c>
      <c r="T3" s="75" t="s">
        <v>2</v>
      </c>
      <c r="U3" s="75"/>
      <c r="V3" s="75" t="s">
        <v>4</v>
      </c>
      <c r="W3" s="75" t="s">
        <v>5</v>
      </c>
      <c r="X3" s="75" t="s">
        <v>41</v>
      </c>
      <c r="Y3" s="95" t="s">
        <v>21</v>
      </c>
      <c r="Z3" s="95"/>
      <c r="AA3" s="95"/>
      <c r="AB3" s="21"/>
    </row>
    <row r="4" spans="1:58" ht="48.75" customHeight="1" x14ac:dyDescent="0.25">
      <c r="A4" s="8" t="s">
        <v>10</v>
      </c>
      <c r="B4" s="9" t="s">
        <v>0</v>
      </c>
      <c r="C4" s="9" t="s">
        <v>11</v>
      </c>
      <c r="D4" s="9" t="s">
        <v>22</v>
      </c>
      <c r="E4" s="9" t="s">
        <v>49</v>
      </c>
      <c r="F4" s="9" t="s">
        <v>40</v>
      </c>
      <c r="G4" s="22" t="s">
        <v>1</v>
      </c>
      <c r="H4" s="23" t="s">
        <v>3</v>
      </c>
      <c r="I4" s="23" t="s">
        <v>20</v>
      </c>
      <c r="J4" s="75"/>
      <c r="K4" s="75"/>
      <c r="L4" s="23" t="s">
        <v>3</v>
      </c>
      <c r="M4" s="23" t="s">
        <v>20</v>
      </c>
      <c r="N4" s="75"/>
      <c r="O4" s="75"/>
      <c r="P4" s="23" t="s">
        <v>3</v>
      </c>
      <c r="Q4" s="23" t="s">
        <v>20</v>
      </c>
      <c r="R4" s="75"/>
      <c r="S4" s="75"/>
      <c r="T4" s="23" t="s">
        <v>3</v>
      </c>
      <c r="U4" s="23" t="s">
        <v>20</v>
      </c>
      <c r="V4" s="75"/>
      <c r="W4" s="75"/>
      <c r="X4" s="75"/>
      <c r="Y4" s="11" t="s">
        <v>2</v>
      </c>
      <c r="Z4" s="11" t="s">
        <v>4</v>
      </c>
      <c r="AA4" s="11" t="s">
        <v>5</v>
      </c>
      <c r="AB4" s="22" t="s">
        <v>18</v>
      </c>
    </row>
    <row r="5" spans="1:58" ht="20.25" customHeight="1" x14ac:dyDescent="0.25">
      <c r="A5" s="79">
        <v>1</v>
      </c>
      <c r="B5" s="76" t="s">
        <v>24</v>
      </c>
      <c r="C5" s="82">
        <v>534</v>
      </c>
      <c r="D5" s="10" t="s">
        <v>14</v>
      </c>
      <c r="E5" s="1" t="s">
        <v>42</v>
      </c>
      <c r="F5" s="1">
        <v>1</v>
      </c>
      <c r="G5" s="85" t="s">
        <v>12</v>
      </c>
      <c r="H5" s="14">
        <v>1</v>
      </c>
      <c r="I5" s="14">
        <v>1</v>
      </c>
      <c r="J5" s="12"/>
      <c r="K5" s="12"/>
      <c r="L5" s="13"/>
      <c r="M5" s="13"/>
      <c r="N5" s="12"/>
      <c r="O5" s="12"/>
      <c r="P5" s="32">
        <v>1</v>
      </c>
      <c r="Q5" s="32">
        <v>1</v>
      </c>
      <c r="R5" s="12"/>
      <c r="S5" s="12"/>
      <c r="T5" s="13"/>
      <c r="U5" s="13"/>
      <c r="V5" s="14">
        <v>1</v>
      </c>
      <c r="W5" s="14">
        <v>1</v>
      </c>
      <c r="X5" s="31"/>
      <c r="Y5" s="92">
        <f>(H5+I5+I6+H7+I7+P5+Q5+Q6+Q7+P7)</f>
        <v>14</v>
      </c>
      <c r="Z5" s="92">
        <f>(V5+V7)</f>
        <v>2</v>
      </c>
      <c r="AA5" s="92">
        <f>(W5+W7)</f>
        <v>2</v>
      </c>
      <c r="AB5" s="85" t="s">
        <v>17</v>
      </c>
    </row>
    <row r="6" spans="1:58" x14ac:dyDescent="0.25">
      <c r="A6" s="80"/>
      <c r="B6" s="77"/>
      <c r="C6" s="83"/>
      <c r="D6" s="2" t="s">
        <v>15</v>
      </c>
      <c r="E6" s="2" t="s">
        <v>47</v>
      </c>
      <c r="F6" s="2">
        <v>1</v>
      </c>
      <c r="G6" s="86"/>
      <c r="H6" s="14"/>
      <c r="I6" s="14">
        <v>1</v>
      </c>
      <c r="J6" s="14"/>
      <c r="K6" s="14"/>
      <c r="L6" s="14"/>
      <c r="M6" s="14"/>
      <c r="N6" s="14"/>
      <c r="O6" s="14"/>
      <c r="P6" s="14"/>
      <c r="Q6" s="14">
        <v>1</v>
      </c>
      <c r="R6" s="14"/>
      <c r="S6" s="14"/>
      <c r="T6" s="14"/>
      <c r="U6" s="14"/>
      <c r="V6" s="14"/>
      <c r="W6" s="14"/>
      <c r="X6" s="15"/>
      <c r="Y6" s="93"/>
      <c r="Z6" s="93"/>
      <c r="AA6" s="93"/>
      <c r="AB6" s="86"/>
    </row>
    <row r="7" spans="1:58" x14ac:dyDescent="0.25">
      <c r="A7" s="81"/>
      <c r="B7" s="78"/>
      <c r="C7" s="84"/>
      <c r="D7" s="2" t="s">
        <v>16</v>
      </c>
      <c r="E7" s="2"/>
      <c r="F7" s="2">
        <v>3</v>
      </c>
      <c r="G7" s="87"/>
      <c r="H7" s="14">
        <v>1</v>
      </c>
      <c r="I7" s="14">
        <v>3</v>
      </c>
      <c r="J7" s="14"/>
      <c r="K7" s="14"/>
      <c r="L7" s="14"/>
      <c r="M7" s="14"/>
      <c r="N7" s="14"/>
      <c r="O7" s="14"/>
      <c r="P7" s="14">
        <v>1</v>
      </c>
      <c r="Q7" s="14">
        <v>3</v>
      </c>
      <c r="R7" s="14"/>
      <c r="S7" s="14"/>
      <c r="T7" s="14"/>
      <c r="U7" s="14"/>
      <c r="V7" s="14">
        <v>1</v>
      </c>
      <c r="W7" s="14">
        <v>1</v>
      </c>
      <c r="X7" s="15"/>
      <c r="Y7" s="94"/>
      <c r="Z7" s="94"/>
      <c r="AA7" s="94"/>
      <c r="AB7" s="87"/>
    </row>
    <row r="8" spans="1:58" s="5" customFormat="1" ht="15" customHeight="1" x14ac:dyDescent="0.25">
      <c r="A8" s="19"/>
      <c r="B8" s="19"/>
      <c r="C8" s="19"/>
      <c r="D8" s="18"/>
      <c r="E8" s="18"/>
      <c r="F8" s="18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7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25">
      <c r="A9" s="79">
        <v>2</v>
      </c>
      <c r="B9" s="79" t="s">
        <v>25</v>
      </c>
      <c r="C9" s="79">
        <v>1742</v>
      </c>
      <c r="D9" s="1" t="s">
        <v>14</v>
      </c>
      <c r="E9" s="1" t="s">
        <v>43</v>
      </c>
      <c r="F9" s="2">
        <v>1</v>
      </c>
      <c r="G9" s="85" t="s">
        <v>12</v>
      </c>
      <c r="H9" s="14">
        <v>1</v>
      </c>
      <c r="I9" s="14">
        <v>1</v>
      </c>
      <c r="J9" s="14"/>
      <c r="K9" s="14"/>
      <c r="L9" s="14"/>
      <c r="M9" s="14"/>
      <c r="N9" s="14"/>
      <c r="O9" s="14"/>
      <c r="P9" s="14">
        <v>1</v>
      </c>
      <c r="Q9" s="14">
        <v>1</v>
      </c>
      <c r="R9" s="14"/>
      <c r="S9" s="14"/>
      <c r="T9" s="14"/>
      <c r="U9" s="14"/>
      <c r="V9" s="14">
        <v>1</v>
      </c>
      <c r="W9" s="14">
        <v>1</v>
      </c>
      <c r="X9" s="31"/>
      <c r="Y9" s="92">
        <f>(Q11+P11+Q9+P9+I11+H11+I9+H9+I10+Q10)</f>
        <v>12</v>
      </c>
      <c r="Z9" s="92">
        <f>(V9+V11)</f>
        <v>2</v>
      </c>
      <c r="AA9" s="92">
        <f>(W9+W11)</f>
        <v>2</v>
      </c>
      <c r="AB9" s="85" t="s">
        <v>17</v>
      </c>
    </row>
    <row r="10" spans="1:58" x14ac:dyDescent="0.25">
      <c r="A10" s="80"/>
      <c r="B10" s="80"/>
      <c r="C10" s="80"/>
      <c r="D10" s="2" t="s">
        <v>15</v>
      </c>
      <c r="E10" s="2" t="s">
        <v>44</v>
      </c>
      <c r="F10" s="2">
        <v>0</v>
      </c>
      <c r="G10" s="86"/>
      <c r="H10" s="14"/>
      <c r="I10" s="14">
        <v>0</v>
      </c>
      <c r="J10" s="14"/>
      <c r="K10" s="14"/>
      <c r="L10" s="14"/>
      <c r="M10" s="14"/>
      <c r="N10" s="14"/>
      <c r="O10" s="14"/>
      <c r="P10" s="14"/>
      <c r="Q10" s="14">
        <v>0</v>
      </c>
      <c r="R10" s="14"/>
      <c r="S10" s="14"/>
      <c r="T10" s="14"/>
      <c r="U10" s="14"/>
      <c r="V10" s="14"/>
      <c r="W10" s="14"/>
      <c r="X10" s="15"/>
      <c r="Y10" s="93"/>
      <c r="Z10" s="93"/>
      <c r="AA10" s="93"/>
      <c r="AB10" s="86"/>
    </row>
    <row r="11" spans="1:58" x14ac:dyDescent="0.25">
      <c r="A11" s="81"/>
      <c r="B11" s="81"/>
      <c r="C11" s="81"/>
      <c r="D11" s="2" t="s">
        <v>16</v>
      </c>
      <c r="E11" s="2"/>
      <c r="F11" s="2">
        <v>3</v>
      </c>
      <c r="G11" s="87"/>
      <c r="H11" s="14">
        <v>1</v>
      </c>
      <c r="I11" s="14">
        <v>3</v>
      </c>
      <c r="J11" s="14"/>
      <c r="K11" s="14"/>
      <c r="L11" s="14"/>
      <c r="M11" s="14"/>
      <c r="N11" s="14"/>
      <c r="O11" s="14"/>
      <c r="P11" s="14">
        <v>1</v>
      </c>
      <c r="Q11" s="14">
        <v>3</v>
      </c>
      <c r="R11" s="14"/>
      <c r="S11" s="14"/>
      <c r="T11" s="14"/>
      <c r="U11" s="14"/>
      <c r="V11" s="14">
        <v>1</v>
      </c>
      <c r="W11" s="14">
        <v>1</v>
      </c>
      <c r="X11" s="15"/>
      <c r="Y11" s="94"/>
      <c r="Z11" s="94"/>
      <c r="AA11" s="94"/>
      <c r="AB11" s="87"/>
    </row>
    <row r="12" spans="1:58" s="5" customFormat="1" ht="15.75" customHeight="1" x14ac:dyDescent="0.25">
      <c r="A12" s="20"/>
      <c r="B12" s="17"/>
      <c r="C12" s="17"/>
      <c r="D12" s="18"/>
      <c r="E12" s="18"/>
      <c r="F12" s="18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7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x14ac:dyDescent="0.25">
      <c r="A13" s="79">
        <v>3</v>
      </c>
      <c r="B13" s="88" t="s">
        <v>76</v>
      </c>
      <c r="C13" s="79">
        <v>4036</v>
      </c>
      <c r="D13" s="1" t="s">
        <v>14</v>
      </c>
      <c r="E13" s="1" t="s">
        <v>45</v>
      </c>
      <c r="F13" s="2">
        <v>2</v>
      </c>
      <c r="G13" s="85" t="s">
        <v>12</v>
      </c>
      <c r="H13" s="14">
        <v>2</v>
      </c>
      <c r="I13" s="14">
        <v>2</v>
      </c>
      <c r="J13" s="14"/>
      <c r="K13" s="14"/>
      <c r="L13" s="14"/>
      <c r="M13" s="14"/>
      <c r="N13" s="14"/>
      <c r="O13" s="14"/>
      <c r="P13" s="14">
        <v>2</v>
      </c>
      <c r="Q13" s="14">
        <v>2</v>
      </c>
      <c r="R13" s="14"/>
      <c r="S13" s="14"/>
      <c r="T13" s="14"/>
      <c r="U13" s="14"/>
      <c r="V13" s="14">
        <v>2</v>
      </c>
      <c r="W13" s="14">
        <v>2</v>
      </c>
      <c r="X13" s="14"/>
      <c r="Y13" s="92">
        <f>(Q15+P15+Q14+Q13+P13+H13+I13+I14+I15+H15)</f>
        <v>18</v>
      </c>
      <c r="Z13" s="92">
        <f>(V13+V15)</f>
        <v>3</v>
      </c>
      <c r="AA13" s="92">
        <f>(W13+W15)</f>
        <v>3</v>
      </c>
      <c r="AB13" s="85" t="s">
        <v>17</v>
      </c>
    </row>
    <row r="14" spans="1:58" x14ac:dyDescent="0.25">
      <c r="A14" s="80"/>
      <c r="B14" s="89"/>
      <c r="C14" s="80"/>
      <c r="D14" s="2" t="s">
        <v>15</v>
      </c>
      <c r="E14" s="38" t="s">
        <v>69</v>
      </c>
      <c r="F14" s="2">
        <v>1</v>
      </c>
      <c r="G14" s="86" t="s">
        <v>13</v>
      </c>
      <c r="H14" s="14"/>
      <c r="I14" s="14">
        <v>1</v>
      </c>
      <c r="J14" s="14"/>
      <c r="K14" s="14"/>
      <c r="L14" s="14"/>
      <c r="M14" s="14"/>
      <c r="N14" s="14"/>
      <c r="O14" s="14"/>
      <c r="P14" s="14"/>
      <c r="Q14" s="14">
        <v>1</v>
      </c>
      <c r="R14" s="14"/>
      <c r="S14" s="14"/>
      <c r="T14" s="14"/>
      <c r="U14" s="14"/>
      <c r="V14" s="14"/>
      <c r="W14" s="14"/>
      <c r="X14" s="14"/>
      <c r="Y14" s="93"/>
      <c r="Z14" s="93"/>
      <c r="AA14" s="93"/>
      <c r="AB14" s="86"/>
    </row>
    <row r="15" spans="1:58" x14ac:dyDescent="0.25">
      <c r="A15" s="81"/>
      <c r="B15" s="90"/>
      <c r="C15" s="81"/>
      <c r="D15" s="2" t="s">
        <v>16</v>
      </c>
      <c r="E15" s="2"/>
      <c r="F15" s="38">
        <v>3</v>
      </c>
      <c r="G15" s="87" t="s">
        <v>13</v>
      </c>
      <c r="H15" s="14">
        <v>1</v>
      </c>
      <c r="I15" s="14">
        <v>3</v>
      </c>
      <c r="J15" s="14"/>
      <c r="K15" s="14"/>
      <c r="L15" s="14"/>
      <c r="M15" s="14"/>
      <c r="N15" s="14"/>
      <c r="O15" s="14"/>
      <c r="P15" s="14">
        <v>1</v>
      </c>
      <c r="Q15" s="14">
        <v>3</v>
      </c>
      <c r="R15" s="14"/>
      <c r="S15" s="14"/>
      <c r="T15" s="14"/>
      <c r="U15" s="14"/>
      <c r="V15" s="14">
        <v>1</v>
      </c>
      <c r="W15" s="14">
        <v>1</v>
      </c>
      <c r="X15" s="14"/>
      <c r="Y15" s="94"/>
      <c r="Z15" s="94"/>
      <c r="AA15" s="94"/>
      <c r="AB15" s="87"/>
    </row>
    <row r="16" spans="1:58" s="5" customFormat="1" ht="11.25" customHeight="1" x14ac:dyDescent="0.25">
      <c r="A16" s="18"/>
      <c r="B16" s="20"/>
      <c r="C16" s="20"/>
      <c r="D16" s="18"/>
      <c r="E16" s="18"/>
      <c r="F16" s="18"/>
      <c r="G16" s="19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0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ht="31.5" x14ac:dyDescent="0.25">
      <c r="A17" s="79">
        <v>4</v>
      </c>
      <c r="B17" s="88" t="s">
        <v>75</v>
      </c>
      <c r="C17" s="79">
        <v>2454</v>
      </c>
      <c r="D17" s="1" t="s">
        <v>14</v>
      </c>
      <c r="E17" s="1" t="s">
        <v>46</v>
      </c>
      <c r="F17" s="2">
        <v>4</v>
      </c>
      <c r="G17" s="85" t="s">
        <v>12</v>
      </c>
      <c r="H17" s="14">
        <v>4</v>
      </c>
      <c r="I17" s="14">
        <v>4</v>
      </c>
      <c r="J17" s="14"/>
      <c r="K17" s="14"/>
      <c r="L17" s="14"/>
      <c r="M17" s="14"/>
      <c r="N17" s="14"/>
      <c r="O17" s="14"/>
      <c r="P17" s="14">
        <v>4</v>
      </c>
      <c r="Q17" s="14">
        <v>4</v>
      </c>
      <c r="R17" s="14"/>
      <c r="S17" s="14"/>
      <c r="T17" s="14"/>
      <c r="U17" s="14"/>
      <c r="V17" s="14">
        <v>4</v>
      </c>
      <c r="W17" s="14">
        <v>4</v>
      </c>
      <c r="X17" s="14"/>
      <c r="Y17" s="92">
        <f>(Q17+P17+Q18+Q19+P19+H17+I17+I18+I19+H19)</f>
        <v>30</v>
      </c>
      <c r="Z17" s="92">
        <f>(V17+V19)</f>
        <v>5</v>
      </c>
      <c r="AA17" s="92">
        <f>(W17+W19)</f>
        <v>5</v>
      </c>
      <c r="AB17" s="85" t="s">
        <v>17</v>
      </c>
    </row>
    <row r="18" spans="1:58" ht="31.5" x14ac:dyDescent="0.25">
      <c r="A18" s="80"/>
      <c r="B18" s="89"/>
      <c r="C18" s="80"/>
      <c r="D18" s="2" t="s">
        <v>15</v>
      </c>
      <c r="E18" s="1" t="s">
        <v>48</v>
      </c>
      <c r="F18" s="2">
        <v>3</v>
      </c>
      <c r="G18" s="86"/>
      <c r="H18" s="14"/>
      <c r="I18" s="14">
        <v>3</v>
      </c>
      <c r="J18" s="14"/>
      <c r="K18" s="14"/>
      <c r="L18" s="14"/>
      <c r="M18" s="14"/>
      <c r="N18" s="14"/>
      <c r="O18" s="14"/>
      <c r="P18" s="14"/>
      <c r="Q18" s="14">
        <v>3</v>
      </c>
      <c r="R18" s="14"/>
      <c r="S18" s="14"/>
      <c r="T18" s="14"/>
      <c r="U18" s="14"/>
      <c r="V18" s="14"/>
      <c r="W18" s="14"/>
      <c r="X18" s="14"/>
      <c r="Y18" s="93"/>
      <c r="Z18" s="93"/>
      <c r="AA18" s="93"/>
      <c r="AB18" s="86"/>
    </row>
    <row r="19" spans="1:58" x14ac:dyDescent="0.25">
      <c r="A19" s="81"/>
      <c r="B19" s="90"/>
      <c r="C19" s="81"/>
      <c r="D19" s="2" t="s">
        <v>16</v>
      </c>
      <c r="E19" s="2"/>
      <c r="F19" s="38">
        <v>3</v>
      </c>
      <c r="G19" s="87"/>
      <c r="H19" s="14">
        <v>1</v>
      </c>
      <c r="I19" s="14">
        <v>3</v>
      </c>
      <c r="J19" s="14"/>
      <c r="K19" s="14"/>
      <c r="L19" s="14"/>
      <c r="M19" s="14"/>
      <c r="N19" s="14"/>
      <c r="O19" s="14"/>
      <c r="P19" s="14">
        <v>1</v>
      </c>
      <c r="Q19" s="14">
        <v>3</v>
      </c>
      <c r="R19" s="14"/>
      <c r="S19" s="14"/>
      <c r="T19" s="14"/>
      <c r="U19" s="14"/>
      <c r="V19" s="14">
        <v>1</v>
      </c>
      <c r="W19" s="14">
        <v>1</v>
      </c>
      <c r="X19" s="14"/>
      <c r="Y19" s="94"/>
      <c r="Z19" s="94"/>
      <c r="AA19" s="94"/>
      <c r="AB19" s="87"/>
    </row>
    <row r="20" spans="1:58" s="5" customFormat="1" ht="15.75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ht="31.5" x14ac:dyDescent="0.25">
      <c r="A21" s="79">
        <v>5</v>
      </c>
      <c r="B21" s="79" t="s">
        <v>27</v>
      </c>
      <c r="C21" s="79">
        <v>929</v>
      </c>
      <c r="D21" s="1" t="s">
        <v>14</v>
      </c>
      <c r="E21" s="1" t="s">
        <v>50</v>
      </c>
      <c r="F21" s="2">
        <v>3</v>
      </c>
      <c r="G21" s="85" t="s">
        <v>12</v>
      </c>
      <c r="H21" s="14">
        <v>3</v>
      </c>
      <c r="I21" s="14">
        <v>3</v>
      </c>
      <c r="J21" s="14"/>
      <c r="K21" s="14"/>
      <c r="L21" s="14"/>
      <c r="M21" s="14"/>
      <c r="N21" s="14"/>
      <c r="O21" s="14"/>
      <c r="P21" s="14">
        <v>3</v>
      </c>
      <c r="Q21" s="14">
        <v>3</v>
      </c>
      <c r="R21" s="14"/>
      <c r="S21" s="14"/>
      <c r="T21" s="14"/>
      <c r="U21" s="14"/>
      <c r="V21" s="38"/>
      <c r="W21" s="38"/>
      <c r="X21" s="14"/>
      <c r="Y21" s="92">
        <f>(H21+I21+I23+I24+H24+P21+Q21+Q23+Q24+P24)</f>
        <v>24</v>
      </c>
      <c r="Z21" s="92">
        <f>(V22+V24)</f>
        <v>2</v>
      </c>
      <c r="AA21" s="92">
        <f>(W22+W24)</f>
        <v>2</v>
      </c>
      <c r="AB21" s="85" t="s">
        <v>17</v>
      </c>
    </row>
    <row r="22" spans="1:58" x14ac:dyDescent="0.25">
      <c r="A22" s="80"/>
      <c r="B22" s="80"/>
      <c r="C22" s="80"/>
      <c r="D22" s="1" t="s">
        <v>82</v>
      </c>
      <c r="E22" s="40" t="s">
        <v>83</v>
      </c>
      <c r="F22" s="2">
        <v>1</v>
      </c>
      <c r="G22" s="8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2">
        <v>1</v>
      </c>
      <c r="W22" s="2">
        <v>1</v>
      </c>
      <c r="X22" s="14"/>
      <c r="Y22" s="93"/>
      <c r="Z22" s="93"/>
      <c r="AA22" s="93"/>
      <c r="AB22" s="86"/>
    </row>
    <row r="23" spans="1:58" x14ac:dyDescent="0.25">
      <c r="A23" s="80"/>
      <c r="B23" s="80"/>
      <c r="C23" s="80"/>
      <c r="D23" s="2" t="s">
        <v>15</v>
      </c>
      <c r="E23" s="2" t="s">
        <v>51</v>
      </c>
      <c r="F23" s="2">
        <v>2</v>
      </c>
      <c r="G23" s="86" t="s">
        <v>13</v>
      </c>
      <c r="H23" s="14"/>
      <c r="I23" s="14">
        <v>2</v>
      </c>
      <c r="J23" s="14"/>
      <c r="K23" s="14"/>
      <c r="L23" s="14"/>
      <c r="M23" s="14"/>
      <c r="N23" s="14"/>
      <c r="O23" s="14"/>
      <c r="P23" s="14"/>
      <c r="Q23" s="14">
        <v>2</v>
      </c>
      <c r="R23" s="14"/>
      <c r="S23" s="14"/>
      <c r="T23" s="14"/>
      <c r="U23" s="14"/>
      <c r="V23" s="14"/>
      <c r="W23" s="14"/>
      <c r="X23" s="14"/>
      <c r="Y23" s="93"/>
      <c r="Z23" s="93"/>
      <c r="AA23" s="93"/>
      <c r="AB23" s="86"/>
    </row>
    <row r="24" spans="1:58" x14ac:dyDescent="0.25">
      <c r="A24" s="81"/>
      <c r="B24" s="81"/>
      <c r="C24" s="81"/>
      <c r="D24" s="2" t="s">
        <v>16</v>
      </c>
      <c r="E24" s="2"/>
      <c r="F24" s="2">
        <v>3</v>
      </c>
      <c r="G24" s="87" t="s">
        <v>13</v>
      </c>
      <c r="H24" s="14">
        <v>1</v>
      </c>
      <c r="I24" s="14">
        <v>3</v>
      </c>
      <c r="J24" s="14"/>
      <c r="K24" s="14"/>
      <c r="L24" s="14"/>
      <c r="M24" s="14"/>
      <c r="N24" s="14"/>
      <c r="O24" s="14"/>
      <c r="P24" s="14">
        <v>1</v>
      </c>
      <c r="Q24" s="14">
        <v>3</v>
      </c>
      <c r="R24" s="14"/>
      <c r="S24" s="14"/>
      <c r="T24" s="14"/>
      <c r="U24" s="14"/>
      <c r="V24" s="14">
        <v>1</v>
      </c>
      <c r="W24" s="14">
        <v>1</v>
      </c>
      <c r="X24" s="14"/>
      <c r="Y24" s="94"/>
      <c r="Z24" s="94"/>
      <c r="AA24" s="94"/>
      <c r="AB24" s="87"/>
    </row>
    <row r="25" spans="1:58" s="5" customFormat="1" ht="16.5" customHeight="1" x14ac:dyDescent="0.25">
      <c r="A25" s="20"/>
      <c r="B25" s="20"/>
      <c r="C25" s="20"/>
      <c r="D25" s="18"/>
      <c r="E25" s="18"/>
      <c r="F25" s="18"/>
      <c r="G25" s="19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20"/>
      <c r="Y25" s="20"/>
      <c r="Z25" s="20"/>
      <c r="AA25" s="20"/>
      <c r="AB25" s="20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x14ac:dyDescent="0.25">
      <c r="A26" s="79">
        <v>6</v>
      </c>
      <c r="B26" s="79" t="s">
        <v>28</v>
      </c>
      <c r="C26" s="79">
        <v>188</v>
      </c>
      <c r="D26" s="1" t="s">
        <v>14</v>
      </c>
      <c r="E26" s="1" t="s">
        <v>52</v>
      </c>
      <c r="F26" s="2">
        <v>1</v>
      </c>
      <c r="G26" s="85" t="s">
        <v>12</v>
      </c>
      <c r="H26" s="14">
        <v>1</v>
      </c>
      <c r="I26" s="14">
        <v>1</v>
      </c>
      <c r="J26" s="14"/>
      <c r="K26" s="14"/>
      <c r="L26" s="14"/>
      <c r="M26" s="14"/>
      <c r="N26" s="14"/>
      <c r="O26" s="14"/>
      <c r="P26" s="14">
        <v>1</v>
      </c>
      <c r="Q26" s="14">
        <v>1</v>
      </c>
      <c r="R26" s="14"/>
      <c r="S26" s="14"/>
      <c r="T26" s="14"/>
      <c r="U26" s="14"/>
      <c r="V26" s="14">
        <v>1</v>
      </c>
      <c r="W26" s="14">
        <v>1</v>
      </c>
      <c r="X26" s="14"/>
      <c r="Y26" s="92">
        <f>(Q26+Q27+Q28+P28+P26+I26+H26+I27+I28+H28)</f>
        <v>14</v>
      </c>
      <c r="Z26" s="92">
        <f>(V26+V28)</f>
        <v>2</v>
      </c>
      <c r="AA26" s="92">
        <f>(W26+W28)</f>
        <v>2</v>
      </c>
      <c r="AB26" s="85" t="s">
        <v>17</v>
      </c>
    </row>
    <row r="27" spans="1:58" x14ac:dyDescent="0.25">
      <c r="A27" s="80"/>
      <c r="B27" s="80"/>
      <c r="C27" s="80"/>
      <c r="D27" s="2" t="s">
        <v>15</v>
      </c>
      <c r="E27" s="2" t="s">
        <v>53</v>
      </c>
      <c r="F27" s="2">
        <v>1</v>
      </c>
      <c r="G27" s="86"/>
      <c r="H27" s="14"/>
      <c r="I27" s="14">
        <v>1</v>
      </c>
      <c r="J27" s="14"/>
      <c r="K27" s="14"/>
      <c r="L27" s="14"/>
      <c r="M27" s="14"/>
      <c r="N27" s="14"/>
      <c r="O27" s="14"/>
      <c r="P27" s="14"/>
      <c r="Q27" s="14">
        <v>1</v>
      </c>
      <c r="R27" s="14"/>
      <c r="S27" s="14"/>
      <c r="T27" s="14"/>
      <c r="U27" s="14"/>
      <c r="V27" s="14"/>
      <c r="W27" s="14"/>
      <c r="X27" s="14"/>
      <c r="Y27" s="93"/>
      <c r="Z27" s="93"/>
      <c r="AA27" s="93"/>
      <c r="AB27" s="86"/>
    </row>
    <row r="28" spans="1:58" x14ac:dyDescent="0.25">
      <c r="A28" s="81"/>
      <c r="B28" s="81"/>
      <c r="C28" s="81"/>
      <c r="D28" s="2" t="s">
        <v>16</v>
      </c>
      <c r="E28" s="2"/>
      <c r="F28" s="2">
        <v>3</v>
      </c>
      <c r="G28" s="87"/>
      <c r="H28" s="14">
        <v>1</v>
      </c>
      <c r="I28" s="14">
        <v>3</v>
      </c>
      <c r="J28" s="14"/>
      <c r="K28" s="14"/>
      <c r="L28" s="14"/>
      <c r="M28" s="14"/>
      <c r="N28" s="14"/>
      <c r="O28" s="14"/>
      <c r="P28" s="14">
        <v>1</v>
      </c>
      <c r="Q28" s="14">
        <v>3</v>
      </c>
      <c r="R28" s="14"/>
      <c r="S28" s="14"/>
      <c r="T28" s="14"/>
      <c r="U28" s="14"/>
      <c r="V28" s="14">
        <v>1</v>
      </c>
      <c r="W28" s="14">
        <v>1</v>
      </c>
      <c r="X28" s="14"/>
      <c r="Y28" s="94"/>
      <c r="Z28" s="94"/>
      <c r="AA28" s="94"/>
      <c r="AB28" s="87"/>
    </row>
    <row r="29" spans="1:58" s="5" customFormat="1" ht="9.75" customHeight="1" x14ac:dyDescent="0.25">
      <c r="A29" s="7"/>
      <c r="B29" s="7"/>
      <c r="C29" s="7"/>
      <c r="D29" s="4"/>
      <c r="E29" s="4"/>
      <c r="F29" s="4"/>
      <c r="G29" s="2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x14ac:dyDescent="0.25">
      <c r="A30" s="79">
        <v>7</v>
      </c>
      <c r="B30" s="79" t="s">
        <v>29</v>
      </c>
      <c r="C30" s="79">
        <v>1384</v>
      </c>
      <c r="D30" s="1" t="s">
        <v>14</v>
      </c>
      <c r="E30" s="1" t="s">
        <v>54</v>
      </c>
      <c r="F30" s="2">
        <v>1</v>
      </c>
      <c r="G30" s="85" t="s">
        <v>12</v>
      </c>
      <c r="H30" s="14">
        <v>1</v>
      </c>
      <c r="I30" s="14">
        <v>1</v>
      </c>
      <c r="J30" s="14"/>
      <c r="K30" s="14"/>
      <c r="L30" s="14"/>
      <c r="M30" s="14"/>
      <c r="N30" s="14"/>
      <c r="O30" s="14"/>
      <c r="P30" s="14">
        <v>1</v>
      </c>
      <c r="Q30" s="14">
        <v>1</v>
      </c>
      <c r="R30" s="14"/>
      <c r="S30" s="14"/>
      <c r="T30" s="14"/>
      <c r="U30" s="14"/>
      <c r="V30" s="14">
        <v>1</v>
      </c>
      <c r="W30" s="14">
        <v>1</v>
      </c>
      <c r="X30" s="14"/>
      <c r="Y30" s="92">
        <f>(H30+I30+I31+H32+I32+P30+Q30+Q31+P32+Q32)</f>
        <v>12</v>
      </c>
      <c r="Z30" s="92">
        <f>(V30+V32)</f>
        <v>2</v>
      </c>
      <c r="AA30" s="92">
        <f>(W30+W32)</f>
        <v>2</v>
      </c>
      <c r="AB30" s="85" t="s">
        <v>17</v>
      </c>
    </row>
    <row r="31" spans="1:58" x14ac:dyDescent="0.25">
      <c r="A31" s="80"/>
      <c r="B31" s="80"/>
      <c r="C31" s="80"/>
      <c r="D31" s="2" t="s">
        <v>15</v>
      </c>
      <c r="E31" s="40" t="s">
        <v>55</v>
      </c>
      <c r="F31" s="2">
        <v>0</v>
      </c>
      <c r="G31" s="86"/>
      <c r="H31" s="14"/>
      <c r="I31" s="14">
        <v>0</v>
      </c>
      <c r="J31" s="14"/>
      <c r="K31" s="14"/>
      <c r="L31" s="14"/>
      <c r="M31" s="14"/>
      <c r="N31" s="14"/>
      <c r="O31" s="14"/>
      <c r="P31" s="14"/>
      <c r="Q31" s="14">
        <v>0</v>
      </c>
      <c r="R31" s="14"/>
      <c r="S31" s="14"/>
      <c r="T31" s="14"/>
      <c r="U31" s="14"/>
      <c r="V31" s="14"/>
      <c r="W31" s="14"/>
      <c r="X31" s="14"/>
      <c r="Y31" s="93"/>
      <c r="Z31" s="93"/>
      <c r="AA31" s="93"/>
      <c r="AB31" s="86"/>
    </row>
    <row r="32" spans="1:58" x14ac:dyDescent="0.25">
      <c r="A32" s="81"/>
      <c r="B32" s="81"/>
      <c r="C32" s="81"/>
      <c r="D32" s="2" t="s">
        <v>16</v>
      </c>
      <c r="E32" s="2"/>
      <c r="F32" s="2">
        <v>3</v>
      </c>
      <c r="G32" s="87"/>
      <c r="H32" s="14">
        <v>1</v>
      </c>
      <c r="I32" s="14">
        <v>3</v>
      </c>
      <c r="J32" s="14"/>
      <c r="K32" s="14"/>
      <c r="L32" s="14"/>
      <c r="M32" s="14"/>
      <c r="N32" s="14"/>
      <c r="O32" s="14"/>
      <c r="P32" s="14">
        <v>1</v>
      </c>
      <c r="Q32" s="14">
        <v>3</v>
      </c>
      <c r="R32" s="14"/>
      <c r="S32" s="14"/>
      <c r="T32" s="14"/>
      <c r="U32" s="14"/>
      <c r="V32" s="14">
        <v>1</v>
      </c>
      <c r="W32" s="14">
        <v>1</v>
      </c>
      <c r="X32" s="14"/>
      <c r="Y32" s="94"/>
      <c r="Z32" s="94"/>
      <c r="AA32" s="94"/>
      <c r="AB32" s="87"/>
    </row>
    <row r="33" spans="1:58" s="5" customFormat="1" ht="12.75" customHeight="1" x14ac:dyDescent="0.25">
      <c r="A33" s="7"/>
      <c r="B33" s="20"/>
      <c r="C33" s="20"/>
      <c r="D33" s="18"/>
      <c r="E33" s="18"/>
      <c r="F33" s="18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x14ac:dyDescent="0.25">
      <c r="A34" s="79">
        <v>8</v>
      </c>
      <c r="B34" s="88" t="s">
        <v>77</v>
      </c>
      <c r="C34" s="79">
        <v>2204</v>
      </c>
      <c r="D34" s="1" t="s">
        <v>14</v>
      </c>
      <c r="E34" s="1" t="s">
        <v>56</v>
      </c>
      <c r="F34" s="2">
        <v>2</v>
      </c>
      <c r="G34" s="85" t="s">
        <v>12</v>
      </c>
      <c r="H34" s="14">
        <v>2</v>
      </c>
      <c r="I34" s="14">
        <v>2</v>
      </c>
      <c r="J34" s="14"/>
      <c r="K34" s="14"/>
      <c r="L34" s="14"/>
      <c r="M34" s="14"/>
      <c r="N34" s="14"/>
      <c r="O34" s="14"/>
      <c r="P34" s="14">
        <v>2</v>
      </c>
      <c r="Q34" s="14">
        <v>2</v>
      </c>
      <c r="R34" s="14"/>
      <c r="S34" s="14"/>
      <c r="T34" s="14"/>
      <c r="U34" s="14"/>
      <c r="V34" s="14">
        <v>2</v>
      </c>
      <c r="W34" s="14">
        <v>2</v>
      </c>
      <c r="X34" s="14"/>
      <c r="Y34" s="92">
        <f>(H34+I34+H35+I35+H36+I36+P34+Q34+P35+Q35+P36+Q36)</f>
        <v>18</v>
      </c>
      <c r="Z34" s="92">
        <f>(V34+V36)</f>
        <v>3</v>
      </c>
      <c r="AA34" s="92">
        <f>(W34+W36)</f>
        <v>3</v>
      </c>
      <c r="AB34" s="85" t="s">
        <v>17</v>
      </c>
    </row>
    <row r="35" spans="1:58" x14ac:dyDescent="0.25">
      <c r="A35" s="80"/>
      <c r="B35" s="89"/>
      <c r="C35" s="80"/>
      <c r="D35" s="2" t="s">
        <v>15</v>
      </c>
      <c r="E35" s="41" t="s">
        <v>62</v>
      </c>
      <c r="F35" s="2">
        <v>1</v>
      </c>
      <c r="G35" s="86"/>
      <c r="H35" s="14"/>
      <c r="I35" s="14">
        <v>1</v>
      </c>
      <c r="J35" s="14"/>
      <c r="K35" s="14"/>
      <c r="L35" s="14"/>
      <c r="M35" s="14"/>
      <c r="N35" s="14"/>
      <c r="O35" s="14"/>
      <c r="P35" s="14"/>
      <c r="Q35" s="14">
        <v>1</v>
      </c>
      <c r="R35" s="14"/>
      <c r="S35" s="14"/>
      <c r="T35" s="14"/>
      <c r="U35" s="14"/>
      <c r="V35" s="14"/>
      <c r="W35" s="14"/>
      <c r="X35" s="14"/>
      <c r="Y35" s="93"/>
      <c r="Z35" s="93"/>
      <c r="AA35" s="93"/>
      <c r="AB35" s="86"/>
    </row>
    <row r="36" spans="1:58" x14ac:dyDescent="0.25">
      <c r="A36" s="81"/>
      <c r="B36" s="90"/>
      <c r="C36" s="81"/>
      <c r="D36" s="2" t="s">
        <v>16</v>
      </c>
      <c r="E36" s="2"/>
      <c r="F36" s="2">
        <v>3</v>
      </c>
      <c r="G36" s="87"/>
      <c r="H36" s="14">
        <v>1</v>
      </c>
      <c r="I36" s="14">
        <v>3</v>
      </c>
      <c r="J36" s="14"/>
      <c r="K36" s="14"/>
      <c r="L36" s="14"/>
      <c r="M36" s="14"/>
      <c r="N36" s="14"/>
      <c r="O36" s="14"/>
      <c r="P36" s="14">
        <v>1</v>
      </c>
      <c r="Q36" s="14">
        <v>3</v>
      </c>
      <c r="R36" s="14"/>
      <c r="S36" s="14"/>
      <c r="T36" s="14"/>
      <c r="U36" s="14"/>
      <c r="V36" s="14">
        <v>1</v>
      </c>
      <c r="W36" s="14">
        <v>1</v>
      </c>
      <c r="X36" s="14"/>
      <c r="Y36" s="94"/>
      <c r="Z36" s="94"/>
      <c r="AA36" s="94"/>
      <c r="AB36" s="87"/>
    </row>
    <row r="37" spans="1:58" s="5" customFormat="1" ht="12.75" customHeight="1" x14ac:dyDescent="0.25">
      <c r="A37" s="17"/>
      <c r="B37" s="17"/>
      <c r="C37" s="17"/>
      <c r="D37" s="18"/>
      <c r="E37" s="18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ht="31.5" x14ac:dyDescent="0.25">
      <c r="A38" s="79">
        <v>9</v>
      </c>
      <c r="B38" s="79" t="s">
        <v>31</v>
      </c>
      <c r="C38" s="79">
        <v>597</v>
      </c>
      <c r="D38" s="1" t="s">
        <v>14</v>
      </c>
      <c r="E38" s="1" t="s">
        <v>57</v>
      </c>
      <c r="F38" s="2">
        <v>3</v>
      </c>
      <c r="G38" s="85" t="s">
        <v>12</v>
      </c>
      <c r="H38" s="14">
        <v>3</v>
      </c>
      <c r="I38" s="14">
        <v>3</v>
      </c>
      <c r="J38" s="14"/>
      <c r="K38" s="14"/>
      <c r="L38" s="14"/>
      <c r="M38" s="14"/>
      <c r="N38" s="14"/>
      <c r="O38" s="14"/>
      <c r="P38" s="14">
        <v>3</v>
      </c>
      <c r="Q38" s="14">
        <v>3</v>
      </c>
      <c r="R38" s="14"/>
      <c r="S38" s="14"/>
      <c r="T38" s="14"/>
      <c r="U38" s="14"/>
      <c r="V38" s="38"/>
      <c r="W38" s="38"/>
      <c r="X38" s="14"/>
      <c r="Y38" s="92">
        <f>(H38+I38+H40+I40+H41+I41+P38+Q38+P40+Q40+P41+Q41)</f>
        <v>22</v>
      </c>
      <c r="Z38" s="92">
        <f>(V39+V41)</f>
        <v>2</v>
      </c>
      <c r="AA38" s="92">
        <f>(W39+W41)</f>
        <v>2</v>
      </c>
      <c r="AB38" s="85" t="s">
        <v>17</v>
      </c>
    </row>
    <row r="39" spans="1:58" x14ac:dyDescent="0.25">
      <c r="A39" s="80"/>
      <c r="B39" s="80"/>
      <c r="C39" s="80"/>
      <c r="D39" s="1" t="s">
        <v>82</v>
      </c>
      <c r="E39" s="40" t="s">
        <v>83</v>
      </c>
      <c r="F39" s="2"/>
      <c r="G39" s="86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2">
        <v>1</v>
      </c>
      <c r="W39" s="2">
        <v>1</v>
      </c>
      <c r="X39" s="14"/>
      <c r="Y39" s="93"/>
      <c r="Z39" s="93"/>
      <c r="AA39" s="93"/>
      <c r="AB39" s="86"/>
    </row>
    <row r="40" spans="1:58" x14ac:dyDescent="0.25">
      <c r="A40" s="80"/>
      <c r="B40" s="80"/>
      <c r="C40" s="80"/>
      <c r="D40" s="2" t="s">
        <v>15</v>
      </c>
      <c r="E40" s="2" t="s">
        <v>58</v>
      </c>
      <c r="F40" s="2">
        <v>1</v>
      </c>
      <c r="G40" s="86"/>
      <c r="H40" s="14"/>
      <c r="I40" s="14">
        <v>1</v>
      </c>
      <c r="J40" s="14"/>
      <c r="K40" s="14"/>
      <c r="L40" s="14"/>
      <c r="M40" s="14"/>
      <c r="N40" s="14"/>
      <c r="O40" s="14"/>
      <c r="P40" s="14"/>
      <c r="Q40" s="14">
        <v>1</v>
      </c>
      <c r="R40" s="14"/>
      <c r="S40" s="14"/>
      <c r="T40" s="14"/>
      <c r="U40" s="14"/>
      <c r="V40" s="14"/>
      <c r="W40" s="14"/>
      <c r="X40" s="14"/>
      <c r="Y40" s="93"/>
      <c r="Z40" s="93"/>
      <c r="AA40" s="93"/>
      <c r="AB40" s="86"/>
    </row>
    <row r="41" spans="1:58" x14ac:dyDescent="0.25">
      <c r="A41" s="81"/>
      <c r="B41" s="81"/>
      <c r="C41" s="81"/>
      <c r="D41" s="2" t="s">
        <v>16</v>
      </c>
      <c r="F41" s="2">
        <v>3</v>
      </c>
      <c r="G41" s="87"/>
      <c r="H41" s="14">
        <v>1</v>
      </c>
      <c r="I41" s="14">
        <v>3</v>
      </c>
      <c r="J41" s="14"/>
      <c r="K41" s="14"/>
      <c r="L41" s="14"/>
      <c r="M41" s="14"/>
      <c r="N41" s="14"/>
      <c r="O41" s="14"/>
      <c r="P41" s="14">
        <v>1</v>
      </c>
      <c r="Q41" s="14">
        <v>3</v>
      </c>
      <c r="R41" s="14"/>
      <c r="S41" s="14"/>
      <c r="T41" s="14"/>
      <c r="U41" s="14"/>
      <c r="V41" s="14">
        <v>1</v>
      </c>
      <c r="W41" s="14">
        <v>1</v>
      </c>
      <c r="X41" s="14"/>
      <c r="Y41" s="94"/>
      <c r="Z41" s="94"/>
      <c r="AA41" s="94"/>
      <c r="AB41" s="87"/>
    </row>
    <row r="42" spans="1:58" s="5" customFormat="1" ht="12" customHeight="1" x14ac:dyDescent="0.25">
      <c r="A42" s="20"/>
      <c r="B42" s="20"/>
      <c r="C42" s="20"/>
      <c r="D42" s="18"/>
      <c r="E42" s="18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x14ac:dyDescent="0.25">
      <c r="A43" s="79">
        <v>10</v>
      </c>
      <c r="B43" s="79" t="s">
        <v>32</v>
      </c>
      <c r="C43" s="79">
        <v>2066</v>
      </c>
      <c r="D43" s="1" t="s">
        <v>14</v>
      </c>
      <c r="E43" s="1" t="s">
        <v>74</v>
      </c>
      <c r="F43" s="2">
        <v>2</v>
      </c>
      <c r="G43" s="85" t="s">
        <v>12</v>
      </c>
      <c r="H43" s="14">
        <v>2</v>
      </c>
      <c r="I43" s="14">
        <v>2</v>
      </c>
      <c r="J43" s="14"/>
      <c r="K43" s="14"/>
      <c r="L43" s="14"/>
      <c r="M43" s="14"/>
      <c r="N43" s="14"/>
      <c r="O43" s="14"/>
      <c r="P43" s="14">
        <v>2</v>
      </c>
      <c r="Q43" s="14">
        <v>2</v>
      </c>
      <c r="R43" s="14"/>
      <c r="S43" s="14"/>
      <c r="T43" s="14"/>
      <c r="U43" s="14"/>
      <c r="V43" s="14">
        <v>2</v>
      </c>
      <c r="W43" s="14">
        <v>2</v>
      </c>
      <c r="X43" s="14"/>
      <c r="Y43" s="92">
        <f>(H43+I43+H44+I44+H45+I45+P44+P43+Q43+Q44+P45+Q45)</f>
        <v>18</v>
      </c>
      <c r="Z43" s="92">
        <f>(V43+V45)</f>
        <v>3</v>
      </c>
      <c r="AA43" s="92">
        <f>(W43+W45)</f>
        <v>3</v>
      </c>
      <c r="AB43" s="85" t="s">
        <v>17</v>
      </c>
    </row>
    <row r="44" spans="1:58" x14ac:dyDescent="0.25">
      <c r="A44" s="80"/>
      <c r="B44" s="80"/>
      <c r="C44" s="80"/>
      <c r="D44" s="2" t="s">
        <v>15</v>
      </c>
      <c r="E44" s="41" t="s">
        <v>59</v>
      </c>
      <c r="F44" s="2">
        <v>1</v>
      </c>
      <c r="G44" s="86"/>
      <c r="H44" s="14"/>
      <c r="I44" s="14">
        <v>1</v>
      </c>
      <c r="J44" s="14"/>
      <c r="K44" s="14"/>
      <c r="L44" s="14"/>
      <c r="M44" s="14"/>
      <c r="N44" s="14"/>
      <c r="O44" s="14"/>
      <c r="P44" s="14"/>
      <c r="Q44" s="14">
        <v>1</v>
      </c>
      <c r="R44" s="14"/>
      <c r="S44" s="14"/>
      <c r="T44" s="14"/>
      <c r="U44" s="14"/>
      <c r="V44" s="14"/>
      <c r="W44" s="14"/>
      <c r="X44" s="14"/>
      <c r="Y44" s="93"/>
      <c r="Z44" s="93"/>
      <c r="AA44" s="93"/>
      <c r="AB44" s="86"/>
    </row>
    <row r="45" spans="1:58" x14ac:dyDescent="0.25">
      <c r="A45" s="81"/>
      <c r="B45" s="81"/>
      <c r="C45" s="81"/>
      <c r="D45" s="2" t="s">
        <v>16</v>
      </c>
      <c r="E45" s="2"/>
      <c r="F45" s="2">
        <v>3</v>
      </c>
      <c r="G45" s="87"/>
      <c r="H45" s="14">
        <v>1</v>
      </c>
      <c r="I45" s="14">
        <v>3</v>
      </c>
      <c r="J45" s="14"/>
      <c r="K45" s="14"/>
      <c r="L45" s="14"/>
      <c r="M45" s="14"/>
      <c r="N45" s="14"/>
      <c r="O45" s="14"/>
      <c r="P45" s="14">
        <v>1</v>
      </c>
      <c r="Q45" s="14">
        <v>3</v>
      </c>
      <c r="R45" s="14"/>
      <c r="S45" s="14"/>
      <c r="T45" s="14"/>
      <c r="U45" s="14"/>
      <c r="V45" s="14">
        <v>1</v>
      </c>
      <c r="W45" s="14">
        <v>1</v>
      </c>
      <c r="X45" s="14"/>
      <c r="Y45" s="94"/>
      <c r="Z45" s="94"/>
      <c r="AA45" s="94"/>
      <c r="AB45" s="87"/>
    </row>
    <row r="46" spans="1:58" s="5" customFormat="1" ht="12.75" customHeight="1" x14ac:dyDescent="0.25">
      <c r="A46" s="18"/>
      <c r="B46" s="18"/>
      <c r="C46" s="18"/>
      <c r="D46" s="18"/>
      <c r="E46" s="18"/>
      <c r="F46" s="18"/>
      <c r="G46" s="20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x14ac:dyDescent="0.25">
      <c r="A47" s="79">
        <v>11</v>
      </c>
      <c r="B47" s="79" t="s">
        <v>33</v>
      </c>
      <c r="C47" s="79">
        <v>458</v>
      </c>
      <c r="D47" s="1" t="s">
        <v>14</v>
      </c>
      <c r="E47" s="1" t="s">
        <v>60</v>
      </c>
      <c r="F47" s="2">
        <v>2</v>
      </c>
      <c r="G47" s="85" t="s">
        <v>12</v>
      </c>
      <c r="H47" s="14">
        <v>2</v>
      </c>
      <c r="I47" s="14">
        <v>2</v>
      </c>
      <c r="J47" s="14"/>
      <c r="K47" s="14"/>
      <c r="L47" s="14"/>
      <c r="M47" s="14"/>
      <c r="N47" s="14"/>
      <c r="O47" s="14"/>
      <c r="P47" s="14">
        <v>2</v>
      </c>
      <c r="Q47" s="14">
        <v>2</v>
      </c>
      <c r="R47" s="14"/>
      <c r="S47" s="14"/>
      <c r="T47" s="14"/>
      <c r="U47" s="14"/>
      <c r="V47" s="38"/>
      <c r="W47" s="38"/>
      <c r="X47" s="14"/>
      <c r="Y47" s="92">
        <f>(H47+I47+H49+I49+H50+I50+P47+Q47+P49+Q49+P50+Q50+T49+U49+T50+U50)</f>
        <v>18</v>
      </c>
      <c r="Z47" s="92">
        <f>(V48+V50)</f>
        <v>2</v>
      </c>
      <c r="AA47" s="92">
        <f>(W48+W50)</f>
        <v>2</v>
      </c>
      <c r="AB47" s="85" t="s">
        <v>17</v>
      </c>
    </row>
    <row r="48" spans="1:58" x14ac:dyDescent="0.25">
      <c r="A48" s="80"/>
      <c r="B48" s="80"/>
      <c r="C48" s="80"/>
      <c r="D48" s="1" t="s">
        <v>82</v>
      </c>
      <c r="E48" s="40" t="s">
        <v>83</v>
      </c>
      <c r="F48" s="2"/>
      <c r="G48" s="86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>
        <v>1</v>
      </c>
      <c r="W48" s="14">
        <v>1</v>
      </c>
      <c r="X48" s="14"/>
      <c r="Y48" s="93"/>
      <c r="Z48" s="93"/>
      <c r="AA48" s="93"/>
      <c r="AB48" s="86"/>
    </row>
    <row r="49" spans="1:58" x14ac:dyDescent="0.25">
      <c r="A49" s="80"/>
      <c r="B49" s="80"/>
      <c r="C49" s="80"/>
      <c r="D49" s="2" t="s">
        <v>15</v>
      </c>
      <c r="E49" s="2" t="s">
        <v>64</v>
      </c>
      <c r="F49" s="2">
        <v>1</v>
      </c>
      <c r="G49" s="86" t="s">
        <v>13</v>
      </c>
      <c r="H49" s="14"/>
      <c r="I49" s="14">
        <v>1</v>
      </c>
      <c r="J49" s="14"/>
      <c r="K49" s="14"/>
      <c r="L49" s="14"/>
      <c r="M49" s="14"/>
      <c r="N49" s="14"/>
      <c r="O49" s="14"/>
      <c r="P49" s="14"/>
      <c r="Q49" s="14">
        <v>1</v>
      </c>
      <c r="R49" s="14"/>
      <c r="S49" s="14"/>
      <c r="T49" s="14"/>
      <c r="U49" s="14"/>
      <c r="V49" s="14"/>
      <c r="W49" s="14"/>
      <c r="X49" s="14"/>
      <c r="Y49" s="93"/>
      <c r="Z49" s="93"/>
      <c r="AA49" s="93"/>
      <c r="AB49" s="86"/>
    </row>
    <row r="50" spans="1:58" x14ac:dyDescent="0.25">
      <c r="A50" s="81"/>
      <c r="B50" s="81"/>
      <c r="C50" s="81"/>
      <c r="D50" s="2" t="s">
        <v>16</v>
      </c>
      <c r="E50" s="2"/>
      <c r="F50" s="2">
        <v>3</v>
      </c>
      <c r="G50" s="87" t="s">
        <v>13</v>
      </c>
      <c r="H50" s="14">
        <v>1</v>
      </c>
      <c r="I50" s="14">
        <v>3</v>
      </c>
      <c r="J50" s="14"/>
      <c r="K50" s="14"/>
      <c r="L50" s="14"/>
      <c r="M50" s="14"/>
      <c r="N50" s="14"/>
      <c r="O50" s="14"/>
      <c r="P50" s="14">
        <v>1</v>
      </c>
      <c r="Q50" s="14">
        <v>3</v>
      </c>
      <c r="R50" s="14"/>
      <c r="S50" s="14"/>
      <c r="T50" s="14"/>
      <c r="U50" s="14"/>
      <c r="V50" s="14">
        <v>1</v>
      </c>
      <c r="W50" s="14">
        <v>1</v>
      </c>
      <c r="X50" s="14"/>
      <c r="Y50" s="94"/>
      <c r="Z50" s="94"/>
      <c r="AA50" s="94"/>
      <c r="AB50" s="87"/>
    </row>
    <row r="51" spans="1:58" s="5" customFormat="1" ht="13.5" customHeight="1" x14ac:dyDescent="0.25">
      <c r="A51" s="20"/>
      <c r="B51" s="20"/>
      <c r="C51" s="20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x14ac:dyDescent="0.25">
      <c r="A52" s="79">
        <v>12</v>
      </c>
      <c r="B52" s="79" t="s">
        <v>34</v>
      </c>
      <c r="C52" s="79">
        <v>295</v>
      </c>
      <c r="D52" s="1" t="s">
        <v>14</v>
      </c>
      <c r="E52" s="1" t="s">
        <v>61</v>
      </c>
      <c r="F52" s="2">
        <v>1</v>
      </c>
      <c r="G52" s="85" t="s">
        <v>12</v>
      </c>
      <c r="H52" s="14">
        <v>1</v>
      </c>
      <c r="I52" s="14">
        <v>1</v>
      </c>
      <c r="J52" s="14"/>
      <c r="K52" s="14"/>
      <c r="L52" s="14"/>
      <c r="M52" s="14"/>
      <c r="N52" s="14"/>
      <c r="O52" s="14"/>
      <c r="P52" s="14">
        <v>1</v>
      </c>
      <c r="Q52" s="14">
        <v>1</v>
      </c>
      <c r="R52" s="14"/>
      <c r="S52" s="14"/>
      <c r="T52" s="14"/>
      <c r="U52" s="14"/>
      <c r="V52" s="14">
        <v>1</v>
      </c>
      <c r="W52" s="14">
        <v>1</v>
      </c>
      <c r="X52" s="14"/>
      <c r="Y52" s="92">
        <f>(P52+Q52+Q53+Q54+P54+I52+H52+I53+I54+H54)</f>
        <v>14</v>
      </c>
      <c r="Z52" s="92">
        <f>(V54+V52)</f>
        <v>2</v>
      </c>
      <c r="AA52" s="92">
        <f>(W54+W52)</f>
        <v>2</v>
      </c>
      <c r="AB52" s="85" t="s">
        <v>17</v>
      </c>
    </row>
    <row r="53" spans="1:58" x14ac:dyDescent="0.25">
      <c r="A53" s="80"/>
      <c r="B53" s="80"/>
      <c r="C53" s="80"/>
      <c r="D53" s="2" t="s">
        <v>15</v>
      </c>
      <c r="E53" s="2" t="s">
        <v>63</v>
      </c>
      <c r="F53" s="2">
        <v>1</v>
      </c>
      <c r="G53" s="86"/>
      <c r="H53" s="14"/>
      <c r="I53" s="14">
        <v>1</v>
      </c>
      <c r="J53" s="14"/>
      <c r="K53" s="14"/>
      <c r="L53" s="14"/>
      <c r="M53" s="14"/>
      <c r="N53" s="14"/>
      <c r="O53" s="14"/>
      <c r="P53" s="14"/>
      <c r="Q53" s="14">
        <v>1</v>
      </c>
      <c r="R53" s="14"/>
      <c r="S53" s="14"/>
      <c r="T53" s="14"/>
      <c r="U53" s="14"/>
      <c r="V53" s="14"/>
      <c r="W53" s="14"/>
      <c r="X53" s="14"/>
      <c r="Y53" s="93"/>
      <c r="Z53" s="93"/>
      <c r="AA53" s="93"/>
      <c r="AB53" s="86"/>
    </row>
    <row r="54" spans="1:58" x14ac:dyDescent="0.25">
      <c r="A54" s="81"/>
      <c r="B54" s="81"/>
      <c r="C54" s="81"/>
      <c r="D54" s="2" t="s">
        <v>16</v>
      </c>
      <c r="E54" s="2"/>
      <c r="F54" s="2">
        <v>3</v>
      </c>
      <c r="G54" s="87"/>
      <c r="H54" s="14">
        <v>1</v>
      </c>
      <c r="I54" s="14">
        <v>3</v>
      </c>
      <c r="J54" s="14"/>
      <c r="K54" s="14"/>
      <c r="L54" s="14"/>
      <c r="M54" s="14"/>
      <c r="N54" s="14"/>
      <c r="O54" s="14"/>
      <c r="P54" s="14">
        <v>1</v>
      </c>
      <c r="Q54" s="14">
        <v>3</v>
      </c>
      <c r="R54" s="14"/>
      <c r="S54" s="14"/>
      <c r="T54" s="14"/>
      <c r="U54" s="14"/>
      <c r="V54" s="14">
        <v>1</v>
      </c>
      <c r="W54" s="14">
        <v>1</v>
      </c>
      <c r="X54" s="14"/>
      <c r="Y54" s="94"/>
      <c r="Z54" s="94"/>
      <c r="AA54" s="94"/>
      <c r="AB54" s="87"/>
    </row>
    <row r="55" spans="1:58" s="5" customFormat="1" ht="15" customHeight="1" x14ac:dyDescent="0.25">
      <c r="A55" s="20"/>
      <c r="B55" s="20"/>
      <c r="C55" s="20"/>
      <c r="D55" s="18"/>
      <c r="E55" s="18"/>
      <c r="F55" s="18"/>
      <c r="G55" s="20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spans="1:58" ht="31.5" x14ac:dyDescent="0.25">
      <c r="A56" s="79">
        <v>13</v>
      </c>
      <c r="B56" s="79" t="s">
        <v>35</v>
      </c>
      <c r="C56" s="79">
        <v>14841</v>
      </c>
      <c r="D56" s="1" t="s">
        <v>14</v>
      </c>
      <c r="E56" s="1" t="s">
        <v>65</v>
      </c>
      <c r="F56" s="2">
        <v>2</v>
      </c>
      <c r="G56" s="14" t="s">
        <v>12</v>
      </c>
      <c r="H56" s="14">
        <v>2</v>
      </c>
      <c r="I56" s="14">
        <v>2</v>
      </c>
      <c r="J56" s="14"/>
      <c r="K56" s="14"/>
      <c r="L56" s="14"/>
      <c r="M56" s="14"/>
      <c r="N56" s="14"/>
      <c r="O56" s="14"/>
      <c r="P56" s="14">
        <v>2</v>
      </c>
      <c r="Q56" s="14">
        <v>2</v>
      </c>
      <c r="R56" s="14"/>
      <c r="S56" s="14"/>
      <c r="T56" s="14"/>
      <c r="U56" s="14"/>
      <c r="V56" s="14">
        <v>2</v>
      </c>
      <c r="W56" s="14">
        <v>2</v>
      </c>
      <c r="X56" s="14"/>
      <c r="Y56" s="92">
        <f>(U58+T58+U57+U56+T56+Q57+Q58+Q56+P56+P58+M56+L56+M57+M58+L58+I56+H56+I57+I58+H58)</f>
        <v>28</v>
      </c>
      <c r="Z56" s="92">
        <f>(V56+V58)</f>
        <v>3</v>
      </c>
      <c r="AA56" s="92">
        <f>(W56+W58)</f>
        <v>3</v>
      </c>
      <c r="AB56" s="85" t="s">
        <v>19</v>
      </c>
    </row>
    <row r="57" spans="1:58" x14ac:dyDescent="0.25">
      <c r="A57" s="80"/>
      <c r="B57" s="80"/>
      <c r="C57" s="80"/>
      <c r="D57" s="2" t="s">
        <v>15</v>
      </c>
      <c r="E57" s="2" t="s">
        <v>66</v>
      </c>
      <c r="F57" s="2">
        <v>1</v>
      </c>
      <c r="G57" s="14" t="s">
        <v>13</v>
      </c>
      <c r="H57" s="14"/>
      <c r="I57" s="14">
        <v>1</v>
      </c>
      <c r="J57" s="14"/>
      <c r="K57" s="14"/>
      <c r="L57" s="14"/>
      <c r="M57" s="14">
        <v>1</v>
      </c>
      <c r="N57" s="14"/>
      <c r="O57" s="14"/>
      <c r="P57" s="14"/>
      <c r="Q57" s="14">
        <v>1</v>
      </c>
      <c r="R57" s="14"/>
      <c r="S57" s="14"/>
      <c r="T57" s="14"/>
      <c r="U57" s="14">
        <v>1</v>
      </c>
      <c r="V57" s="14"/>
      <c r="W57" s="14"/>
      <c r="X57" s="14"/>
      <c r="Y57" s="93"/>
      <c r="Z57" s="93"/>
      <c r="AA57" s="93"/>
      <c r="AB57" s="86"/>
    </row>
    <row r="58" spans="1:58" x14ac:dyDescent="0.25">
      <c r="A58" s="81"/>
      <c r="B58" s="81"/>
      <c r="C58" s="81"/>
      <c r="D58" s="2" t="s">
        <v>16</v>
      </c>
      <c r="E58" s="2"/>
      <c r="F58" s="2">
        <v>3</v>
      </c>
      <c r="G58" s="14" t="s">
        <v>13</v>
      </c>
      <c r="H58" s="14">
        <v>1</v>
      </c>
      <c r="I58" s="14">
        <v>3</v>
      </c>
      <c r="J58" s="14"/>
      <c r="K58" s="14"/>
      <c r="L58" s="14">
        <v>1</v>
      </c>
      <c r="M58" s="14">
        <v>3</v>
      </c>
      <c r="N58" s="14"/>
      <c r="O58" s="14"/>
      <c r="P58" s="14">
        <v>1</v>
      </c>
      <c r="Q58" s="14">
        <v>3</v>
      </c>
      <c r="R58" s="14"/>
      <c r="S58" s="14"/>
      <c r="T58" s="14">
        <v>1</v>
      </c>
      <c r="U58" s="14">
        <v>3</v>
      </c>
      <c r="V58" s="14">
        <v>1</v>
      </c>
      <c r="W58" s="14">
        <v>1</v>
      </c>
      <c r="X58" s="14"/>
      <c r="Y58" s="94"/>
      <c r="Z58" s="94"/>
      <c r="AA58" s="94"/>
      <c r="AB58" s="87"/>
    </row>
    <row r="59" spans="1:58" s="5" customFormat="1" x14ac:dyDescent="0.25">
      <c r="A59" s="20"/>
      <c r="B59" s="20"/>
      <c r="C59" s="20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58" ht="47.25" x14ac:dyDescent="0.25">
      <c r="A60" s="79">
        <v>14</v>
      </c>
      <c r="B60" s="79" t="s">
        <v>36</v>
      </c>
      <c r="C60" s="79">
        <v>14489</v>
      </c>
      <c r="D60" s="1" t="s">
        <v>79</v>
      </c>
      <c r="E60" s="37" t="s">
        <v>67</v>
      </c>
      <c r="F60" s="38">
        <v>7</v>
      </c>
      <c r="G60" s="14" t="s">
        <v>12</v>
      </c>
      <c r="H60" s="39">
        <v>7</v>
      </c>
      <c r="I60" s="39">
        <v>7</v>
      </c>
      <c r="J60" s="39"/>
      <c r="K60" s="39"/>
      <c r="L60" s="39"/>
      <c r="M60" s="39"/>
      <c r="N60" s="39"/>
      <c r="O60" s="39"/>
      <c r="P60" s="39">
        <v>7</v>
      </c>
      <c r="Q60" s="39">
        <v>7</v>
      </c>
      <c r="R60" s="39"/>
      <c r="S60" s="39"/>
      <c r="T60" s="39"/>
      <c r="U60" s="39"/>
      <c r="V60" s="46">
        <v>7</v>
      </c>
      <c r="W60" s="46">
        <v>7</v>
      </c>
      <c r="X60" s="14"/>
      <c r="Y60" s="92">
        <f>(U60+T60+U62+U63+T63+Q60+Q62+Q63+P63+P60+M60+M62+M63+L63+L60+I63+H63+I62+I60+H60)</f>
        <v>56</v>
      </c>
      <c r="Z60" s="92">
        <f>(V60+V63)</f>
        <v>8</v>
      </c>
      <c r="AA60" s="92">
        <f>(W60+W63)</f>
        <v>8</v>
      </c>
      <c r="AB60" s="85" t="s">
        <v>19</v>
      </c>
    </row>
    <row r="61" spans="1:58" ht="24" customHeight="1" x14ac:dyDescent="0.25">
      <c r="A61" s="80"/>
      <c r="B61" s="80"/>
      <c r="C61" s="80"/>
      <c r="D61" s="1" t="s">
        <v>82</v>
      </c>
      <c r="E61" s="40" t="s">
        <v>83</v>
      </c>
      <c r="F61" s="2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47"/>
      <c r="W61" s="47"/>
      <c r="X61" s="14"/>
      <c r="Y61" s="93"/>
      <c r="Z61" s="93"/>
      <c r="AA61" s="93"/>
      <c r="AB61" s="86"/>
    </row>
    <row r="62" spans="1:58" ht="31.5" x14ac:dyDescent="0.25">
      <c r="A62" s="80"/>
      <c r="B62" s="80"/>
      <c r="C62" s="80"/>
      <c r="D62" s="2" t="s">
        <v>15</v>
      </c>
      <c r="E62" s="1" t="s">
        <v>68</v>
      </c>
      <c r="F62" s="2">
        <v>3</v>
      </c>
      <c r="G62" s="14" t="s">
        <v>13</v>
      </c>
      <c r="H62" s="14"/>
      <c r="I62" s="14">
        <v>3</v>
      </c>
      <c r="J62" s="14"/>
      <c r="K62" s="14"/>
      <c r="L62" s="14"/>
      <c r="M62" s="14">
        <v>3</v>
      </c>
      <c r="N62" s="14"/>
      <c r="O62" s="14"/>
      <c r="P62" s="14"/>
      <c r="Q62" s="14">
        <v>3</v>
      </c>
      <c r="R62" s="14"/>
      <c r="S62" s="14"/>
      <c r="T62" s="14"/>
      <c r="U62" s="14">
        <v>3</v>
      </c>
      <c r="V62" s="14"/>
      <c r="W62" s="14"/>
      <c r="X62" s="14"/>
      <c r="Y62" s="93"/>
      <c r="Z62" s="93"/>
      <c r="AA62" s="93"/>
      <c r="AB62" s="86"/>
    </row>
    <row r="63" spans="1:58" x14ac:dyDescent="0.25">
      <c r="A63" s="81"/>
      <c r="B63" s="81"/>
      <c r="C63" s="81"/>
      <c r="D63" s="2" t="s">
        <v>16</v>
      </c>
      <c r="E63" s="2"/>
      <c r="F63" s="2">
        <v>3</v>
      </c>
      <c r="G63" s="14" t="s">
        <v>13</v>
      </c>
      <c r="H63" s="14">
        <v>1</v>
      </c>
      <c r="I63" s="14">
        <v>3</v>
      </c>
      <c r="J63" s="14"/>
      <c r="K63" s="14"/>
      <c r="L63" s="14">
        <v>1</v>
      </c>
      <c r="M63" s="14">
        <v>3</v>
      </c>
      <c r="N63" s="14"/>
      <c r="O63" s="14"/>
      <c r="P63" s="14">
        <v>1</v>
      </c>
      <c r="Q63" s="14">
        <v>3</v>
      </c>
      <c r="R63" s="14"/>
      <c r="S63" s="14"/>
      <c r="T63" s="14">
        <v>1</v>
      </c>
      <c r="U63" s="14">
        <v>3</v>
      </c>
      <c r="V63" s="14">
        <v>1</v>
      </c>
      <c r="W63" s="14">
        <v>1</v>
      </c>
      <c r="X63" s="14"/>
      <c r="Y63" s="94"/>
      <c r="Z63" s="94"/>
      <c r="AA63" s="94"/>
      <c r="AB63" s="87"/>
    </row>
    <row r="64" spans="1:58" s="5" customForma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spans="1:27" ht="21" customHeight="1" x14ac:dyDescent="0.25">
      <c r="A65" s="69" t="s">
        <v>23</v>
      </c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1"/>
      <c r="Y65" s="11">
        <f>SUM(Y5:Y64)</f>
        <v>298</v>
      </c>
      <c r="Z65" s="11">
        <f>SUM(Z5:Z64)</f>
        <v>41</v>
      </c>
      <c r="AA65" s="11">
        <f>SUM(AA5:AA64)</f>
        <v>41</v>
      </c>
    </row>
    <row r="66" spans="1:27" s="44" customFormat="1" ht="32.25" customHeight="1" x14ac:dyDescent="0.25">
      <c r="A66" s="42"/>
      <c r="B66" s="43"/>
      <c r="C66" s="43"/>
      <c r="D66" s="43"/>
      <c r="E66" s="43"/>
      <c r="F66" s="43"/>
      <c r="G66" s="43"/>
      <c r="H66" s="43"/>
      <c r="I66" s="43"/>
    </row>
    <row r="67" spans="1:27" s="44" customFormat="1" ht="21" x14ac:dyDescent="0.25">
      <c r="A67" s="42"/>
      <c r="B67" s="43"/>
      <c r="C67" s="43"/>
      <c r="D67" s="43"/>
      <c r="E67" s="43"/>
      <c r="F67" s="43"/>
      <c r="G67" s="43"/>
      <c r="H67" s="43"/>
      <c r="I67" s="43"/>
    </row>
    <row r="68" spans="1:27" s="44" customFormat="1" ht="37.5" customHeight="1" x14ac:dyDescent="0.25">
      <c r="A68" s="42"/>
      <c r="B68" s="98" t="s">
        <v>73</v>
      </c>
      <c r="C68" s="98"/>
      <c r="D68" s="98"/>
      <c r="E68" s="98"/>
      <c r="F68" s="98"/>
      <c r="G68" s="98"/>
      <c r="H68" s="98"/>
      <c r="I68" s="98"/>
    </row>
    <row r="69" spans="1:27" s="44" customFormat="1" ht="48" customHeight="1" x14ac:dyDescent="0.25">
      <c r="B69" s="98" t="s">
        <v>81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45"/>
      <c r="P69" s="45"/>
      <c r="Q69" s="45"/>
    </row>
    <row r="70" spans="1:27" s="44" customFormat="1" ht="32.25" customHeight="1" x14ac:dyDescent="0.25">
      <c r="B70" s="99" t="s">
        <v>80</v>
      </c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</row>
    <row r="71" spans="1:27" s="44" customFormat="1" ht="21" x14ac:dyDescent="0.25">
      <c r="B71" s="99" t="s">
        <v>78</v>
      </c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</row>
    <row r="72" spans="1:27" s="44" customFormat="1" ht="21" x14ac:dyDescent="0.25"/>
    <row r="73" spans="1:27" s="44" customFormat="1" ht="21" x14ac:dyDescent="0.25"/>
    <row r="74" spans="1:27" s="16" customFormat="1" x14ac:dyDescent="0.25"/>
    <row r="75" spans="1:27" s="16" customFormat="1" x14ac:dyDescent="0.25"/>
    <row r="76" spans="1:27" s="16" customFormat="1" x14ac:dyDescent="0.25"/>
    <row r="77" spans="1:27" s="16" customFormat="1" x14ac:dyDescent="0.25"/>
    <row r="78" spans="1:27" s="16" customFormat="1" x14ac:dyDescent="0.25"/>
    <row r="79" spans="1:27" s="16" customFormat="1" x14ac:dyDescent="0.25"/>
    <row r="80" spans="1:27" s="16" customFormat="1" x14ac:dyDescent="0.25"/>
    <row r="81" s="16" customFormat="1" x14ac:dyDescent="0.25"/>
    <row r="82" s="16" customFormat="1" x14ac:dyDescent="0.25"/>
    <row r="83" s="16" customFormat="1" x14ac:dyDescent="0.25"/>
    <row r="84" s="16" customFormat="1" x14ac:dyDescent="0.25"/>
    <row r="85" s="16" customFormat="1" x14ac:dyDescent="0.25"/>
    <row r="86" s="16" customFormat="1" x14ac:dyDescent="0.25"/>
    <row r="87" s="16" customFormat="1" x14ac:dyDescent="0.25"/>
    <row r="88" s="16" customFormat="1" x14ac:dyDescent="0.25"/>
    <row r="89" s="16" customFormat="1" x14ac:dyDescent="0.25"/>
    <row r="90" s="16" customFormat="1" x14ac:dyDescent="0.25"/>
    <row r="91" s="16" customFormat="1" x14ac:dyDescent="0.25"/>
    <row r="92" s="16" customFormat="1" x14ac:dyDescent="0.25"/>
    <row r="93" s="16" customFormat="1" x14ac:dyDescent="0.25"/>
    <row r="94" s="16" customFormat="1" x14ac:dyDescent="0.25"/>
    <row r="95" s="16" customFormat="1" x14ac:dyDescent="0.25"/>
    <row r="96" s="16" customFormat="1" x14ac:dyDescent="0.25"/>
    <row r="97" s="16" customFormat="1" x14ac:dyDescent="0.25"/>
    <row r="98" s="16" customFormat="1" x14ac:dyDescent="0.25"/>
    <row r="99" s="16" customFormat="1" x14ac:dyDescent="0.25"/>
  </sheetData>
  <mergeCells count="135">
    <mergeCell ref="Z5:Z7"/>
    <mergeCell ref="AA5:AA7"/>
    <mergeCell ref="B69:N69"/>
    <mergeCell ref="B70:P70"/>
    <mergeCell ref="B71:N71"/>
    <mergeCell ref="A60:A63"/>
    <mergeCell ref="C60:C63"/>
    <mergeCell ref="Z30:Z32"/>
    <mergeCell ref="AA30:AA32"/>
    <mergeCell ref="A56:A58"/>
    <mergeCell ref="B56:B58"/>
    <mergeCell ref="C56:C58"/>
    <mergeCell ref="C47:C50"/>
    <mergeCell ref="A47:A50"/>
    <mergeCell ref="B68:I68"/>
    <mergeCell ref="B60:B63"/>
    <mergeCell ref="B52:B54"/>
    <mergeCell ref="C52:C54"/>
    <mergeCell ref="G52:G54"/>
    <mergeCell ref="B43:B45"/>
    <mergeCell ref="C43:C45"/>
    <mergeCell ref="B38:B41"/>
    <mergeCell ref="C38:C41"/>
    <mergeCell ref="G38:G41"/>
    <mergeCell ref="AB52:AB54"/>
    <mergeCell ref="AB56:AB58"/>
    <mergeCell ref="AB60:AB63"/>
    <mergeCell ref="Z56:Z58"/>
    <mergeCell ref="Y38:Y41"/>
    <mergeCell ref="Z38:Z41"/>
    <mergeCell ref="AA38:AA41"/>
    <mergeCell ref="Y43:Y45"/>
    <mergeCell ref="Z43:Z45"/>
    <mergeCell ref="AB38:AB41"/>
    <mergeCell ref="AB43:AB45"/>
    <mergeCell ref="Y56:Y58"/>
    <mergeCell ref="AA56:AA58"/>
    <mergeCell ref="Y60:Y63"/>
    <mergeCell ref="Z60:Z63"/>
    <mergeCell ref="AA60:AA63"/>
    <mergeCell ref="Y47:Y50"/>
    <mergeCell ref="Z47:Z50"/>
    <mergeCell ref="AA47:AA50"/>
    <mergeCell ref="Y52:Y54"/>
    <mergeCell ref="Z52:Z54"/>
    <mergeCell ref="AA52:AA54"/>
    <mergeCell ref="Y30:Y32"/>
    <mergeCell ref="A26:A28"/>
    <mergeCell ref="C26:C28"/>
    <mergeCell ref="G26:G28"/>
    <mergeCell ref="B47:B50"/>
    <mergeCell ref="AB26:AB28"/>
    <mergeCell ref="Y26:Y28"/>
    <mergeCell ref="Z26:Z28"/>
    <mergeCell ref="B26:B28"/>
    <mergeCell ref="AA34:AA36"/>
    <mergeCell ref="AB34:AB36"/>
    <mergeCell ref="A43:A45"/>
    <mergeCell ref="Y34:Y36"/>
    <mergeCell ref="Z34:Z36"/>
    <mergeCell ref="AB30:AB32"/>
    <mergeCell ref="A38:A41"/>
    <mergeCell ref="AA43:AA45"/>
    <mergeCell ref="AA26:AA28"/>
    <mergeCell ref="AB47:AB50"/>
    <mergeCell ref="G43:G45"/>
    <mergeCell ref="A34:A36"/>
    <mergeCell ref="AB13:AB15"/>
    <mergeCell ref="Z13:Z15"/>
    <mergeCell ref="A21:A24"/>
    <mergeCell ref="Y21:Y24"/>
    <mergeCell ref="Z21:Z24"/>
    <mergeCell ref="AA21:AA24"/>
    <mergeCell ref="AB17:AB19"/>
    <mergeCell ref="Y17:Y19"/>
    <mergeCell ref="Z17:Z19"/>
    <mergeCell ref="AA17:AA19"/>
    <mergeCell ref="AB21:AB24"/>
    <mergeCell ref="C21:C24"/>
    <mergeCell ref="B21:B24"/>
    <mergeCell ref="AA13:AA15"/>
    <mergeCell ref="Y13:Y15"/>
    <mergeCell ref="A13:A15"/>
    <mergeCell ref="G17:G19"/>
    <mergeCell ref="C17:C19"/>
    <mergeCell ref="B17:B19"/>
    <mergeCell ref="A17:A19"/>
    <mergeCell ref="C13:C15"/>
    <mergeCell ref="B13:B15"/>
    <mergeCell ref="AB9:AB11"/>
    <mergeCell ref="Y9:Y11"/>
    <mergeCell ref="Y3:AA3"/>
    <mergeCell ref="B9:B11"/>
    <mergeCell ref="Z9:Z11"/>
    <mergeCell ref="AA9:AA11"/>
    <mergeCell ref="P2:S2"/>
    <mergeCell ref="P3:Q3"/>
    <mergeCell ref="R3:R4"/>
    <mergeCell ref="S3:S4"/>
    <mergeCell ref="T2:W2"/>
    <mergeCell ref="T3:U3"/>
    <mergeCell ref="AB5:AB7"/>
    <mergeCell ref="H2:K2"/>
    <mergeCell ref="H3:I3"/>
    <mergeCell ref="V3:V4"/>
    <mergeCell ref="W3:W4"/>
    <mergeCell ref="J3:J4"/>
    <mergeCell ref="K3:K4"/>
    <mergeCell ref="L2:O2"/>
    <mergeCell ref="L3:M3"/>
    <mergeCell ref="N3:N4"/>
    <mergeCell ref="O3:O4"/>
    <mergeCell ref="Y5:Y7"/>
    <mergeCell ref="A65:X65"/>
    <mergeCell ref="H1:O1"/>
    <mergeCell ref="X3:X4"/>
    <mergeCell ref="B5:B7"/>
    <mergeCell ref="A5:A7"/>
    <mergeCell ref="C5:C7"/>
    <mergeCell ref="G5:G7"/>
    <mergeCell ref="G13:G15"/>
    <mergeCell ref="G21:G24"/>
    <mergeCell ref="G47:G50"/>
    <mergeCell ref="A9:A11"/>
    <mergeCell ref="C9:C11"/>
    <mergeCell ref="G9:G11"/>
    <mergeCell ref="A52:A54"/>
    <mergeCell ref="A30:A32"/>
    <mergeCell ref="B30:B32"/>
    <mergeCell ref="C30:C32"/>
    <mergeCell ref="G30:G32"/>
    <mergeCell ref="C34:C36"/>
    <mergeCell ref="B34:B36"/>
    <mergeCell ref="G34:G36"/>
    <mergeCell ref="P1:W1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4742-B4CF-4076-93EA-481A477B2F13}">
  <dimension ref="A1:Q147"/>
  <sheetViews>
    <sheetView topLeftCell="A56" zoomScale="70" zoomScaleNormal="70" workbookViewId="0">
      <selection activeCell="B14" sqref="B14:B23"/>
    </sheetView>
  </sheetViews>
  <sheetFormatPr defaultColWidth="11.5703125" defaultRowHeight="15.75" x14ac:dyDescent="0.25"/>
  <cols>
    <col min="1" max="1" width="4.7109375" style="3" customWidth="1"/>
    <col min="2" max="2" width="30.42578125" style="3" customWidth="1"/>
    <col min="3" max="3" width="33.42578125" style="3" customWidth="1"/>
    <col min="4" max="4" width="38.140625" style="3" customWidth="1"/>
    <col min="5" max="6" width="33.42578125" style="3" customWidth="1"/>
    <col min="7" max="7" width="28.140625" style="3" customWidth="1"/>
    <col min="8" max="8" width="16.5703125" style="3" customWidth="1"/>
    <col min="9" max="9" width="12.28515625" style="3" customWidth="1"/>
    <col min="10" max="10" width="18" style="3" customWidth="1"/>
    <col min="11" max="14" width="29.85546875" style="3" customWidth="1"/>
    <col min="15" max="15" width="14.7109375" style="36" customWidth="1"/>
    <col min="16" max="16" width="14.42578125" style="3" customWidth="1"/>
    <col min="17" max="17" width="11.5703125" style="36"/>
  </cols>
  <sheetData>
    <row r="1" spans="1:17" x14ac:dyDescent="0.25">
      <c r="A1" s="16"/>
      <c r="B1" s="16"/>
      <c r="C1" s="16"/>
      <c r="D1" s="16"/>
      <c r="K1" s="16"/>
      <c r="L1" s="16"/>
      <c r="M1" s="16"/>
      <c r="N1" s="16"/>
      <c r="P1" s="16"/>
    </row>
    <row r="2" spans="1:17" x14ac:dyDescent="0.25">
      <c r="A2" s="16"/>
      <c r="B2" s="16"/>
      <c r="C2" s="27"/>
      <c r="D2" s="27"/>
      <c r="E2" s="54"/>
      <c r="F2" s="54"/>
      <c r="G2" s="54"/>
      <c r="H2" s="54"/>
      <c r="I2" s="54"/>
      <c r="J2" s="54"/>
      <c r="K2" s="27"/>
      <c r="L2" s="27"/>
      <c r="M2" s="27"/>
      <c r="N2" s="27"/>
      <c r="P2" s="27"/>
    </row>
    <row r="3" spans="1:17" ht="18.75" x14ac:dyDescent="0.25">
      <c r="A3" s="28"/>
      <c r="B3" s="28"/>
      <c r="C3" s="28"/>
      <c r="D3" s="28"/>
      <c r="E3" s="55"/>
      <c r="F3" s="55"/>
      <c r="G3" s="55"/>
      <c r="H3" s="55"/>
      <c r="I3" s="55"/>
      <c r="J3" s="55"/>
      <c r="K3" s="28"/>
      <c r="L3" s="28"/>
      <c r="M3" s="28"/>
      <c r="N3" s="28"/>
      <c r="P3" s="28"/>
    </row>
    <row r="4" spans="1:17" ht="75" x14ac:dyDescent="0.25">
      <c r="A4" s="34" t="s">
        <v>10</v>
      </c>
      <c r="B4" s="68" t="s">
        <v>115</v>
      </c>
      <c r="C4" s="35" t="s">
        <v>0</v>
      </c>
      <c r="D4" s="35" t="s">
        <v>86</v>
      </c>
      <c r="E4" s="35" t="s">
        <v>85</v>
      </c>
      <c r="F4" s="35" t="s">
        <v>84</v>
      </c>
      <c r="G4" s="35" t="s">
        <v>200</v>
      </c>
      <c r="H4" s="35" t="s">
        <v>202</v>
      </c>
      <c r="I4" s="35" t="s">
        <v>114</v>
      </c>
      <c r="J4" s="35" t="s">
        <v>247</v>
      </c>
      <c r="K4" s="35" t="s">
        <v>249</v>
      </c>
      <c r="L4" s="35" t="s">
        <v>83</v>
      </c>
      <c r="M4" s="35" t="s">
        <v>250</v>
      </c>
      <c r="N4" s="35" t="s">
        <v>248</v>
      </c>
      <c r="O4" s="35" t="s">
        <v>255</v>
      </c>
      <c r="P4" s="35" t="s">
        <v>256</v>
      </c>
      <c r="Q4" s="35" t="s">
        <v>72</v>
      </c>
    </row>
    <row r="5" spans="1:17" x14ac:dyDescent="0.25">
      <c r="A5" s="101">
        <v>1</v>
      </c>
      <c r="B5" s="79"/>
      <c r="C5" s="100" t="s">
        <v>24</v>
      </c>
      <c r="D5" s="100" t="s">
        <v>87</v>
      </c>
      <c r="E5" s="40" t="s">
        <v>88</v>
      </c>
      <c r="F5" s="2">
        <v>42</v>
      </c>
      <c r="G5" s="2">
        <f>F5*4</f>
        <v>168</v>
      </c>
      <c r="H5" s="79">
        <f>SUM(G5:G7)</f>
        <v>492</v>
      </c>
      <c r="I5" s="101">
        <v>534</v>
      </c>
      <c r="J5" s="1" t="s">
        <v>14</v>
      </c>
      <c r="K5" s="1" t="s">
        <v>42</v>
      </c>
      <c r="L5" s="1"/>
      <c r="M5" s="1"/>
      <c r="N5" s="1"/>
      <c r="O5" s="33"/>
      <c r="P5" s="40">
        <v>1</v>
      </c>
      <c r="Q5" s="40">
        <v>1</v>
      </c>
    </row>
    <row r="6" spans="1:17" ht="15.75" customHeight="1" x14ac:dyDescent="0.25">
      <c r="A6" s="101"/>
      <c r="B6" s="80"/>
      <c r="C6" s="100"/>
      <c r="D6" s="100"/>
      <c r="E6" s="40" t="s">
        <v>89</v>
      </c>
      <c r="F6" s="2">
        <v>69</v>
      </c>
      <c r="G6" s="2">
        <f t="shared" ref="G6:G7" si="0">F6*4</f>
        <v>276</v>
      </c>
      <c r="H6" s="80"/>
      <c r="I6" s="101"/>
      <c r="J6" s="1" t="s">
        <v>91</v>
      </c>
      <c r="K6" s="2"/>
      <c r="L6" s="2"/>
      <c r="M6" s="2"/>
      <c r="N6" s="2"/>
      <c r="O6" s="33"/>
      <c r="P6" s="1">
        <v>1</v>
      </c>
      <c r="Q6" s="33">
        <v>1</v>
      </c>
    </row>
    <row r="7" spans="1:17" ht="15.75" customHeight="1" x14ac:dyDescent="0.25">
      <c r="A7" s="101"/>
      <c r="B7" s="81"/>
      <c r="C7" s="100"/>
      <c r="D7" s="100"/>
      <c r="E7" s="40" t="s">
        <v>90</v>
      </c>
      <c r="F7" s="2">
        <v>12</v>
      </c>
      <c r="G7" s="2">
        <f t="shared" si="0"/>
        <v>48</v>
      </c>
      <c r="H7" s="81"/>
      <c r="I7" s="101"/>
      <c r="J7" s="2"/>
      <c r="K7" s="2"/>
      <c r="L7" s="2"/>
      <c r="M7" s="2"/>
      <c r="N7" s="2"/>
      <c r="O7" s="33"/>
      <c r="P7" s="2">
        <v>1</v>
      </c>
      <c r="Q7" s="33">
        <v>1</v>
      </c>
    </row>
    <row r="8" spans="1:17" ht="15.75" customHeight="1" x14ac:dyDescent="0.25">
      <c r="A8" s="18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01">
        <v>2</v>
      </c>
      <c r="B9" s="79"/>
      <c r="C9" s="101" t="s">
        <v>25</v>
      </c>
      <c r="D9" s="100" t="s">
        <v>43</v>
      </c>
      <c r="E9" s="2" t="s">
        <v>95</v>
      </c>
      <c r="F9" s="2">
        <v>250</v>
      </c>
      <c r="G9" s="40">
        <f>F9*4</f>
        <v>1000</v>
      </c>
      <c r="H9" s="76">
        <f>SUM(G9:G12)</f>
        <v>2418</v>
      </c>
      <c r="I9" s="101">
        <v>1742</v>
      </c>
      <c r="J9" s="82" t="s">
        <v>14</v>
      </c>
      <c r="K9" s="82" t="s">
        <v>43</v>
      </c>
      <c r="L9" s="10"/>
      <c r="M9" s="10"/>
      <c r="N9" s="10"/>
      <c r="O9" s="65"/>
      <c r="P9" s="2"/>
      <c r="Q9" s="33"/>
    </row>
    <row r="10" spans="1:17" x14ac:dyDescent="0.25">
      <c r="A10" s="101"/>
      <c r="B10" s="80"/>
      <c r="C10" s="101"/>
      <c r="D10" s="100"/>
      <c r="E10" s="40" t="s">
        <v>92</v>
      </c>
      <c r="F10" s="40">
        <v>254</v>
      </c>
      <c r="G10" s="40">
        <f t="shared" ref="G10:G11" si="1">F10*4</f>
        <v>1016</v>
      </c>
      <c r="H10" s="77"/>
      <c r="I10" s="101"/>
      <c r="J10" s="83"/>
      <c r="K10" s="83"/>
      <c r="L10" s="49"/>
      <c r="M10" s="49"/>
      <c r="N10" s="49"/>
      <c r="O10" s="66"/>
      <c r="P10" s="2"/>
      <c r="Q10" s="2"/>
    </row>
    <row r="11" spans="1:17" x14ac:dyDescent="0.25">
      <c r="A11" s="101"/>
      <c r="B11" s="80"/>
      <c r="C11" s="101"/>
      <c r="D11" s="100"/>
      <c r="E11" s="40" t="s">
        <v>93</v>
      </c>
      <c r="F11" s="40">
        <v>53</v>
      </c>
      <c r="G11" s="40">
        <f t="shared" si="1"/>
        <v>212</v>
      </c>
      <c r="H11" s="77"/>
      <c r="I11" s="101"/>
      <c r="J11" s="83"/>
      <c r="K11" s="83"/>
      <c r="L11" s="49"/>
      <c r="M11" s="49"/>
      <c r="N11" s="49"/>
      <c r="O11" s="66"/>
      <c r="P11" s="2">
        <v>1</v>
      </c>
      <c r="Q11" s="33">
        <v>1</v>
      </c>
    </row>
    <row r="12" spans="1:17" x14ac:dyDescent="0.25">
      <c r="A12" s="101"/>
      <c r="B12" s="81"/>
      <c r="C12" s="101"/>
      <c r="D12" s="100"/>
      <c r="E12" s="40" t="s">
        <v>94</v>
      </c>
      <c r="F12" s="40">
        <v>38</v>
      </c>
      <c r="G12" s="40">
        <f>F12*5</f>
        <v>190</v>
      </c>
      <c r="H12" s="78"/>
      <c r="I12" s="101"/>
      <c r="J12" s="84"/>
      <c r="K12" s="84"/>
      <c r="L12" s="50"/>
      <c r="M12" s="50"/>
      <c r="N12" s="50"/>
      <c r="O12" s="67"/>
      <c r="P12" s="2">
        <v>1</v>
      </c>
      <c r="Q12" s="33">
        <v>1</v>
      </c>
    </row>
    <row r="13" spans="1:17" x14ac:dyDescent="0.25">
      <c r="A13" s="18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21" customHeight="1" x14ac:dyDescent="0.25">
      <c r="A14" s="101">
        <v>3</v>
      </c>
      <c r="B14" s="79"/>
      <c r="C14" s="101" t="s">
        <v>26</v>
      </c>
      <c r="D14" s="79" t="s">
        <v>185</v>
      </c>
      <c r="E14" s="2" t="s">
        <v>118</v>
      </c>
      <c r="F14" s="2">
        <v>160</v>
      </c>
      <c r="G14" s="2">
        <f>F14*4</f>
        <v>640</v>
      </c>
      <c r="H14" s="79">
        <f>SUM(G14:G23)</f>
        <v>3096</v>
      </c>
      <c r="I14" s="101">
        <v>2454</v>
      </c>
      <c r="J14" s="82" t="s">
        <v>14</v>
      </c>
      <c r="K14" s="2"/>
      <c r="L14" s="2"/>
      <c r="M14" s="2"/>
      <c r="N14" s="2"/>
      <c r="O14" s="33"/>
      <c r="P14" s="2">
        <v>4</v>
      </c>
      <c r="Q14" s="33">
        <f>(P14*2)</f>
        <v>8</v>
      </c>
    </row>
    <row r="15" spans="1:17" ht="21" customHeight="1" x14ac:dyDescent="0.25">
      <c r="A15" s="101"/>
      <c r="B15" s="80"/>
      <c r="C15" s="101"/>
      <c r="D15" s="80"/>
      <c r="E15" s="2" t="s">
        <v>119</v>
      </c>
      <c r="F15" s="2">
        <v>140</v>
      </c>
      <c r="G15" s="2">
        <f t="shared" ref="G15:G23" si="2">F15*4</f>
        <v>560</v>
      </c>
      <c r="H15" s="80"/>
      <c r="I15" s="101"/>
      <c r="J15" s="83"/>
      <c r="K15" s="2"/>
      <c r="L15" s="2"/>
      <c r="M15" s="2"/>
      <c r="N15" s="2"/>
      <c r="O15" s="33"/>
      <c r="P15" s="2"/>
      <c r="Q15" s="33"/>
    </row>
    <row r="16" spans="1:17" ht="21" customHeight="1" x14ac:dyDescent="0.25">
      <c r="A16" s="101"/>
      <c r="B16" s="80"/>
      <c r="C16" s="101"/>
      <c r="D16" s="80"/>
      <c r="E16" s="2" t="s">
        <v>120</v>
      </c>
      <c r="F16" s="2">
        <v>12</v>
      </c>
      <c r="G16" s="2">
        <f t="shared" si="2"/>
        <v>48</v>
      </c>
      <c r="H16" s="80"/>
      <c r="I16" s="101"/>
      <c r="J16" s="83"/>
      <c r="K16" s="2"/>
      <c r="L16" s="2"/>
      <c r="M16" s="2"/>
      <c r="N16" s="2"/>
      <c r="O16" s="33"/>
      <c r="P16" s="2"/>
      <c r="Q16" s="33"/>
    </row>
    <row r="17" spans="1:17" ht="21" customHeight="1" x14ac:dyDescent="0.25">
      <c r="A17" s="101"/>
      <c r="B17" s="80"/>
      <c r="C17" s="101"/>
      <c r="D17" s="80"/>
      <c r="E17" s="2" t="s">
        <v>121</v>
      </c>
      <c r="F17" s="2">
        <v>45</v>
      </c>
      <c r="G17" s="2">
        <f t="shared" si="2"/>
        <v>180</v>
      </c>
      <c r="H17" s="80"/>
      <c r="I17" s="101"/>
      <c r="J17" s="84"/>
      <c r="K17" s="2"/>
      <c r="L17" s="2"/>
      <c r="M17" s="2"/>
      <c r="N17" s="2"/>
      <c r="O17" s="33"/>
      <c r="P17" s="2"/>
      <c r="Q17" s="33"/>
    </row>
    <row r="18" spans="1:17" ht="21" customHeight="1" x14ac:dyDescent="0.25">
      <c r="A18" s="101"/>
      <c r="B18" s="80"/>
      <c r="C18" s="101"/>
      <c r="D18" s="80"/>
      <c r="E18" s="2" t="s">
        <v>122</v>
      </c>
      <c r="F18" s="2">
        <v>5</v>
      </c>
      <c r="G18" s="2">
        <f t="shared" si="2"/>
        <v>20</v>
      </c>
      <c r="H18" s="80"/>
      <c r="I18" s="101"/>
      <c r="J18" s="1" t="s">
        <v>15</v>
      </c>
      <c r="K18" s="1" t="s">
        <v>203</v>
      </c>
      <c r="L18" s="1"/>
      <c r="M18" s="1"/>
      <c r="N18" s="1"/>
      <c r="O18" s="33"/>
      <c r="P18" s="2"/>
      <c r="Q18" s="33"/>
    </row>
    <row r="19" spans="1:17" ht="21" customHeight="1" x14ac:dyDescent="0.25">
      <c r="A19" s="101"/>
      <c r="B19" s="80"/>
      <c r="C19" s="101"/>
      <c r="D19" s="80"/>
      <c r="E19" s="2" t="s">
        <v>123</v>
      </c>
      <c r="F19" s="2">
        <v>25</v>
      </c>
      <c r="G19" s="2">
        <f t="shared" si="2"/>
        <v>100</v>
      </c>
      <c r="H19" s="80"/>
      <c r="I19" s="101"/>
      <c r="J19" s="1"/>
      <c r="K19" s="1"/>
      <c r="L19" s="1"/>
      <c r="M19" s="1"/>
      <c r="N19" s="1"/>
      <c r="O19" s="33"/>
      <c r="P19" s="2"/>
      <c r="Q19" s="33"/>
    </row>
    <row r="20" spans="1:17" ht="21" customHeight="1" x14ac:dyDescent="0.25">
      <c r="A20" s="101"/>
      <c r="B20" s="80"/>
      <c r="C20" s="101"/>
      <c r="D20" s="80"/>
      <c r="E20" s="2" t="s">
        <v>124</v>
      </c>
      <c r="F20" s="2">
        <v>23</v>
      </c>
      <c r="G20" s="2">
        <f t="shared" si="2"/>
        <v>92</v>
      </c>
      <c r="H20" s="80"/>
      <c r="I20" s="101"/>
      <c r="J20" s="1"/>
      <c r="K20" s="1"/>
      <c r="L20" s="1"/>
      <c r="M20" s="1"/>
      <c r="N20" s="1"/>
      <c r="O20" s="33"/>
      <c r="P20" s="2"/>
      <c r="Q20" s="33"/>
    </row>
    <row r="21" spans="1:17" ht="21" customHeight="1" x14ac:dyDescent="0.25">
      <c r="A21" s="101"/>
      <c r="B21" s="80"/>
      <c r="C21" s="101"/>
      <c r="D21" s="80"/>
      <c r="E21" s="2" t="s">
        <v>125</v>
      </c>
      <c r="F21" s="2">
        <v>311</v>
      </c>
      <c r="G21" s="2">
        <f t="shared" si="2"/>
        <v>1244</v>
      </c>
      <c r="H21" s="80"/>
      <c r="I21" s="101"/>
      <c r="J21" s="1"/>
      <c r="K21" s="1"/>
      <c r="L21" s="1"/>
      <c r="M21" s="1"/>
      <c r="N21" s="1"/>
      <c r="O21" s="33"/>
      <c r="P21" s="2"/>
      <c r="Q21" s="33"/>
    </row>
    <row r="22" spans="1:17" ht="21" customHeight="1" x14ac:dyDescent="0.25">
      <c r="A22" s="101"/>
      <c r="B22" s="80"/>
      <c r="C22" s="101"/>
      <c r="D22" s="80"/>
      <c r="E22" s="2" t="s">
        <v>126</v>
      </c>
      <c r="F22" s="2">
        <v>18</v>
      </c>
      <c r="G22" s="2">
        <f t="shared" si="2"/>
        <v>72</v>
      </c>
      <c r="H22" s="80"/>
      <c r="I22" s="101"/>
      <c r="J22" s="1"/>
      <c r="K22" s="1"/>
      <c r="L22" s="1"/>
      <c r="M22" s="1"/>
      <c r="N22" s="1"/>
      <c r="O22" s="33"/>
      <c r="P22" s="2"/>
      <c r="Q22" s="33"/>
    </row>
    <row r="23" spans="1:17" ht="21" customHeight="1" x14ac:dyDescent="0.25">
      <c r="A23" s="101"/>
      <c r="B23" s="81"/>
      <c r="C23" s="101"/>
      <c r="D23" s="81"/>
      <c r="E23" s="2" t="s">
        <v>127</v>
      </c>
      <c r="F23" s="2">
        <v>35</v>
      </c>
      <c r="G23" s="2">
        <f t="shared" si="2"/>
        <v>140</v>
      </c>
      <c r="H23" s="81"/>
      <c r="I23" s="101"/>
      <c r="J23" s="1"/>
      <c r="K23" s="1"/>
      <c r="L23" s="1"/>
      <c r="M23" s="1"/>
      <c r="N23" s="1"/>
      <c r="O23" s="33"/>
      <c r="P23" s="2"/>
      <c r="Q23" s="33"/>
    </row>
    <row r="24" spans="1:1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x14ac:dyDescent="0.25">
      <c r="A25" s="101">
        <v>4</v>
      </c>
      <c r="B25" s="79"/>
      <c r="C25" s="101" t="s">
        <v>27</v>
      </c>
      <c r="D25" s="101" t="s">
        <v>103</v>
      </c>
      <c r="E25" s="101" t="s">
        <v>104</v>
      </c>
      <c r="F25" s="101">
        <v>281</v>
      </c>
      <c r="G25" s="79">
        <f>F25*4</f>
        <v>1124</v>
      </c>
      <c r="H25" s="79">
        <f>G25</f>
        <v>1124</v>
      </c>
      <c r="I25" s="101">
        <v>929</v>
      </c>
      <c r="J25" s="1" t="s">
        <v>14</v>
      </c>
      <c r="O25" s="33"/>
      <c r="P25" s="2">
        <v>3</v>
      </c>
      <c r="Q25" s="33">
        <v>0</v>
      </c>
    </row>
    <row r="26" spans="1:17" x14ac:dyDescent="0.25">
      <c r="A26" s="101"/>
      <c r="B26" s="80"/>
      <c r="C26" s="101"/>
      <c r="D26" s="101"/>
      <c r="E26" s="101"/>
      <c r="F26" s="101"/>
      <c r="G26" s="80"/>
      <c r="H26" s="80"/>
      <c r="I26" s="101"/>
      <c r="J26" s="1" t="s">
        <v>15</v>
      </c>
      <c r="K26" s="40" t="s">
        <v>204</v>
      </c>
      <c r="L26" s="40"/>
      <c r="M26" s="40"/>
      <c r="N26" s="40"/>
      <c r="O26" s="33"/>
      <c r="P26" s="2">
        <v>1</v>
      </c>
      <c r="Q26" s="33">
        <v>1</v>
      </c>
    </row>
    <row r="27" spans="1:17" x14ac:dyDescent="0.25">
      <c r="A27" s="101"/>
      <c r="B27" s="81"/>
      <c r="C27" s="101"/>
      <c r="D27" s="101"/>
      <c r="E27" s="101"/>
      <c r="F27" s="101"/>
      <c r="G27" s="81"/>
      <c r="H27" s="81"/>
      <c r="I27" s="101"/>
      <c r="J27" s="2"/>
      <c r="K27" s="2"/>
      <c r="L27" s="2"/>
      <c r="M27" s="2"/>
      <c r="N27" s="2"/>
      <c r="O27" s="33"/>
      <c r="P27" s="2">
        <v>1</v>
      </c>
      <c r="Q27" s="33">
        <v>1</v>
      </c>
    </row>
    <row r="28" spans="1:17" x14ac:dyDescent="0.25">
      <c r="A28" s="18"/>
      <c r="B28" s="20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5">
      <c r="A29" s="101">
        <v>5</v>
      </c>
      <c r="B29" s="79"/>
      <c r="C29" s="101" t="s">
        <v>28</v>
      </c>
      <c r="D29" s="79" t="s">
        <v>105</v>
      </c>
      <c r="E29" s="2" t="s">
        <v>106</v>
      </c>
      <c r="F29" s="2">
        <v>12</v>
      </c>
      <c r="G29" s="2">
        <f>F29*4</f>
        <v>48</v>
      </c>
      <c r="H29" s="79">
        <f>SUM(G29:G31)</f>
        <v>324</v>
      </c>
      <c r="I29" s="79">
        <v>188</v>
      </c>
      <c r="J29" s="2" t="s">
        <v>14</v>
      </c>
      <c r="K29" s="2"/>
      <c r="L29" s="2"/>
      <c r="M29" s="2"/>
      <c r="N29" s="2"/>
      <c r="O29" s="65"/>
      <c r="P29" s="2"/>
      <c r="Q29" s="2"/>
    </row>
    <row r="30" spans="1:17" x14ac:dyDescent="0.25">
      <c r="A30" s="101">
        <v>5</v>
      </c>
      <c r="B30" s="80"/>
      <c r="C30" s="101"/>
      <c r="D30" s="80"/>
      <c r="E30" s="2" t="s">
        <v>116</v>
      </c>
      <c r="F30" s="2">
        <v>15</v>
      </c>
      <c r="G30" s="2">
        <f t="shared" ref="G30:G31" si="3">F30*4</f>
        <v>60</v>
      </c>
      <c r="H30" s="80"/>
      <c r="I30" s="80"/>
      <c r="J30" s="1" t="s">
        <v>15</v>
      </c>
      <c r="K30" s="1" t="s">
        <v>52</v>
      </c>
      <c r="L30" s="1"/>
      <c r="M30" s="1"/>
      <c r="N30" s="1"/>
      <c r="O30" s="66"/>
      <c r="P30" s="2">
        <v>1</v>
      </c>
      <c r="Q30" s="33">
        <v>1</v>
      </c>
    </row>
    <row r="31" spans="1:17" x14ac:dyDescent="0.25">
      <c r="A31" s="101"/>
      <c r="B31" s="81"/>
      <c r="C31" s="101"/>
      <c r="D31" s="81"/>
      <c r="E31" s="2" t="s">
        <v>117</v>
      </c>
      <c r="F31" s="2">
        <v>54</v>
      </c>
      <c r="G31" s="2">
        <f t="shared" si="3"/>
        <v>216</v>
      </c>
      <c r="H31" s="81"/>
      <c r="I31" s="81"/>
      <c r="J31" s="2"/>
      <c r="K31" s="2"/>
      <c r="L31" s="2"/>
      <c r="M31" s="2"/>
      <c r="N31" s="2"/>
      <c r="O31" s="67"/>
      <c r="P31" s="2">
        <v>1</v>
      </c>
      <c r="Q31" s="33">
        <v>1</v>
      </c>
    </row>
    <row r="32" spans="1:17" x14ac:dyDescent="0.25">
      <c r="A32" s="4"/>
      <c r="B32" s="7"/>
      <c r="C32" s="4"/>
      <c r="D32" s="4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4"/>
      <c r="Q32" s="18"/>
    </row>
    <row r="33" spans="1:17" x14ac:dyDescent="0.25">
      <c r="A33" s="101">
        <v>6</v>
      </c>
      <c r="B33" s="79" t="s">
        <v>193</v>
      </c>
      <c r="C33" s="79" t="s">
        <v>29</v>
      </c>
      <c r="D33" s="79" t="s">
        <v>107</v>
      </c>
      <c r="E33" s="2" t="s">
        <v>128</v>
      </c>
      <c r="F33" s="2">
        <v>8</v>
      </c>
      <c r="G33" s="2">
        <f>F33*4</f>
        <v>32</v>
      </c>
      <c r="H33" s="79">
        <f>SUM(G33:G39)</f>
        <v>1124</v>
      </c>
      <c r="I33" s="79">
        <v>1384</v>
      </c>
      <c r="J33" s="1" t="s">
        <v>14</v>
      </c>
      <c r="K33" s="1" t="s">
        <v>54</v>
      </c>
      <c r="L33" s="1"/>
      <c r="M33" s="1"/>
      <c r="N33" s="1"/>
      <c r="O33" s="65"/>
      <c r="P33" s="2">
        <v>1</v>
      </c>
      <c r="Q33" s="33">
        <v>1</v>
      </c>
    </row>
    <row r="34" spans="1:17" x14ac:dyDescent="0.25">
      <c r="A34" s="101"/>
      <c r="B34" s="80"/>
      <c r="C34" s="80"/>
      <c r="D34" s="80"/>
      <c r="E34" s="2" t="s">
        <v>129</v>
      </c>
      <c r="F34" s="2">
        <v>5</v>
      </c>
      <c r="G34" s="2">
        <f t="shared" ref="G34:G39" si="4">F34*4</f>
        <v>20</v>
      </c>
      <c r="H34" s="80"/>
      <c r="I34" s="80"/>
      <c r="J34" s="1" t="s">
        <v>15</v>
      </c>
      <c r="K34" s="1"/>
      <c r="L34" s="1"/>
      <c r="M34" s="1"/>
      <c r="N34" s="1"/>
      <c r="O34" s="66"/>
      <c r="P34" s="2"/>
      <c r="Q34" s="33"/>
    </row>
    <row r="35" spans="1:17" x14ac:dyDescent="0.25">
      <c r="A35" s="101"/>
      <c r="B35" s="80"/>
      <c r="C35" s="80"/>
      <c r="D35" s="80"/>
      <c r="E35" s="2" t="s">
        <v>130</v>
      </c>
      <c r="F35" s="2">
        <v>50</v>
      </c>
      <c r="G35" s="2">
        <f t="shared" si="4"/>
        <v>200</v>
      </c>
      <c r="H35" s="80"/>
      <c r="I35" s="80"/>
      <c r="J35" s="2"/>
      <c r="K35" s="2"/>
      <c r="L35" s="2"/>
      <c r="M35" s="2"/>
      <c r="N35" s="2"/>
      <c r="O35" s="66"/>
      <c r="P35" s="2">
        <v>1</v>
      </c>
      <c r="Q35" s="33">
        <v>1</v>
      </c>
    </row>
    <row r="36" spans="1:17" x14ac:dyDescent="0.25">
      <c r="A36" s="101"/>
      <c r="B36" s="80"/>
      <c r="C36" s="80"/>
      <c r="D36" s="80"/>
      <c r="E36" s="2" t="s">
        <v>131</v>
      </c>
      <c r="F36" s="2">
        <v>60</v>
      </c>
      <c r="G36" s="2">
        <f t="shared" si="4"/>
        <v>240</v>
      </c>
      <c r="H36" s="80"/>
      <c r="I36" s="80"/>
      <c r="J36" s="2"/>
      <c r="K36" s="2"/>
      <c r="L36" s="2"/>
      <c r="M36" s="2"/>
      <c r="N36" s="2"/>
      <c r="O36" s="66"/>
      <c r="P36" s="2"/>
      <c r="Q36" s="33"/>
    </row>
    <row r="37" spans="1:17" x14ac:dyDescent="0.25">
      <c r="A37" s="101"/>
      <c r="B37" s="80"/>
      <c r="C37" s="80"/>
      <c r="D37" s="80"/>
      <c r="E37" s="2" t="s">
        <v>132</v>
      </c>
      <c r="F37" s="2">
        <v>70</v>
      </c>
      <c r="G37" s="2">
        <f t="shared" si="4"/>
        <v>280</v>
      </c>
      <c r="H37" s="80"/>
      <c r="I37" s="80"/>
      <c r="J37" s="2"/>
      <c r="K37" s="2"/>
      <c r="L37" s="2"/>
      <c r="M37" s="2"/>
      <c r="N37" s="2"/>
      <c r="O37" s="66"/>
      <c r="P37" s="2"/>
      <c r="Q37" s="33"/>
    </row>
    <row r="38" spans="1:17" x14ac:dyDescent="0.25">
      <c r="A38" s="101"/>
      <c r="B38" s="80"/>
      <c r="C38" s="80"/>
      <c r="D38" s="80"/>
      <c r="E38" s="2" t="s">
        <v>133</v>
      </c>
      <c r="F38" s="2">
        <v>40</v>
      </c>
      <c r="G38" s="2">
        <f t="shared" si="4"/>
        <v>160</v>
      </c>
      <c r="H38" s="80"/>
      <c r="I38" s="80"/>
      <c r="J38" s="2"/>
      <c r="K38" s="2"/>
      <c r="L38" s="2"/>
      <c r="M38" s="2"/>
      <c r="N38" s="2"/>
      <c r="O38" s="66"/>
      <c r="P38" s="2"/>
      <c r="Q38" s="33"/>
    </row>
    <row r="39" spans="1:17" x14ac:dyDescent="0.25">
      <c r="A39" s="101"/>
      <c r="B39" s="81"/>
      <c r="C39" s="81"/>
      <c r="D39" s="81"/>
      <c r="E39" s="2" t="s">
        <v>134</v>
      </c>
      <c r="F39" s="2">
        <v>48</v>
      </c>
      <c r="G39" s="2">
        <f t="shared" si="4"/>
        <v>192</v>
      </c>
      <c r="H39" s="81"/>
      <c r="I39" s="81"/>
      <c r="J39" s="2"/>
      <c r="K39" s="2"/>
      <c r="L39" s="2"/>
      <c r="M39" s="2"/>
      <c r="N39" s="2"/>
      <c r="O39" s="67"/>
      <c r="P39" s="2"/>
      <c r="Q39" s="33"/>
    </row>
    <row r="40" spans="1:17" x14ac:dyDescent="0.25">
      <c r="A40" s="4"/>
      <c r="B40" s="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x14ac:dyDescent="0.25">
      <c r="A41" s="101">
        <v>7</v>
      </c>
      <c r="B41" s="79"/>
      <c r="C41" s="79" t="s">
        <v>102</v>
      </c>
      <c r="D41" s="79" t="s">
        <v>108</v>
      </c>
      <c r="E41" s="79" t="s">
        <v>102</v>
      </c>
      <c r="F41" s="79">
        <v>66</v>
      </c>
      <c r="G41" s="79">
        <f>F41*4</f>
        <v>264</v>
      </c>
      <c r="H41" s="79">
        <f>G41</f>
        <v>264</v>
      </c>
      <c r="I41" s="79">
        <f>H41</f>
        <v>264</v>
      </c>
      <c r="J41" s="58" t="s">
        <v>14</v>
      </c>
      <c r="K41" s="58"/>
      <c r="L41" s="58"/>
      <c r="M41" s="58"/>
      <c r="N41" s="58"/>
      <c r="O41" s="58"/>
      <c r="P41" s="18"/>
      <c r="Q41" s="18"/>
    </row>
    <row r="42" spans="1:17" x14ac:dyDescent="0.25">
      <c r="A42" s="101"/>
      <c r="B42" s="80"/>
      <c r="C42" s="80" t="s">
        <v>102</v>
      </c>
      <c r="D42" s="81"/>
      <c r="E42" s="81"/>
      <c r="F42" s="81"/>
      <c r="G42" s="81"/>
      <c r="H42" s="81"/>
      <c r="I42" s="81"/>
      <c r="J42" s="56" t="s">
        <v>15</v>
      </c>
      <c r="K42" s="56" t="s">
        <v>102</v>
      </c>
      <c r="L42" s="56"/>
      <c r="M42" s="56"/>
      <c r="N42" s="56"/>
      <c r="O42" s="56"/>
      <c r="P42" s="2"/>
      <c r="Q42" s="2"/>
    </row>
    <row r="43" spans="1:17" x14ac:dyDescent="0.25">
      <c r="A43" s="4"/>
      <c r="B43" s="4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x14ac:dyDescent="0.25">
      <c r="A44" s="101">
        <v>8</v>
      </c>
      <c r="B44" s="79" t="s">
        <v>245</v>
      </c>
      <c r="C44" s="101" t="s">
        <v>246</v>
      </c>
      <c r="D44" s="79" t="s">
        <v>109</v>
      </c>
      <c r="E44" s="79" t="s">
        <v>30</v>
      </c>
      <c r="F44" s="79">
        <v>514</v>
      </c>
      <c r="G44" s="79">
        <f>F44*4</f>
        <v>2056</v>
      </c>
      <c r="H44" s="79">
        <f>G44</f>
        <v>2056</v>
      </c>
      <c r="I44" s="101">
        <f>2204-H41</f>
        <v>1940</v>
      </c>
      <c r="J44" s="1" t="s">
        <v>14</v>
      </c>
      <c r="K44" s="1" t="s">
        <v>205</v>
      </c>
      <c r="L44" s="1"/>
      <c r="M44" s="1"/>
      <c r="N44" s="1"/>
      <c r="O44" s="33"/>
      <c r="P44" s="2">
        <v>2</v>
      </c>
      <c r="Q44" s="33">
        <f>(P44*2)</f>
        <v>4</v>
      </c>
    </row>
    <row r="45" spans="1:17" x14ac:dyDescent="0.25">
      <c r="A45" s="101"/>
      <c r="B45" s="81"/>
      <c r="C45" s="101"/>
      <c r="D45" s="81"/>
      <c r="E45" s="81"/>
      <c r="F45" s="81"/>
      <c r="G45" s="81"/>
      <c r="H45" s="81"/>
      <c r="I45" s="101"/>
      <c r="J45" s="2" t="s">
        <v>16</v>
      </c>
      <c r="K45" s="2"/>
      <c r="L45" s="2"/>
      <c r="M45" s="2"/>
      <c r="N45" s="2"/>
      <c r="O45" s="33"/>
      <c r="P45" s="2">
        <v>1</v>
      </c>
      <c r="Q45" s="33">
        <f>(P45*2)</f>
        <v>2</v>
      </c>
    </row>
    <row r="46" spans="1:17" x14ac:dyDescent="0.25">
      <c r="A46" s="18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x14ac:dyDescent="0.25">
      <c r="A47" s="101">
        <v>9</v>
      </c>
      <c r="B47" s="79"/>
      <c r="C47" s="101" t="s">
        <v>31</v>
      </c>
      <c r="D47" s="2" t="s">
        <v>98</v>
      </c>
      <c r="E47" s="2" t="s">
        <v>97</v>
      </c>
      <c r="F47" s="2">
        <v>63</v>
      </c>
      <c r="G47" s="2">
        <f>F47*4</f>
        <v>252</v>
      </c>
      <c r="H47" s="79">
        <f>SUM(G47:G49)</f>
        <v>732</v>
      </c>
      <c r="I47" s="101">
        <v>597</v>
      </c>
      <c r="J47" s="1" t="s">
        <v>14</v>
      </c>
      <c r="K47" s="1" t="s">
        <v>207</v>
      </c>
      <c r="L47" s="1"/>
      <c r="M47" s="1"/>
      <c r="N47" s="1"/>
      <c r="O47" s="33"/>
      <c r="P47" s="2">
        <v>3</v>
      </c>
      <c r="Q47" s="33">
        <v>0</v>
      </c>
    </row>
    <row r="48" spans="1:17" x14ac:dyDescent="0.25">
      <c r="A48" s="101"/>
      <c r="B48" s="80"/>
      <c r="C48" s="101"/>
      <c r="D48" s="101" t="s">
        <v>99</v>
      </c>
      <c r="E48" s="2" t="s">
        <v>100</v>
      </c>
      <c r="F48" s="2">
        <v>70</v>
      </c>
      <c r="G48" s="2">
        <f t="shared" ref="G48:G49" si="5">F48*4</f>
        <v>280</v>
      </c>
      <c r="H48" s="80"/>
      <c r="I48" s="101"/>
      <c r="J48" s="1" t="s">
        <v>15</v>
      </c>
      <c r="K48" s="40" t="s">
        <v>58</v>
      </c>
      <c r="L48" s="40"/>
      <c r="M48" s="40"/>
      <c r="N48" s="40"/>
      <c r="O48" s="33"/>
      <c r="P48" s="2">
        <v>1</v>
      </c>
      <c r="Q48" s="33">
        <v>1</v>
      </c>
    </row>
    <row r="49" spans="1:17" x14ac:dyDescent="0.25">
      <c r="A49" s="101"/>
      <c r="B49" s="81"/>
      <c r="C49" s="101"/>
      <c r="D49" s="101"/>
      <c r="E49" s="2" t="s">
        <v>101</v>
      </c>
      <c r="F49" s="2">
        <v>50</v>
      </c>
      <c r="G49" s="2">
        <f t="shared" si="5"/>
        <v>200</v>
      </c>
      <c r="H49" s="81"/>
      <c r="I49" s="101"/>
      <c r="J49" s="2"/>
      <c r="K49" s="2"/>
      <c r="L49" s="2"/>
      <c r="M49" s="2"/>
      <c r="N49" s="2"/>
      <c r="O49" s="33"/>
      <c r="P49" s="2">
        <v>1</v>
      </c>
      <c r="Q49" s="33">
        <v>1</v>
      </c>
    </row>
    <row r="50" spans="1:17" x14ac:dyDescent="0.25">
      <c r="A50" s="18"/>
      <c r="B50" s="20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x14ac:dyDescent="0.25">
      <c r="A51" s="101">
        <v>10</v>
      </c>
      <c r="B51" s="79"/>
      <c r="C51" s="101" t="s">
        <v>32</v>
      </c>
      <c r="D51" s="79" t="s">
        <v>110</v>
      </c>
      <c r="E51" s="79" t="s">
        <v>201</v>
      </c>
      <c r="F51" s="79">
        <v>389</v>
      </c>
      <c r="G51" s="79">
        <f>F51*5</f>
        <v>1945</v>
      </c>
      <c r="H51" s="79">
        <f>G51</f>
        <v>1945</v>
      </c>
      <c r="I51" s="101">
        <v>2066</v>
      </c>
      <c r="J51" s="1" t="s">
        <v>14</v>
      </c>
      <c r="K51" s="1" t="s">
        <v>243</v>
      </c>
      <c r="L51" s="1"/>
      <c r="M51" s="1"/>
      <c r="N51" s="1"/>
      <c r="O51" s="33"/>
      <c r="P51" s="2">
        <v>2</v>
      </c>
      <c r="Q51" s="33">
        <v>4</v>
      </c>
    </row>
    <row r="52" spans="1:17" x14ac:dyDescent="0.25">
      <c r="A52" s="101"/>
      <c r="B52" s="80"/>
      <c r="C52" s="101"/>
      <c r="D52" s="81"/>
      <c r="E52" s="80"/>
      <c r="F52" s="80"/>
      <c r="G52" s="80"/>
      <c r="H52" s="80"/>
      <c r="I52" s="101"/>
      <c r="J52" s="1"/>
      <c r="K52" s="1" t="s">
        <v>242</v>
      </c>
      <c r="L52" s="1"/>
      <c r="M52" s="1"/>
      <c r="N52" s="1"/>
      <c r="O52" s="33"/>
      <c r="P52" s="2"/>
      <c r="Q52" s="33"/>
    </row>
    <row r="53" spans="1:17" x14ac:dyDescent="0.25">
      <c r="A53" s="101"/>
      <c r="B53" s="81"/>
      <c r="C53" s="101"/>
      <c r="D53" s="2" t="s">
        <v>199</v>
      </c>
      <c r="E53" s="81"/>
      <c r="F53" s="81"/>
      <c r="G53" s="81"/>
      <c r="H53" s="81"/>
      <c r="I53" s="101"/>
      <c r="J53" s="1"/>
      <c r="K53" s="1"/>
      <c r="L53" s="1"/>
      <c r="M53" s="1"/>
      <c r="N53" s="1"/>
      <c r="O53" s="33"/>
      <c r="P53" s="2"/>
      <c r="Q53" s="33"/>
    </row>
    <row r="54" spans="1:17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 x14ac:dyDescent="0.25">
      <c r="A55" s="101">
        <v>11</v>
      </c>
      <c r="B55" s="79"/>
      <c r="C55" s="101" t="s">
        <v>33</v>
      </c>
      <c r="D55" s="79" t="s">
        <v>112</v>
      </c>
      <c r="E55" s="79" t="s">
        <v>33</v>
      </c>
      <c r="F55" s="101">
        <v>291</v>
      </c>
      <c r="G55" s="79">
        <f>F55*4</f>
        <v>1164</v>
      </c>
      <c r="H55" s="79">
        <f>G55</f>
        <v>1164</v>
      </c>
      <c r="I55" s="101">
        <v>458</v>
      </c>
      <c r="J55" s="1" t="s">
        <v>14</v>
      </c>
      <c r="O55" s="33"/>
      <c r="P55" s="2">
        <v>2</v>
      </c>
      <c r="Q55" s="33">
        <v>0</v>
      </c>
    </row>
    <row r="56" spans="1:17" x14ac:dyDescent="0.25">
      <c r="A56" s="101"/>
      <c r="B56" s="80"/>
      <c r="C56" s="101"/>
      <c r="D56" s="81"/>
      <c r="E56" s="80"/>
      <c r="F56" s="101"/>
      <c r="G56" s="80"/>
      <c r="H56" s="80"/>
      <c r="I56" s="101"/>
      <c r="J56" s="1" t="s">
        <v>15</v>
      </c>
      <c r="K56" s="1" t="s">
        <v>206</v>
      </c>
      <c r="L56" s="1"/>
      <c r="M56" s="1"/>
      <c r="N56" s="1"/>
      <c r="O56" s="33"/>
      <c r="P56" s="2">
        <v>1</v>
      </c>
      <c r="Q56" s="33">
        <v>1</v>
      </c>
    </row>
    <row r="57" spans="1:17" x14ac:dyDescent="0.25">
      <c r="A57" s="101"/>
      <c r="B57" s="81"/>
      <c r="C57" s="101"/>
      <c r="D57" s="2" t="s">
        <v>111</v>
      </c>
      <c r="E57" s="81"/>
      <c r="F57" s="101"/>
      <c r="G57" s="81"/>
      <c r="H57" s="81"/>
      <c r="I57" s="101"/>
      <c r="J57" s="2"/>
      <c r="K57" s="2"/>
      <c r="L57" s="2"/>
      <c r="M57" s="2"/>
      <c r="N57" s="2"/>
      <c r="O57" s="33"/>
      <c r="P57" s="2">
        <v>1</v>
      </c>
      <c r="Q57" s="33">
        <v>1</v>
      </c>
    </row>
    <row r="58" spans="1:17" x14ac:dyDescent="0.25">
      <c r="A58" s="18"/>
      <c r="B58" s="20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x14ac:dyDescent="0.25">
      <c r="A59" s="101">
        <v>12</v>
      </c>
      <c r="B59" s="79"/>
      <c r="C59" s="101" t="s">
        <v>34</v>
      </c>
      <c r="D59" s="79" t="s">
        <v>63</v>
      </c>
      <c r="E59" s="79" t="s">
        <v>113</v>
      </c>
      <c r="F59" s="101">
        <v>62</v>
      </c>
      <c r="G59" s="79">
        <f>F59*4</f>
        <v>248</v>
      </c>
      <c r="H59" s="79">
        <f>G59</f>
        <v>248</v>
      </c>
      <c r="I59" s="101">
        <v>295</v>
      </c>
      <c r="J59" s="1" t="s">
        <v>14</v>
      </c>
      <c r="K59" s="1"/>
      <c r="L59" s="1"/>
      <c r="M59" s="1"/>
      <c r="N59" s="1"/>
      <c r="O59" s="33"/>
      <c r="P59" s="2">
        <v>1</v>
      </c>
      <c r="Q59" s="33">
        <v>1</v>
      </c>
    </row>
    <row r="60" spans="1:17" x14ac:dyDescent="0.25">
      <c r="A60" s="101"/>
      <c r="B60" s="81"/>
      <c r="C60" s="101"/>
      <c r="D60" s="81"/>
      <c r="E60" s="81"/>
      <c r="F60" s="101"/>
      <c r="G60" s="81"/>
      <c r="H60" s="81"/>
      <c r="I60" s="101"/>
      <c r="J60" s="2" t="s">
        <v>15</v>
      </c>
      <c r="K60" s="2" t="s">
        <v>34</v>
      </c>
      <c r="L60" s="2"/>
      <c r="M60" s="2"/>
      <c r="N60" s="2"/>
      <c r="O60" s="33"/>
      <c r="P60" s="2">
        <v>1</v>
      </c>
      <c r="Q60" s="33">
        <v>1</v>
      </c>
    </row>
    <row r="61" spans="1:17" x14ac:dyDescent="0.25">
      <c r="A61" s="18"/>
      <c r="B61" s="20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x14ac:dyDescent="0.25">
      <c r="A62" s="101">
        <v>13</v>
      </c>
      <c r="B62" s="79" t="s">
        <v>189</v>
      </c>
      <c r="C62" s="101" t="s">
        <v>35</v>
      </c>
      <c r="D62" s="79" t="s">
        <v>188</v>
      </c>
      <c r="E62" s="2" t="s">
        <v>179</v>
      </c>
      <c r="F62" s="2">
        <v>1004</v>
      </c>
      <c r="G62" s="2">
        <f>F62*5</f>
        <v>5020</v>
      </c>
      <c r="H62" s="79">
        <f>SUM(G62:G69)</f>
        <v>15675</v>
      </c>
      <c r="I62" s="101">
        <v>14841</v>
      </c>
      <c r="J62" s="82" t="s">
        <v>14</v>
      </c>
      <c r="K62" s="1" t="s">
        <v>208</v>
      </c>
      <c r="L62" s="1"/>
      <c r="M62" s="1"/>
      <c r="N62" s="1"/>
      <c r="O62" s="33"/>
      <c r="P62" s="2">
        <v>2</v>
      </c>
      <c r="Q62" s="33">
        <v>4</v>
      </c>
    </row>
    <row r="63" spans="1:17" x14ac:dyDescent="0.25">
      <c r="A63" s="101"/>
      <c r="B63" s="80"/>
      <c r="C63" s="101"/>
      <c r="D63" s="80"/>
      <c r="E63" s="2" t="s">
        <v>180</v>
      </c>
      <c r="F63" s="2">
        <v>357</v>
      </c>
      <c r="G63" s="2">
        <f t="shared" ref="G63:G69" si="6">F63*5</f>
        <v>1785</v>
      </c>
      <c r="H63" s="80"/>
      <c r="I63" s="101"/>
      <c r="J63" s="84"/>
      <c r="K63" s="1" t="s">
        <v>188</v>
      </c>
      <c r="L63" s="1"/>
      <c r="M63" s="1"/>
      <c r="N63" s="1"/>
      <c r="O63" s="33"/>
      <c r="P63" s="2"/>
      <c r="Q63" s="33"/>
    </row>
    <row r="64" spans="1:17" x14ac:dyDescent="0.25">
      <c r="A64" s="101"/>
      <c r="B64" s="80"/>
      <c r="C64" s="101"/>
      <c r="D64" s="80"/>
      <c r="E64" s="2" t="s">
        <v>181</v>
      </c>
      <c r="F64" s="2">
        <v>118</v>
      </c>
      <c r="G64" s="2">
        <f t="shared" si="6"/>
        <v>590</v>
      </c>
      <c r="H64" s="80"/>
      <c r="I64" s="101"/>
      <c r="J64" s="1"/>
      <c r="K64" s="1"/>
      <c r="L64" s="1"/>
      <c r="M64" s="1"/>
      <c r="N64" s="1"/>
      <c r="O64" s="33"/>
      <c r="P64" s="2"/>
      <c r="Q64" s="33"/>
    </row>
    <row r="65" spans="1:17" x14ac:dyDescent="0.25">
      <c r="A65" s="101"/>
      <c r="B65" s="80"/>
      <c r="C65" s="101"/>
      <c r="D65" s="80"/>
      <c r="E65" s="2" t="s">
        <v>182</v>
      </c>
      <c r="F65" s="2">
        <v>120</v>
      </c>
      <c r="G65" s="2">
        <f t="shared" si="6"/>
        <v>600</v>
      </c>
      <c r="H65" s="80"/>
      <c r="I65" s="101"/>
      <c r="J65" s="1"/>
      <c r="K65" s="1"/>
      <c r="L65" s="1"/>
      <c r="M65" s="1"/>
      <c r="N65" s="1"/>
      <c r="O65" s="33"/>
      <c r="P65" s="2"/>
      <c r="Q65" s="33"/>
    </row>
    <row r="66" spans="1:17" x14ac:dyDescent="0.25">
      <c r="A66" s="101"/>
      <c r="B66" s="80" t="s">
        <v>192</v>
      </c>
      <c r="C66" s="101"/>
      <c r="D66" s="80"/>
      <c r="E66" s="2" t="s">
        <v>183</v>
      </c>
      <c r="F66" s="2">
        <v>336</v>
      </c>
      <c r="G66" s="2">
        <f t="shared" si="6"/>
        <v>1680</v>
      </c>
      <c r="H66" s="80"/>
      <c r="I66" s="101"/>
      <c r="J66" s="1"/>
      <c r="K66" s="1"/>
      <c r="L66" s="1"/>
      <c r="M66" s="1"/>
      <c r="N66" s="1"/>
      <c r="O66" s="33"/>
      <c r="P66" s="2"/>
      <c r="Q66" s="33"/>
    </row>
    <row r="67" spans="1:17" x14ac:dyDescent="0.25">
      <c r="A67" s="101"/>
      <c r="B67" s="80"/>
      <c r="C67" s="101"/>
      <c r="D67" s="80"/>
      <c r="E67" s="2" t="s">
        <v>184</v>
      </c>
      <c r="F67" s="2">
        <v>146</v>
      </c>
      <c r="G67" s="2">
        <f t="shared" si="6"/>
        <v>730</v>
      </c>
      <c r="H67" s="80"/>
      <c r="I67" s="101"/>
      <c r="J67" s="1"/>
      <c r="K67" s="1"/>
      <c r="L67" s="1"/>
      <c r="M67" s="1"/>
      <c r="N67" s="1"/>
      <c r="O67" s="33"/>
      <c r="P67" s="2"/>
      <c r="Q67" s="33"/>
    </row>
    <row r="68" spans="1:17" x14ac:dyDescent="0.25">
      <c r="A68" s="101"/>
      <c r="B68" s="80"/>
      <c r="C68" s="101"/>
      <c r="D68" s="80"/>
      <c r="E68" s="2" t="s">
        <v>177</v>
      </c>
      <c r="F68" s="2">
        <v>1</v>
      </c>
      <c r="G68" s="2">
        <f t="shared" si="6"/>
        <v>5</v>
      </c>
      <c r="H68" s="80"/>
      <c r="I68" s="101"/>
      <c r="J68" s="1"/>
      <c r="K68" s="1"/>
      <c r="L68" s="1"/>
      <c r="M68" s="1"/>
      <c r="N68" s="1"/>
      <c r="O68" s="33"/>
      <c r="P68" s="2"/>
      <c r="Q68" s="33"/>
    </row>
    <row r="69" spans="1:17" x14ac:dyDescent="0.25">
      <c r="A69" s="101"/>
      <c r="B69" s="81"/>
      <c r="C69" s="101"/>
      <c r="D69" s="81"/>
      <c r="E69" s="2" t="s">
        <v>186</v>
      </c>
      <c r="F69" s="2">
        <v>1053</v>
      </c>
      <c r="G69" s="2">
        <f t="shared" si="6"/>
        <v>5265</v>
      </c>
      <c r="H69" s="81"/>
      <c r="I69" s="101"/>
      <c r="J69" s="2"/>
      <c r="K69" s="2"/>
      <c r="L69" s="2"/>
      <c r="M69" s="2"/>
      <c r="N69" s="2"/>
      <c r="O69" s="33"/>
      <c r="P69" s="2">
        <v>1</v>
      </c>
      <c r="Q69" s="33">
        <v>2</v>
      </c>
    </row>
    <row r="70" spans="1:17" x14ac:dyDescent="0.25">
      <c r="A70" s="18"/>
      <c r="B70" s="20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ht="19.5" customHeight="1" x14ac:dyDescent="0.25">
      <c r="A71" s="101">
        <v>14</v>
      </c>
      <c r="B71" s="79" t="s">
        <v>55</v>
      </c>
      <c r="C71" s="101" t="s">
        <v>36</v>
      </c>
      <c r="D71" s="101" t="s">
        <v>187</v>
      </c>
      <c r="E71" s="62" t="s">
        <v>178</v>
      </c>
      <c r="F71" s="2"/>
      <c r="G71" s="2"/>
      <c r="H71" s="79">
        <f>SUM(G79:G111)</f>
        <v>22220</v>
      </c>
      <c r="I71" s="79">
        <v>14489</v>
      </c>
      <c r="J71" s="82" t="s">
        <v>251</v>
      </c>
      <c r="K71" s="76" t="s">
        <v>253</v>
      </c>
      <c r="L71" s="76" t="s">
        <v>259</v>
      </c>
      <c r="M71" s="76">
        <v>500</v>
      </c>
      <c r="N71" s="79"/>
      <c r="O71" s="65"/>
      <c r="P71" s="38">
        <v>7</v>
      </c>
      <c r="Q71" s="48">
        <v>14</v>
      </c>
    </row>
    <row r="72" spans="1:17" x14ac:dyDescent="0.25">
      <c r="A72" s="101"/>
      <c r="B72" s="80"/>
      <c r="C72" s="101"/>
      <c r="D72" s="101"/>
      <c r="E72" s="2" t="s">
        <v>172</v>
      </c>
      <c r="F72" s="2">
        <v>31</v>
      </c>
      <c r="G72" s="2">
        <f t="shared" ref="G72:G78" si="7">F72*4</f>
        <v>124</v>
      </c>
      <c r="H72" s="80"/>
      <c r="I72" s="80"/>
      <c r="J72" s="83"/>
      <c r="K72" s="77"/>
      <c r="L72" s="77"/>
      <c r="M72" s="77"/>
      <c r="N72" s="80"/>
      <c r="O72" s="66"/>
      <c r="P72" s="2"/>
      <c r="Q72" s="33"/>
    </row>
    <row r="73" spans="1:17" x14ac:dyDescent="0.25">
      <c r="A73" s="101"/>
      <c r="B73" s="80"/>
      <c r="C73" s="101"/>
      <c r="D73" s="101"/>
      <c r="E73" s="2" t="s">
        <v>173</v>
      </c>
      <c r="F73" s="2">
        <v>129</v>
      </c>
      <c r="G73" s="2">
        <f t="shared" si="7"/>
        <v>516</v>
      </c>
      <c r="H73" s="80"/>
      <c r="I73" s="80"/>
      <c r="J73" s="83"/>
      <c r="K73" s="77"/>
      <c r="L73" s="77"/>
      <c r="M73" s="77"/>
      <c r="N73" s="80"/>
      <c r="O73" s="66"/>
      <c r="P73" s="2"/>
      <c r="Q73" s="33"/>
    </row>
    <row r="74" spans="1:17" x14ac:dyDescent="0.25">
      <c r="A74" s="101"/>
      <c r="B74" s="80"/>
      <c r="C74" s="101"/>
      <c r="D74" s="101"/>
      <c r="E74" s="2" t="s">
        <v>174</v>
      </c>
      <c r="F74" s="2">
        <v>54</v>
      </c>
      <c r="G74" s="2">
        <f t="shared" si="7"/>
        <v>216</v>
      </c>
      <c r="H74" s="80"/>
      <c r="I74" s="80"/>
      <c r="J74" s="83"/>
      <c r="K74" s="77"/>
      <c r="L74" s="77"/>
      <c r="M74" s="77"/>
      <c r="N74" s="80"/>
      <c r="O74" s="66"/>
      <c r="P74" s="2"/>
      <c r="Q74" s="33"/>
    </row>
    <row r="75" spans="1:17" x14ac:dyDescent="0.25">
      <c r="A75" s="101"/>
      <c r="B75" s="80"/>
      <c r="C75" s="101"/>
      <c r="D75" s="101"/>
      <c r="E75" s="2" t="s">
        <v>175</v>
      </c>
      <c r="F75" s="2">
        <v>24</v>
      </c>
      <c r="G75" s="2">
        <f t="shared" si="7"/>
        <v>96</v>
      </c>
      <c r="H75" s="80"/>
      <c r="I75" s="80"/>
      <c r="J75" s="83"/>
      <c r="K75" s="77"/>
      <c r="L75" s="77"/>
      <c r="M75" s="77"/>
      <c r="N75" s="80"/>
      <c r="O75" s="66"/>
      <c r="P75" s="2"/>
      <c r="Q75" s="33"/>
    </row>
    <row r="76" spans="1:17" x14ac:dyDescent="0.25">
      <c r="A76" s="101"/>
      <c r="B76" s="80"/>
      <c r="C76" s="101"/>
      <c r="D76" s="101"/>
      <c r="E76" s="2" t="s">
        <v>176</v>
      </c>
      <c r="F76" s="2">
        <v>95</v>
      </c>
      <c r="G76" s="2">
        <f t="shared" si="7"/>
        <v>380</v>
      </c>
      <c r="H76" s="80"/>
      <c r="I76" s="80"/>
      <c r="J76" s="83"/>
      <c r="K76" s="77"/>
      <c r="L76" s="77"/>
      <c r="M76" s="77"/>
      <c r="N76" s="80"/>
      <c r="O76" s="66"/>
      <c r="P76" s="2"/>
      <c r="Q76" s="33"/>
    </row>
    <row r="77" spans="1:17" ht="19.5" customHeight="1" x14ac:dyDescent="0.25">
      <c r="A77" s="101"/>
      <c r="B77" s="80"/>
      <c r="C77" s="101"/>
      <c r="D77" s="101"/>
      <c r="E77" s="2" t="s">
        <v>177</v>
      </c>
      <c r="F77" s="2">
        <v>61</v>
      </c>
      <c r="G77" s="2">
        <f t="shared" si="7"/>
        <v>244</v>
      </c>
      <c r="H77" s="80"/>
      <c r="I77" s="80"/>
      <c r="J77" s="83"/>
      <c r="K77" s="77"/>
      <c r="L77" s="77"/>
      <c r="M77" s="77"/>
      <c r="N77" s="80"/>
      <c r="O77" s="66"/>
      <c r="P77" s="2"/>
      <c r="Q77" s="33"/>
    </row>
    <row r="78" spans="1:17" x14ac:dyDescent="0.25">
      <c r="A78" s="101"/>
      <c r="B78" s="81"/>
      <c r="C78" s="101"/>
      <c r="D78" s="101"/>
      <c r="E78" s="2" t="s">
        <v>162</v>
      </c>
      <c r="F78" s="2">
        <v>1</v>
      </c>
      <c r="G78" s="2">
        <f t="shared" si="7"/>
        <v>4</v>
      </c>
      <c r="H78" s="80"/>
      <c r="I78" s="80"/>
      <c r="J78" s="83"/>
      <c r="K78" s="77"/>
      <c r="L78" s="77"/>
      <c r="M78" s="77"/>
      <c r="N78" s="81"/>
      <c r="O78" s="66"/>
      <c r="P78" s="2"/>
      <c r="Q78" s="33"/>
    </row>
    <row r="79" spans="1:17" x14ac:dyDescent="0.25">
      <c r="A79" s="101"/>
      <c r="B79" s="79" t="s">
        <v>189</v>
      </c>
      <c r="C79" s="101"/>
      <c r="D79" s="83" t="s">
        <v>257</v>
      </c>
      <c r="E79" s="51" t="s">
        <v>162</v>
      </c>
      <c r="F79" s="2">
        <v>364</v>
      </c>
      <c r="G79" s="2">
        <f t="shared" ref="G79:G111" si="8">F79*4</f>
        <v>1456</v>
      </c>
      <c r="H79" s="80"/>
      <c r="I79" s="80"/>
      <c r="J79" s="104" t="s">
        <v>251</v>
      </c>
      <c r="K79" s="100" t="s">
        <v>252</v>
      </c>
      <c r="L79" s="100" t="s">
        <v>258</v>
      </c>
      <c r="M79" s="100" t="s">
        <v>254</v>
      </c>
      <c r="N79" s="2"/>
      <c r="O79" s="66"/>
      <c r="P79" s="2"/>
      <c r="Q79" s="33"/>
    </row>
    <row r="80" spans="1:17" x14ac:dyDescent="0.25">
      <c r="A80" s="101"/>
      <c r="B80" s="80"/>
      <c r="C80" s="101"/>
      <c r="D80" s="80"/>
      <c r="E80" s="51" t="s">
        <v>139</v>
      </c>
      <c r="F80" s="2">
        <v>304</v>
      </c>
      <c r="G80" s="2">
        <f t="shared" si="8"/>
        <v>1216</v>
      </c>
      <c r="H80" s="80"/>
      <c r="I80" s="80"/>
      <c r="J80" s="104"/>
      <c r="K80" s="100"/>
      <c r="L80" s="100"/>
      <c r="M80" s="100"/>
      <c r="N80" s="2"/>
      <c r="O80" s="66"/>
      <c r="P80" s="2"/>
      <c r="Q80" s="33"/>
    </row>
    <row r="81" spans="1:17" x14ac:dyDescent="0.25">
      <c r="A81" s="101"/>
      <c r="B81" s="80"/>
      <c r="C81" s="101"/>
      <c r="D81" s="80"/>
      <c r="E81" s="51" t="s">
        <v>163</v>
      </c>
      <c r="F81" s="2">
        <v>448</v>
      </c>
      <c r="G81" s="2">
        <f t="shared" si="8"/>
        <v>1792</v>
      </c>
      <c r="H81" s="80"/>
      <c r="I81" s="80"/>
      <c r="J81" s="104"/>
      <c r="K81" s="100"/>
      <c r="L81" s="100"/>
      <c r="M81" s="100"/>
      <c r="N81" s="2"/>
      <c r="O81" s="66"/>
      <c r="P81" s="2"/>
      <c r="Q81" s="33"/>
    </row>
    <row r="82" spans="1:17" x14ac:dyDescent="0.25">
      <c r="A82" s="101"/>
      <c r="B82" s="80"/>
      <c r="C82" s="101"/>
      <c r="D82" s="80"/>
      <c r="E82" s="51" t="s">
        <v>140</v>
      </c>
      <c r="F82" s="2">
        <v>263</v>
      </c>
      <c r="G82" s="2">
        <f t="shared" si="8"/>
        <v>1052</v>
      </c>
      <c r="H82" s="80"/>
      <c r="I82" s="80"/>
      <c r="J82" s="104"/>
      <c r="K82" s="100"/>
      <c r="L82" s="100"/>
      <c r="M82" s="100"/>
      <c r="N82" s="2"/>
      <c r="O82" s="66"/>
      <c r="P82" s="2"/>
      <c r="Q82" s="33"/>
    </row>
    <row r="83" spans="1:17" x14ac:dyDescent="0.25">
      <c r="A83" s="101"/>
      <c r="B83" s="80"/>
      <c r="C83" s="101"/>
      <c r="D83" s="80"/>
      <c r="E83" s="51" t="s">
        <v>141</v>
      </c>
      <c r="F83" s="2">
        <v>491</v>
      </c>
      <c r="G83" s="2">
        <f t="shared" si="8"/>
        <v>1964</v>
      </c>
      <c r="H83" s="80"/>
      <c r="I83" s="80"/>
      <c r="J83" s="104"/>
      <c r="K83" s="100"/>
      <c r="L83" s="100"/>
      <c r="M83" s="100"/>
      <c r="N83" s="2"/>
      <c r="O83" s="66"/>
      <c r="P83" s="2"/>
      <c r="Q83" s="33"/>
    </row>
    <row r="84" spans="1:17" ht="15.75" customHeight="1" x14ac:dyDescent="0.25">
      <c r="A84" s="101"/>
      <c r="B84" s="80"/>
      <c r="C84" s="101"/>
      <c r="D84" s="80"/>
      <c r="E84" s="51" t="s">
        <v>142</v>
      </c>
      <c r="F84" s="2">
        <v>50</v>
      </c>
      <c r="G84" s="2">
        <f t="shared" si="8"/>
        <v>200</v>
      </c>
      <c r="H84" s="80"/>
      <c r="I84" s="80"/>
      <c r="J84" s="104"/>
      <c r="K84" s="100"/>
      <c r="L84" s="100"/>
      <c r="M84" s="100"/>
      <c r="N84" s="40"/>
      <c r="O84" s="66"/>
      <c r="P84" s="2"/>
      <c r="Q84" s="33"/>
    </row>
    <row r="85" spans="1:17" x14ac:dyDescent="0.25">
      <c r="A85" s="101"/>
      <c r="B85" s="80"/>
      <c r="C85" s="101"/>
      <c r="D85" s="80"/>
      <c r="E85" s="51" t="s">
        <v>143</v>
      </c>
      <c r="F85" s="2">
        <v>124</v>
      </c>
      <c r="G85" s="2">
        <f t="shared" si="8"/>
        <v>496</v>
      </c>
      <c r="H85" s="80"/>
      <c r="I85" s="80"/>
      <c r="J85" s="104"/>
      <c r="K85" s="100"/>
      <c r="L85" s="100"/>
      <c r="M85" s="100"/>
      <c r="N85" s="40"/>
      <c r="O85" s="66"/>
      <c r="P85" s="2"/>
      <c r="Q85" s="33"/>
    </row>
    <row r="86" spans="1:17" x14ac:dyDescent="0.25">
      <c r="A86" s="101"/>
      <c r="B86" s="80"/>
      <c r="C86" s="101"/>
      <c r="D86" s="80"/>
      <c r="E86" s="51" t="s">
        <v>144</v>
      </c>
      <c r="F86" s="2">
        <v>149</v>
      </c>
      <c r="G86" s="2">
        <f t="shared" si="8"/>
        <v>596</v>
      </c>
      <c r="H86" s="80"/>
      <c r="I86" s="80"/>
      <c r="J86" s="104"/>
      <c r="K86" s="100"/>
      <c r="L86" s="100"/>
      <c r="M86" s="100"/>
      <c r="N86" s="40"/>
      <c r="O86" s="66"/>
      <c r="P86" s="2"/>
      <c r="Q86" s="33"/>
    </row>
    <row r="87" spans="1:17" x14ac:dyDescent="0.25">
      <c r="A87" s="101"/>
      <c r="B87" s="80"/>
      <c r="C87" s="101"/>
      <c r="D87" s="80"/>
      <c r="E87" s="51" t="s">
        <v>145</v>
      </c>
      <c r="F87" s="2">
        <v>129</v>
      </c>
      <c r="G87" s="2">
        <f t="shared" si="8"/>
        <v>516</v>
      </c>
      <c r="H87" s="80"/>
      <c r="I87" s="80"/>
      <c r="J87" s="104"/>
      <c r="K87" s="100"/>
      <c r="L87" s="100"/>
      <c r="M87" s="100"/>
      <c r="N87" s="40"/>
      <c r="O87" s="66"/>
      <c r="P87" s="2"/>
      <c r="Q87" s="33"/>
    </row>
    <row r="88" spans="1:17" x14ac:dyDescent="0.25">
      <c r="A88" s="101"/>
      <c r="B88" s="80"/>
      <c r="C88" s="101"/>
      <c r="D88" s="80"/>
      <c r="E88" s="51" t="s">
        <v>146</v>
      </c>
      <c r="F88" s="2">
        <v>121</v>
      </c>
      <c r="G88" s="2">
        <f t="shared" si="8"/>
        <v>484</v>
      </c>
      <c r="H88" s="80"/>
      <c r="I88" s="80"/>
      <c r="J88" s="104"/>
      <c r="K88" s="100"/>
      <c r="L88" s="100"/>
      <c r="M88" s="100"/>
      <c r="N88" s="40"/>
      <c r="O88" s="66"/>
      <c r="P88" s="2"/>
      <c r="Q88" s="33"/>
    </row>
    <row r="89" spans="1:17" x14ac:dyDescent="0.25">
      <c r="A89" s="101"/>
      <c r="B89" s="80"/>
      <c r="C89" s="101"/>
      <c r="D89" s="80"/>
      <c r="E89" s="51" t="s">
        <v>147</v>
      </c>
      <c r="F89" s="2">
        <v>37</v>
      </c>
      <c r="G89" s="2">
        <f t="shared" si="8"/>
        <v>148</v>
      </c>
      <c r="H89" s="80"/>
      <c r="I89" s="80"/>
      <c r="J89" s="104"/>
      <c r="K89" s="100"/>
      <c r="L89" s="100"/>
      <c r="M89" s="100"/>
      <c r="N89" s="40"/>
      <c r="O89" s="66"/>
      <c r="P89" s="2"/>
      <c r="Q89" s="33"/>
    </row>
    <row r="90" spans="1:17" x14ac:dyDescent="0.25">
      <c r="A90" s="101"/>
      <c r="B90" s="80"/>
      <c r="C90" s="101"/>
      <c r="D90" s="80"/>
      <c r="E90" s="51" t="s">
        <v>148</v>
      </c>
      <c r="F90" s="2">
        <v>102</v>
      </c>
      <c r="G90" s="2">
        <f t="shared" si="8"/>
        <v>408</v>
      </c>
      <c r="H90" s="80"/>
      <c r="I90" s="80"/>
      <c r="J90" s="104"/>
      <c r="K90" s="100"/>
      <c r="L90" s="100"/>
      <c r="M90" s="100"/>
      <c r="N90" s="40"/>
      <c r="O90" s="66"/>
      <c r="P90" s="2"/>
      <c r="Q90" s="33"/>
    </row>
    <row r="91" spans="1:17" x14ac:dyDescent="0.25">
      <c r="A91" s="101"/>
      <c r="B91" s="81"/>
      <c r="C91" s="101"/>
      <c r="D91" s="80"/>
      <c r="E91" s="51" t="s">
        <v>149</v>
      </c>
      <c r="F91" s="2">
        <v>272</v>
      </c>
      <c r="G91" s="2">
        <f t="shared" si="8"/>
        <v>1088</v>
      </c>
      <c r="H91" s="80"/>
      <c r="I91" s="80"/>
      <c r="J91" s="104"/>
      <c r="K91" s="100"/>
      <c r="L91" s="100"/>
      <c r="M91" s="100"/>
      <c r="N91" s="40"/>
      <c r="O91" s="66"/>
      <c r="P91" s="2"/>
      <c r="Q91" s="33"/>
    </row>
    <row r="92" spans="1:17" x14ac:dyDescent="0.25">
      <c r="A92" s="101"/>
      <c r="B92" s="79" t="s">
        <v>210</v>
      </c>
      <c r="C92" s="101"/>
      <c r="D92" s="80"/>
      <c r="E92" s="51" t="s">
        <v>150</v>
      </c>
      <c r="F92" s="2">
        <v>19</v>
      </c>
      <c r="G92" s="2">
        <f t="shared" si="8"/>
        <v>76</v>
      </c>
      <c r="H92" s="80"/>
      <c r="I92" s="80"/>
      <c r="J92" s="104"/>
      <c r="K92" s="100"/>
      <c r="L92" s="100"/>
      <c r="M92" s="100"/>
      <c r="N92" s="40"/>
      <c r="O92" s="66"/>
      <c r="P92" s="2"/>
      <c r="Q92" s="33"/>
    </row>
    <row r="93" spans="1:17" x14ac:dyDescent="0.25">
      <c r="A93" s="101"/>
      <c r="B93" s="80"/>
      <c r="C93" s="101"/>
      <c r="D93" s="80"/>
      <c r="E93" s="51" t="s">
        <v>151</v>
      </c>
      <c r="F93" s="2">
        <v>87</v>
      </c>
      <c r="G93" s="2">
        <f t="shared" si="8"/>
        <v>348</v>
      </c>
      <c r="H93" s="80"/>
      <c r="I93" s="80"/>
      <c r="J93" s="104"/>
      <c r="K93" s="100"/>
      <c r="L93" s="100"/>
      <c r="M93" s="100"/>
      <c r="N93" s="40"/>
      <c r="O93" s="66"/>
      <c r="P93" s="2"/>
      <c r="Q93" s="33"/>
    </row>
    <row r="94" spans="1:17" x14ac:dyDescent="0.25">
      <c r="A94" s="101"/>
      <c r="B94" s="80"/>
      <c r="C94" s="101"/>
      <c r="D94" s="80"/>
      <c r="E94" s="51" t="s">
        <v>152</v>
      </c>
      <c r="F94" s="2">
        <v>237</v>
      </c>
      <c r="G94" s="2">
        <f t="shared" si="8"/>
        <v>948</v>
      </c>
      <c r="H94" s="80"/>
      <c r="I94" s="80"/>
      <c r="J94" s="104"/>
      <c r="K94" s="100"/>
      <c r="L94" s="100"/>
      <c r="M94" s="100"/>
      <c r="N94" s="40"/>
      <c r="O94" s="66"/>
      <c r="P94" s="2"/>
      <c r="Q94" s="33"/>
    </row>
    <row r="95" spans="1:17" x14ac:dyDescent="0.25">
      <c r="A95" s="101"/>
      <c r="B95" s="80"/>
      <c r="C95" s="101"/>
      <c r="D95" s="80"/>
      <c r="E95" s="51" t="s">
        <v>153</v>
      </c>
      <c r="F95" s="2">
        <v>218</v>
      </c>
      <c r="G95" s="2">
        <f t="shared" si="8"/>
        <v>872</v>
      </c>
      <c r="H95" s="80"/>
      <c r="I95" s="80"/>
      <c r="J95" s="104"/>
      <c r="K95" s="100"/>
      <c r="L95" s="100"/>
      <c r="M95" s="100"/>
      <c r="N95" s="40"/>
      <c r="O95" s="66"/>
      <c r="P95" s="2"/>
      <c r="Q95" s="33"/>
    </row>
    <row r="96" spans="1:17" x14ac:dyDescent="0.25">
      <c r="A96" s="101"/>
      <c r="B96" s="80"/>
      <c r="C96" s="101"/>
      <c r="D96" s="80"/>
      <c r="E96" s="51" t="s">
        <v>154</v>
      </c>
      <c r="F96" s="2">
        <v>73</v>
      </c>
      <c r="G96" s="2">
        <f t="shared" si="8"/>
        <v>292</v>
      </c>
      <c r="H96" s="80"/>
      <c r="I96" s="80"/>
      <c r="J96" s="104"/>
      <c r="K96" s="100"/>
      <c r="L96" s="100"/>
      <c r="M96" s="100"/>
      <c r="N96" s="40"/>
      <c r="O96" s="66"/>
      <c r="P96" s="2"/>
      <c r="Q96" s="33"/>
    </row>
    <row r="97" spans="1:17" ht="15.75" customHeight="1" x14ac:dyDescent="0.25">
      <c r="A97" s="101"/>
      <c r="B97" s="80"/>
      <c r="C97" s="101"/>
      <c r="D97" s="80"/>
      <c r="E97" s="51" t="s">
        <v>155</v>
      </c>
      <c r="F97" s="2">
        <v>141</v>
      </c>
      <c r="G97" s="2">
        <f t="shared" si="8"/>
        <v>564</v>
      </c>
      <c r="H97" s="80"/>
      <c r="I97" s="80"/>
      <c r="J97" s="104"/>
      <c r="K97" s="100"/>
      <c r="L97" s="100"/>
      <c r="M97" s="100"/>
      <c r="N97" s="40"/>
      <c r="O97" s="66"/>
      <c r="P97" s="2"/>
      <c r="Q97" s="33"/>
    </row>
    <row r="98" spans="1:17" x14ac:dyDescent="0.25">
      <c r="A98" s="101"/>
      <c r="B98" s="80"/>
      <c r="C98" s="101"/>
      <c r="D98" s="80"/>
      <c r="E98" s="51" t="s">
        <v>156</v>
      </c>
      <c r="F98" s="2">
        <v>12</v>
      </c>
      <c r="G98" s="2">
        <f t="shared" si="8"/>
        <v>48</v>
      </c>
      <c r="H98" s="80"/>
      <c r="I98" s="80"/>
      <c r="J98" s="104"/>
      <c r="K98" s="100"/>
      <c r="L98" s="100"/>
      <c r="M98" s="100"/>
      <c r="N98" s="40"/>
      <c r="O98" s="66"/>
      <c r="P98" s="2"/>
      <c r="Q98" s="33"/>
    </row>
    <row r="99" spans="1:17" x14ac:dyDescent="0.25">
      <c r="A99" s="101"/>
      <c r="B99" s="80"/>
      <c r="C99" s="101"/>
      <c r="D99" s="80"/>
      <c r="E99" s="51" t="s">
        <v>157</v>
      </c>
      <c r="F99" s="2">
        <v>152</v>
      </c>
      <c r="G99" s="2">
        <f t="shared" si="8"/>
        <v>608</v>
      </c>
      <c r="H99" s="80"/>
      <c r="I99" s="80"/>
      <c r="J99" s="104"/>
      <c r="K99" s="100"/>
      <c r="L99" s="100"/>
      <c r="M99" s="100"/>
      <c r="N99" s="40"/>
      <c r="O99" s="66"/>
      <c r="P99" s="2"/>
      <c r="Q99" s="33"/>
    </row>
    <row r="100" spans="1:17" x14ac:dyDescent="0.25">
      <c r="A100" s="101"/>
      <c r="B100" s="80"/>
      <c r="C100" s="101"/>
      <c r="D100" s="80"/>
      <c r="E100" s="51" t="s">
        <v>158</v>
      </c>
      <c r="F100" s="2">
        <v>27</v>
      </c>
      <c r="G100" s="2">
        <f t="shared" si="8"/>
        <v>108</v>
      </c>
      <c r="H100" s="80"/>
      <c r="I100" s="80"/>
      <c r="J100" s="104"/>
      <c r="K100" s="100"/>
      <c r="L100" s="100"/>
      <c r="M100" s="100"/>
      <c r="N100" s="40"/>
      <c r="O100" s="66"/>
      <c r="P100" s="2"/>
      <c r="Q100" s="33"/>
    </row>
    <row r="101" spans="1:17" x14ac:dyDescent="0.25">
      <c r="A101" s="101"/>
      <c r="B101" s="80"/>
      <c r="C101" s="101"/>
      <c r="D101" s="80"/>
      <c r="E101" s="51" t="s">
        <v>159</v>
      </c>
      <c r="F101" s="2">
        <v>134</v>
      </c>
      <c r="G101" s="2">
        <f t="shared" si="8"/>
        <v>536</v>
      </c>
      <c r="H101" s="80"/>
      <c r="I101" s="80"/>
      <c r="J101" s="104"/>
      <c r="K101" s="100"/>
      <c r="L101" s="100"/>
      <c r="M101" s="100"/>
      <c r="N101" s="40"/>
      <c r="O101" s="66"/>
      <c r="P101" s="2"/>
      <c r="Q101" s="33"/>
    </row>
    <row r="102" spans="1:17" x14ac:dyDescent="0.25">
      <c r="A102" s="101"/>
      <c r="B102" s="80"/>
      <c r="C102" s="101"/>
      <c r="D102" s="80"/>
      <c r="E102" s="51" t="s">
        <v>244</v>
      </c>
      <c r="F102" s="2">
        <v>211</v>
      </c>
      <c r="G102" s="2">
        <f t="shared" si="8"/>
        <v>844</v>
      </c>
      <c r="H102" s="80"/>
      <c r="I102" s="80"/>
      <c r="J102" s="104"/>
      <c r="K102" s="100"/>
      <c r="L102" s="100"/>
      <c r="M102" s="100"/>
      <c r="N102" s="40"/>
      <c r="O102" s="66"/>
      <c r="P102" s="2"/>
      <c r="Q102" s="33"/>
    </row>
    <row r="103" spans="1:17" x14ac:dyDescent="0.25">
      <c r="A103" s="101"/>
      <c r="B103" s="80"/>
      <c r="C103" s="101"/>
      <c r="D103" s="80"/>
      <c r="E103" s="51" t="s">
        <v>160</v>
      </c>
      <c r="F103" s="2">
        <v>436</v>
      </c>
      <c r="G103" s="2">
        <f t="shared" si="8"/>
        <v>1744</v>
      </c>
      <c r="H103" s="80"/>
      <c r="I103" s="80"/>
      <c r="J103" s="104"/>
      <c r="K103" s="100"/>
      <c r="L103" s="100"/>
      <c r="M103" s="100"/>
      <c r="N103" s="40"/>
      <c r="O103" s="66"/>
      <c r="P103" s="2"/>
      <c r="Q103" s="33"/>
    </row>
    <row r="104" spans="1:17" x14ac:dyDescent="0.25">
      <c r="A104" s="101"/>
      <c r="B104" s="80"/>
      <c r="C104" s="101"/>
      <c r="D104" s="80"/>
      <c r="E104" s="51" t="s">
        <v>161</v>
      </c>
      <c r="F104" s="2">
        <v>59</v>
      </c>
      <c r="G104" s="2">
        <f t="shared" si="8"/>
        <v>236</v>
      </c>
      <c r="H104" s="80"/>
      <c r="I104" s="80"/>
      <c r="J104" s="104"/>
      <c r="K104" s="100"/>
      <c r="L104" s="100"/>
      <c r="M104" s="100"/>
      <c r="N104" s="40"/>
      <c r="O104" s="66"/>
      <c r="P104" s="2"/>
      <c r="Q104" s="33"/>
    </row>
    <row r="105" spans="1:17" x14ac:dyDescent="0.25">
      <c r="A105" s="101"/>
      <c r="B105" s="80"/>
      <c r="C105" s="101"/>
      <c r="D105" s="80"/>
      <c r="E105" s="51" t="s">
        <v>164</v>
      </c>
      <c r="F105" s="2">
        <v>70</v>
      </c>
      <c r="G105" s="2">
        <f t="shared" si="8"/>
        <v>280</v>
      </c>
      <c r="H105" s="80"/>
      <c r="I105" s="80"/>
      <c r="J105" s="104"/>
      <c r="K105" s="100"/>
      <c r="L105" s="100"/>
      <c r="M105" s="100"/>
      <c r="N105" s="40"/>
      <c r="O105" s="66"/>
      <c r="P105" s="2"/>
      <c r="Q105" s="33"/>
    </row>
    <row r="106" spans="1:17" x14ac:dyDescent="0.25">
      <c r="A106" s="101"/>
      <c r="B106" s="80"/>
      <c r="C106" s="101"/>
      <c r="D106" s="80"/>
      <c r="E106" s="51" t="s">
        <v>165</v>
      </c>
      <c r="F106" s="2">
        <v>196</v>
      </c>
      <c r="G106" s="2">
        <f t="shared" si="8"/>
        <v>784</v>
      </c>
      <c r="H106" s="80"/>
      <c r="I106" s="80"/>
      <c r="J106" s="104"/>
      <c r="K106" s="100"/>
      <c r="L106" s="100"/>
      <c r="M106" s="100"/>
      <c r="N106" s="40"/>
      <c r="O106" s="66"/>
      <c r="P106" s="2"/>
      <c r="Q106" s="33"/>
    </row>
    <row r="107" spans="1:17" x14ac:dyDescent="0.25">
      <c r="A107" s="101"/>
      <c r="B107" s="80"/>
      <c r="C107" s="101"/>
      <c r="D107" s="80"/>
      <c r="E107" s="51" t="s">
        <v>166</v>
      </c>
      <c r="F107" s="2">
        <v>52</v>
      </c>
      <c r="G107" s="2">
        <f t="shared" si="8"/>
        <v>208</v>
      </c>
      <c r="H107" s="80"/>
      <c r="I107" s="80"/>
      <c r="J107" s="104"/>
      <c r="K107" s="100"/>
      <c r="L107" s="100"/>
      <c r="M107" s="100"/>
      <c r="N107" s="40"/>
      <c r="O107" s="66"/>
      <c r="P107" s="2"/>
      <c r="Q107" s="33"/>
    </row>
    <row r="108" spans="1:17" x14ac:dyDescent="0.25">
      <c r="A108" s="101"/>
      <c r="B108" s="80"/>
      <c r="C108" s="101"/>
      <c r="D108" s="80"/>
      <c r="E108" s="51" t="s">
        <v>167</v>
      </c>
      <c r="F108" s="2">
        <v>8</v>
      </c>
      <c r="G108" s="2">
        <f t="shared" si="8"/>
        <v>32</v>
      </c>
      <c r="H108" s="80"/>
      <c r="I108" s="80"/>
      <c r="J108" s="104"/>
      <c r="K108" s="100"/>
      <c r="L108" s="100"/>
      <c r="M108" s="100"/>
      <c r="N108" s="40"/>
      <c r="O108" s="66"/>
      <c r="P108" s="2"/>
      <c r="Q108" s="33"/>
    </row>
    <row r="109" spans="1:17" x14ac:dyDescent="0.25">
      <c r="A109" s="101"/>
      <c r="B109" s="80"/>
      <c r="C109" s="101"/>
      <c r="D109" s="80"/>
      <c r="E109" s="51" t="s">
        <v>168</v>
      </c>
      <c r="F109" s="2">
        <v>75</v>
      </c>
      <c r="G109" s="2">
        <f t="shared" si="8"/>
        <v>300</v>
      </c>
      <c r="H109" s="80"/>
      <c r="I109" s="80"/>
      <c r="J109" s="104"/>
      <c r="K109" s="100"/>
      <c r="L109" s="100"/>
      <c r="M109" s="100"/>
      <c r="N109" s="40"/>
      <c r="O109" s="66"/>
      <c r="P109" s="2"/>
      <c r="Q109" s="33"/>
    </row>
    <row r="110" spans="1:17" x14ac:dyDescent="0.25">
      <c r="A110" s="101"/>
      <c r="B110" s="80"/>
      <c r="C110" s="101"/>
      <c r="D110" s="80"/>
      <c r="E110" s="51" t="s">
        <v>169</v>
      </c>
      <c r="F110" s="2">
        <v>28</v>
      </c>
      <c r="G110" s="2">
        <f t="shared" si="8"/>
        <v>112</v>
      </c>
      <c r="H110" s="80"/>
      <c r="I110" s="80"/>
      <c r="J110" s="104"/>
      <c r="K110" s="100"/>
      <c r="L110" s="100"/>
      <c r="M110" s="100"/>
      <c r="N110" s="40"/>
      <c r="O110" s="66"/>
      <c r="P110" s="2"/>
      <c r="Q110" s="33"/>
    </row>
    <row r="111" spans="1:17" x14ac:dyDescent="0.25">
      <c r="A111" s="101"/>
      <c r="B111" s="81"/>
      <c r="C111" s="101"/>
      <c r="D111" s="81"/>
      <c r="E111" s="51" t="s">
        <v>170</v>
      </c>
      <c r="F111" s="2">
        <v>466</v>
      </c>
      <c r="G111" s="2">
        <f t="shared" si="8"/>
        <v>1864</v>
      </c>
      <c r="H111" s="81"/>
      <c r="I111" s="81"/>
      <c r="J111" s="104"/>
      <c r="K111" s="100"/>
      <c r="L111" s="100"/>
      <c r="M111" s="100"/>
      <c r="N111" s="40"/>
      <c r="O111" s="67"/>
      <c r="P111" s="2"/>
      <c r="Q111" s="33"/>
    </row>
    <row r="112" spans="1:17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x14ac:dyDescent="0.25">
      <c r="A113" s="101">
        <v>15</v>
      </c>
      <c r="B113" s="79" t="s">
        <v>191</v>
      </c>
      <c r="C113" s="105" t="s">
        <v>39</v>
      </c>
      <c r="D113" s="105" t="s">
        <v>96</v>
      </c>
      <c r="E113" s="41" t="s">
        <v>171</v>
      </c>
      <c r="F113" s="2">
        <v>190</v>
      </c>
      <c r="G113" s="2">
        <f>F113*4</f>
        <v>760</v>
      </c>
      <c r="H113" s="79">
        <f>SUM(G113:G123)</f>
        <v>3332</v>
      </c>
      <c r="I113" s="79">
        <v>4036</v>
      </c>
      <c r="J113" s="1" t="s">
        <v>14</v>
      </c>
      <c r="K113" s="1"/>
      <c r="L113" s="1"/>
      <c r="M113" s="1"/>
      <c r="N113" s="1"/>
      <c r="O113" s="65"/>
      <c r="P113" s="2">
        <v>2</v>
      </c>
      <c r="Q113" s="33">
        <f>(P113*2)</f>
        <v>4</v>
      </c>
    </row>
    <row r="114" spans="1:17" x14ac:dyDescent="0.25">
      <c r="A114" s="101"/>
      <c r="B114" s="80"/>
      <c r="C114" s="106"/>
      <c r="D114" s="106"/>
      <c r="E114" s="2" t="s">
        <v>135</v>
      </c>
      <c r="F114" s="2">
        <v>25</v>
      </c>
      <c r="G114" s="2">
        <f t="shared" ref="G114:G123" si="9">F114*4</f>
        <v>100</v>
      </c>
      <c r="H114" s="80"/>
      <c r="I114" s="80"/>
      <c r="J114" s="2"/>
      <c r="K114" s="2"/>
      <c r="L114" s="2"/>
      <c r="M114" s="2"/>
      <c r="N114" s="2"/>
      <c r="O114" s="66"/>
      <c r="P114" s="2">
        <v>1</v>
      </c>
      <c r="Q114" s="33">
        <f>(P114*2)</f>
        <v>2</v>
      </c>
    </row>
    <row r="115" spans="1:17" x14ac:dyDescent="0.25">
      <c r="A115" s="101"/>
      <c r="B115" s="80"/>
      <c r="C115" s="106"/>
      <c r="D115" s="106"/>
      <c r="E115" s="2" t="s">
        <v>136</v>
      </c>
      <c r="F115" s="2">
        <v>37</v>
      </c>
      <c r="G115" s="2">
        <f t="shared" si="9"/>
        <v>148</v>
      </c>
      <c r="H115" s="80"/>
      <c r="I115" s="80"/>
      <c r="J115" s="2" t="s">
        <v>15</v>
      </c>
      <c r="O115" s="66"/>
      <c r="P115" s="52"/>
      <c r="Q115" s="33"/>
    </row>
    <row r="116" spans="1:17" x14ac:dyDescent="0.25">
      <c r="A116" s="101"/>
      <c r="B116" s="80"/>
      <c r="C116" s="106"/>
      <c r="D116" s="106"/>
      <c r="E116" s="2" t="s">
        <v>137</v>
      </c>
      <c r="F116" s="2">
        <v>31</v>
      </c>
      <c r="G116" s="2">
        <f t="shared" si="9"/>
        <v>124</v>
      </c>
      <c r="H116" s="80"/>
      <c r="I116" s="80"/>
      <c r="J116" s="57"/>
      <c r="K116" s="2" t="s">
        <v>209</v>
      </c>
      <c r="L116" s="2"/>
      <c r="M116" s="2"/>
      <c r="N116" s="2"/>
      <c r="O116" s="66"/>
      <c r="P116" s="53"/>
      <c r="Q116" s="33"/>
    </row>
    <row r="117" spans="1:17" x14ac:dyDescent="0.25">
      <c r="A117" s="101"/>
      <c r="B117" s="81"/>
      <c r="C117" s="106"/>
      <c r="D117" s="106"/>
      <c r="E117" s="2" t="s">
        <v>138</v>
      </c>
      <c r="F117" s="2">
        <v>60</v>
      </c>
      <c r="G117" s="2">
        <f t="shared" si="9"/>
        <v>240</v>
      </c>
      <c r="H117" s="80"/>
      <c r="I117" s="80"/>
      <c r="J117" s="2"/>
      <c r="K117" s="2"/>
      <c r="L117" s="2"/>
      <c r="M117" s="2"/>
      <c r="N117" s="2"/>
      <c r="O117" s="66"/>
      <c r="P117" s="2"/>
      <c r="Q117" s="33"/>
    </row>
    <row r="118" spans="1:17" x14ac:dyDescent="0.25">
      <c r="A118" s="101"/>
      <c r="B118" s="79" t="s">
        <v>190</v>
      </c>
      <c r="C118" s="106"/>
      <c r="D118" s="106"/>
      <c r="E118" s="2" t="s">
        <v>195</v>
      </c>
      <c r="F118" s="2">
        <v>123</v>
      </c>
      <c r="G118" s="2">
        <f t="shared" si="9"/>
        <v>492</v>
      </c>
      <c r="H118" s="80"/>
      <c r="I118" s="80"/>
      <c r="J118" s="2"/>
      <c r="K118" s="2"/>
      <c r="L118" s="2"/>
      <c r="M118" s="2"/>
      <c r="N118" s="2"/>
      <c r="O118" s="66"/>
      <c r="P118" s="2"/>
      <c r="Q118" s="33"/>
    </row>
    <row r="119" spans="1:17" x14ac:dyDescent="0.25">
      <c r="A119" s="101"/>
      <c r="B119" s="80"/>
      <c r="C119" s="106"/>
      <c r="D119" s="106"/>
      <c r="E119" s="2" t="s">
        <v>194</v>
      </c>
      <c r="F119" s="2">
        <v>19</v>
      </c>
      <c r="G119" s="2">
        <f t="shared" si="9"/>
        <v>76</v>
      </c>
      <c r="H119" s="80"/>
      <c r="I119" s="80"/>
      <c r="J119" s="2"/>
      <c r="K119" s="2"/>
      <c r="L119" s="2"/>
      <c r="M119" s="2"/>
      <c r="N119" s="2"/>
      <c r="O119" s="66"/>
      <c r="P119" s="2"/>
      <c r="Q119" s="33"/>
    </row>
    <row r="120" spans="1:17" x14ac:dyDescent="0.25">
      <c r="A120" s="101"/>
      <c r="B120" s="80"/>
      <c r="C120" s="106"/>
      <c r="D120" s="106"/>
      <c r="E120" s="2" t="s">
        <v>156</v>
      </c>
      <c r="F120" s="2">
        <v>69</v>
      </c>
      <c r="G120" s="2">
        <f t="shared" si="9"/>
        <v>276</v>
      </c>
      <c r="H120" s="80"/>
      <c r="I120" s="80"/>
      <c r="J120" s="2"/>
      <c r="K120" s="2"/>
      <c r="L120" s="2"/>
      <c r="M120" s="2"/>
      <c r="N120" s="2"/>
      <c r="O120" s="66"/>
      <c r="P120" s="2"/>
      <c r="Q120" s="33"/>
    </row>
    <row r="121" spans="1:17" x14ac:dyDescent="0.25">
      <c r="A121" s="101"/>
      <c r="B121" s="80"/>
      <c r="C121" s="106"/>
      <c r="D121" s="106"/>
      <c r="E121" s="2" t="s">
        <v>196</v>
      </c>
      <c r="F121" s="2">
        <v>124</v>
      </c>
      <c r="G121" s="2">
        <f t="shared" si="9"/>
        <v>496</v>
      </c>
      <c r="H121" s="80"/>
      <c r="I121" s="80"/>
      <c r="J121" s="2"/>
      <c r="K121" s="2"/>
      <c r="L121" s="2"/>
      <c r="M121" s="2"/>
      <c r="N121" s="2"/>
      <c r="O121" s="66"/>
      <c r="P121" s="2"/>
      <c r="Q121" s="33"/>
    </row>
    <row r="122" spans="1:17" x14ac:dyDescent="0.25">
      <c r="A122" s="101"/>
      <c r="B122" s="80"/>
      <c r="C122" s="106"/>
      <c r="D122" s="106"/>
      <c r="E122" s="2" t="s">
        <v>197</v>
      </c>
      <c r="F122" s="2">
        <v>57</v>
      </c>
      <c r="G122" s="2">
        <f t="shared" si="9"/>
        <v>228</v>
      </c>
      <c r="H122" s="80"/>
      <c r="I122" s="80"/>
      <c r="J122" s="2"/>
      <c r="K122" s="2"/>
      <c r="L122" s="2"/>
      <c r="M122" s="2"/>
      <c r="N122" s="2"/>
      <c r="O122" s="66"/>
      <c r="P122" s="2"/>
      <c r="Q122" s="33"/>
    </row>
    <row r="123" spans="1:17" x14ac:dyDescent="0.25">
      <c r="A123" s="101"/>
      <c r="B123" s="81"/>
      <c r="C123" s="107"/>
      <c r="D123" s="107"/>
      <c r="E123" s="2" t="s">
        <v>198</v>
      </c>
      <c r="F123" s="2">
        <v>98</v>
      </c>
      <c r="G123" s="2">
        <f t="shared" si="9"/>
        <v>392</v>
      </c>
      <c r="H123" s="81"/>
      <c r="I123" s="81"/>
      <c r="J123" s="2"/>
      <c r="K123" s="2"/>
      <c r="L123" s="2"/>
      <c r="M123" s="2"/>
      <c r="N123" s="2"/>
      <c r="O123" s="67"/>
      <c r="P123" s="2"/>
      <c r="Q123" s="33"/>
    </row>
    <row r="126" spans="1:17" x14ac:dyDescent="0.25">
      <c r="A126" s="3" t="s">
        <v>70</v>
      </c>
      <c r="B126" s="6" t="s">
        <v>71</v>
      </c>
    </row>
    <row r="130" spans="2:14" x14ac:dyDescent="0.25">
      <c r="B130" s="61" t="s">
        <v>211</v>
      </c>
      <c r="C130" s="103" t="s">
        <v>212</v>
      </c>
      <c r="D130" s="103"/>
      <c r="E130" s="103"/>
      <c r="F130" s="103" t="s">
        <v>211</v>
      </c>
      <c r="G130" s="103"/>
      <c r="H130" s="103"/>
      <c r="I130" s="103"/>
      <c r="J130" s="103" t="s">
        <v>212</v>
      </c>
      <c r="K130" s="103"/>
      <c r="L130" s="103"/>
      <c r="M130" s="103"/>
      <c r="N130" s="103"/>
    </row>
    <row r="131" spans="2:14" ht="28.5" customHeight="1" x14ac:dyDescent="0.25">
      <c r="B131" s="59" t="s">
        <v>213</v>
      </c>
      <c r="C131" s="102" t="s">
        <v>214</v>
      </c>
      <c r="D131" s="102"/>
      <c r="E131" s="102"/>
      <c r="F131" s="102" t="s">
        <v>215</v>
      </c>
      <c r="G131" s="102"/>
      <c r="H131" s="102" t="s">
        <v>214</v>
      </c>
      <c r="I131" s="102"/>
      <c r="J131" s="102">
        <v>1</v>
      </c>
      <c r="K131" s="102"/>
      <c r="L131" s="102"/>
      <c r="M131" s="102"/>
      <c r="N131" s="102"/>
    </row>
    <row r="132" spans="2:14" ht="28.5" customHeight="1" x14ac:dyDescent="0.25">
      <c r="B132" s="59" t="s">
        <v>216</v>
      </c>
      <c r="C132" s="102" t="s">
        <v>217</v>
      </c>
      <c r="D132" s="102"/>
      <c r="E132" s="102"/>
      <c r="F132" s="102" t="s">
        <v>215</v>
      </c>
      <c r="G132" s="102"/>
      <c r="H132" s="102" t="s">
        <v>217</v>
      </c>
      <c r="I132" s="102"/>
      <c r="J132" s="102">
        <v>1</v>
      </c>
      <c r="K132" s="102"/>
      <c r="L132" s="102"/>
      <c r="M132" s="102"/>
      <c r="N132" s="102"/>
    </row>
    <row r="133" spans="2:14" ht="28.5" customHeight="1" x14ac:dyDescent="0.25">
      <c r="B133" s="59" t="s">
        <v>218</v>
      </c>
      <c r="C133" s="102" t="s">
        <v>219</v>
      </c>
      <c r="D133" s="102"/>
      <c r="E133" s="102"/>
      <c r="F133" s="102" t="s">
        <v>215</v>
      </c>
      <c r="G133" s="102"/>
      <c r="H133" s="102" t="s">
        <v>219</v>
      </c>
      <c r="I133" s="102"/>
      <c r="J133" s="102">
        <v>1</v>
      </c>
      <c r="K133" s="102"/>
      <c r="L133" s="102"/>
      <c r="M133" s="102"/>
      <c r="N133" s="102"/>
    </row>
    <row r="134" spans="2:14" ht="28.5" customHeight="1" x14ac:dyDescent="0.25">
      <c r="B134" s="59" t="s">
        <v>220</v>
      </c>
      <c r="C134" s="102" t="s">
        <v>221</v>
      </c>
      <c r="D134" s="102"/>
      <c r="E134" s="102"/>
      <c r="F134" s="102" t="s">
        <v>215</v>
      </c>
      <c r="G134" s="102"/>
      <c r="H134" s="102" t="s">
        <v>221</v>
      </c>
      <c r="I134" s="102"/>
      <c r="J134" s="102">
        <v>1</v>
      </c>
      <c r="K134" s="102"/>
      <c r="L134" s="102"/>
      <c r="M134" s="102"/>
      <c r="N134" s="102"/>
    </row>
    <row r="138" spans="2:14" ht="85.5" x14ac:dyDescent="0.25">
      <c r="B138" s="60" t="s">
        <v>222</v>
      </c>
      <c r="C138" s="60" t="s">
        <v>223</v>
      </c>
      <c r="D138" s="60"/>
      <c r="E138" s="60" t="s">
        <v>224</v>
      </c>
      <c r="F138" s="60"/>
      <c r="G138" s="60" t="s">
        <v>225</v>
      </c>
      <c r="H138" s="60"/>
      <c r="I138" s="60" t="s">
        <v>226</v>
      </c>
    </row>
    <row r="139" spans="2:14" x14ac:dyDescent="0.25">
      <c r="B139" s="59"/>
      <c r="C139" s="60" t="s">
        <v>211</v>
      </c>
      <c r="D139" s="60" t="s">
        <v>227</v>
      </c>
      <c r="E139" s="60" t="s">
        <v>211</v>
      </c>
      <c r="F139" s="60" t="s">
        <v>227</v>
      </c>
      <c r="G139" s="60" t="s">
        <v>211</v>
      </c>
      <c r="H139" s="60" t="s">
        <v>227</v>
      </c>
      <c r="I139" s="59"/>
    </row>
    <row r="140" spans="2:14" x14ac:dyDescent="0.25">
      <c r="B140" s="59" t="s">
        <v>228</v>
      </c>
      <c r="C140" s="59" t="s">
        <v>229</v>
      </c>
      <c r="D140" s="59" t="s">
        <v>230</v>
      </c>
      <c r="E140" s="59" t="s">
        <v>229</v>
      </c>
      <c r="F140" s="59" t="s">
        <v>231</v>
      </c>
      <c r="G140" s="59" t="s">
        <v>229</v>
      </c>
      <c r="H140" s="59">
        <v>3</v>
      </c>
      <c r="I140" s="59">
        <v>10</v>
      </c>
    </row>
    <row r="141" spans="2:14" x14ac:dyDescent="0.25">
      <c r="B141" s="59" t="s">
        <v>232</v>
      </c>
      <c r="C141" s="59" t="s">
        <v>229</v>
      </c>
      <c r="D141" s="59" t="s">
        <v>230</v>
      </c>
      <c r="E141" s="59" t="s">
        <v>233</v>
      </c>
      <c r="F141" s="59" t="s">
        <v>231</v>
      </c>
      <c r="G141" s="59" t="s">
        <v>233</v>
      </c>
      <c r="H141" s="59">
        <v>3</v>
      </c>
      <c r="I141" s="59">
        <v>18</v>
      </c>
    </row>
    <row r="142" spans="2:14" ht="22.5" customHeight="1" x14ac:dyDescent="0.25">
      <c r="B142" s="59" t="s">
        <v>234</v>
      </c>
      <c r="C142" s="102" t="s">
        <v>214</v>
      </c>
      <c r="D142" s="102" t="s">
        <v>230</v>
      </c>
      <c r="E142" s="102" t="s">
        <v>214</v>
      </c>
      <c r="F142" s="102" t="s">
        <v>231</v>
      </c>
      <c r="G142" s="102" t="s">
        <v>214</v>
      </c>
      <c r="H142" s="102">
        <v>15</v>
      </c>
      <c r="I142" s="102" t="s">
        <v>235</v>
      </c>
    </row>
    <row r="143" spans="2:14" x14ac:dyDescent="0.25">
      <c r="B143" s="63"/>
      <c r="C143" s="102"/>
      <c r="D143" s="102"/>
      <c r="E143" s="102"/>
      <c r="F143" s="102"/>
      <c r="G143" s="102"/>
      <c r="H143" s="102"/>
      <c r="I143" s="102"/>
    </row>
    <row r="144" spans="2:14" x14ac:dyDescent="0.25">
      <c r="B144" s="63"/>
      <c r="C144" s="102"/>
      <c r="D144" s="102"/>
      <c r="E144" s="102"/>
      <c r="F144" s="102"/>
      <c r="G144" s="102"/>
      <c r="H144" s="102"/>
      <c r="I144" s="102"/>
    </row>
    <row r="145" spans="2:9" x14ac:dyDescent="0.25">
      <c r="B145" s="63"/>
      <c r="C145" s="102"/>
      <c r="D145" s="102"/>
      <c r="E145" s="102"/>
      <c r="F145" s="102"/>
      <c r="G145" s="102"/>
      <c r="H145" s="102"/>
      <c r="I145" s="102"/>
    </row>
    <row r="146" spans="2:9" x14ac:dyDescent="0.25">
      <c r="B146" s="64">
        <v>500000</v>
      </c>
      <c r="C146" s="102"/>
      <c r="D146" s="102"/>
      <c r="E146" s="102"/>
      <c r="F146" s="102"/>
      <c r="G146" s="102"/>
      <c r="H146" s="102"/>
      <c r="I146" s="102"/>
    </row>
    <row r="147" spans="2:9" ht="85.5" x14ac:dyDescent="0.25">
      <c r="B147" s="59" t="s">
        <v>236</v>
      </c>
      <c r="C147" s="59" t="s">
        <v>214</v>
      </c>
      <c r="D147" s="59" t="s">
        <v>230</v>
      </c>
      <c r="E147" s="59" t="s">
        <v>214</v>
      </c>
      <c r="F147" s="59" t="s">
        <v>231</v>
      </c>
      <c r="G147" s="59" t="s">
        <v>237</v>
      </c>
      <c r="H147" s="59">
        <v>15</v>
      </c>
      <c r="I147" s="59" t="s">
        <v>238</v>
      </c>
    </row>
  </sheetData>
  <mergeCells count="152">
    <mergeCell ref="B33:B39"/>
    <mergeCell ref="C33:C39"/>
    <mergeCell ref="D33:D39"/>
    <mergeCell ref="D29:D31"/>
    <mergeCell ref="A5:A7"/>
    <mergeCell ref="C5:C7"/>
    <mergeCell ref="D5:D7"/>
    <mergeCell ref="A9:A12"/>
    <mergeCell ref="C9:C12"/>
    <mergeCell ref="D9:D12"/>
    <mergeCell ref="C29:C31"/>
    <mergeCell ref="A29:A31"/>
    <mergeCell ref="A14:A23"/>
    <mergeCell ref="C14:C23"/>
    <mergeCell ref="B5:B7"/>
    <mergeCell ref="B9:B12"/>
    <mergeCell ref="A33:A39"/>
    <mergeCell ref="A25:A27"/>
    <mergeCell ref="C25:C27"/>
    <mergeCell ref="I25:I27"/>
    <mergeCell ref="E25:E27"/>
    <mergeCell ref="F25:F27"/>
    <mergeCell ref="D25:D27"/>
    <mergeCell ref="B25:B27"/>
    <mergeCell ref="B29:B31"/>
    <mergeCell ref="B14:B23"/>
    <mergeCell ref="D14:D23"/>
    <mergeCell ref="G25:G27"/>
    <mergeCell ref="B113:B117"/>
    <mergeCell ref="B118:B123"/>
    <mergeCell ref="D44:D45"/>
    <mergeCell ref="C113:C123"/>
    <mergeCell ref="D113:D123"/>
    <mergeCell ref="B47:B49"/>
    <mergeCell ref="B51:B53"/>
    <mergeCell ref="B55:B57"/>
    <mergeCell ref="B59:B60"/>
    <mergeCell ref="B62:B65"/>
    <mergeCell ref="C62:C69"/>
    <mergeCell ref="B92:B111"/>
    <mergeCell ref="C71:C111"/>
    <mergeCell ref="B66:B69"/>
    <mergeCell ref="C55:C57"/>
    <mergeCell ref="C59:C60"/>
    <mergeCell ref="C47:C49"/>
    <mergeCell ref="C51:C53"/>
    <mergeCell ref="A71:A111"/>
    <mergeCell ref="A113:A123"/>
    <mergeCell ref="G59:G60"/>
    <mergeCell ref="I71:I111"/>
    <mergeCell ref="I113:I123"/>
    <mergeCell ref="H33:H39"/>
    <mergeCell ref="H44:H45"/>
    <mergeCell ref="I33:I39"/>
    <mergeCell ref="H47:H49"/>
    <mergeCell ref="H51:H53"/>
    <mergeCell ref="H59:H60"/>
    <mergeCell ref="H62:H69"/>
    <mergeCell ref="A62:A69"/>
    <mergeCell ref="I62:I69"/>
    <mergeCell ref="H71:H111"/>
    <mergeCell ref="A55:A57"/>
    <mergeCell ref="I55:I57"/>
    <mergeCell ref="A59:A60"/>
    <mergeCell ref="I59:I60"/>
    <mergeCell ref="E59:E60"/>
    <mergeCell ref="F59:F60"/>
    <mergeCell ref="F55:F57"/>
    <mergeCell ref="H55:H57"/>
    <mergeCell ref="E44:E45"/>
    <mergeCell ref="F41:F42"/>
    <mergeCell ref="G41:G42"/>
    <mergeCell ref="D48:D49"/>
    <mergeCell ref="J14:J17"/>
    <mergeCell ref="J9:J12"/>
    <mergeCell ref="K9:K12"/>
    <mergeCell ref="H41:H42"/>
    <mergeCell ref="I41:I42"/>
    <mergeCell ref="J62:J63"/>
    <mergeCell ref="I47:I49"/>
    <mergeCell ref="I51:I53"/>
    <mergeCell ref="F44:F45"/>
    <mergeCell ref="G44:G45"/>
    <mergeCell ref="D55:D56"/>
    <mergeCell ref="E55:E57"/>
    <mergeCell ref="G55:G57"/>
    <mergeCell ref="D51:D52"/>
    <mergeCell ref="E51:E53"/>
    <mergeCell ref="F51:F53"/>
    <mergeCell ref="G51:G53"/>
    <mergeCell ref="I14:I23"/>
    <mergeCell ref="J79:J111"/>
    <mergeCell ref="K71:K78"/>
    <mergeCell ref="L71:L78"/>
    <mergeCell ref="K79:K111"/>
    <mergeCell ref="H5:H7"/>
    <mergeCell ref="H9:H12"/>
    <mergeCell ref="H14:H23"/>
    <mergeCell ref="H25:H27"/>
    <mergeCell ref="H29:H31"/>
    <mergeCell ref="I5:I7"/>
    <mergeCell ref="I9:I12"/>
    <mergeCell ref="I29:I31"/>
    <mergeCell ref="I44:I45"/>
    <mergeCell ref="H133:I133"/>
    <mergeCell ref="C131:E131"/>
    <mergeCell ref="F131:G131"/>
    <mergeCell ref="H131:I131"/>
    <mergeCell ref="C130:E130"/>
    <mergeCell ref="F130:I130"/>
    <mergeCell ref="J130:N130"/>
    <mergeCell ref="B41:B42"/>
    <mergeCell ref="A41:A42"/>
    <mergeCell ref="C41:C42"/>
    <mergeCell ref="D41:D42"/>
    <mergeCell ref="E41:E42"/>
    <mergeCell ref="H113:H123"/>
    <mergeCell ref="A51:A53"/>
    <mergeCell ref="B44:B45"/>
    <mergeCell ref="A44:A45"/>
    <mergeCell ref="C44:C45"/>
    <mergeCell ref="D59:D60"/>
    <mergeCell ref="D62:D69"/>
    <mergeCell ref="A47:A49"/>
    <mergeCell ref="N71:N78"/>
    <mergeCell ref="B79:B91"/>
    <mergeCell ref="B71:B78"/>
    <mergeCell ref="J71:J78"/>
    <mergeCell ref="L79:L111"/>
    <mergeCell ref="D71:D78"/>
    <mergeCell ref="D79:D111"/>
    <mergeCell ref="M71:M78"/>
    <mergeCell ref="M79:M111"/>
    <mergeCell ref="H142:H146"/>
    <mergeCell ref="I142:I146"/>
    <mergeCell ref="C142:C146"/>
    <mergeCell ref="D142:D146"/>
    <mergeCell ref="E142:E146"/>
    <mergeCell ref="F142:F146"/>
    <mergeCell ref="G142:G146"/>
    <mergeCell ref="C134:E134"/>
    <mergeCell ref="F134:G134"/>
    <mergeCell ref="H134:I134"/>
    <mergeCell ref="J131:N131"/>
    <mergeCell ref="J132:N132"/>
    <mergeCell ref="J134:N134"/>
    <mergeCell ref="J133:N133"/>
    <mergeCell ref="C132:E132"/>
    <mergeCell ref="F132:G132"/>
    <mergeCell ref="H132:I132"/>
    <mergeCell ref="C133:E133"/>
    <mergeCell ref="F133:G1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33B-9A4B-4668-94C8-9678FFB8E6F7}">
  <dimension ref="E5:L15"/>
  <sheetViews>
    <sheetView workbookViewId="0">
      <selection activeCell="I9" sqref="I9:I13"/>
    </sheetView>
  </sheetViews>
  <sheetFormatPr defaultColWidth="11.5703125" defaultRowHeight="15" x14ac:dyDescent="0.25"/>
  <cols>
    <col min="5" max="5" width="25.28515625" customWidth="1"/>
    <col min="6" max="6" width="19.5703125" customWidth="1"/>
    <col min="7" max="7" width="18" customWidth="1"/>
    <col min="8" max="8" width="21.140625" customWidth="1"/>
    <col min="9" max="9" width="18.5703125" customWidth="1"/>
    <col min="10" max="10" width="24.42578125" customWidth="1"/>
    <col min="11" max="11" width="14.42578125" customWidth="1"/>
    <col min="12" max="12" width="22.140625" customWidth="1"/>
  </cols>
  <sheetData>
    <row r="5" spans="5:12" ht="42.75" x14ac:dyDescent="0.25">
      <c r="E5" s="103" t="s">
        <v>222</v>
      </c>
      <c r="F5" s="60" t="s">
        <v>223</v>
      </c>
      <c r="G5" s="60"/>
      <c r="H5" s="60" t="s">
        <v>224</v>
      </c>
      <c r="I5" s="60"/>
      <c r="J5" s="60" t="s">
        <v>225</v>
      </c>
      <c r="K5" s="60"/>
      <c r="L5" s="60" t="s">
        <v>239</v>
      </c>
    </row>
    <row r="6" spans="5:12" ht="28.5" x14ac:dyDescent="0.25">
      <c r="E6" s="103"/>
      <c r="F6" s="60" t="s">
        <v>211</v>
      </c>
      <c r="G6" s="60" t="s">
        <v>227</v>
      </c>
      <c r="H6" s="60" t="s">
        <v>211</v>
      </c>
      <c r="I6" s="60" t="s">
        <v>227</v>
      </c>
      <c r="J6" s="60" t="s">
        <v>211</v>
      </c>
      <c r="K6" s="60" t="s">
        <v>227</v>
      </c>
      <c r="L6" s="59"/>
    </row>
    <row r="7" spans="5:12" ht="28.5" x14ac:dyDescent="0.25">
      <c r="E7" s="59" t="s">
        <v>228</v>
      </c>
      <c r="F7" s="59" t="s">
        <v>229</v>
      </c>
      <c r="G7" s="59" t="s">
        <v>230</v>
      </c>
      <c r="H7" s="59" t="s">
        <v>229</v>
      </c>
      <c r="I7" s="59" t="s">
        <v>231</v>
      </c>
      <c r="J7" s="59" t="s">
        <v>229</v>
      </c>
      <c r="K7" s="59">
        <v>3</v>
      </c>
      <c r="L7" s="59">
        <v>10</v>
      </c>
    </row>
    <row r="8" spans="5:12" ht="28.5" x14ac:dyDescent="0.25">
      <c r="E8" s="59" t="s">
        <v>241</v>
      </c>
      <c r="F8" s="59" t="s">
        <v>229</v>
      </c>
      <c r="G8" s="59" t="s">
        <v>230</v>
      </c>
      <c r="H8" s="59" t="s">
        <v>233</v>
      </c>
      <c r="I8" s="59" t="s">
        <v>231</v>
      </c>
      <c r="J8" s="59" t="s">
        <v>233</v>
      </c>
      <c r="K8" s="59">
        <v>3</v>
      </c>
      <c r="L8" s="59">
        <v>18</v>
      </c>
    </row>
    <row r="9" spans="5:12" x14ac:dyDescent="0.25">
      <c r="E9" s="102" t="s">
        <v>240</v>
      </c>
      <c r="F9" s="102" t="s">
        <v>214</v>
      </c>
      <c r="G9" s="102" t="s">
        <v>230</v>
      </c>
      <c r="H9" s="102" t="s">
        <v>214</v>
      </c>
      <c r="I9" s="102" t="s">
        <v>231</v>
      </c>
      <c r="J9" s="102" t="s">
        <v>214</v>
      </c>
      <c r="K9" s="102">
        <v>15</v>
      </c>
      <c r="L9" s="102" t="s">
        <v>235</v>
      </c>
    </row>
    <row r="10" spans="5:12" x14ac:dyDescent="0.25">
      <c r="E10" s="102"/>
      <c r="F10" s="102"/>
      <c r="G10" s="102"/>
      <c r="H10" s="102"/>
      <c r="I10" s="102"/>
      <c r="J10" s="102"/>
      <c r="K10" s="102"/>
      <c r="L10" s="102"/>
    </row>
    <row r="11" spans="5:12" x14ac:dyDescent="0.25">
      <c r="E11" s="102"/>
      <c r="F11" s="102"/>
      <c r="G11" s="102"/>
      <c r="H11" s="102"/>
      <c r="I11" s="102"/>
      <c r="J11" s="102"/>
      <c r="K11" s="102"/>
      <c r="L11" s="102"/>
    </row>
    <row r="12" spans="5:12" x14ac:dyDescent="0.25">
      <c r="E12" s="102"/>
      <c r="F12" s="102"/>
      <c r="G12" s="102"/>
      <c r="H12" s="102"/>
      <c r="I12" s="102"/>
      <c r="J12" s="102"/>
      <c r="K12" s="102"/>
      <c r="L12" s="102"/>
    </row>
    <row r="13" spans="5:12" x14ac:dyDescent="0.25">
      <c r="E13" s="102"/>
      <c r="F13" s="102"/>
      <c r="G13" s="102"/>
      <c r="H13" s="102"/>
      <c r="I13" s="102"/>
      <c r="J13" s="102"/>
      <c r="K13" s="102"/>
      <c r="L13" s="102"/>
    </row>
    <row r="14" spans="5:12" ht="42.75" x14ac:dyDescent="0.25">
      <c r="E14" s="59" t="s">
        <v>236</v>
      </c>
      <c r="F14" s="59" t="s">
        <v>214</v>
      </c>
      <c r="G14" s="59" t="s">
        <v>230</v>
      </c>
      <c r="H14" s="59" t="s">
        <v>214</v>
      </c>
      <c r="I14" s="59" t="s">
        <v>231</v>
      </c>
      <c r="J14" s="59" t="s">
        <v>237</v>
      </c>
      <c r="K14" s="59">
        <v>15</v>
      </c>
      <c r="L14" s="59" t="s">
        <v>238</v>
      </c>
    </row>
    <row r="15" spans="5:12" ht="15.75" x14ac:dyDescent="0.25">
      <c r="E15" s="3"/>
      <c r="F15" s="3"/>
      <c r="G15" s="3"/>
      <c r="H15" s="3"/>
      <c r="I15" s="3"/>
      <c r="J15" s="3"/>
      <c r="K15" s="3"/>
      <c r="L15" s="3"/>
    </row>
  </sheetData>
  <mergeCells count="9">
    <mergeCell ref="L9:L13"/>
    <mergeCell ref="E9:E13"/>
    <mergeCell ref="E5:E6"/>
    <mergeCell ref="F9:F13"/>
    <mergeCell ref="G9:G13"/>
    <mergeCell ref="H9:H13"/>
    <mergeCell ref="I9:I13"/>
    <mergeCell ref="J9:J13"/>
    <mergeCell ref="K9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control de calidad</vt:lpstr>
      <vt:lpstr>control operativo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Mendez Araya</dc:creator>
  <cp:lastModifiedBy>bart bravenboer</cp:lastModifiedBy>
  <dcterms:created xsi:type="dcterms:W3CDTF">2021-03-16T16:42:25Z</dcterms:created>
  <dcterms:modified xsi:type="dcterms:W3CDTF">2022-11-28T21:54:15Z</dcterms:modified>
</cp:coreProperties>
</file>