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Abaeva\Documents\"/>
    </mc:Choice>
  </mc:AlternateContent>
  <xr:revisionPtr revIDLastSave="0" documentId="8_{56D155AE-CB2B-447E-A2D8-0AEB2E760701}" xr6:coauthVersionLast="47" xr6:coauthVersionMax="47" xr10:uidLastSave="{00000000-0000-0000-0000-000000000000}"/>
  <bookViews>
    <workbookView xWindow="-120" yWindow="-120" windowWidth="24240" windowHeight="13140" activeTab="1" xr2:uid="{D8AF0283-F717-4B05-B520-2BA9EEE0AC2A}"/>
  </bookViews>
  <sheets>
    <sheet name="Портфель минимального риска" sheetId="1" r:id="rId1"/>
    <sheet name="Портфель максимальной доходност" sheetId="3" r:id="rId2"/>
    <sheet name="Ковариация" sheetId="2" r:id="rId3"/>
  </sheets>
  <definedNames>
    <definedName name="solver_adj" localSheetId="1" hidden="1">'Портфель максимальной доходност'!$G$23:$I$23</definedName>
    <definedName name="solver_adj" localSheetId="0" hidden="1">'Портфель минимального риска'!$G$23:$I$23</definedName>
    <definedName name="solver_cvg" localSheetId="1" hidden="1">"""""""""""""""0,0001"""""""""""""""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2</definedName>
    <definedName name="solver_drv" localSheetId="0" hidden="1">2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'Портфель максимальной доходност'!$G$23</definedName>
    <definedName name="solver_lhs1" localSheetId="0" hidden="1">'Портфель минимального риска'!$G$23</definedName>
    <definedName name="solver_lhs2" localSheetId="1" hidden="1">'Портфель максимальной доходност'!$G$25</definedName>
    <definedName name="solver_lhs2" localSheetId="0" hidden="1">'Портфель минимального риска'!$G$26</definedName>
    <definedName name="solver_lhs3" localSheetId="1" hidden="1">'Портфель максимальной доходност'!$G$27</definedName>
    <definedName name="solver_lhs3" localSheetId="0" hidden="1">'Портфель минимального риска'!$G$27</definedName>
    <definedName name="solver_lhs4" localSheetId="1" hidden="1">'Портфель максимальной доходност'!$H$23</definedName>
    <definedName name="solver_lhs4" localSheetId="0" hidden="1">'Портфель минимального риска'!$H$23</definedName>
    <definedName name="solver_lhs5" localSheetId="1" hidden="1">'Портфель максимальной доходност'!$I$23</definedName>
    <definedName name="solver_lhs5" localSheetId="0" hidden="1">'Портфель минимального риска'!$I$23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"""""""""""""""0,075"""""""""""""""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5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'Портфель максимальной доходност'!$G$26</definedName>
    <definedName name="solver_opt" localSheetId="0" hidden="1">'Портфель минимального риска'!$G$25</definedName>
    <definedName name="solver_pre" localSheetId="1" hidden="1">"""""""""""""""0,000001"""""""""""""""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2</definedName>
    <definedName name="solver_rbv" localSheetId="0" hidden="1">2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3</definedName>
    <definedName name="solver_rel3" localSheetId="1" hidden="1">2</definedName>
    <definedName name="solver_rel3" localSheetId="0" hidden="1">2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el5" localSheetId="0" hidden="1">3</definedName>
    <definedName name="solver_rhs1" localSheetId="1" hidden="1">0</definedName>
    <definedName name="solver_rhs1" localSheetId="0" hidden="1">0</definedName>
    <definedName name="solver_rhs2" localSheetId="1" hidden="1">0.04</definedName>
    <definedName name="solver_rhs2" localSheetId="0" hidden="1">0.032</definedName>
    <definedName name="solver_rhs3" localSheetId="1" hidden="1">1</definedName>
    <definedName name="solver_rhs3" localSheetId="0" hidden="1">1</definedName>
    <definedName name="solver_rhs4" localSheetId="1" hidden="1">0</definedName>
    <definedName name="solver_rhs4" localSheetId="0" hidden="1">0</definedName>
    <definedName name="solver_rhs5" localSheetId="1" hidden="1">0</definedName>
    <definedName name="solver_rhs5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3" l="1"/>
  <c r="G26" i="3"/>
  <c r="E22" i="3"/>
  <c r="E21" i="3"/>
  <c r="E20" i="3"/>
  <c r="E22" i="1"/>
  <c r="E21" i="1"/>
  <c r="G25" i="1" s="1"/>
  <c r="E20" i="1"/>
  <c r="G27" i="3"/>
  <c r="I22" i="3"/>
  <c r="I21" i="3"/>
  <c r="H21" i="3"/>
  <c r="I20" i="3"/>
  <c r="H20" i="3"/>
  <c r="G20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J15" i="3" s="1"/>
  <c r="I4" i="3"/>
  <c r="I16" i="3" s="1"/>
  <c r="H4" i="3"/>
  <c r="H16" i="3" s="1"/>
  <c r="G4" i="3"/>
  <c r="G16" i="3" s="1"/>
  <c r="G27" i="1"/>
  <c r="G26" i="1"/>
  <c r="I22" i="1"/>
  <c r="I21" i="1"/>
  <c r="H21" i="1"/>
  <c r="I20" i="1"/>
  <c r="H20" i="1"/>
  <c r="G20" i="1"/>
  <c r="D2" i="2"/>
  <c r="D3" i="2"/>
  <c r="C2" i="2"/>
  <c r="D4" i="2"/>
  <c r="C3" i="2"/>
  <c r="B2" i="2"/>
  <c r="H15" i="3" l="1"/>
  <c r="G15" i="3"/>
  <c r="I15" i="3"/>
  <c r="I16" i="1" l="1"/>
  <c r="H16" i="1"/>
  <c r="G16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I15" i="1" s="1"/>
  <c r="H4" i="1"/>
  <c r="G14" i="1"/>
  <c r="G13" i="1"/>
  <c r="G12" i="1"/>
  <c r="G11" i="1"/>
  <c r="G10" i="1"/>
  <c r="G9" i="1"/>
  <c r="G8" i="1"/>
  <c r="G7" i="1"/>
  <c r="G6" i="1"/>
  <c r="G5" i="1"/>
  <c r="G4" i="1"/>
  <c r="G15" i="1" s="1"/>
  <c r="J15" i="1" l="1"/>
  <c r="H15" i="1"/>
</calcChain>
</file>

<file path=xl/sharedStrings.xml><?xml version="1.0" encoding="utf-8"?>
<sst xmlns="http://schemas.openxmlformats.org/spreadsheetml/2006/main" count="32" uniqueCount="11">
  <si>
    <t>Доходность</t>
  </si>
  <si>
    <t>Ожидаемая доходность</t>
  </si>
  <si>
    <t>Риск (стандартное отклонение)</t>
  </si>
  <si>
    <t>Столбец 1</t>
  </si>
  <si>
    <t>Столбец 2</t>
  </si>
  <si>
    <t>Столбец 3</t>
  </si>
  <si>
    <t>Общий риск портфеля=</t>
  </si>
  <si>
    <t>Общая доходность портфеля=</t>
  </si>
  <si>
    <t>Ограничение долей</t>
  </si>
  <si>
    <t>Бумаги</t>
  </si>
  <si>
    <t>Ограничение долей=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</si>
</sst>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1" fillId="0" borderId="6" xfId="0" applyFont="1" applyBorder="1"/>
    <xf numFmtId="0" fontId="1" fillId="0" borderId="9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Бумаги </a:t>
            </a:r>
            <a:r>
              <a:rPr lang="en-US"/>
              <a:t>1 2 3</a:t>
            </a:r>
          </a:p>
        </c:rich>
      </c:tx>
      <c:layout>
        <c:manualLayout>
          <c:xMode val="edge"/>
          <c:yMode val="edge"/>
          <c:x val="0.39855555555555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'Портфель минимального риска'!$G$3:$I$3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C0B-4FA7-BD56-88C44862E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0B-4FA7-BD56-88C44862E8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0B-4FA7-BD56-88C44862E894}"/>
              </c:ext>
            </c:extLst>
          </c:dPt>
          <c:dLbls>
            <c:dLbl>
              <c:idx val="0"/>
              <c:layout>
                <c:manualLayout>
                  <c:x val="5.7181211723534561E-2"/>
                  <c:y val="-0.15564887722368037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0B-4FA7-BD56-88C44862E894}"/>
                </c:ext>
              </c:extLst>
            </c:dLbl>
            <c:dLbl>
              <c:idx val="1"/>
              <c:layout>
                <c:manualLayout>
                  <c:x val="7.423009623797025E-2"/>
                  <c:y val="-3.7645086030912801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0B-4FA7-BD56-88C44862E894}"/>
                </c:ext>
              </c:extLst>
            </c:dLbl>
            <c:dLbl>
              <c:idx val="2"/>
              <c:layout>
                <c:manualLayout>
                  <c:x val="0.18126924759405075"/>
                  <c:y val="-0.11516586468358121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0B-4FA7-BD56-88C44862E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'Портфель минимального риска'!$G$23:$I$23</c:f>
              <c:numCache>
                <c:formatCode>General</c:formatCode>
                <c:ptCount val="3"/>
                <c:pt idx="0">
                  <c:v>0.73401059336779717</c:v>
                </c:pt>
                <c:pt idx="1">
                  <c:v>0.26598940663220272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FA7-BD56-88C44862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Бумаги </a:t>
            </a:r>
            <a:r>
              <a:rPr lang="en-US"/>
              <a:t>1 2 3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'Портфель максимальной доходност'!$G$3:$I$3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59-428B-B022-8F4BCC537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59-428B-B022-8F4BCC537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159-428B-B022-8F4BCC537A5F}"/>
              </c:ext>
            </c:extLst>
          </c:dPt>
          <c:dLbls>
            <c:dLbl>
              <c:idx val="0"/>
              <c:layout>
                <c:manualLayout>
                  <c:x val="5.7181211723534561E-2"/>
                  <c:y val="-0.15564887722368037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9-428B-B022-8F4BCC537A5F}"/>
                </c:ext>
              </c:extLst>
            </c:dLbl>
            <c:dLbl>
              <c:idx val="1"/>
              <c:layout>
                <c:manualLayout>
                  <c:x val="1.5896762904636919E-2"/>
                  <c:y val="6.883639545056867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9-428B-B022-8F4BCC537A5F}"/>
                </c:ext>
              </c:extLst>
            </c:dLbl>
            <c:dLbl>
              <c:idx val="2"/>
              <c:layout>
                <c:manualLayout>
                  <c:x val="-0.24095297462817147"/>
                  <c:y val="-6.423993875765529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59-428B-B022-8F4BCC537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'Портфель максимальной доходност'!$G$23:$I$23</c:f>
              <c:numCache>
                <c:formatCode>General</c:formatCode>
                <c:ptCount val="3"/>
                <c:pt idx="0">
                  <c:v>0.61670730213003755</c:v>
                </c:pt>
                <c:pt idx="1">
                  <c:v>0.38329269786996251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9-428B-B022-8F4BCC53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29</xdr:row>
      <xdr:rowOff>52387</xdr:rowOff>
    </xdr:from>
    <xdr:to>
      <xdr:col>10</xdr:col>
      <xdr:colOff>57150</xdr:colOff>
      <xdr:row>43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9CBA30-70A8-F96E-613A-2A42BA9D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30</xdr:row>
      <xdr:rowOff>47625</xdr:rowOff>
    </xdr:from>
    <xdr:to>
      <xdr:col>9</xdr:col>
      <xdr:colOff>466725</xdr:colOff>
      <xdr:row>44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626177-E980-45C0-A3BA-DA831525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6344-3F20-4B41-83E3-D3CF37F7F964}">
  <dimension ref="C1:J27"/>
  <sheetViews>
    <sheetView topLeftCell="A25" workbookViewId="0">
      <selection activeCell="M25" sqref="M25"/>
    </sheetView>
  </sheetViews>
  <sheetFormatPr defaultRowHeight="15" x14ac:dyDescent="0.25"/>
  <sheetData>
    <row r="1" spans="3:10" ht="15.75" thickBot="1" x14ac:dyDescent="0.3">
      <c r="C1" s="41" t="s">
        <v>9</v>
      </c>
      <c r="D1" s="41"/>
      <c r="E1" s="41"/>
      <c r="F1" s="41"/>
    </row>
    <row r="2" spans="3:10" x14ac:dyDescent="0.25">
      <c r="C2" s="2">
        <v>1</v>
      </c>
      <c r="D2" s="3">
        <v>2</v>
      </c>
      <c r="E2" s="3">
        <v>3</v>
      </c>
      <c r="F2" s="3">
        <v>4</v>
      </c>
      <c r="G2" s="37" t="s">
        <v>0</v>
      </c>
      <c r="H2" s="37"/>
      <c r="I2" s="37"/>
      <c r="J2" s="38"/>
    </row>
    <row r="3" spans="3:10" x14ac:dyDescent="0.25">
      <c r="C3" s="4">
        <v>93.78</v>
      </c>
      <c r="D3" s="1">
        <v>23.24</v>
      </c>
      <c r="E3" s="1">
        <v>144.02000000000001</v>
      </c>
      <c r="F3" s="1">
        <v>37.729999999999997</v>
      </c>
      <c r="G3" s="1">
        <v>1</v>
      </c>
      <c r="H3" s="1">
        <v>2</v>
      </c>
      <c r="I3" s="1">
        <v>3</v>
      </c>
      <c r="J3" s="6">
        <v>4</v>
      </c>
    </row>
    <row r="4" spans="3:10" x14ac:dyDescent="0.25">
      <c r="C4" s="4">
        <v>99.56</v>
      </c>
      <c r="D4" s="1">
        <v>23.75</v>
      </c>
      <c r="E4" s="1">
        <v>148.72999999999999</v>
      </c>
      <c r="F4" s="1">
        <v>39</v>
      </c>
      <c r="G4" s="1">
        <f t="shared" ref="G4:G14" si="0">LN(C4/C3)</f>
        <v>5.9808863837951087E-2</v>
      </c>
      <c r="H4" s="1">
        <f t="shared" ref="H4:H14" si="1">LN(D4/D3)</f>
        <v>2.1707598496939817E-2</v>
      </c>
      <c r="I4" s="1">
        <f t="shared" ref="I4:I14" si="2">LN(E4/E3)</f>
        <v>3.2180402783785728E-2</v>
      </c>
      <c r="J4" s="6">
        <f t="shared" ref="J4:J14" si="3">LN(F4/F3)</f>
        <v>3.3106112153427458E-2</v>
      </c>
    </row>
    <row r="5" spans="3:10" x14ac:dyDescent="0.25">
      <c r="C5" s="4">
        <v>103.52</v>
      </c>
      <c r="D5" s="1">
        <v>20.77</v>
      </c>
      <c r="E5" s="1">
        <v>164</v>
      </c>
      <c r="F5" s="1">
        <v>37.46</v>
      </c>
      <c r="G5" s="1">
        <f t="shared" si="0"/>
        <v>3.9004353253199203E-2</v>
      </c>
      <c r="H5" s="1">
        <f t="shared" si="1"/>
        <v>-0.13407289259262925</v>
      </c>
      <c r="I5" s="1">
        <f t="shared" si="2"/>
        <v>9.7733846219691833E-2</v>
      </c>
      <c r="J5" s="6">
        <f t="shared" si="3"/>
        <v>-4.0287949113703987E-2</v>
      </c>
    </row>
    <row r="6" spans="3:10" x14ac:dyDescent="0.25">
      <c r="C6" s="4">
        <v>105.24</v>
      </c>
      <c r="D6" s="1">
        <v>21.82</v>
      </c>
      <c r="E6" s="1">
        <v>154.12</v>
      </c>
      <c r="F6" s="1">
        <v>39.17</v>
      </c>
      <c r="G6" s="1">
        <f t="shared" si="0"/>
        <v>1.6478625419501503E-2</v>
      </c>
      <c r="H6" s="1">
        <f t="shared" si="1"/>
        <v>4.9317342516903853E-2</v>
      </c>
      <c r="I6" s="1">
        <f t="shared" si="2"/>
        <v>-6.2134908066241522E-2</v>
      </c>
      <c r="J6" s="6">
        <f t="shared" si="3"/>
        <v>4.4637450661797411E-2</v>
      </c>
    </row>
    <row r="7" spans="3:10" x14ac:dyDescent="0.25">
      <c r="C7" s="4">
        <v>109.98</v>
      </c>
      <c r="D7" s="1">
        <v>18.760000000000002</v>
      </c>
      <c r="E7" s="1">
        <v>169.04</v>
      </c>
      <c r="F7" s="1">
        <v>33.65</v>
      </c>
      <c r="G7" s="1">
        <f t="shared" si="0"/>
        <v>4.4055074907576659E-2</v>
      </c>
      <c r="H7" s="1">
        <f t="shared" si="1"/>
        <v>-0.15110003682684614</v>
      </c>
      <c r="I7" s="1">
        <f t="shared" si="2"/>
        <v>9.2403853549844414E-2</v>
      </c>
      <c r="J7" s="6">
        <f t="shared" si="3"/>
        <v>-0.15189809158700326</v>
      </c>
    </row>
    <row r="8" spans="3:10" x14ac:dyDescent="0.25">
      <c r="C8" s="4">
        <v>112.59</v>
      </c>
      <c r="D8" s="1">
        <v>23.8</v>
      </c>
      <c r="E8" s="1">
        <v>171.85</v>
      </c>
      <c r="F8" s="1">
        <v>36.380000000000003</v>
      </c>
      <c r="G8" s="1">
        <f t="shared" si="0"/>
        <v>2.3454370735370544E-2</v>
      </c>
      <c r="H8" s="1">
        <f t="shared" si="1"/>
        <v>0.23795863709935031</v>
      </c>
      <c r="I8" s="1">
        <f t="shared" si="2"/>
        <v>1.6486629988041575E-2</v>
      </c>
      <c r="J8" s="6">
        <f t="shared" si="3"/>
        <v>7.8006116999239525E-2</v>
      </c>
    </row>
    <row r="9" spans="3:10" x14ac:dyDescent="0.25">
      <c r="C9" s="4">
        <v>114.02</v>
      </c>
      <c r="D9" s="1">
        <v>25.19</v>
      </c>
      <c r="E9" s="1">
        <v>169.23</v>
      </c>
      <c r="F9" s="1">
        <v>38.880000000000003</v>
      </c>
      <c r="G9" s="1">
        <f t="shared" si="0"/>
        <v>1.2620969788396615E-2</v>
      </c>
      <c r="H9" s="1">
        <f t="shared" si="1"/>
        <v>5.6761509687089824E-2</v>
      </c>
      <c r="I9" s="1">
        <f t="shared" si="2"/>
        <v>-1.536326687584849E-2</v>
      </c>
      <c r="J9" s="6">
        <f t="shared" si="3"/>
        <v>6.646080650226209E-2</v>
      </c>
    </row>
    <row r="10" spans="3:10" x14ac:dyDescent="0.25">
      <c r="C10" s="4">
        <v>124.23</v>
      </c>
      <c r="D10" s="1">
        <v>25.95</v>
      </c>
      <c r="E10" s="1">
        <v>167.43</v>
      </c>
      <c r="F10" s="1">
        <v>37.450000000000003</v>
      </c>
      <c r="G10" s="1">
        <f t="shared" si="0"/>
        <v>8.5760814622149906E-2</v>
      </c>
      <c r="H10" s="1">
        <f t="shared" si="1"/>
        <v>2.9724519247378692E-2</v>
      </c>
      <c r="I10" s="1">
        <f t="shared" si="2"/>
        <v>-1.0693382951542386E-2</v>
      </c>
      <c r="J10" s="6">
        <f t="shared" si="3"/>
        <v>-3.7473269629009875E-2</v>
      </c>
    </row>
    <row r="11" spans="3:10" x14ac:dyDescent="0.25">
      <c r="C11" s="4">
        <v>122.94</v>
      </c>
      <c r="D11" s="1">
        <v>29.41</v>
      </c>
      <c r="E11" s="1">
        <v>178.12</v>
      </c>
      <c r="F11" s="1">
        <v>36.299999999999997</v>
      </c>
      <c r="G11" s="1">
        <f t="shared" si="0"/>
        <v>-1.0438254746722201E-2</v>
      </c>
      <c r="H11" s="1">
        <f t="shared" si="1"/>
        <v>0.12516314295400599</v>
      </c>
      <c r="I11" s="1">
        <f t="shared" si="2"/>
        <v>6.1892126985049735E-2</v>
      </c>
      <c r="J11" s="6">
        <f t="shared" si="3"/>
        <v>-3.118896869242354E-2</v>
      </c>
    </row>
    <row r="12" spans="3:10" x14ac:dyDescent="0.25">
      <c r="C12" s="4">
        <v>119.62</v>
      </c>
      <c r="D12" s="1">
        <v>29.74</v>
      </c>
      <c r="E12" s="1">
        <v>167.78</v>
      </c>
      <c r="F12" s="1">
        <v>35.65</v>
      </c>
      <c r="G12" s="1">
        <f t="shared" si="0"/>
        <v>-2.7376379862452411E-2</v>
      </c>
      <c r="H12" s="1">
        <f t="shared" si="1"/>
        <v>1.1158188466105263E-2</v>
      </c>
      <c r="I12" s="1">
        <f t="shared" si="2"/>
        <v>-5.9803883035353091E-2</v>
      </c>
      <c r="J12" s="6">
        <f t="shared" si="3"/>
        <v>-1.8068594410500165E-2</v>
      </c>
    </row>
    <row r="13" spans="3:10" x14ac:dyDescent="0.25">
      <c r="C13" s="4">
        <v>126.88</v>
      </c>
      <c r="D13" s="1">
        <v>31.07</v>
      </c>
      <c r="E13" s="1">
        <v>165.26</v>
      </c>
      <c r="F13" s="1">
        <v>32.700000000000003</v>
      </c>
      <c r="G13" s="1">
        <f t="shared" si="0"/>
        <v>5.8921706270126877E-2</v>
      </c>
      <c r="H13" s="1">
        <f t="shared" si="1"/>
        <v>4.3749782372947112E-2</v>
      </c>
      <c r="I13" s="1">
        <f t="shared" si="2"/>
        <v>-1.5133606145110265E-2</v>
      </c>
      <c r="J13" s="6">
        <f t="shared" si="3"/>
        <v>-8.637406895709708E-2</v>
      </c>
    </row>
    <row r="14" spans="3:10" x14ac:dyDescent="0.25">
      <c r="C14" s="4">
        <v>130.72</v>
      </c>
      <c r="D14" s="1">
        <v>34.909999999999997</v>
      </c>
      <c r="E14" s="1">
        <v>186.87</v>
      </c>
      <c r="F14" s="1">
        <v>32.32</v>
      </c>
      <c r="G14" s="1">
        <f t="shared" si="0"/>
        <v>2.9815873225154867E-2</v>
      </c>
      <c r="H14" s="1">
        <f t="shared" si="1"/>
        <v>0.11653059771198861</v>
      </c>
      <c r="I14" s="1">
        <f t="shared" si="2"/>
        <v>0.12289319666112564</v>
      </c>
      <c r="J14" s="6">
        <f t="shared" si="3"/>
        <v>-1.1688844250313172E-2</v>
      </c>
    </row>
    <row r="15" spans="3:10" ht="15.75" thickBot="1" x14ac:dyDescent="0.3">
      <c r="C15" s="35" t="s">
        <v>1</v>
      </c>
      <c r="D15" s="36"/>
      <c r="E15" s="36"/>
      <c r="F15" s="36"/>
      <c r="G15" s="5">
        <f>AVERAGE(G4:G14)</f>
        <v>3.0191456131841151E-2</v>
      </c>
      <c r="H15" s="5">
        <f t="shared" ref="H15:J15" si="4">AVERAGE(H4:H14)</f>
        <v>3.6990762648475825E-2</v>
      </c>
      <c r="I15" s="5">
        <f t="shared" si="4"/>
        <v>2.367827355576756E-2</v>
      </c>
      <c r="J15" s="7">
        <f t="shared" si="4"/>
        <v>-1.4069936393029508E-2</v>
      </c>
    </row>
    <row r="16" spans="3:10" ht="15.75" thickBot="1" x14ac:dyDescent="0.3">
      <c r="C16" s="39" t="s">
        <v>2</v>
      </c>
      <c r="D16" s="40"/>
      <c r="E16" s="40"/>
      <c r="F16" s="40"/>
      <c r="G16" s="8">
        <f>STDEV(G4:G14)</f>
        <v>3.2507785286427227E-2</v>
      </c>
      <c r="H16" s="8">
        <f t="shared" ref="H16:I16" si="5">STDEV(H4:H14)</f>
        <v>0.10985088538995832</v>
      </c>
      <c r="I16" s="8">
        <f t="shared" si="5"/>
        <v>6.3388110835453731E-2</v>
      </c>
      <c r="J16" s="9"/>
    </row>
    <row r="18" spans="3:9" ht="15.75" thickBot="1" x14ac:dyDescent="0.3"/>
    <row r="19" spans="3:9" ht="15.75" thickBot="1" x14ac:dyDescent="0.3">
      <c r="F19" s="12"/>
      <c r="G19" s="11" t="s">
        <v>3</v>
      </c>
      <c r="H19" s="11" t="s">
        <v>4</v>
      </c>
      <c r="I19" s="13" t="s">
        <v>5</v>
      </c>
    </row>
    <row r="20" spans="3:9" x14ac:dyDescent="0.25">
      <c r="E20" s="20">
        <f>G23</f>
        <v>0.73401059336779717</v>
      </c>
      <c r="F20" s="14" t="s">
        <v>3</v>
      </c>
      <c r="G20">
        <f>VARP('Портфель минимального риска'!$G$4:$G$14)</f>
        <v>9.6068736748041329E-4</v>
      </c>
      <c r="H20">
        <f>G21</f>
        <v>-7.975403453297958E-4</v>
      </c>
      <c r="I20" s="15">
        <f>G22</f>
        <v>3.5993923212208749E-4</v>
      </c>
    </row>
    <row r="21" spans="3:9" x14ac:dyDescent="0.25">
      <c r="E21" s="21">
        <f>H23</f>
        <v>0.26598940663220272</v>
      </c>
      <c r="F21" s="14" t="s">
        <v>4</v>
      </c>
      <c r="G21">
        <v>-7.975403453297958E-4</v>
      </c>
      <c r="H21">
        <f>VARP('Портфель минимального риска'!$H$4:$H$14)</f>
        <v>1.097019729177978E-2</v>
      </c>
      <c r="I21" s="15">
        <f>H22</f>
        <v>-1.4177119863153294E-3</v>
      </c>
    </row>
    <row r="22" spans="3:9" ht="15.75" thickBot="1" x14ac:dyDescent="0.3">
      <c r="E22" s="22">
        <f>I23</f>
        <v>0</v>
      </c>
      <c r="F22" s="16" t="s">
        <v>5</v>
      </c>
      <c r="G22" s="10">
        <v>3.5993923212208749E-4</v>
      </c>
      <c r="H22" s="10">
        <v>-1.4177119863153294E-3</v>
      </c>
      <c r="I22" s="17">
        <f>VARP('Портфель минимального риска'!$I$4:$I$14)</f>
        <v>3.6527750866252426E-3</v>
      </c>
    </row>
    <row r="23" spans="3:9" ht="15.75" thickBot="1" x14ac:dyDescent="0.3">
      <c r="G23" s="18">
        <v>0.73401059336779717</v>
      </c>
      <c r="H23" s="19">
        <v>0.26598940663220272</v>
      </c>
      <c r="I23" s="9">
        <v>0</v>
      </c>
    </row>
    <row r="24" spans="3:9" ht="15.75" thickBot="1" x14ac:dyDescent="0.3"/>
    <row r="25" spans="3:9" x14ac:dyDescent="0.25">
      <c r="C25" s="42" t="s">
        <v>6</v>
      </c>
      <c r="D25" s="43"/>
      <c r="E25" s="43"/>
      <c r="F25" s="43"/>
      <c r="G25" s="23">
        <f>SQRT(MMULT(MMULT(G23:I23,G20:I22), E20:E22))</f>
        <v>3.1341896134218526E-2</v>
      </c>
    </row>
    <row r="26" spans="3:9" x14ac:dyDescent="0.25">
      <c r="C26" s="31" t="s">
        <v>7</v>
      </c>
      <c r="D26" s="32"/>
      <c r="E26" s="32"/>
      <c r="F26" s="32"/>
      <c r="G26" s="24">
        <f>G15*G23+H15*H23+I15*I23</f>
        <v>3.1999999637711274E-2</v>
      </c>
    </row>
    <row r="27" spans="3:9" ht="15.75" thickBot="1" x14ac:dyDescent="0.3">
      <c r="C27" s="33" t="s">
        <v>8</v>
      </c>
      <c r="D27" s="34"/>
      <c r="E27" s="34"/>
      <c r="F27" s="34"/>
      <c r="G27" s="25">
        <f>G23+H23+I23</f>
        <v>0.99999999999999989</v>
      </c>
    </row>
  </sheetData>
  <mergeCells count="7">
    <mergeCell ref="C1:F1"/>
    <mergeCell ref="C25:F25"/>
    <mergeCell ref="C26:F26"/>
    <mergeCell ref="C27:F27"/>
    <mergeCell ref="C15:F15"/>
    <mergeCell ref="G2:J2"/>
    <mergeCell ref="C16:F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DB22-B4CE-4769-8577-9A99320ECC5C}">
  <dimension ref="C1:J27"/>
  <sheetViews>
    <sheetView tabSelected="1" topLeftCell="A10" workbookViewId="0">
      <selection activeCell="J29" sqref="J29"/>
    </sheetView>
  </sheetViews>
  <sheetFormatPr defaultRowHeight="15" x14ac:dyDescent="0.25"/>
  <sheetData>
    <row r="1" spans="3:10" ht="15.75" thickBot="1" x14ac:dyDescent="0.3">
      <c r="C1" s="41" t="s">
        <v>9</v>
      </c>
      <c r="D1" s="41"/>
      <c r="E1" s="41"/>
      <c r="F1" s="41"/>
    </row>
    <row r="2" spans="3:10" x14ac:dyDescent="0.25">
      <c r="C2" s="2">
        <v>1</v>
      </c>
      <c r="D2" s="3">
        <v>2</v>
      </c>
      <c r="E2" s="3">
        <v>3</v>
      </c>
      <c r="F2" s="3">
        <v>4</v>
      </c>
      <c r="G2" s="37" t="s">
        <v>0</v>
      </c>
      <c r="H2" s="37"/>
      <c r="I2" s="37"/>
      <c r="J2" s="38"/>
    </row>
    <row r="3" spans="3:10" x14ac:dyDescent="0.25">
      <c r="C3" s="4">
        <v>93.78</v>
      </c>
      <c r="D3" s="1">
        <v>23.24</v>
      </c>
      <c r="E3" s="1">
        <v>144.02000000000001</v>
      </c>
      <c r="F3" s="1">
        <v>37.729999999999997</v>
      </c>
      <c r="G3" s="1">
        <v>1</v>
      </c>
      <c r="H3" s="1">
        <v>2</v>
      </c>
      <c r="I3" s="1">
        <v>3</v>
      </c>
      <c r="J3" s="6">
        <v>4</v>
      </c>
    </row>
    <row r="4" spans="3:10" x14ac:dyDescent="0.25">
      <c r="C4" s="4">
        <v>99.56</v>
      </c>
      <c r="D4" s="1">
        <v>23.75</v>
      </c>
      <c r="E4" s="1">
        <v>148.72999999999999</v>
      </c>
      <c r="F4" s="1">
        <v>39</v>
      </c>
      <c r="G4" s="1">
        <f t="shared" ref="G4:G14" si="0">LN(C4/C3)</f>
        <v>5.9808863837951087E-2</v>
      </c>
      <c r="H4" s="1">
        <f t="shared" ref="H4:H14" si="1">LN(D4/D3)</f>
        <v>2.1707598496939817E-2</v>
      </c>
      <c r="I4" s="1">
        <f t="shared" ref="I4:I14" si="2">LN(E4/E3)</f>
        <v>3.2180402783785728E-2</v>
      </c>
      <c r="J4" s="6">
        <f t="shared" ref="J4:J14" si="3">LN(F4/F3)</f>
        <v>3.3106112153427458E-2</v>
      </c>
    </row>
    <row r="5" spans="3:10" x14ac:dyDescent="0.25">
      <c r="C5" s="4">
        <v>103.52</v>
      </c>
      <c r="D5" s="1">
        <v>20.77</v>
      </c>
      <c r="E5" s="1">
        <v>164</v>
      </c>
      <c r="F5" s="1">
        <v>37.46</v>
      </c>
      <c r="G5" s="1">
        <f t="shared" si="0"/>
        <v>3.9004353253199203E-2</v>
      </c>
      <c r="H5" s="1">
        <f t="shared" si="1"/>
        <v>-0.13407289259262925</v>
      </c>
      <c r="I5" s="1">
        <f t="shared" si="2"/>
        <v>9.7733846219691833E-2</v>
      </c>
      <c r="J5" s="6">
        <f t="shared" si="3"/>
        <v>-4.0287949113703987E-2</v>
      </c>
    </row>
    <row r="6" spans="3:10" x14ac:dyDescent="0.25">
      <c r="C6" s="4">
        <v>105.24</v>
      </c>
      <c r="D6" s="1">
        <v>21.82</v>
      </c>
      <c r="E6" s="1">
        <v>154.12</v>
      </c>
      <c r="F6" s="1">
        <v>39.17</v>
      </c>
      <c r="G6" s="1">
        <f t="shared" si="0"/>
        <v>1.6478625419501503E-2</v>
      </c>
      <c r="H6" s="1">
        <f t="shared" si="1"/>
        <v>4.9317342516903853E-2</v>
      </c>
      <c r="I6" s="1">
        <f t="shared" si="2"/>
        <v>-6.2134908066241522E-2</v>
      </c>
      <c r="J6" s="6">
        <f t="shared" si="3"/>
        <v>4.4637450661797411E-2</v>
      </c>
    </row>
    <row r="7" spans="3:10" x14ac:dyDescent="0.25">
      <c r="C7" s="4">
        <v>109.98</v>
      </c>
      <c r="D7" s="1">
        <v>18.760000000000002</v>
      </c>
      <c r="E7" s="1">
        <v>169.04</v>
      </c>
      <c r="F7" s="1">
        <v>33.65</v>
      </c>
      <c r="G7" s="1">
        <f t="shared" si="0"/>
        <v>4.4055074907576659E-2</v>
      </c>
      <c r="H7" s="1">
        <f t="shared" si="1"/>
        <v>-0.15110003682684614</v>
      </c>
      <c r="I7" s="1">
        <f t="shared" si="2"/>
        <v>9.2403853549844414E-2</v>
      </c>
      <c r="J7" s="6">
        <f t="shared" si="3"/>
        <v>-0.15189809158700326</v>
      </c>
    </row>
    <row r="8" spans="3:10" x14ac:dyDescent="0.25">
      <c r="C8" s="4">
        <v>112.59</v>
      </c>
      <c r="D8" s="1">
        <v>23.8</v>
      </c>
      <c r="E8" s="1">
        <v>171.85</v>
      </c>
      <c r="F8" s="1">
        <v>36.380000000000003</v>
      </c>
      <c r="G8" s="1">
        <f t="shared" si="0"/>
        <v>2.3454370735370544E-2</v>
      </c>
      <c r="H8" s="1">
        <f t="shared" si="1"/>
        <v>0.23795863709935031</v>
      </c>
      <c r="I8" s="1">
        <f t="shared" si="2"/>
        <v>1.6486629988041575E-2</v>
      </c>
      <c r="J8" s="6">
        <f t="shared" si="3"/>
        <v>7.8006116999239525E-2</v>
      </c>
    </row>
    <row r="9" spans="3:10" x14ac:dyDescent="0.25">
      <c r="C9" s="4">
        <v>114.02</v>
      </c>
      <c r="D9" s="1">
        <v>25.19</v>
      </c>
      <c r="E9" s="1">
        <v>169.23</v>
      </c>
      <c r="F9" s="1">
        <v>38.880000000000003</v>
      </c>
      <c r="G9" s="1">
        <f t="shared" si="0"/>
        <v>1.2620969788396615E-2</v>
      </c>
      <c r="H9" s="1">
        <f t="shared" si="1"/>
        <v>5.6761509687089824E-2</v>
      </c>
      <c r="I9" s="1">
        <f t="shared" si="2"/>
        <v>-1.536326687584849E-2</v>
      </c>
      <c r="J9" s="6">
        <f t="shared" si="3"/>
        <v>6.646080650226209E-2</v>
      </c>
    </row>
    <row r="10" spans="3:10" x14ac:dyDescent="0.25">
      <c r="C10" s="4">
        <v>124.23</v>
      </c>
      <c r="D10" s="1">
        <v>25.95</v>
      </c>
      <c r="E10" s="1">
        <v>167.43</v>
      </c>
      <c r="F10" s="1">
        <v>37.450000000000003</v>
      </c>
      <c r="G10" s="1">
        <f t="shared" si="0"/>
        <v>8.5760814622149906E-2</v>
      </c>
      <c r="H10" s="1">
        <f t="shared" si="1"/>
        <v>2.9724519247378692E-2</v>
      </c>
      <c r="I10" s="1">
        <f t="shared" si="2"/>
        <v>-1.0693382951542386E-2</v>
      </c>
      <c r="J10" s="6">
        <f t="shared" si="3"/>
        <v>-3.7473269629009875E-2</v>
      </c>
    </row>
    <row r="11" spans="3:10" x14ac:dyDescent="0.25">
      <c r="C11" s="4">
        <v>122.94</v>
      </c>
      <c r="D11" s="1">
        <v>29.41</v>
      </c>
      <c r="E11" s="1">
        <v>178.12</v>
      </c>
      <c r="F11" s="1">
        <v>36.299999999999997</v>
      </c>
      <c r="G11" s="1">
        <f t="shared" si="0"/>
        <v>-1.0438254746722201E-2</v>
      </c>
      <c r="H11" s="1">
        <f t="shared" si="1"/>
        <v>0.12516314295400599</v>
      </c>
      <c r="I11" s="1">
        <f t="shared" si="2"/>
        <v>6.1892126985049735E-2</v>
      </c>
      <c r="J11" s="6">
        <f t="shared" si="3"/>
        <v>-3.118896869242354E-2</v>
      </c>
    </row>
    <row r="12" spans="3:10" x14ac:dyDescent="0.25">
      <c r="C12" s="4">
        <v>119.62</v>
      </c>
      <c r="D12" s="1">
        <v>29.74</v>
      </c>
      <c r="E12" s="1">
        <v>167.78</v>
      </c>
      <c r="F12" s="1">
        <v>35.65</v>
      </c>
      <c r="G12" s="1">
        <f t="shared" si="0"/>
        <v>-2.7376379862452411E-2</v>
      </c>
      <c r="H12" s="1">
        <f t="shared" si="1"/>
        <v>1.1158188466105263E-2</v>
      </c>
      <c r="I12" s="1">
        <f t="shared" si="2"/>
        <v>-5.9803883035353091E-2</v>
      </c>
      <c r="J12" s="6">
        <f t="shared" si="3"/>
        <v>-1.8068594410500165E-2</v>
      </c>
    </row>
    <row r="13" spans="3:10" x14ac:dyDescent="0.25">
      <c r="C13" s="4">
        <v>126.88</v>
      </c>
      <c r="D13" s="1">
        <v>31.07</v>
      </c>
      <c r="E13" s="1">
        <v>165.26</v>
      </c>
      <c r="F13" s="1">
        <v>32.700000000000003</v>
      </c>
      <c r="G13" s="1">
        <f t="shared" si="0"/>
        <v>5.8921706270126877E-2</v>
      </c>
      <c r="H13" s="1">
        <f t="shared" si="1"/>
        <v>4.3749782372947112E-2</v>
      </c>
      <c r="I13" s="1">
        <f t="shared" si="2"/>
        <v>-1.5133606145110265E-2</v>
      </c>
      <c r="J13" s="6">
        <f t="shared" si="3"/>
        <v>-8.637406895709708E-2</v>
      </c>
    </row>
    <row r="14" spans="3:10" x14ac:dyDescent="0.25">
      <c r="C14" s="4">
        <v>130.72</v>
      </c>
      <c r="D14" s="1">
        <v>34.909999999999997</v>
      </c>
      <c r="E14" s="1">
        <v>186.87</v>
      </c>
      <c r="F14" s="1">
        <v>32.32</v>
      </c>
      <c r="G14" s="1">
        <f t="shared" si="0"/>
        <v>2.9815873225154867E-2</v>
      </c>
      <c r="H14" s="1">
        <f t="shared" si="1"/>
        <v>0.11653059771198861</v>
      </c>
      <c r="I14" s="1">
        <f t="shared" si="2"/>
        <v>0.12289319666112564</v>
      </c>
      <c r="J14" s="6">
        <f t="shared" si="3"/>
        <v>-1.1688844250313172E-2</v>
      </c>
    </row>
    <row r="15" spans="3:10" ht="15.75" thickBot="1" x14ac:dyDescent="0.3">
      <c r="C15" s="35" t="s">
        <v>1</v>
      </c>
      <c r="D15" s="36"/>
      <c r="E15" s="36"/>
      <c r="F15" s="36"/>
      <c r="G15" s="5">
        <f>AVERAGE(G4:G14)</f>
        <v>3.0191456131841151E-2</v>
      </c>
      <c r="H15" s="5">
        <f t="shared" ref="H15:J15" si="4">AVERAGE(H4:H14)</f>
        <v>3.6990762648475825E-2</v>
      </c>
      <c r="I15" s="5">
        <f t="shared" si="4"/>
        <v>2.367827355576756E-2</v>
      </c>
      <c r="J15" s="7">
        <f t="shared" si="4"/>
        <v>-1.4069936393029508E-2</v>
      </c>
    </row>
    <row r="16" spans="3:10" ht="15.75" thickBot="1" x14ac:dyDescent="0.3">
      <c r="C16" s="39" t="s">
        <v>2</v>
      </c>
      <c r="D16" s="40"/>
      <c r="E16" s="40"/>
      <c r="F16" s="40"/>
      <c r="G16" s="8">
        <f>STDEV(G4:G14)</f>
        <v>3.2507785286427227E-2</v>
      </c>
      <c r="H16" s="8">
        <f t="shared" ref="H16:I16" si="5">STDEV(H4:H14)</f>
        <v>0.10985088538995832</v>
      </c>
      <c r="I16" s="8">
        <f t="shared" si="5"/>
        <v>6.3388110835453731E-2</v>
      </c>
      <c r="J16" s="9"/>
    </row>
    <row r="18" spans="3:9" ht="15.75" thickBot="1" x14ac:dyDescent="0.3"/>
    <row r="19" spans="3:9" ht="15.75" thickBot="1" x14ac:dyDescent="0.3">
      <c r="F19" s="12"/>
      <c r="G19" s="11" t="s">
        <v>3</v>
      </c>
      <c r="H19" s="11" t="s">
        <v>4</v>
      </c>
      <c r="I19" s="13" t="s">
        <v>5</v>
      </c>
    </row>
    <row r="20" spans="3:9" x14ac:dyDescent="0.25">
      <c r="E20" s="26">
        <f>G23</f>
        <v>0.61670730213003755</v>
      </c>
      <c r="F20" t="s">
        <v>3</v>
      </c>
      <c r="G20">
        <f>VARP('Портфель минимального риска'!$G$4:$G$14)</f>
        <v>9.6068736748041329E-4</v>
      </c>
      <c r="H20">
        <f>G21</f>
        <v>-7.975403453297958E-4</v>
      </c>
      <c r="I20" s="15">
        <f>G22</f>
        <v>3.5993923212208749E-4</v>
      </c>
    </row>
    <row r="21" spans="3:9" x14ac:dyDescent="0.25">
      <c r="E21" s="27">
        <f>H23</f>
        <v>0.38329269786996251</v>
      </c>
      <c r="F21" t="s">
        <v>4</v>
      </c>
      <c r="G21">
        <v>-7.975403453297958E-4</v>
      </c>
      <c r="H21">
        <f>VARP('Портфель минимального риска'!$H$4:$H$14)</f>
        <v>1.097019729177978E-2</v>
      </c>
      <c r="I21" s="15">
        <f>H22</f>
        <v>-1.4177119863153294E-3</v>
      </c>
    </row>
    <row r="22" spans="3:9" ht="15.75" thickBot="1" x14ac:dyDescent="0.3">
      <c r="E22" s="28">
        <f>I23</f>
        <v>0</v>
      </c>
      <c r="F22" s="10" t="s">
        <v>5</v>
      </c>
      <c r="G22">
        <v>3.5993923212208749E-4</v>
      </c>
      <c r="H22">
        <v>-1.4177119863153294E-3</v>
      </c>
      <c r="I22" s="15">
        <f>VARP('Портфель минимального риска'!$I$4:$I$14)</f>
        <v>3.6527750866252426E-3</v>
      </c>
    </row>
    <row r="23" spans="3:9" ht="15.75" thickBot="1" x14ac:dyDescent="0.3">
      <c r="G23" s="29">
        <v>0.61670730213003755</v>
      </c>
      <c r="H23" s="8">
        <v>0.38329269786996251</v>
      </c>
      <c r="I23" s="30">
        <v>0</v>
      </c>
    </row>
    <row r="24" spans="3:9" ht="15.75" thickBot="1" x14ac:dyDescent="0.3"/>
    <row r="25" spans="3:9" x14ac:dyDescent="0.25">
      <c r="C25" s="42" t="s">
        <v>6</v>
      </c>
      <c r="D25" s="43"/>
      <c r="E25" s="43"/>
      <c r="F25" s="43"/>
      <c r="G25" s="23">
        <f>SQRT(MMULT(MMULT(G23:I23,G20:I22), E20:E22))</f>
        <v>3.9999997259270538E-2</v>
      </c>
    </row>
    <row r="26" spans="3:9" x14ac:dyDescent="0.25">
      <c r="C26" s="31" t="s">
        <v>7</v>
      </c>
      <c r="D26" s="32"/>
      <c r="E26" s="32"/>
      <c r="F26" s="32"/>
      <c r="G26" s="24">
        <f>G15*G23+H15*H23+I15*I23</f>
        <v>3.2797580670246872E-2</v>
      </c>
    </row>
    <row r="27" spans="3:9" ht="15.75" thickBot="1" x14ac:dyDescent="0.3">
      <c r="C27" s="33" t="s">
        <v>10</v>
      </c>
      <c r="D27" s="34"/>
      <c r="E27" s="34"/>
      <c r="F27" s="34"/>
      <c r="G27" s="25">
        <f>G23+H23+I23</f>
        <v>1</v>
      </c>
    </row>
  </sheetData>
  <mergeCells count="7">
    <mergeCell ref="C1:F1"/>
    <mergeCell ref="C25:F25"/>
    <mergeCell ref="C26:F26"/>
    <mergeCell ref="C27:F27"/>
    <mergeCell ref="G2:J2"/>
    <mergeCell ref="C15:F15"/>
    <mergeCell ref="C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CF9B-D734-4F82-BE8E-6ED7AFE87E69}">
  <dimension ref="A1:D4"/>
  <sheetViews>
    <sheetView workbookViewId="0">
      <selection sqref="A1:D4"/>
    </sheetView>
  </sheetViews>
  <sheetFormatPr defaultRowHeight="15" x14ac:dyDescent="0.25"/>
  <cols>
    <col min="1" max="1" width="11.7109375" customWidth="1"/>
    <col min="2" max="2" width="12.5703125" customWidth="1"/>
    <col min="3" max="3" width="11.28515625" customWidth="1"/>
    <col min="4" max="4" width="11.140625" customWidth="1"/>
  </cols>
  <sheetData>
    <row r="1" spans="1:4" x14ac:dyDescent="0.25">
      <c r="A1" s="11"/>
      <c r="B1" s="11" t="s">
        <v>3</v>
      </c>
      <c r="C1" s="11" t="s">
        <v>4</v>
      </c>
      <c r="D1" s="11" t="s">
        <v>5</v>
      </c>
    </row>
    <row r="2" spans="1:4" x14ac:dyDescent="0.25">
      <c r="A2" t="s">
        <v>3</v>
      </c>
      <c r="B2">
        <f>VARP('Портфель минимального риска'!$G$4:$G$14)</f>
        <v>9.6068736748041329E-4</v>
      </c>
      <c r="C2">
        <f>B3</f>
        <v>-7.975403453297958E-4</v>
      </c>
      <c r="D2">
        <f>B4</f>
        <v>3.5993923212208749E-4</v>
      </c>
    </row>
    <row r="3" spans="1:4" x14ac:dyDescent="0.25">
      <c r="A3" t="s">
        <v>4</v>
      </c>
      <c r="B3">
        <v>-7.975403453297958E-4</v>
      </c>
      <c r="C3">
        <f>VARP('Портфель минимального риска'!$H$4:$H$14)</f>
        <v>1.097019729177978E-2</v>
      </c>
      <c r="D3">
        <f>C4</f>
        <v>-1.4177119863153294E-3</v>
      </c>
    </row>
    <row r="4" spans="1:4" ht="15.75" thickBot="1" x14ac:dyDescent="0.3">
      <c r="A4" s="10" t="s">
        <v>5</v>
      </c>
      <c r="B4" s="10">
        <v>3.5993923212208749E-4</v>
      </c>
      <c r="C4" s="10">
        <v>-1.4177119863153294E-3</v>
      </c>
      <c r="D4" s="10">
        <f>VARP('Портфель минимального риска'!$I$4:$I$14)</f>
        <v>3.6527750866252426E-3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Портфель минимального риска</vt:lpstr>
      <vt:lpstr>Портфель максимальной доходност</vt:lpstr>
      <vt:lpstr>Ковариация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OlgaAbaeva</dc:creator>
  <cp:lastModifiedBy>OlgaAbaeva</cp:lastModifiedBy>
  <dcterms:created xsi:type="dcterms:W3CDTF">2022-10-12T06:21:16Z</dcterms:created>
  <dcterms:modified xsi:type="dcterms:W3CDTF">2022-10-26T06:21:12Z</dcterms:modified>
</cp:coreProperties>
</file>