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5e9f4b7559920/Proyectos/bot_discord_whoismostlikely/"/>
    </mc:Choice>
  </mc:AlternateContent>
  <xr:revisionPtr revIDLastSave="384" documentId="8_{C3FD468F-6945-4109-9694-27DBA5F6127D}" xr6:coauthVersionLast="45" xr6:coauthVersionMax="45" xr10:uidLastSave="{8E98F396-A0D9-4202-92A2-44C573F7D2D1}"/>
  <bookViews>
    <workbookView xWindow="28680" yWindow="-120" windowWidth="29040" windowHeight="15840" activeTab="3" xr2:uid="{E8B4832D-4EB7-4C7F-8149-69938ECF4A07}"/>
  </bookViews>
  <sheets>
    <sheet name="Sheet1" sheetId="2" r:id="rId1"/>
    <sheet name="Sheet4" sheetId="5" r:id="rId2"/>
    <sheet name="Sheet3" sheetId="4" r:id="rId3"/>
    <sheet name="Sheet2" sheetId="3" r:id="rId4"/>
    <sheet name="Competencia Nov-Ene 2020" sheetId="1" r:id="rId5"/>
  </sheets>
  <calcPr calcId="191029"/>
  <pivotCaches>
    <pivotCache cacheId="0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6" i="5" l="1"/>
  <c r="F67" i="5"/>
  <c r="F36" i="5"/>
  <c r="F37" i="5"/>
  <c r="F38" i="5"/>
  <c r="F2" i="5"/>
  <c r="F3" i="5"/>
  <c r="F4" i="5"/>
  <c r="F68" i="5"/>
  <c r="F69" i="5"/>
  <c r="F70" i="5"/>
  <c r="F39" i="5"/>
  <c r="F40" i="5"/>
  <c r="F5" i="5"/>
  <c r="F6" i="5"/>
  <c r="F7" i="5"/>
  <c r="F71" i="5"/>
  <c r="F72" i="5"/>
  <c r="F73" i="5"/>
  <c r="F41" i="5"/>
  <c r="F42" i="5"/>
  <c r="F43" i="5"/>
  <c r="F8" i="5"/>
  <c r="F9" i="5"/>
  <c r="F10" i="5"/>
  <c r="F74" i="5"/>
  <c r="F75" i="5"/>
  <c r="F76" i="5"/>
  <c r="F44" i="5"/>
  <c r="F45" i="5"/>
  <c r="F46" i="5"/>
  <c r="F11" i="5"/>
  <c r="F12" i="5"/>
  <c r="F13" i="5"/>
  <c r="F77" i="5"/>
  <c r="F78" i="5"/>
  <c r="F47" i="5"/>
  <c r="F48" i="5"/>
  <c r="F14" i="5"/>
  <c r="F15" i="5"/>
  <c r="F16" i="5"/>
  <c r="F79" i="5"/>
  <c r="F80" i="5"/>
  <c r="F81" i="5"/>
  <c r="F49" i="5"/>
  <c r="F50" i="5"/>
  <c r="F51" i="5"/>
  <c r="F17" i="5"/>
  <c r="F18" i="5"/>
  <c r="F19" i="5"/>
  <c r="F82" i="5"/>
  <c r="F83" i="5"/>
  <c r="F84" i="5"/>
  <c r="F52" i="5"/>
  <c r="F53" i="5"/>
  <c r="F20" i="5"/>
  <c r="F21" i="5"/>
  <c r="F22" i="5"/>
  <c r="F85" i="5"/>
  <c r="F86" i="5"/>
  <c r="F23" i="5"/>
  <c r="F24" i="5"/>
  <c r="F25" i="5"/>
  <c r="F87" i="5"/>
  <c r="F88" i="5"/>
  <c r="F26" i="5"/>
  <c r="F27" i="5"/>
  <c r="F28" i="5"/>
  <c r="F89" i="5"/>
  <c r="F90" i="5"/>
  <c r="F91" i="5"/>
  <c r="F54" i="5"/>
  <c r="F55" i="5"/>
  <c r="F56" i="5"/>
  <c r="F29" i="5"/>
  <c r="F92" i="5"/>
  <c r="F93" i="5"/>
  <c r="F94" i="5"/>
  <c r="F57" i="5"/>
  <c r="F58" i="5"/>
  <c r="F59" i="5"/>
  <c r="F30" i="5"/>
  <c r="F31" i="5"/>
  <c r="F32" i="5"/>
  <c r="F95" i="5"/>
  <c r="F96" i="5"/>
  <c r="F97" i="5"/>
  <c r="F60" i="5"/>
  <c r="F61" i="5"/>
  <c r="F62" i="5"/>
  <c r="F33" i="5"/>
  <c r="F34" i="5"/>
  <c r="F35" i="5"/>
  <c r="F98" i="5"/>
  <c r="F99" i="5"/>
  <c r="F100" i="5"/>
  <c r="F63" i="5"/>
  <c r="F64" i="5"/>
  <c r="F65" i="5"/>
  <c r="E70" i="5"/>
  <c r="E39" i="5"/>
  <c r="E40" i="5"/>
  <c r="E5" i="5"/>
  <c r="E6" i="5"/>
  <c r="E7" i="5"/>
  <c r="E71" i="5"/>
  <c r="E72" i="5"/>
  <c r="E73" i="5"/>
  <c r="E41" i="5"/>
  <c r="E42" i="5"/>
  <c r="E43" i="5"/>
  <c r="E8" i="5"/>
  <c r="E9" i="5"/>
  <c r="E10" i="5"/>
  <c r="E74" i="5"/>
  <c r="E75" i="5"/>
  <c r="E76" i="5"/>
  <c r="E44" i="5"/>
  <c r="E45" i="5"/>
  <c r="E46" i="5"/>
  <c r="E11" i="5"/>
  <c r="E12" i="5"/>
  <c r="E13" i="5"/>
  <c r="E77" i="5"/>
  <c r="E78" i="5"/>
  <c r="E47" i="5"/>
  <c r="E48" i="5"/>
  <c r="E14" i="5"/>
  <c r="E15" i="5"/>
  <c r="E16" i="5"/>
  <c r="E79" i="5"/>
  <c r="E80" i="5"/>
  <c r="E81" i="5"/>
  <c r="E49" i="5"/>
  <c r="E50" i="5"/>
  <c r="E51" i="5"/>
  <c r="E17" i="5"/>
  <c r="E18" i="5"/>
  <c r="E19" i="5"/>
  <c r="E82" i="5"/>
  <c r="E83" i="5"/>
  <c r="E84" i="5"/>
  <c r="E52" i="5"/>
  <c r="E53" i="5"/>
  <c r="E20" i="5"/>
  <c r="E21" i="5"/>
  <c r="E22" i="5"/>
  <c r="E85" i="5"/>
  <c r="E86" i="5"/>
  <c r="E23" i="5"/>
  <c r="E24" i="5"/>
  <c r="E25" i="5"/>
  <c r="E87" i="5"/>
  <c r="E88" i="5"/>
  <c r="E26" i="5"/>
  <c r="E27" i="5"/>
  <c r="E28" i="5"/>
  <c r="E89" i="5"/>
  <c r="E90" i="5"/>
  <c r="E91" i="5"/>
  <c r="E54" i="5"/>
  <c r="E55" i="5"/>
  <c r="E56" i="5"/>
  <c r="E29" i="5"/>
  <c r="E92" i="5"/>
  <c r="E93" i="5"/>
  <c r="E94" i="5"/>
  <c r="E57" i="5"/>
  <c r="E58" i="5"/>
  <c r="E59" i="5"/>
  <c r="E30" i="5"/>
  <c r="E31" i="5"/>
  <c r="E32" i="5"/>
  <c r="E95" i="5"/>
  <c r="E96" i="5"/>
  <c r="E97" i="5"/>
  <c r="E60" i="5"/>
  <c r="E61" i="5"/>
  <c r="E62" i="5"/>
  <c r="E33" i="5"/>
  <c r="E34" i="5"/>
  <c r="E35" i="5"/>
  <c r="E98" i="5"/>
  <c r="E99" i="5"/>
  <c r="E100" i="5"/>
  <c r="E63" i="5"/>
  <c r="E64" i="5"/>
  <c r="E66" i="5"/>
  <c r="E67" i="5"/>
  <c r="E36" i="5"/>
  <c r="E37" i="5"/>
  <c r="E38" i="5"/>
  <c r="E2" i="5"/>
  <c r="E3" i="5"/>
  <c r="E4" i="5"/>
  <c r="E68" i="5"/>
  <c r="E69" i="5"/>
  <c r="E65" i="5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G28" i="1" l="1"/>
  <c r="G34" i="1"/>
  <c r="G36" i="1"/>
  <c r="G37" i="1"/>
  <c r="G35" i="1"/>
  <c r="G38" i="1"/>
  <c r="G39" i="1"/>
  <c r="G29" i="1"/>
  <c r="G30" i="1"/>
  <c r="G31" i="1"/>
  <c r="G40" i="1"/>
  <c r="G32" i="1"/>
  <c r="G41" i="1"/>
  <c r="G33" i="1"/>
  <c r="G14" i="1"/>
  <c r="G19" i="1"/>
  <c r="G20" i="1"/>
  <c r="G21" i="1"/>
  <c r="G15" i="1"/>
  <c r="G16" i="1"/>
  <c r="G17" i="1"/>
  <c r="G22" i="1"/>
  <c r="G23" i="1"/>
  <c r="G24" i="1"/>
  <c r="G25" i="1"/>
  <c r="G18" i="1"/>
  <c r="G26" i="1"/>
  <c r="G27" i="1"/>
  <c r="G5" i="1"/>
  <c r="G6" i="1"/>
  <c r="G7" i="1"/>
  <c r="G8" i="1"/>
  <c r="G9" i="1"/>
  <c r="G10" i="1"/>
  <c r="G11" i="1"/>
  <c r="G12" i="1"/>
  <c r="G13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F28" i="1"/>
  <c r="F34" i="1"/>
  <c r="F36" i="1"/>
  <c r="F37" i="1"/>
  <c r="F35" i="1"/>
  <c r="F38" i="1"/>
  <c r="F39" i="1"/>
  <c r="F29" i="1"/>
  <c r="F30" i="1"/>
  <c r="F31" i="1"/>
  <c r="F40" i="1"/>
  <c r="F32" i="1"/>
  <c r="F41" i="1"/>
  <c r="F33" i="1"/>
  <c r="F14" i="1"/>
  <c r="F19" i="1"/>
  <c r="F20" i="1"/>
  <c r="F21" i="1"/>
  <c r="F15" i="1"/>
  <c r="F16" i="1"/>
  <c r="F17" i="1"/>
  <c r="F22" i="1"/>
  <c r="F23" i="1"/>
  <c r="F24" i="1"/>
  <c r="F25" i="1"/>
  <c r="F18" i="1"/>
  <c r="F26" i="1"/>
  <c r="F27" i="1"/>
  <c r="F5" i="1"/>
  <c r="F6" i="1"/>
  <c r="F7" i="1"/>
  <c r="F8" i="1"/>
  <c r="F9" i="1"/>
  <c r="F10" i="1"/>
  <c r="F11" i="1"/>
  <c r="F12" i="1"/>
  <c r="F13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E28" i="1"/>
  <c r="E34" i="1"/>
  <c r="E36" i="1"/>
  <c r="E37" i="1"/>
  <c r="E35" i="1"/>
  <c r="E38" i="1"/>
  <c r="E39" i="1"/>
  <c r="E29" i="1"/>
  <c r="E30" i="1"/>
  <c r="E31" i="1"/>
  <c r="E40" i="1"/>
  <c r="E32" i="1"/>
  <c r="E41" i="1"/>
  <c r="E33" i="1"/>
  <c r="E14" i="1"/>
  <c r="E19" i="1"/>
  <c r="E20" i="1"/>
  <c r="E21" i="1"/>
  <c r="E15" i="1"/>
  <c r="E16" i="1"/>
  <c r="E17" i="1"/>
  <c r="E22" i="1"/>
  <c r="E23" i="1"/>
  <c r="E24" i="1"/>
  <c r="E25" i="1"/>
  <c r="E18" i="1"/>
  <c r="E26" i="1"/>
  <c r="E27" i="1"/>
  <c r="E5" i="1"/>
  <c r="E6" i="1"/>
  <c r="E7" i="1"/>
  <c r="E8" i="1"/>
  <c r="E9" i="1"/>
  <c r="E10" i="1"/>
  <c r="E11" i="1"/>
  <c r="E12" i="1"/>
  <c r="E13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D28" i="1"/>
  <c r="D34" i="1"/>
  <c r="D36" i="1"/>
  <c r="D37" i="1"/>
  <c r="D35" i="1"/>
  <c r="D38" i="1"/>
  <c r="D39" i="1"/>
  <c r="D29" i="1"/>
  <c r="D30" i="1"/>
  <c r="D31" i="1"/>
  <c r="D40" i="1"/>
  <c r="D32" i="1"/>
  <c r="D41" i="1"/>
  <c r="D33" i="1"/>
  <c r="D14" i="1"/>
  <c r="D19" i="1"/>
  <c r="D20" i="1"/>
  <c r="D21" i="1"/>
  <c r="D15" i="1"/>
  <c r="D16" i="1"/>
  <c r="D17" i="1"/>
  <c r="D22" i="1"/>
  <c r="D23" i="1"/>
  <c r="D24" i="1"/>
  <c r="D25" i="1"/>
  <c r="D18" i="1"/>
  <c r="D26" i="1"/>
  <c r="D27" i="1"/>
  <c r="D5" i="1"/>
  <c r="D6" i="1"/>
  <c r="D7" i="1"/>
  <c r="D8" i="1"/>
  <c r="D9" i="1"/>
  <c r="D10" i="1"/>
  <c r="D11" i="1"/>
  <c r="D12" i="1"/>
  <c r="D13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D96" i="4" l="1"/>
  <c r="D88" i="4"/>
  <c r="D80" i="4"/>
  <c r="D72" i="4"/>
  <c r="D64" i="4"/>
  <c r="D56" i="4"/>
  <c r="D48" i="4"/>
  <c r="D40" i="4"/>
  <c r="D32" i="4"/>
  <c r="D24" i="4"/>
  <c r="D16" i="4"/>
  <c r="D8" i="4"/>
  <c r="D22" i="4"/>
  <c r="D14" i="4"/>
  <c r="D6" i="4"/>
  <c r="D13" i="4"/>
  <c r="D5" i="4"/>
  <c r="D99" i="4"/>
  <c r="D91" i="4"/>
  <c r="D83" i="4"/>
  <c r="D75" i="4"/>
  <c r="D67" i="4"/>
  <c r="D59" i="4"/>
  <c r="D51" i="4"/>
  <c r="D43" i="4"/>
  <c r="D35" i="4"/>
  <c r="D27" i="4"/>
  <c r="D11" i="4"/>
  <c r="D3" i="4"/>
  <c r="D100" i="4"/>
  <c r="D60" i="4"/>
  <c r="D20" i="4"/>
  <c r="D84" i="4"/>
  <c r="D44" i="4"/>
  <c r="D4" i="4"/>
  <c r="D98" i="4"/>
  <c r="D90" i="4"/>
  <c r="D82" i="4"/>
  <c r="D74" i="4"/>
  <c r="D66" i="4"/>
  <c r="D58" i="4"/>
  <c r="D50" i="4"/>
  <c r="D42" i="4"/>
  <c r="D34" i="4"/>
  <c r="D26" i="4"/>
  <c r="D18" i="4"/>
  <c r="D10" i="4"/>
  <c r="D2" i="4"/>
  <c r="D68" i="4"/>
  <c r="D36" i="4"/>
  <c r="D76" i="4"/>
  <c r="D28" i="4"/>
  <c r="D92" i="4"/>
  <c r="D52" i="4"/>
  <c r="D12" i="4"/>
  <c r="D15" i="4"/>
  <c r="D7" i="4"/>
  <c r="D9" i="4"/>
  <c r="D19" i="4"/>
  <c r="D97" i="4"/>
  <c r="D89" i="4"/>
  <c r="D81" i="4"/>
  <c r="D73" i="4"/>
  <c r="D65" i="4"/>
  <c r="D57" i="4"/>
  <c r="D49" i="4"/>
  <c r="D41" i="4"/>
  <c r="D33" i="4"/>
  <c r="D25" i="4"/>
  <c r="D17" i="4"/>
  <c r="D95" i="4"/>
  <c r="D87" i="4"/>
  <c r="D79" i="4"/>
  <c r="D71" i="4"/>
  <c r="D63" i="4"/>
  <c r="D55" i="4"/>
  <c r="D47" i="4"/>
  <c r="D39" i="4"/>
  <c r="D31" i="4"/>
  <c r="D23" i="4"/>
  <c r="D94" i="4"/>
  <c r="D86" i="4"/>
  <c r="D78" i="4"/>
  <c r="D70" i="4"/>
  <c r="D62" i="4"/>
  <c r="D54" i="4"/>
  <c r="D46" i="4"/>
  <c r="D38" i="4"/>
  <c r="D30" i="4"/>
  <c r="D93" i="4"/>
  <c r="D85" i="4"/>
  <c r="D77" i="4"/>
  <c r="D69" i="4"/>
  <c r="D61" i="4"/>
  <c r="D53" i="4"/>
  <c r="D45" i="4"/>
  <c r="D37" i="4"/>
  <c r="D29" i="4"/>
  <c r="D21" i="4"/>
</calcChain>
</file>

<file path=xl/sharedStrings.xml><?xml version="1.0" encoding="utf-8"?>
<sst xmlns="http://schemas.openxmlformats.org/spreadsheetml/2006/main" count="934" uniqueCount="304">
  <si>
    <t>Competencia Noviembre-Enero 2020</t>
  </si>
  <si>
    <t>Demo de diseno</t>
  </si>
  <si>
    <t>Demo de funcionalidad</t>
  </si>
  <si>
    <t>Clasificatoria</t>
  </si>
  <si>
    <t>Competencia General</t>
  </si>
  <si>
    <t>Equipo</t>
  </si>
  <si>
    <t>Part. 2</t>
  </si>
  <si>
    <t>Part. 3</t>
  </si>
  <si>
    <t>Ciclo</t>
  </si>
  <si>
    <t>Casa</t>
  </si>
  <si>
    <t>Entrego</t>
  </si>
  <si>
    <t>Observaciones</t>
  </si>
  <si>
    <t>Requerimiento 1</t>
  </si>
  <si>
    <t>Requerimiento 2</t>
  </si>
  <si>
    <t>Requerimiento 3</t>
  </si>
  <si>
    <t>Reto 1</t>
  </si>
  <si>
    <t>Reto 2</t>
  </si>
  <si>
    <t>Reto 3</t>
  </si>
  <si>
    <t>Lugar</t>
  </si>
  <si>
    <t>ID</t>
  </si>
  <si>
    <t>Nombre</t>
  </si>
  <si>
    <t>Puntos</t>
  </si>
  <si>
    <t>Rango</t>
  </si>
  <si>
    <t>COH</t>
  </si>
  <si>
    <t>Mael Dorne</t>
  </si>
  <si>
    <t>Level 5</t>
  </si>
  <si>
    <t>Wilkin</t>
  </si>
  <si>
    <t>Blue Team</t>
  </si>
  <si>
    <t>COH01</t>
  </si>
  <si>
    <t>Ivan Jimenez</t>
  </si>
  <si>
    <t>Red Team</t>
  </si>
  <si>
    <t>Welinton MartÃ­nez</t>
  </si>
  <si>
    <t>None</t>
  </si>
  <si>
    <t>Steven Turetta</t>
  </si>
  <si>
    <t xml:space="preserve">Fernando GonzÃ¡lez </t>
  </si>
  <si>
    <t xml:space="preserve"> None</t>
  </si>
  <si>
    <t>Categoría</t>
  </si>
  <si>
    <t>Año</t>
  </si>
  <si>
    <t>Inscripción</t>
  </si>
  <si>
    <t>Cima 100</t>
  </si>
  <si>
    <t>Monster</t>
  </si>
  <si>
    <t>B</t>
  </si>
  <si>
    <t>Tony</t>
  </si>
  <si>
    <t>Rover</t>
  </si>
  <si>
    <t>Dark-Star</t>
  </si>
  <si>
    <t>Sumo</t>
  </si>
  <si>
    <t>Kakuryu</t>
  </si>
  <si>
    <t>Quimera</t>
  </si>
  <si>
    <t>Mojojojo</t>
  </si>
  <si>
    <t>Syfurios X</t>
  </si>
  <si>
    <t>Artorias</t>
  </si>
  <si>
    <t>GodKiller</t>
  </si>
  <si>
    <t>Don Quijote</t>
  </si>
  <si>
    <t>JMJ</t>
  </si>
  <si>
    <t>Ikon ALLY</t>
  </si>
  <si>
    <t>Tamioka San</t>
  </si>
  <si>
    <t>JESKAI</t>
  </si>
  <si>
    <t>Harver 2.0</t>
  </si>
  <si>
    <t>A</t>
  </si>
  <si>
    <t>Kakarot</t>
  </si>
  <si>
    <t>Wilson</t>
  </si>
  <si>
    <t>Echo-Rogue</t>
  </si>
  <si>
    <t>T-Seven</t>
  </si>
  <si>
    <t>Curiolasux</t>
  </si>
  <si>
    <t>Saktivantamaina</t>
  </si>
  <si>
    <t>Undefined</t>
  </si>
  <si>
    <t>Pandora</t>
  </si>
  <si>
    <t>La Pampara</t>
  </si>
  <si>
    <t>Sin Equipo</t>
  </si>
  <si>
    <t>Ajax</t>
  </si>
  <si>
    <t>Madness</t>
  </si>
  <si>
    <t>Kratos</t>
  </si>
  <si>
    <t>Skrapjunk</t>
  </si>
  <si>
    <t>Jortrol</t>
  </si>
  <si>
    <t>cerberus</t>
  </si>
  <si>
    <t>KNGR2R</t>
  </si>
  <si>
    <t>RUCS</t>
  </si>
  <si>
    <t>MIB</t>
  </si>
  <si>
    <t>T.R.U.C.H.O.</t>
  </si>
  <si>
    <t>Atom</t>
  </si>
  <si>
    <t>Mark-007</t>
  </si>
  <si>
    <t>Hydra</t>
  </si>
  <si>
    <t>D</t>
  </si>
  <si>
    <t>CARMEN</t>
  </si>
  <si>
    <t>C</t>
  </si>
  <si>
    <t>Sumo1</t>
  </si>
  <si>
    <t>8fi9</t>
  </si>
  <si>
    <t>RPR - X</t>
  </si>
  <si>
    <t>Serverito</t>
  </si>
  <si>
    <t>hockey puck</t>
  </si>
  <si>
    <t>Gatubelo</t>
  </si>
  <si>
    <t>Speedy GME, Equipo: Spartans</t>
  </si>
  <si>
    <t>2B1W</t>
  </si>
  <si>
    <t>el procrastinador</t>
  </si>
  <si>
    <t>CERES (oficial)</t>
  </si>
  <si>
    <t>Apocalipsis"El oculto"</t>
  </si>
  <si>
    <t>Harver</t>
  </si>
  <si>
    <t>Bifröst</t>
  </si>
  <si>
    <t>METEORO</t>
  </si>
  <si>
    <t>BUSTER TANK J.E.D</t>
  </si>
  <si>
    <t>Blacky Shadow</t>
  </si>
  <si>
    <t>Sigurd</t>
  </si>
  <si>
    <t>ESJERGON</t>
  </si>
  <si>
    <t>Mushbot</t>
  </si>
  <si>
    <t>Spider Trick</t>
  </si>
  <si>
    <t>TitanGold</t>
  </si>
  <si>
    <t>Valkirya</t>
  </si>
  <si>
    <t>Killerbee</t>
  </si>
  <si>
    <t>Jaim-E</t>
  </si>
  <si>
    <t>Arzeus</t>
  </si>
  <si>
    <t>Ikaros</t>
  </si>
  <si>
    <t>Murphy</t>
  </si>
  <si>
    <t>πBot</t>
  </si>
  <si>
    <t>R.O.B.E.R.T.O</t>
  </si>
  <si>
    <t>Gecko</t>
  </si>
  <si>
    <t>Carolina</t>
  </si>
  <si>
    <t>R2-D2</t>
  </si>
  <si>
    <t>Kaiser</t>
  </si>
  <si>
    <t>lipdium</t>
  </si>
  <si>
    <t>Ei Finai</t>
  </si>
  <si>
    <t>Beta</t>
  </si>
  <si>
    <t>Project T.U.R.T.L.E</t>
  </si>
  <si>
    <t>Nyx</t>
  </si>
  <si>
    <t>Prometeo</t>
  </si>
  <si>
    <t>Cerbero</t>
  </si>
  <si>
    <t>T3MUSKETRONICS</t>
  </si>
  <si>
    <t>Alistar</t>
  </si>
  <si>
    <t>Ranger</t>
  </si>
  <si>
    <t>Neutron</t>
  </si>
  <si>
    <t>Tracer</t>
  </si>
  <si>
    <t>Racrini</t>
  </si>
  <si>
    <t>Takeshi</t>
  </si>
  <si>
    <t>Camioneta 4x4</t>
  </si>
  <si>
    <t>El Undertaker</t>
  </si>
  <si>
    <t>RPR-X</t>
  </si>
  <si>
    <t>Speedy GME*</t>
  </si>
  <si>
    <t>Equipo: NDE; Robot:Oie-C</t>
  </si>
  <si>
    <t>Ragnarok</t>
  </si>
  <si>
    <t>Melañi</t>
  </si>
  <si>
    <t>Maze runner</t>
  </si>
  <si>
    <t>MECHA WARRIOR</t>
  </si>
  <si>
    <t>Laxus</t>
  </si>
  <si>
    <t>Curiosity 2.0</t>
  </si>
  <si>
    <t>Luxor 2.0</t>
  </si>
  <si>
    <t>The Reapers</t>
  </si>
  <si>
    <t>Omega</t>
  </si>
  <si>
    <t>CHIQUI-BOT</t>
  </si>
  <si>
    <t>Smook</t>
  </si>
  <si>
    <t>Fully Defined</t>
  </si>
  <si>
    <t>S-005</t>
  </si>
  <si>
    <t>All Mighty</t>
  </si>
  <si>
    <t>Valkiria</t>
  </si>
  <si>
    <t>Centinela 2.0</t>
  </si>
  <si>
    <t>Harbber</t>
  </si>
  <si>
    <t>Rino</t>
  </si>
  <si>
    <t>Luxor</t>
  </si>
  <si>
    <t>giga</t>
  </si>
  <si>
    <t>MetaBee</t>
  </si>
  <si>
    <t>Kronos</t>
  </si>
  <si>
    <t>Bödvar</t>
  </si>
  <si>
    <t>Androide 17</t>
  </si>
  <si>
    <t>Elalfa</t>
  </si>
  <si>
    <t>KILLER-BEE's</t>
  </si>
  <si>
    <t>MANSIS</t>
  </si>
  <si>
    <t>Speedy GME</t>
  </si>
  <si>
    <t>D.A.H. 1.0</t>
  </si>
  <si>
    <t>Carrera</t>
  </si>
  <si>
    <t>Pablo Manuel Montilla Mendez</t>
  </si>
  <si>
    <t>IMC</t>
  </si>
  <si>
    <t>Jesus Francisco Diaz Adames</t>
  </si>
  <si>
    <t>Armando Rafael Basilis Damiron</t>
  </si>
  <si>
    <t>Ian Gabriel Cañas Fernández</t>
  </si>
  <si>
    <t>Axel Elías De Jesús Del Jesús</t>
  </si>
  <si>
    <t>Wisleiny Lara Soto</t>
  </si>
  <si>
    <t>Francisco Ignacio Joga Casado</t>
  </si>
  <si>
    <t>Diego Alexandro Garcia Perez</t>
  </si>
  <si>
    <t>Estarlyn Joel Marrero Almonte</t>
  </si>
  <si>
    <t>Luis Antonio Heredia Valerio</t>
  </si>
  <si>
    <t>Allam Rodriguez Jimenez</t>
  </si>
  <si>
    <t>Jorge Josias Romero Soto</t>
  </si>
  <si>
    <t>Claudia Ortiz</t>
  </si>
  <si>
    <t>Sebastian Del Rosario</t>
  </si>
  <si>
    <t>Xavier Emilio Moya Domínguez</t>
  </si>
  <si>
    <t>José René Llodrá Guzmán</t>
  </si>
  <si>
    <t>Nicolas Lopez</t>
  </si>
  <si>
    <t>Aimée Rachelle Duran Lapaix</t>
  </si>
  <si>
    <t>Diego Enrique Matías Cabrera</t>
  </si>
  <si>
    <t>Santiago Ramírez Echavarria</t>
  </si>
  <si>
    <t>Robert Rodríguez De La Cruz</t>
  </si>
  <si>
    <t>Joel Lugo Peña</t>
  </si>
  <si>
    <t>Leandro Miguel Martínez Méndez</t>
  </si>
  <si>
    <t>Sebastián Enrique Senior Subero</t>
  </si>
  <si>
    <t>Ricardo Mota Sohm</t>
  </si>
  <si>
    <t>INQ</t>
  </si>
  <si>
    <t>Esteban Oscar Peña Martínez</t>
  </si>
  <si>
    <t>MC</t>
  </si>
  <si>
    <t>John David Ureña Meléndez</t>
  </si>
  <si>
    <t>Nestor Sosa Saviñón</t>
  </si>
  <si>
    <t>Diego Enrique Morales Polanco</t>
  </si>
  <si>
    <t>Lewis Mojica Rosario</t>
  </si>
  <si>
    <t>Francisco Alberto Marte Hierro</t>
  </si>
  <si>
    <t>Hector Miguel Senior Subero</t>
  </si>
  <si>
    <t>Aeolus Mena Capriles</t>
  </si>
  <si>
    <t>Juan Carlos Mármol Piantini</t>
  </si>
  <si>
    <t>Manuel María</t>
  </si>
  <si>
    <t>Donaldo De La Cruz</t>
  </si>
  <si>
    <t>Dante Cucurrullo</t>
  </si>
  <si>
    <t>Maritza Cuas Gonzalez</t>
  </si>
  <si>
    <t>Génesis Sanchez</t>
  </si>
  <si>
    <t>Jahaziel Soto</t>
  </si>
  <si>
    <t>Matthews Rosario Espinal</t>
  </si>
  <si>
    <t>Katherine Nicole Amarante De La Cruz</t>
  </si>
  <si>
    <t>Rachell Alexandra Beltré Caraballo</t>
  </si>
  <si>
    <t>Francisco Xavier Peña Pérez</t>
  </si>
  <si>
    <t>Hendell Alberto Ramos De La Cruz</t>
  </si>
  <si>
    <t>Carlos Alfonso Sulbaran Molero</t>
  </si>
  <si>
    <t>Dayson Emill Lagrange Suero</t>
  </si>
  <si>
    <t>Alexis Manuel Cabral Corporan</t>
  </si>
  <si>
    <t>Emilio Alejandro Matos Mieses</t>
  </si>
  <si>
    <t>Jorge Natanael Pinales Lluberes</t>
  </si>
  <si>
    <t>Abimael Moreta Castillo</t>
  </si>
  <si>
    <t>Manuel De Jesús Montás Ysabel</t>
  </si>
  <si>
    <t>David Esteban Zabala Pedraza</t>
  </si>
  <si>
    <t>Francisco Vásquez Cuevas</t>
  </si>
  <si>
    <t>Emil Enrique Sánchez Santos</t>
  </si>
  <si>
    <t>Ricardo Alexis Peña Guzmán</t>
  </si>
  <si>
    <t>Pablo Sebastián González Artiles</t>
  </si>
  <si>
    <t>Nelson Manuel Martínez Navarro</t>
  </si>
  <si>
    <t>Daniel Terrero Rodríguez</t>
  </si>
  <si>
    <t>Anghelo Junior Montes De Oca Pimentel</t>
  </si>
  <si>
    <t>Elias Polanco</t>
  </si>
  <si>
    <t>Marianny Hierro Ramirez</t>
  </si>
  <si>
    <t>Gian Lucas Ramirez Ureña</t>
  </si>
  <si>
    <t>Leonardo Jose Polanco  Mendez</t>
  </si>
  <si>
    <t>Marielis Guzman</t>
  </si>
  <si>
    <t>Sheryl Herrera</t>
  </si>
  <si>
    <t>Enmanuel Taveras</t>
  </si>
  <si>
    <t>Leanny Josefina Del Villar Marte</t>
  </si>
  <si>
    <t>Yerson Alberto Dominguez Rodriguez</t>
  </si>
  <si>
    <t>Angelica Herrera Sanchez</t>
  </si>
  <si>
    <t>Manuel Bastardo</t>
  </si>
  <si>
    <t>Juan Castillo</t>
  </si>
  <si>
    <t>Jose Montero</t>
  </si>
  <si>
    <t>Luis Gabriel Espaillat Cabrera</t>
  </si>
  <si>
    <t>Camila Michelle Encarnación Nova</t>
  </si>
  <si>
    <t>Hilary Daniela Mena Rodríguez</t>
  </si>
  <si>
    <t>Edward Moises Muñoz Sanchez</t>
  </si>
  <si>
    <t>Roberto Alexander Baez Tatis</t>
  </si>
  <si>
    <t>Hamlet Joseph Fernández Araujo</t>
  </si>
  <si>
    <t>Sebastián Manuel Cote Santos</t>
  </si>
  <si>
    <t>Enmanuel Osmaidel Germán Paz</t>
  </si>
  <si>
    <t>Joan Daniel Méndez Reyes</t>
  </si>
  <si>
    <t>Damphis Bello Rodríguez</t>
  </si>
  <si>
    <t>Ayeska Nicole Batista Moquete</t>
  </si>
  <si>
    <t>Johanna Lizbeth León Santana</t>
  </si>
  <si>
    <t>Mirelys Maldonado Familia</t>
  </si>
  <si>
    <t>Lisanna María Santiago Batista</t>
  </si>
  <si>
    <t>Estefany Concepción Almánzar</t>
  </si>
  <si>
    <t>Carlos Alejandro Cornielle</t>
  </si>
  <si>
    <t>Luis Emilio Félix Reyes</t>
  </si>
  <si>
    <t>Edgar Keiji Cespedes Tamate</t>
  </si>
  <si>
    <t>Geraldo Isaac Sanchez</t>
  </si>
  <si>
    <t>Luis Alberto Gil Almanzar</t>
  </si>
  <si>
    <t>Mario Agustin Silverio Cano</t>
  </si>
  <si>
    <t>Milton Armenio De Los Santos Mañe</t>
  </si>
  <si>
    <t>Emil Gil Hernandez</t>
  </si>
  <si>
    <t>Tomas Castro</t>
  </si>
  <si>
    <t>Paul Marmol</t>
  </si>
  <si>
    <t>Eduardo Reyes</t>
  </si>
  <si>
    <t>Equipo_ID_Monster</t>
  </si>
  <si>
    <t>Equipo_Monster</t>
  </si>
  <si>
    <t>Puntos_Monster</t>
  </si>
  <si>
    <t>=INDEX(Table1[[#All],[Puntos]],MATCH([@Puntos],Table1[[#All],[ID]],0))</t>
  </si>
  <si>
    <t>Equipo_ID_Sumo</t>
  </si>
  <si>
    <t>Equipo_Sumo</t>
  </si>
  <si>
    <t>Puntos_Sumo</t>
  </si>
  <si>
    <t>Equipo_ID_Rover</t>
  </si>
  <si>
    <t>Equipo_Rover</t>
  </si>
  <si>
    <t>Puntos_Rover</t>
  </si>
  <si>
    <t>ID_equipo</t>
  </si>
  <si>
    <t xml:space="preserve">Equipo </t>
  </si>
  <si>
    <t>Categoria</t>
  </si>
  <si>
    <t>Part. 1</t>
  </si>
  <si>
    <t>Competencia</t>
  </si>
  <si>
    <t>Part. 22</t>
  </si>
  <si>
    <t>Part. 32</t>
  </si>
  <si>
    <t>Part. 12</t>
  </si>
  <si>
    <t>Observaciones2</t>
  </si>
  <si>
    <t>Part. 23</t>
  </si>
  <si>
    <t>Part. 33</t>
  </si>
  <si>
    <t>Part. 13</t>
  </si>
  <si>
    <t>Observaciones3</t>
  </si>
  <si>
    <t>Part. 14</t>
  </si>
  <si>
    <t>Part. 24</t>
  </si>
  <si>
    <t>Part. 34</t>
  </si>
  <si>
    <t>Observaciones4</t>
  </si>
  <si>
    <t>Info</t>
  </si>
  <si>
    <t>Yellow Team</t>
  </si>
  <si>
    <t>Level 0</t>
  </si>
  <si>
    <t>Equipo ID</t>
  </si>
  <si>
    <t>Row Labels</t>
  </si>
  <si>
    <t>Grand Total</t>
  </si>
  <si>
    <t>Count of Casa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</si>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</sst>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0" fillId="4" borderId="1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el Dorne" refreshedDate="44019.832823032404" createdVersion="6" refreshedVersion="6" minRefreshableVersion="3" recordCount="128" xr:uid="{6EA68B0E-43BD-47B2-8839-72C72060FF45}">
  <cacheSource type="worksheet">
    <worksheetSource name="Table1"/>
  </cacheSource>
  <cacheFields count="9">
    <cacheField name="ID" numFmtId="0">
      <sharedItems containsSemiMixedTypes="0" containsString="0" containsNumber="1" containsInteger="1" minValue="52" maxValue="187"/>
    </cacheField>
    <cacheField name="Equipo" numFmtId="0">
      <sharedItems/>
    </cacheField>
    <cacheField name="Categoría" numFmtId="0">
      <sharedItems count="4">
        <s v="Monster"/>
        <s v="Rover"/>
        <s v="Sumo"/>
        <s v="Ranger"/>
      </sharedItems>
    </cacheField>
    <cacheField name="Ciclo" numFmtId="0">
      <sharedItems/>
    </cacheField>
    <cacheField name="Año" numFmtId="0">
      <sharedItems containsSemiMixedTypes="0" containsString="0" containsNumber="1" containsInteger="1" minValue="2018" maxValue="2020"/>
    </cacheField>
    <cacheField name="Puntos" numFmtId="0">
      <sharedItems containsSemiMixedTypes="0" containsString="0" containsNumber="1" containsInteger="1" minValue="0" maxValue="0"/>
    </cacheField>
    <cacheField name="Casa" numFmtId="0">
      <sharedItems containsBlank="1" count="8">
        <s v="Blue Team"/>
        <s v="Red Team"/>
        <s v="Yellow Team"/>
        <m/>
        <s v="Nukatronics" u="1"/>
        <s v="Mendigo" u="1"/>
        <s v="Guarebots" u="1"/>
        <s v="Olympus" u="1"/>
      </sharedItems>
    </cacheField>
    <cacheField name="Inscripción" numFmtId="14">
      <sharedItems containsSemiMixedTypes="0" containsNonDate="0" containsDate="1" containsString="0" minDate="2018-02-13T00:00:00" maxDate="2020-06-09T00:00:00"/>
    </cacheField>
    <cacheField name="Competencia" numFmtId="0">
      <sharedItems containsString="0" containsBlank="1" containsNumber="1" containsInteger="1" minValue="6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87"/>
    <s v="Cima 100"/>
    <x v="0"/>
    <s v="B"/>
    <n v="2020"/>
    <n v="0"/>
    <x v="0"/>
    <d v="2020-06-08T00:00:00"/>
    <n v="6"/>
  </r>
  <r>
    <n v="180"/>
    <s v="Artorias"/>
    <x v="0"/>
    <s v="B"/>
    <n v="2020"/>
    <n v="0"/>
    <x v="1"/>
    <d v="2020-06-01T00:00:00"/>
    <n v="6"/>
  </r>
  <r>
    <n v="179"/>
    <s v="GodKiller"/>
    <x v="0"/>
    <s v="B"/>
    <n v="2020"/>
    <n v="0"/>
    <x v="2"/>
    <d v="2020-06-01T00:00:00"/>
    <n v="6"/>
  </r>
  <r>
    <n v="178"/>
    <s v="Don Quijote"/>
    <x v="0"/>
    <s v="B"/>
    <n v="2020"/>
    <n v="0"/>
    <x v="0"/>
    <d v="2020-05-31T00:00:00"/>
    <n v="6"/>
  </r>
  <r>
    <n v="176"/>
    <s v="Ikon ALLY"/>
    <x v="0"/>
    <s v="B"/>
    <n v="2020"/>
    <n v="0"/>
    <x v="1"/>
    <d v="2020-05-31T00:00:00"/>
    <n v="6"/>
  </r>
  <r>
    <n v="174"/>
    <s v="JESKAI"/>
    <x v="0"/>
    <s v="B"/>
    <n v="2020"/>
    <n v="0"/>
    <x v="2"/>
    <d v="2020-05-26T00:00:00"/>
    <n v="6"/>
  </r>
  <r>
    <n v="158"/>
    <s v="Skrapjunk"/>
    <x v="0"/>
    <s v="A"/>
    <n v="2020"/>
    <n v="0"/>
    <x v="0"/>
    <d v="2020-03-10T00:00:00"/>
    <n v="6"/>
  </r>
  <r>
    <n v="157"/>
    <s v="Jortrol"/>
    <x v="0"/>
    <s v="A"/>
    <n v="2020"/>
    <n v="0"/>
    <x v="1"/>
    <d v="2020-03-03T00:00:00"/>
    <n v="6"/>
  </r>
  <r>
    <n v="156"/>
    <s v="RUCS"/>
    <x v="0"/>
    <s v="A"/>
    <n v="2020"/>
    <n v="0"/>
    <x v="2"/>
    <d v="2020-02-25T00:00:00"/>
    <n v="6"/>
  </r>
  <r>
    <n v="155"/>
    <s v="MIB"/>
    <x v="0"/>
    <s v="A"/>
    <n v="2020"/>
    <n v="0"/>
    <x v="0"/>
    <d v="2020-02-25T00:00:00"/>
    <n v="6"/>
  </r>
  <r>
    <n v="154"/>
    <s v="cerberus"/>
    <x v="0"/>
    <s v="A"/>
    <n v="2020"/>
    <n v="0"/>
    <x v="1"/>
    <d v="2020-02-25T00:00:00"/>
    <n v="6"/>
  </r>
  <r>
    <n v="153"/>
    <s v="KNGR2R"/>
    <x v="0"/>
    <s v="A"/>
    <n v="2020"/>
    <n v="0"/>
    <x v="2"/>
    <d v="2020-02-25T00:00:00"/>
    <n v="6"/>
  </r>
  <r>
    <n v="152"/>
    <s v="T.R.U.C.H.O."/>
    <x v="0"/>
    <s v="A"/>
    <n v="2020"/>
    <n v="0"/>
    <x v="0"/>
    <d v="2020-02-24T00:00:00"/>
    <n v="6"/>
  </r>
  <r>
    <n v="151"/>
    <s v="Atom"/>
    <x v="0"/>
    <s v="A"/>
    <n v="2020"/>
    <n v="0"/>
    <x v="1"/>
    <d v="2020-02-24T00:00:00"/>
    <n v="6"/>
  </r>
  <r>
    <n v="150"/>
    <s v="Mark-007"/>
    <x v="0"/>
    <s v="A"/>
    <n v="2020"/>
    <n v="0"/>
    <x v="2"/>
    <d v="2020-02-24T00:00:00"/>
    <n v="6"/>
  </r>
  <r>
    <n v="186"/>
    <s v="Tony"/>
    <x v="1"/>
    <s v="B"/>
    <n v="2020"/>
    <n v="0"/>
    <x v="2"/>
    <d v="2020-06-02T00:00:00"/>
    <n v="6"/>
  </r>
  <r>
    <n v="183"/>
    <s v="Quimera"/>
    <x v="1"/>
    <s v="B"/>
    <n v="2020"/>
    <n v="0"/>
    <x v="0"/>
    <d v="2020-06-02T00:00:00"/>
    <n v="6"/>
  </r>
  <r>
    <n v="172"/>
    <s v="Harver 2.0"/>
    <x v="1"/>
    <s v="A"/>
    <n v="2020"/>
    <n v="0"/>
    <x v="1"/>
    <d v="2020-04-20T00:00:00"/>
    <n v="6"/>
  </r>
  <r>
    <n v="168"/>
    <s v="T-Seven"/>
    <x v="1"/>
    <s v="A"/>
    <n v="2020"/>
    <n v="0"/>
    <x v="2"/>
    <d v="2020-04-16T00:00:00"/>
    <n v="6"/>
  </r>
  <r>
    <n v="167"/>
    <s v="Curiolasux"/>
    <x v="1"/>
    <s v="A"/>
    <n v="2020"/>
    <n v="0"/>
    <x v="0"/>
    <d v="2020-04-15T00:00:00"/>
    <n v="6"/>
  </r>
  <r>
    <n v="166"/>
    <s v="Saktivantamaina"/>
    <x v="1"/>
    <s v="A"/>
    <n v="2020"/>
    <n v="0"/>
    <x v="1"/>
    <d v="2020-04-15T00:00:00"/>
    <n v="6"/>
  </r>
  <r>
    <n v="161"/>
    <s v="Ajax"/>
    <x v="1"/>
    <s v="A"/>
    <n v="2020"/>
    <n v="0"/>
    <x v="2"/>
    <d v="2020-04-03T00:00:00"/>
    <n v="6"/>
  </r>
  <r>
    <n v="185"/>
    <s v="Dark-Star"/>
    <x v="2"/>
    <s v="B"/>
    <n v="2020"/>
    <n v="0"/>
    <x v="1"/>
    <d v="2020-06-02T00:00:00"/>
    <n v="6"/>
  </r>
  <r>
    <n v="184"/>
    <s v="Kakuryu"/>
    <x v="2"/>
    <s v="B"/>
    <n v="2020"/>
    <n v="0"/>
    <x v="2"/>
    <d v="2020-06-02T00:00:00"/>
    <n v="6"/>
  </r>
  <r>
    <n v="182"/>
    <s v="Mojojojo"/>
    <x v="2"/>
    <s v="B"/>
    <n v="2020"/>
    <n v="0"/>
    <x v="0"/>
    <d v="2020-06-01T00:00:00"/>
    <n v="6"/>
  </r>
  <r>
    <n v="181"/>
    <s v="Syfurios X"/>
    <x v="2"/>
    <s v="B"/>
    <n v="2020"/>
    <n v="0"/>
    <x v="1"/>
    <d v="2020-06-01T00:00:00"/>
    <n v="6"/>
  </r>
  <r>
    <n v="177"/>
    <s v="JMJ"/>
    <x v="2"/>
    <s v="B"/>
    <n v="2020"/>
    <n v="0"/>
    <x v="2"/>
    <d v="2020-05-31T00:00:00"/>
    <n v="6"/>
  </r>
  <r>
    <n v="175"/>
    <s v="Tamioka San"/>
    <x v="2"/>
    <s v="B"/>
    <n v="2020"/>
    <n v="0"/>
    <x v="0"/>
    <d v="2020-05-27T00:00:00"/>
    <n v="6"/>
  </r>
  <r>
    <n v="171"/>
    <s v="Wilson"/>
    <x v="2"/>
    <s v="A"/>
    <n v="2020"/>
    <n v="0"/>
    <x v="1"/>
    <d v="2020-04-17T00:00:00"/>
    <n v="6"/>
  </r>
  <r>
    <n v="170"/>
    <s v="Echo-Rogue"/>
    <x v="2"/>
    <s v="A"/>
    <n v="2020"/>
    <n v="0"/>
    <x v="2"/>
    <d v="2020-04-17T00:00:00"/>
    <n v="6"/>
  </r>
  <r>
    <n v="169"/>
    <s v="Kakarot"/>
    <x v="2"/>
    <s v="A"/>
    <n v="2020"/>
    <n v="0"/>
    <x v="0"/>
    <d v="2020-04-17T00:00:00"/>
    <n v="6"/>
  </r>
  <r>
    <n v="165"/>
    <s v="Undefined"/>
    <x v="2"/>
    <s v="A"/>
    <n v="2020"/>
    <n v="0"/>
    <x v="1"/>
    <d v="2020-04-11T00:00:00"/>
    <n v="6"/>
  </r>
  <r>
    <n v="164"/>
    <s v="Pandora"/>
    <x v="2"/>
    <s v="A"/>
    <n v="2020"/>
    <n v="0"/>
    <x v="2"/>
    <d v="2020-04-07T00:00:00"/>
    <n v="6"/>
  </r>
  <r>
    <n v="163"/>
    <s v="La Pampara"/>
    <x v="2"/>
    <s v="A"/>
    <n v="2020"/>
    <n v="0"/>
    <x v="0"/>
    <d v="2020-04-03T00:00:00"/>
    <n v="6"/>
  </r>
  <r>
    <n v="162"/>
    <s v="Sin Equipo"/>
    <x v="2"/>
    <s v="A"/>
    <n v="2020"/>
    <n v="0"/>
    <x v="1"/>
    <d v="2020-04-03T00:00:00"/>
    <n v="6"/>
  </r>
  <r>
    <n v="160"/>
    <s v="Madness"/>
    <x v="2"/>
    <s v="A"/>
    <n v="2020"/>
    <n v="0"/>
    <x v="2"/>
    <d v="2020-04-03T00:00:00"/>
    <n v="6"/>
  </r>
  <r>
    <n v="159"/>
    <s v="Kratos"/>
    <x v="2"/>
    <s v="A"/>
    <n v="2020"/>
    <n v="0"/>
    <x v="0"/>
    <d v="2020-04-02T00:00:00"/>
    <n v="6"/>
  </r>
  <r>
    <n v="148"/>
    <s v="Serverito"/>
    <x v="0"/>
    <s v="A"/>
    <n v="2019"/>
    <n v="0"/>
    <x v="0"/>
    <d v="2019-08-30T00:00:00"/>
    <m/>
  </r>
  <r>
    <n v="142"/>
    <s v="Gatubelo"/>
    <x v="0"/>
    <s v="C"/>
    <n v="2019"/>
    <n v="0"/>
    <x v="3"/>
    <d v="2019-08-25T00:00:00"/>
    <m/>
  </r>
  <r>
    <n v="140"/>
    <s v="2B1W"/>
    <x v="0"/>
    <s v="C"/>
    <n v="2019"/>
    <n v="0"/>
    <x v="3"/>
    <d v="2019-08-23T00:00:00"/>
    <m/>
  </r>
  <r>
    <n v="139"/>
    <s v="el procrastinador"/>
    <x v="0"/>
    <s v="C"/>
    <n v="2019"/>
    <n v="0"/>
    <x v="3"/>
    <d v="2019-08-23T00:00:00"/>
    <m/>
  </r>
  <r>
    <n v="138"/>
    <s v="CERES (oficial)"/>
    <x v="0"/>
    <s v="C"/>
    <n v="2019"/>
    <n v="0"/>
    <x v="3"/>
    <d v="2019-08-22T00:00:00"/>
    <m/>
  </r>
  <r>
    <n v="136"/>
    <s v="Apocalipsis&quot;El oculto&quot;"/>
    <x v="0"/>
    <s v="C"/>
    <n v="2019"/>
    <n v="0"/>
    <x v="3"/>
    <d v="2019-08-21T00:00:00"/>
    <m/>
  </r>
  <r>
    <n v="135"/>
    <s v="Sin Equipo"/>
    <x v="0"/>
    <s v="C"/>
    <n v="2019"/>
    <n v="0"/>
    <x v="3"/>
    <d v="2019-08-21T00:00:00"/>
    <m/>
  </r>
  <r>
    <n v="131"/>
    <s v="BUSTER TANK J.E.D"/>
    <x v="0"/>
    <s v="B"/>
    <n v="2019"/>
    <n v="0"/>
    <x v="3"/>
    <d v="2019-05-27T00:00:00"/>
    <m/>
  </r>
  <r>
    <n v="130"/>
    <s v="Blacky Shadow"/>
    <x v="0"/>
    <s v="B"/>
    <n v="2019"/>
    <n v="0"/>
    <x v="3"/>
    <d v="2019-05-26T00:00:00"/>
    <m/>
  </r>
  <r>
    <n v="129"/>
    <s v="Sigurd"/>
    <x v="0"/>
    <s v="B"/>
    <n v="2019"/>
    <n v="0"/>
    <x v="3"/>
    <d v="2019-05-25T00:00:00"/>
    <m/>
  </r>
  <r>
    <n v="128"/>
    <s v="ESJERGON"/>
    <x v="0"/>
    <s v="B"/>
    <n v="2019"/>
    <n v="0"/>
    <x v="3"/>
    <d v="2019-05-23T00:00:00"/>
    <m/>
  </r>
  <r>
    <n v="127"/>
    <s v="Mushbot"/>
    <x v="0"/>
    <s v="B"/>
    <n v="2019"/>
    <n v="0"/>
    <x v="3"/>
    <d v="2019-05-23T00:00:00"/>
    <m/>
  </r>
  <r>
    <n v="126"/>
    <s v="Spider Trick"/>
    <x v="0"/>
    <s v="B"/>
    <n v="2019"/>
    <n v="0"/>
    <x v="3"/>
    <d v="2019-05-22T00:00:00"/>
    <m/>
  </r>
  <r>
    <n v="125"/>
    <s v="TitanGold"/>
    <x v="0"/>
    <s v="B"/>
    <n v="2019"/>
    <n v="0"/>
    <x v="3"/>
    <d v="2019-05-22T00:00:00"/>
    <m/>
  </r>
  <r>
    <n v="113"/>
    <s v="Gecko"/>
    <x v="0"/>
    <s v="A"/>
    <n v="2019"/>
    <n v="0"/>
    <x v="3"/>
    <d v="2019-02-27T00:00:00"/>
    <m/>
  </r>
  <r>
    <n v="112"/>
    <s v="Carolina"/>
    <x v="0"/>
    <s v="A"/>
    <n v="2019"/>
    <n v="0"/>
    <x v="3"/>
    <d v="2019-02-24T00:00:00"/>
    <m/>
  </r>
  <r>
    <n v="111"/>
    <s v="R2-D2"/>
    <x v="0"/>
    <s v="A"/>
    <n v="2019"/>
    <n v="0"/>
    <x v="3"/>
    <d v="2019-02-21T00:00:00"/>
    <m/>
  </r>
  <r>
    <n v="110"/>
    <s v="Kaiser"/>
    <x v="0"/>
    <s v="A"/>
    <n v="2019"/>
    <n v="0"/>
    <x v="3"/>
    <d v="2019-02-21T00:00:00"/>
    <m/>
  </r>
  <r>
    <n v="109"/>
    <s v="Ei Finai"/>
    <x v="0"/>
    <s v="A"/>
    <n v="2019"/>
    <n v="0"/>
    <x v="3"/>
    <d v="2019-02-20T00:00:00"/>
    <m/>
  </r>
  <r>
    <n v="108"/>
    <s v="Beta"/>
    <x v="0"/>
    <s v="A"/>
    <n v="2019"/>
    <n v="0"/>
    <x v="3"/>
    <d v="2019-02-20T00:00:00"/>
    <m/>
  </r>
  <r>
    <n v="107"/>
    <s v="lipdium"/>
    <x v="0"/>
    <s v="A"/>
    <n v="2019"/>
    <n v="0"/>
    <x v="3"/>
    <d v="2019-02-20T00:00:00"/>
    <m/>
  </r>
  <r>
    <n v="106"/>
    <s v="Project T.U.R.T.L.E"/>
    <x v="0"/>
    <s v="A"/>
    <n v="2019"/>
    <n v="0"/>
    <x v="3"/>
    <d v="2019-02-19T00:00:00"/>
    <m/>
  </r>
  <r>
    <n v="105"/>
    <s v="Nyx"/>
    <x v="0"/>
    <s v="A"/>
    <n v="2019"/>
    <n v="0"/>
    <x v="3"/>
    <d v="2019-02-18T00:00:00"/>
    <m/>
  </r>
  <r>
    <n v="104"/>
    <s v="Madness"/>
    <x v="0"/>
    <s v="A"/>
    <n v="2019"/>
    <n v="0"/>
    <x v="3"/>
    <d v="2019-02-18T00:00:00"/>
    <m/>
  </r>
  <r>
    <n v="103"/>
    <s v="Prometeo"/>
    <x v="0"/>
    <s v="A"/>
    <n v="2019"/>
    <n v="0"/>
    <x v="3"/>
    <d v="2019-02-17T00:00:00"/>
    <m/>
  </r>
  <r>
    <n v="102"/>
    <s v="Cerbero"/>
    <x v="0"/>
    <s v="A"/>
    <n v="2019"/>
    <n v="0"/>
    <x v="3"/>
    <d v="2019-02-16T00:00:00"/>
    <m/>
  </r>
  <r>
    <n v="101"/>
    <s v="T3MUSKETRONICS"/>
    <x v="0"/>
    <s v="A"/>
    <n v="2019"/>
    <n v="0"/>
    <x v="3"/>
    <d v="2019-02-15T00:00:00"/>
    <m/>
  </r>
  <r>
    <n v="100"/>
    <s v="Alistar"/>
    <x v="3"/>
    <s v="A"/>
    <n v="2019"/>
    <n v="0"/>
    <x v="3"/>
    <d v="2019-02-13T00:00:00"/>
    <m/>
  </r>
  <r>
    <n v="147"/>
    <s v="CARMEN"/>
    <x v="1"/>
    <s v="C"/>
    <n v="2019"/>
    <n v="0"/>
    <x v="3"/>
    <d v="2019-09-29T00:00:00"/>
    <m/>
  </r>
  <r>
    <n v="134"/>
    <s v="Harver"/>
    <x v="1"/>
    <s v="B"/>
    <n v="2019"/>
    <n v="0"/>
    <x v="3"/>
    <d v="2019-06-04T00:00:00"/>
    <m/>
  </r>
  <r>
    <n v="133"/>
    <s v="Bifröst"/>
    <x v="1"/>
    <s v="B"/>
    <n v="2019"/>
    <n v="0"/>
    <x v="3"/>
    <d v="2019-06-03T00:00:00"/>
    <m/>
  </r>
  <r>
    <n v="132"/>
    <s v="METEORO"/>
    <x v="1"/>
    <s v="B"/>
    <n v="2019"/>
    <n v="0"/>
    <x v="3"/>
    <d v="2019-06-03T00:00:00"/>
    <m/>
  </r>
  <r>
    <n v="114"/>
    <s v="R.O.B.E.R.T.O"/>
    <x v="1"/>
    <s v="A"/>
    <n v="2019"/>
    <n v="0"/>
    <x v="3"/>
    <d v="2019-03-01T00:00:00"/>
    <m/>
  </r>
  <r>
    <n v="149"/>
    <s v="Hydra"/>
    <x v="2"/>
    <s v="D"/>
    <n v="2019"/>
    <n v="0"/>
    <x v="3"/>
    <d v="2019-12-09T00:00:00"/>
    <m/>
  </r>
  <r>
    <n v="146"/>
    <s v="Sumo1"/>
    <x v="2"/>
    <s v="C"/>
    <n v="2019"/>
    <n v="0"/>
    <x v="3"/>
    <d v="2019-09-10T00:00:00"/>
    <m/>
  </r>
  <r>
    <n v="145"/>
    <s v="8fi9"/>
    <x v="2"/>
    <s v="C"/>
    <n v="2019"/>
    <n v="0"/>
    <x v="3"/>
    <d v="2019-09-03T00:00:00"/>
    <m/>
  </r>
  <r>
    <n v="144"/>
    <s v="RPR - X"/>
    <x v="2"/>
    <s v="C"/>
    <n v="2019"/>
    <n v="0"/>
    <x v="3"/>
    <d v="2019-08-31T00:00:00"/>
    <m/>
  </r>
  <r>
    <n v="143"/>
    <s v="hockey puck"/>
    <x v="2"/>
    <s v="C"/>
    <n v="2019"/>
    <n v="0"/>
    <x v="3"/>
    <d v="2019-08-29T00:00:00"/>
    <m/>
  </r>
  <r>
    <n v="141"/>
    <s v="Speedy GME, Equipo: Spartans"/>
    <x v="2"/>
    <s v="C"/>
    <n v="2019"/>
    <n v="0"/>
    <x v="3"/>
    <d v="2019-08-24T00:00:00"/>
    <m/>
  </r>
  <r>
    <n v="123"/>
    <s v="Valkirya"/>
    <x v="2"/>
    <s v="A"/>
    <n v="2019"/>
    <n v="0"/>
    <x v="3"/>
    <d v="2019-03-26T00:00:00"/>
    <m/>
  </r>
  <r>
    <n v="122"/>
    <s v="Killerbee"/>
    <x v="2"/>
    <s v="A"/>
    <n v="2019"/>
    <n v="0"/>
    <x v="3"/>
    <d v="2019-03-24T00:00:00"/>
    <m/>
  </r>
  <r>
    <n v="121"/>
    <s v="Kratos"/>
    <x v="2"/>
    <s v="A"/>
    <n v="2019"/>
    <n v="0"/>
    <x v="3"/>
    <d v="2019-03-12T00:00:00"/>
    <m/>
  </r>
  <r>
    <n v="120"/>
    <s v="Jaim-E"/>
    <x v="2"/>
    <s v="A"/>
    <n v="2019"/>
    <n v="0"/>
    <x v="3"/>
    <d v="2019-03-12T00:00:00"/>
    <m/>
  </r>
  <r>
    <n v="119"/>
    <s v="Arzeus"/>
    <x v="2"/>
    <s v="A"/>
    <n v="2019"/>
    <n v="0"/>
    <x v="3"/>
    <d v="2019-03-11T00:00:00"/>
    <m/>
  </r>
  <r>
    <n v="118"/>
    <s v="Quimera"/>
    <x v="2"/>
    <s v="A"/>
    <n v="2019"/>
    <n v="0"/>
    <x v="3"/>
    <d v="2019-03-07T00:00:00"/>
    <m/>
  </r>
  <r>
    <n v="117"/>
    <s v="Ikaros"/>
    <x v="2"/>
    <s v="A"/>
    <n v="2019"/>
    <n v="0"/>
    <x v="3"/>
    <d v="2019-03-05T00:00:00"/>
    <m/>
  </r>
  <r>
    <n v="116"/>
    <s v="Murphy"/>
    <x v="2"/>
    <s v="A"/>
    <n v="2019"/>
    <n v="0"/>
    <x v="3"/>
    <d v="2019-03-05T00:00:00"/>
    <m/>
  </r>
  <r>
    <n v="115"/>
    <s v="πBot"/>
    <x v="2"/>
    <s v="A"/>
    <n v="2019"/>
    <n v="0"/>
    <x v="3"/>
    <d v="2019-03-04T00:00:00"/>
    <m/>
  </r>
  <r>
    <n v="99"/>
    <s v="Takeshi"/>
    <x v="0"/>
    <s v="C"/>
    <n v="2018"/>
    <n v="0"/>
    <x v="3"/>
    <d v="2018-09-10T00:00:00"/>
    <m/>
  </r>
  <r>
    <n v="94"/>
    <s v="El Undertaker"/>
    <x v="0"/>
    <s v="C"/>
    <n v="2018"/>
    <n v="0"/>
    <x v="3"/>
    <d v="2018-09-03T00:00:00"/>
    <m/>
  </r>
  <r>
    <n v="93"/>
    <s v="RPR-X"/>
    <x v="0"/>
    <s v="C"/>
    <n v="2018"/>
    <n v="0"/>
    <x v="3"/>
    <d v="2018-09-03T00:00:00"/>
    <m/>
  </r>
  <r>
    <n v="92"/>
    <s v="Speedy GME*"/>
    <x v="0"/>
    <s v="C"/>
    <n v="2018"/>
    <n v="0"/>
    <x v="3"/>
    <d v="2018-08-29T00:00:00"/>
    <m/>
  </r>
  <r>
    <n v="91"/>
    <s v="Equipo: NDE; Robot:Oie-C"/>
    <x v="0"/>
    <s v="C"/>
    <n v="2018"/>
    <n v="0"/>
    <x v="3"/>
    <d v="2018-08-27T00:00:00"/>
    <m/>
  </r>
  <r>
    <n v="90"/>
    <s v="Ragnarok"/>
    <x v="0"/>
    <s v="C"/>
    <n v="2018"/>
    <n v="0"/>
    <x v="3"/>
    <d v="2018-08-26T00:00:00"/>
    <m/>
  </r>
  <r>
    <n v="87"/>
    <s v="MECHA WARRIOR"/>
    <x v="0"/>
    <s v="B"/>
    <n v="2018"/>
    <n v="0"/>
    <x v="3"/>
    <d v="2018-06-13T00:00:00"/>
    <m/>
  </r>
  <r>
    <n v="84"/>
    <s v="Luxor 2.0"/>
    <x v="0"/>
    <s v="B"/>
    <n v="2018"/>
    <n v="0"/>
    <x v="3"/>
    <d v="2018-06-02T00:00:00"/>
    <m/>
  </r>
  <r>
    <n v="82"/>
    <s v="Omega"/>
    <x v="0"/>
    <s v="B"/>
    <n v="2018"/>
    <n v="0"/>
    <x v="3"/>
    <d v="2018-05-28T00:00:00"/>
    <m/>
  </r>
  <r>
    <n v="80"/>
    <s v="Smook"/>
    <x v="0"/>
    <s v="B"/>
    <n v="2018"/>
    <n v="0"/>
    <x v="3"/>
    <d v="2018-05-25T00:00:00"/>
    <m/>
  </r>
  <r>
    <n v="79"/>
    <s v="Fully Defined"/>
    <x v="0"/>
    <s v="B"/>
    <n v="2018"/>
    <n v="0"/>
    <x v="3"/>
    <d v="2018-05-22T00:00:00"/>
    <m/>
  </r>
  <r>
    <n v="70"/>
    <s v="Rino"/>
    <x v="0"/>
    <s v="A"/>
    <n v="2018"/>
    <n v="0"/>
    <x v="3"/>
    <d v="2018-02-25T00:00:00"/>
    <m/>
  </r>
  <r>
    <n v="69"/>
    <s v="Luxor"/>
    <x v="0"/>
    <s v="A"/>
    <n v="2018"/>
    <n v="0"/>
    <x v="3"/>
    <d v="2018-02-24T00:00:00"/>
    <m/>
  </r>
  <r>
    <n v="68"/>
    <s v="πBot"/>
    <x v="0"/>
    <s v="A"/>
    <n v="2018"/>
    <n v="0"/>
    <x v="3"/>
    <d v="2018-02-20T00:00:00"/>
    <m/>
  </r>
  <r>
    <n v="67"/>
    <s v="giga"/>
    <x v="0"/>
    <s v="A"/>
    <n v="2018"/>
    <n v="0"/>
    <x v="3"/>
    <d v="2018-02-20T00:00:00"/>
    <m/>
  </r>
  <r>
    <n v="64"/>
    <s v="Jaim-E"/>
    <x v="0"/>
    <s v="A"/>
    <n v="2018"/>
    <n v="0"/>
    <x v="3"/>
    <d v="2018-02-19T00:00:00"/>
    <m/>
  </r>
  <r>
    <n v="62"/>
    <s v="Kronos"/>
    <x v="0"/>
    <s v="A"/>
    <n v="2018"/>
    <n v="0"/>
    <x v="3"/>
    <d v="2018-02-17T00:00:00"/>
    <m/>
  </r>
  <r>
    <n v="61"/>
    <s v="Kratos"/>
    <x v="0"/>
    <s v="A"/>
    <n v="2018"/>
    <n v="0"/>
    <x v="3"/>
    <d v="2018-02-16T00:00:00"/>
    <m/>
  </r>
  <r>
    <n v="56"/>
    <s v="KILLER-BEE's"/>
    <x v="0"/>
    <s v="A"/>
    <n v="2018"/>
    <n v="0"/>
    <x v="3"/>
    <d v="2018-02-15T00:00:00"/>
    <m/>
  </r>
  <r>
    <n v="55"/>
    <s v="MANSIS"/>
    <x v="0"/>
    <s v="A"/>
    <n v="2018"/>
    <n v="0"/>
    <x v="3"/>
    <d v="2018-02-13T00:00:00"/>
    <m/>
  </r>
  <r>
    <n v="54"/>
    <s v="Speedy GME"/>
    <x v="0"/>
    <s v="A"/>
    <n v="2018"/>
    <n v="0"/>
    <x v="3"/>
    <d v="2018-02-13T00:00:00"/>
    <m/>
  </r>
  <r>
    <n v="53"/>
    <s v="Quimera"/>
    <x v="0"/>
    <s v="A"/>
    <n v="2018"/>
    <n v="0"/>
    <x v="3"/>
    <d v="2018-02-13T00:00:00"/>
    <m/>
  </r>
  <r>
    <n v="52"/>
    <s v="D.A.H. 1.0"/>
    <x v="0"/>
    <s v="A"/>
    <n v="2018"/>
    <n v="0"/>
    <x v="3"/>
    <d v="2018-02-13T00:00:00"/>
    <m/>
  </r>
  <r>
    <n v="97"/>
    <s v="Tracer"/>
    <x v="3"/>
    <s v="C"/>
    <n v="2018"/>
    <n v="0"/>
    <x v="3"/>
    <d v="2018-09-12T00:00:00"/>
    <m/>
  </r>
  <r>
    <n v="96"/>
    <s v="Racrini"/>
    <x v="3"/>
    <s v="C"/>
    <n v="2018"/>
    <n v="0"/>
    <x v="3"/>
    <d v="2018-09-12T00:00:00"/>
    <m/>
  </r>
  <r>
    <n v="89"/>
    <s v="Maze runner"/>
    <x v="3"/>
    <s v="C"/>
    <n v="2018"/>
    <n v="0"/>
    <x v="3"/>
    <d v="2018-08-24T00:00:00"/>
    <m/>
  </r>
  <r>
    <n v="88"/>
    <s v="Melañi"/>
    <x v="3"/>
    <s v="C"/>
    <n v="2018"/>
    <n v="0"/>
    <x v="3"/>
    <d v="2018-08-24T00:00:00"/>
    <m/>
  </r>
  <r>
    <n v="66"/>
    <s v="MetaBee"/>
    <x v="1"/>
    <s v="A"/>
    <n v="2018"/>
    <n v="0"/>
    <x v="3"/>
    <d v="2018-02-19T00:00:00"/>
    <m/>
  </r>
  <r>
    <n v="98"/>
    <s v="Neutron"/>
    <x v="2"/>
    <s v="D"/>
    <n v="2018"/>
    <n v="0"/>
    <x v="3"/>
    <d v="2018-12-04T00:00:00"/>
    <m/>
  </r>
  <r>
    <n v="95"/>
    <s v="Camioneta 4x4"/>
    <x v="2"/>
    <s v="C"/>
    <n v="2018"/>
    <n v="0"/>
    <x v="3"/>
    <d v="2018-09-07T00:00:00"/>
    <m/>
  </r>
  <r>
    <n v="86"/>
    <s v="Laxus"/>
    <x v="2"/>
    <s v="B"/>
    <n v="2018"/>
    <n v="0"/>
    <x v="3"/>
    <d v="2018-06-03T00:00:00"/>
    <m/>
  </r>
  <r>
    <n v="85"/>
    <s v="Curiosity 2.0"/>
    <x v="2"/>
    <s v="B"/>
    <n v="2018"/>
    <n v="0"/>
    <x v="3"/>
    <d v="2018-06-03T00:00:00"/>
    <m/>
  </r>
  <r>
    <n v="83"/>
    <s v="The Reapers"/>
    <x v="2"/>
    <s v="B"/>
    <n v="2018"/>
    <n v="0"/>
    <x v="3"/>
    <d v="2018-06-01T00:00:00"/>
    <m/>
  </r>
  <r>
    <n v="81"/>
    <s v="CHIQUI-BOT"/>
    <x v="2"/>
    <s v="B"/>
    <n v="2018"/>
    <n v="0"/>
    <x v="3"/>
    <d v="2018-05-25T00:00:00"/>
    <m/>
  </r>
  <r>
    <n v="78"/>
    <s v="All Mighty"/>
    <x v="2"/>
    <s v="A"/>
    <n v="2018"/>
    <n v="0"/>
    <x v="3"/>
    <d v="2018-03-08T00:00:00"/>
    <m/>
  </r>
  <r>
    <n v="77"/>
    <s v="S-005"/>
    <x v="2"/>
    <s v="A"/>
    <n v="2018"/>
    <n v="0"/>
    <x v="3"/>
    <d v="2018-03-08T00:00:00"/>
    <m/>
  </r>
  <r>
    <n v="76"/>
    <s v="Wilkin"/>
    <x v="2"/>
    <s v="A"/>
    <n v="2018"/>
    <n v="0"/>
    <x v="3"/>
    <d v="2018-02-26T00:00:00"/>
    <m/>
  </r>
  <r>
    <n v="74"/>
    <s v="Valkiria"/>
    <x v="2"/>
    <s v="A"/>
    <n v="2018"/>
    <n v="0"/>
    <x v="3"/>
    <d v="2018-02-26T00:00:00"/>
    <m/>
  </r>
  <r>
    <n v="73"/>
    <s v="Centinela 2.0"/>
    <x v="2"/>
    <s v="A"/>
    <n v="2018"/>
    <n v="0"/>
    <x v="3"/>
    <d v="2018-02-26T00:00:00"/>
    <m/>
  </r>
  <r>
    <n v="71"/>
    <s v="Harbber"/>
    <x v="2"/>
    <s v="A"/>
    <n v="2018"/>
    <n v="0"/>
    <x v="3"/>
    <d v="2018-02-25T00:00:00"/>
    <m/>
  </r>
  <r>
    <n v="60"/>
    <s v="Bödvar"/>
    <x v="2"/>
    <s v="A"/>
    <n v="2018"/>
    <n v="0"/>
    <x v="3"/>
    <d v="2018-02-16T00:00:00"/>
    <m/>
  </r>
  <r>
    <n v="59"/>
    <s v="Androide 17"/>
    <x v="2"/>
    <s v="A"/>
    <n v="2018"/>
    <n v="0"/>
    <x v="3"/>
    <d v="2018-02-16T00:00:00"/>
    <m/>
  </r>
  <r>
    <n v="57"/>
    <s v="Elalfa"/>
    <x v="2"/>
    <s v="A"/>
    <n v="2018"/>
    <n v="0"/>
    <x v="3"/>
    <d v="2018-02-15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8A9DB-AD61-4ADD-A812-BDB60283C95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L21" firstHeaderRow="1" firstDataRow="1" firstDataCol="1"/>
  <pivotFields count="9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dataField="1" showAll="0">
      <items count="9">
        <item x="0"/>
        <item m="1" x="6"/>
        <item m="1" x="5"/>
        <item m="1" x="4"/>
        <item m="1" x="7"/>
        <item x="1"/>
        <item x="2"/>
        <item x="3"/>
        <item t="default"/>
      </items>
    </pivotField>
    <pivotField numFmtId="14" showAll="0"/>
    <pivotField showAll="0"/>
  </pivotFields>
  <rowFields count="2">
    <field x="2"/>
    <field x="6"/>
  </rowFields>
  <rowItems count="18">
    <i>
      <x/>
    </i>
    <i r="1">
      <x/>
    </i>
    <i r="1">
      <x v="5"/>
    </i>
    <i r="1">
      <x v="6"/>
    </i>
    <i r="1">
      <x v="7"/>
    </i>
    <i>
      <x v="1"/>
    </i>
    <i r="1">
      <x v="7"/>
    </i>
    <i>
      <x v="2"/>
    </i>
    <i r="1">
      <x/>
    </i>
    <i r="1">
      <x v="5"/>
    </i>
    <i r="1">
      <x v="6"/>
    </i>
    <i r="1">
      <x v="7"/>
    </i>
    <i>
      <x v="3"/>
    </i>
    <i r="1">
      <x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Cas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7025A6-2882-4676-9847-FC43ED14D8E1}" name="Table3" displayName="Table3" ref="A1:H1048576" totalsRowShown="0">
  <autoFilter ref="A1:H1048576" xr:uid="{25D3B09E-7611-4595-8192-762556808B70}"/>
  <sortState xmlns:xlrd2="http://schemas.microsoft.com/office/spreadsheetml/2017/richdata2" ref="A2:H1048576">
    <sortCondition ref="F1:F1048576"/>
  </sortState>
  <tableColumns count="8">
    <tableColumn id="1" xr3:uid="{F6A2685F-6183-466C-A5AB-738B22B277F2}" name="ID"/>
    <tableColumn id="2" xr3:uid="{7307076E-A345-4991-9E05-75893A9BA064}" name="Nombre"/>
    <tableColumn id="3" xr3:uid="{F0B2CED7-831F-48F2-93DD-9B3B1133F93D}" name="Puntos"/>
    <tableColumn id="4" xr3:uid="{943E1AC5-AF8E-48F9-B96E-8F9ED9DDE302}" name="Rango"/>
    <tableColumn id="5" xr3:uid="{0FCA2740-D4E1-40DA-A79B-E18F49FBE9F2}" name="Equipo"/>
    <tableColumn id="6" xr3:uid="{6F652631-1C5B-441D-8B15-39094C45AE06}" name="Casa"/>
    <tableColumn id="7" xr3:uid="{841FF3BB-B03C-4302-810C-41FC7AA3F3DC}" name="COH"/>
    <tableColumn id="8" xr3:uid="{2812D89A-867C-487D-B506-D81CDE012B7E}" name="Equipo 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7D852-933A-449D-A3AD-908735F340EE}" name="Table2" displayName="Table2" ref="A1:N100" totalsRowShown="0" headerRowDxfId="37" dataDxfId="36" headerRowCellStyle="Normal" dataCellStyle="Normal">
  <autoFilter ref="A1:N100" xr:uid="{DE5C6E40-5B1D-4F7B-93C3-C086F88BEBC7}"/>
  <tableColumns count="14">
    <tableColumn id="1" xr3:uid="{A48BC73F-AAE0-4911-AE69-D15CC579B6F7}" name="ID" dataDxfId="35" dataCellStyle="Normal"/>
    <tableColumn id="2" xr3:uid="{831F7B2B-B089-4EA6-8CD4-4E8027B0A05F}" name="Nombre" dataDxfId="34" dataCellStyle="Normal"/>
    <tableColumn id="3" xr3:uid="{79D8636C-4B96-49E7-AA8B-73AFA4BB7F57}" name="Carrera" dataDxfId="33" dataCellStyle="Normal"/>
    <tableColumn id="4" xr3:uid="{5CFA4D08-4C3D-40F8-A870-59B626E0D0A4}" name="Puntos" dataDxfId="32" dataCellStyle="Normal">
      <calculatedColumnFormula>Table2[[#This Row],[Puntos_Monster]]+Table2[[#This Row],[Puntos_Sumo]]+Table2[[#This Row],[Puntos_Rover]]</calculatedColumnFormula>
    </tableColumn>
    <tableColumn id="5" xr3:uid="{B992E92E-7AF8-46C5-9BBE-A57E486AB936}" name="Equipo_ID_Monster" dataDxfId="31" dataCellStyle="Normal"/>
    <tableColumn id="6" xr3:uid="{10BC2C46-2AB2-4A70-AE50-19283DE1C853}" name="Equipo_Monster" dataDxfId="30" dataCellStyle="Normal"/>
    <tableColumn id="7" xr3:uid="{7EA2FBAE-CDEE-4F5F-B45C-1C1139A03E3F}" name="Puntos_Monster" dataDxfId="29" dataCellStyle="Normal"/>
    <tableColumn id="8" xr3:uid="{B36D0458-D9BE-46D8-91A6-7B7C6A6571FA}" name="Equipo_ID_Sumo" dataDxfId="28" dataCellStyle="Normal"/>
    <tableColumn id="9" xr3:uid="{34142138-398A-4B1C-8314-26AC361FCFB6}" name="Equipo_Sumo" dataDxfId="27" dataCellStyle="Normal"/>
    <tableColumn id="10" xr3:uid="{48177B1A-C5B4-4E47-B25D-3E99695E0082}" name="Puntos_Sumo" dataDxfId="26" dataCellStyle="Normal"/>
    <tableColumn id="11" xr3:uid="{0C05E569-669C-48F5-9F64-B5CDDE401001}" name="Equipo_ID_Rover" dataDxfId="25" dataCellStyle="Normal"/>
    <tableColumn id="12" xr3:uid="{F493D20F-1E3F-497D-8843-7AE1B68AEA74}" name="Equipo_Rover" dataDxfId="24" dataCellStyle="Normal"/>
    <tableColumn id="13" xr3:uid="{DF9C0073-193B-419B-BF76-E4A03C8B92B5}" name="Puntos_Rover" dataDxfId="23" dataCellStyle="Normal"/>
    <tableColumn id="14" xr3:uid="{9F9C63FF-C5F5-4148-ABA7-F04562DC7A5C}" name="Casa" dataDxfId="22" dataCellStyle="Normal">
      <calculatedColumnFormula>INDEX(Sheet2!G:G,MATCH(Table2[[#This Row],[Equipo_ID_Rover]],Table1[[#All],[ID]],0))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21E2F-7DB5-43F1-852D-A94A4712447A}" name="Table1" displayName="Table1" ref="A1:I129" totalsRowShown="0">
  <autoFilter ref="A1:I129" xr:uid="{1E991E0B-E2FD-44C2-820D-34CE978183DD}"/>
  <sortState xmlns:xlrd2="http://schemas.microsoft.com/office/spreadsheetml/2017/richdata2" ref="A2:I129">
    <sortCondition descending="1" ref="A1:A129"/>
  </sortState>
  <tableColumns count="9">
    <tableColumn id="1" xr3:uid="{787E2802-CBE3-4AD9-81D0-55EF55B3BE29}" name="ID"/>
    <tableColumn id="2" xr3:uid="{810141D4-A4EF-4320-9895-C5537C15144E}" name="Equipo"/>
    <tableColumn id="3" xr3:uid="{93E67130-B33C-4D48-8E8F-854386874497}" name="Categoría" dataDxfId="18"/>
    <tableColumn id="4" xr3:uid="{8B3B0CF4-3AEC-495B-9429-EBB4D894B6B5}" name="Ciclo" dataDxfId="17"/>
    <tableColumn id="5" xr3:uid="{D4CB0D61-80F8-4BBB-8971-60BB0FF02E33}" name="Año" dataDxfId="16"/>
    <tableColumn id="6" xr3:uid="{C3AD2CEA-6838-4450-9B6E-EB6807B0C0B8}" name="Puntos" dataDxfId="15"/>
    <tableColumn id="7" xr3:uid="{D330F554-CCCB-452E-8E9A-B9A2A187AB88}" name="Casa"/>
    <tableColumn id="8" xr3:uid="{2E05AB59-08F0-4EE9-A139-745228C928DE}" name="Inscripción" dataDxfId="14"/>
    <tableColumn id="9" xr3:uid="{55B38312-11EC-4ECB-95AE-71962BDA6F6D}" name="Competencia" dataDxfId="1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398DF-5F3D-4831-AB1C-F78923C4D370}" name="Table5" displayName="Table5" ref="C4:AE88" totalsRowShown="0" headerRowDxfId="6" tableBorderDxfId="5">
  <autoFilter ref="C4:AE88" xr:uid="{C1D994C2-43EA-472B-A2DD-53A1595E0106}"/>
  <sortState xmlns:xlrd2="http://schemas.microsoft.com/office/spreadsheetml/2017/richdata2" ref="C5:AE88">
    <sortCondition ref="F4:F88"/>
  </sortState>
  <tableColumns count="29">
    <tableColumn id="1" xr3:uid="{1B2C4261-3924-4BE3-B5AB-D0E29ED8EF15}" name="ID_equipo" dataDxfId="4"/>
    <tableColumn id="2" xr3:uid="{7A3C11DC-E41F-4F00-A693-1458452BF499}" name="Equipo " dataDxfId="3">
      <calculatedColumnFormula>INDEX(Table1[[#All],[Equipo]],MATCH(Table5[[#This Row],[ID_equipo]],Table1[[#All],[ID]],0))</calculatedColumnFormula>
    </tableColumn>
    <tableColumn id="3" xr3:uid="{A5A04179-C27D-4405-B899-DCC6FE81C938}" name="Categoria" dataDxfId="2">
      <calculatedColumnFormula>INDEX(Table1[[#All],[Categoría]],MATCH(Table5[[#This Row],[ID_equipo]],Table1[[#All],[ID]],0))</calculatedColumnFormula>
    </tableColumn>
    <tableColumn id="4" xr3:uid="{31390BF2-88BC-4E51-9906-567F09A3F52C}" name="Ciclo" dataDxfId="1">
      <calculatedColumnFormula>INDEX(Table1[[#All],[Ciclo]],MATCH(Table5[[#This Row],[ID_equipo]],Table1[[#All],[ID]],0))</calculatedColumnFormula>
    </tableColumn>
    <tableColumn id="5" xr3:uid="{7317C991-70C6-4F7A-AC15-DE1567128A06}" name="Casa" dataDxfId="0">
      <calculatedColumnFormula>INDEX(Table1[[#All],[Casa]],MATCH(Table5[[#This Row],[ID_equipo]],Table1[[#All],[ID]],0))</calculatedColumnFormula>
    </tableColumn>
    <tableColumn id="6" xr3:uid="{625C46BB-9DB7-426C-AC9A-6AB49CF5013D}" name="Part. 1"/>
    <tableColumn id="7" xr3:uid="{328CBFDD-E804-4D00-99A4-98A0099B14E4}" name="Part. 2"/>
    <tableColumn id="8" xr3:uid="{6A5BEAB8-F5C8-44DA-8500-FA70DB59C474}" name="Part. 3"/>
    <tableColumn id="9" xr3:uid="{0221BF5C-455E-4B5D-A48E-B34534067415}" name="Entrego"/>
    <tableColumn id="10" xr3:uid="{F3C015B3-40BE-4E8F-8A89-8DCE310492A9}" name="Observaciones"/>
    <tableColumn id="11" xr3:uid="{9FF9F679-481F-4798-8B3C-226887CCB71D}" name="Part. 12"/>
    <tableColumn id="12" xr3:uid="{E8F083A7-C32E-4CB2-A304-4CF3487C400F}" name="Part. 22"/>
    <tableColumn id="13" xr3:uid="{CDCA11A4-AC48-49CD-A92C-57AFF7A20915}" name="Part. 32"/>
    <tableColumn id="14" xr3:uid="{77125D8F-575C-458B-A6C4-E70ED312EF2D}" name="Requerimiento 1"/>
    <tableColumn id="15" xr3:uid="{1327E655-7004-474B-A9D5-8FE18491A56A}" name="Requerimiento 2"/>
    <tableColumn id="16" xr3:uid="{305FD0B7-50F9-423E-9021-B8A2AFC9BCD2}" name="Requerimiento 3"/>
    <tableColumn id="17" xr3:uid="{E5406CFF-FE1F-4FEA-AD59-879090A01F76}" name="Observaciones2"/>
    <tableColumn id="18" xr3:uid="{879A0DD7-C722-4AE4-B5B7-C05A8A3FFAFB}" name="Part. 13"/>
    <tableColumn id="19" xr3:uid="{1BDB2FA8-2FF7-4D01-B17D-D6DE9C990D31}" name="Part. 23"/>
    <tableColumn id="20" xr3:uid="{0D0FD190-10F6-4D23-833E-5AEB4E289E86}" name="Part. 33"/>
    <tableColumn id="21" xr3:uid="{87FBEA9C-11A9-42B2-A32F-605A3A750592}" name="Reto 1"/>
    <tableColumn id="22" xr3:uid="{77CEE4B7-3F51-412A-A155-94E371B794C9}" name="Reto 2"/>
    <tableColumn id="23" xr3:uid="{2D24C3C7-AC36-4424-8869-AE8B70793178}" name="Reto 3"/>
    <tableColumn id="24" xr3:uid="{42466FD6-B812-4109-AA9F-AFE876EED597}" name="Observaciones3"/>
    <tableColumn id="25" xr3:uid="{9D204621-896A-448E-87E2-7FE6E2D5595B}" name="Part. 14"/>
    <tableColumn id="26" xr3:uid="{976529EB-F56E-4C19-88C7-EBD234B1CC28}" name="Part. 24"/>
    <tableColumn id="27" xr3:uid="{E02DAA64-6D3B-4D5B-9374-B657449888AC}" name="Part. 34"/>
    <tableColumn id="28" xr3:uid="{9841E01D-5568-4FED-9C48-EE986EF01C8D}" name="Lugar"/>
    <tableColumn id="29" xr3:uid="{59D1F46D-3AF3-49C3-ADA6-8C48CB38A5FB}" name="Observaciones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7D07-C389-4984-896C-3A747011469A}">
  <dimension ref="A1:G6"/>
  <sheetViews>
    <sheetView workbookViewId="0">
      <selection activeCell="D39" sqref="D39"/>
    </sheetView>
  </sheetViews>
  <sheetFormatPr defaultRowHeight="15" x14ac:dyDescent="0.25"/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5</v>
      </c>
      <c r="F1" s="2" t="s">
        <v>9</v>
      </c>
      <c r="G1" s="2" t="s">
        <v>23</v>
      </c>
    </row>
    <row r="2" spans="1:7" x14ac:dyDescent="0.25">
      <c r="A2" s="2">
        <v>1069808</v>
      </c>
      <c r="B2" s="2" t="s">
        <v>24</v>
      </c>
      <c r="C2" s="2">
        <v>2500</v>
      </c>
      <c r="D2" s="2" t="s">
        <v>25</v>
      </c>
      <c r="E2" s="2" t="s">
        <v>26</v>
      </c>
      <c r="F2" s="2" t="s">
        <v>27</v>
      </c>
      <c r="G2" s="2">
        <v>1</v>
      </c>
    </row>
    <row r="3" spans="1:7" x14ac:dyDescent="0.25">
      <c r="A3" s="2" t="s">
        <v>28</v>
      </c>
      <c r="B3" s="2" t="s">
        <v>29</v>
      </c>
      <c r="C3" s="2">
        <v>100000</v>
      </c>
      <c r="D3" s="2" t="s">
        <v>25</v>
      </c>
      <c r="E3" s="2" t="s">
        <v>23</v>
      </c>
      <c r="F3" s="2" t="s">
        <v>30</v>
      </c>
      <c r="G3" s="2">
        <v>2</v>
      </c>
    </row>
    <row r="4" spans="1:7" x14ac:dyDescent="0.25">
      <c r="A4" s="2">
        <v>1068811</v>
      </c>
      <c r="B4" s="2" t="s">
        <v>31</v>
      </c>
      <c r="C4" s="2">
        <v>2500</v>
      </c>
      <c r="D4" s="2" t="s">
        <v>25</v>
      </c>
      <c r="E4" s="2" t="s">
        <v>32</v>
      </c>
      <c r="F4" s="2" t="s">
        <v>32</v>
      </c>
      <c r="G4" s="2">
        <v>1</v>
      </c>
    </row>
    <row r="5" spans="1:7" x14ac:dyDescent="0.25">
      <c r="A5" s="2">
        <v>1070577</v>
      </c>
      <c r="B5" s="2" t="s">
        <v>33</v>
      </c>
      <c r="C5" s="2">
        <v>2500</v>
      </c>
      <c r="D5" s="2" t="s">
        <v>25</v>
      </c>
      <c r="E5" s="2" t="s">
        <v>32</v>
      </c>
      <c r="F5" s="2" t="s">
        <v>32</v>
      </c>
      <c r="G5" s="2">
        <v>1</v>
      </c>
    </row>
    <row r="6" spans="1:7" x14ac:dyDescent="0.25">
      <c r="A6" s="2">
        <v>1071722</v>
      </c>
      <c r="B6" s="2" t="s">
        <v>34</v>
      </c>
      <c r="C6" s="2">
        <v>2500</v>
      </c>
      <c r="D6" s="2" t="s">
        <v>25</v>
      </c>
      <c r="E6" s="2" t="s">
        <v>35</v>
      </c>
      <c r="F6" s="2" t="s">
        <v>35</v>
      </c>
      <c r="G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0B7-B6B1-411A-A6AA-8D55FBABB989}">
  <dimension ref="A1:H100"/>
  <sheetViews>
    <sheetView workbookViewId="0">
      <selection activeCell="A2" sqref="A2:B100"/>
    </sheetView>
  </sheetViews>
  <sheetFormatPr defaultRowHeight="15" x14ac:dyDescent="0.25"/>
  <cols>
    <col min="2" max="2" width="33" customWidth="1"/>
    <col min="3" max="3" width="9.28515625" customWidth="1"/>
    <col min="5" max="5" width="16" customWidth="1"/>
    <col min="6" max="6" width="13.7109375" customWidth="1"/>
    <col min="8" max="8" width="11.5703125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9</v>
      </c>
      <c r="G1" t="s">
        <v>23</v>
      </c>
      <c r="H1" t="s">
        <v>299</v>
      </c>
    </row>
    <row r="2" spans="1:8" x14ac:dyDescent="0.25">
      <c r="A2" s="12">
        <v>1093817</v>
      </c>
      <c r="B2" s="13" t="s">
        <v>174</v>
      </c>
      <c r="C2" s="14">
        <v>0</v>
      </c>
      <c r="D2" s="14" t="s">
        <v>298</v>
      </c>
      <c r="E2" s="13" t="str">
        <f>INDEX(Table1[[#All],[Equipo]],MATCH(H2,Table1[[#All],[ID]],0))</f>
        <v>T.R.U.C.H.O.</v>
      </c>
      <c r="F2" s="13" t="str">
        <f>INDEX(Sheet2!G:G,MATCH(H2,Table1[[#All],[ID]],0))</f>
        <v>Blue Team</v>
      </c>
      <c r="G2">
        <v>0</v>
      </c>
      <c r="H2" s="14">
        <v>152</v>
      </c>
    </row>
    <row r="3" spans="1:8" x14ac:dyDescent="0.25">
      <c r="A3" s="15">
        <v>1090419</v>
      </c>
      <c r="B3" s="16" t="s">
        <v>175</v>
      </c>
      <c r="C3" s="14">
        <v>0</v>
      </c>
      <c r="D3" s="14" t="s">
        <v>298</v>
      </c>
      <c r="E3" s="13" t="str">
        <f>INDEX(Table1[[#All],[Equipo]],MATCH(H3,Table1[[#All],[ID]],0))</f>
        <v>T.R.U.C.H.O.</v>
      </c>
      <c r="F3" s="13" t="str">
        <f>INDEX(Sheet2!G:G,MATCH(H3,Table1[[#All],[ID]],0))</f>
        <v>Blue Team</v>
      </c>
      <c r="G3">
        <v>0</v>
      </c>
      <c r="H3" s="17">
        <v>152</v>
      </c>
    </row>
    <row r="4" spans="1:8" x14ac:dyDescent="0.25">
      <c r="A4" s="12">
        <v>1095032</v>
      </c>
      <c r="B4" s="13" t="s">
        <v>176</v>
      </c>
      <c r="C4" s="14">
        <v>0</v>
      </c>
      <c r="D4" s="14" t="s">
        <v>298</v>
      </c>
      <c r="E4" s="13" t="str">
        <f>INDEX(Table1[[#All],[Equipo]],MATCH(H4,Table1[[#All],[ID]],0))</f>
        <v>T.R.U.C.H.O.</v>
      </c>
      <c r="F4" s="13" t="str">
        <f>INDEX(Sheet2!G:G,MATCH(H4,Table1[[#All],[ID]],0))</f>
        <v>Blue Team</v>
      </c>
      <c r="G4" s="3">
        <v>0</v>
      </c>
      <c r="H4" s="14">
        <v>152</v>
      </c>
    </row>
    <row r="5" spans="1:8" x14ac:dyDescent="0.25">
      <c r="A5" s="12">
        <v>1092525</v>
      </c>
      <c r="B5" s="13" t="s">
        <v>182</v>
      </c>
      <c r="C5" s="14">
        <v>0</v>
      </c>
      <c r="D5" s="14" t="s">
        <v>298</v>
      </c>
      <c r="E5" s="13" t="str">
        <f>INDEX(Table1[[#All],[Equipo]],MATCH(H5,Table1[[#All],[ID]],0))</f>
        <v>MIB</v>
      </c>
      <c r="F5" s="13" t="str">
        <f>INDEX(Sheet2!G:G,MATCH(H5,Table1[[#All],[ID]],0))</f>
        <v>Blue Team</v>
      </c>
      <c r="G5" s="3">
        <v>0</v>
      </c>
      <c r="H5" s="14">
        <v>155</v>
      </c>
    </row>
    <row r="6" spans="1:8" x14ac:dyDescent="0.25">
      <c r="A6" s="15">
        <v>1094491</v>
      </c>
      <c r="B6" s="16" t="s">
        <v>183</v>
      </c>
      <c r="C6" s="14">
        <v>0</v>
      </c>
      <c r="D6" s="14" t="s">
        <v>298</v>
      </c>
      <c r="E6" s="13" t="str">
        <f>INDEX(Table1[[#All],[Equipo]],MATCH(H6,Table1[[#All],[ID]],0))</f>
        <v>MIB</v>
      </c>
      <c r="F6" s="13" t="str">
        <f>INDEX(Sheet2!G:G,MATCH(H6,Table1[[#All],[ID]],0))</f>
        <v>Blue Team</v>
      </c>
      <c r="G6" s="3">
        <v>0</v>
      </c>
      <c r="H6" s="17">
        <v>155</v>
      </c>
    </row>
    <row r="7" spans="1:8" x14ac:dyDescent="0.25">
      <c r="A7" s="12">
        <v>1094384</v>
      </c>
      <c r="B7" s="13" t="s">
        <v>184</v>
      </c>
      <c r="C7" s="14">
        <v>0</v>
      </c>
      <c r="D7" s="14" t="s">
        <v>298</v>
      </c>
      <c r="E7" s="13" t="str">
        <f>INDEX(Table1[[#All],[Equipo]],MATCH(H7,Table1[[#All],[ID]],0))</f>
        <v>MIB</v>
      </c>
      <c r="F7" s="13" t="str">
        <f>INDEX(Sheet2!G:G,MATCH(H7,Table1[[#All],[ID]],0))</f>
        <v>Blue Team</v>
      </c>
      <c r="G7" s="3">
        <v>0</v>
      </c>
      <c r="H7" s="14">
        <v>155</v>
      </c>
    </row>
    <row r="8" spans="1:8" x14ac:dyDescent="0.25">
      <c r="A8" s="15">
        <v>1092987</v>
      </c>
      <c r="B8" s="16" t="s">
        <v>191</v>
      </c>
      <c r="C8" s="14">
        <v>0</v>
      </c>
      <c r="D8" s="14" t="s">
        <v>298</v>
      </c>
      <c r="E8" s="13" t="str">
        <f>INDEX(Table1[[#All],[Equipo]],MATCH(H8,Table1[[#All],[ID]],0))</f>
        <v>Skrapjunk</v>
      </c>
      <c r="F8" s="13" t="str">
        <f>INDEX(Sheet2!G:G,MATCH(H8,Table1[[#All],[ID]],0))</f>
        <v>Blue Team</v>
      </c>
      <c r="G8" s="3">
        <v>0</v>
      </c>
      <c r="H8" s="17">
        <v>158</v>
      </c>
    </row>
    <row r="9" spans="1:8" x14ac:dyDescent="0.25">
      <c r="A9" s="12">
        <v>1005</v>
      </c>
      <c r="B9" s="13" t="s">
        <v>192</v>
      </c>
      <c r="C9" s="14">
        <v>0</v>
      </c>
      <c r="D9" s="14" t="s">
        <v>298</v>
      </c>
      <c r="E9" s="13" t="str">
        <f>INDEX(Table1[[#All],[Equipo]],MATCH(H9,Table1[[#All],[ID]],0))</f>
        <v>Skrapjunk</v>
      </c>
      <c r="F9" s="13" t="str">
        <f>INDEX(Sheet2!G:G,MATCH(H9,Table1[[#All],[ID]],0))</f>
        <v>Blue Team</v>
      </c>
      <c r="G9" s="3">
        <v>0</v>
      </c>
      <c r="H9" s="14">
        <v>158</v>
      </c>
    </row>
    <row r="10" spans="1:8" x14ac:dyDescent="0.25">
      <c r="A10" s="15">
        <v>1006</v>
      </c>
      <c r="B10" s="16" t="s">
        <v>194</v>
      </c>
      <c r="C10" s="14">
        <v>0</v>
      </c>
      <c r="D10" s="14" t="s">
        <v>298</v>
      </c>
      <c r="E10" s="13" t="str">
        <f>INDEX(Table1[[#All],[Equipo]],MATCH(H10,Table1[[#All],[ID]],0))</f>
        <v>Skrapjunk</v>
      </c>
      <c r="F10" s="13" t="str">
        <f>INDEX(Sheet2!G:G,MATCH(H10,Table1[[#All],[ID]],0))</f>
        <v>Blue Team</v>
      </c>
      <c r="G10" s="3">
        <v>0</v>
      </c>
      <c r="H10" s="17">
        <v>158</v>
      </c>
    </row>
    <row r="11" spans="1:8" x14ac:dyDescent="0.25">
      <c r="A11" s="12">
        <v>1096172</v>
      </c>
      <c r="B11" s="13" t="s">
        <v>243</v>
      </c>
      <c r="C11" s="14">
        <v>0</v>
      </c>
      <c r="D11" s="14" t="s">
        <v>298</v>
      </c>
      <c r="E11" s="13" t="str">
        <f>INDEX(Table1[[#All],[Equipo]],MATCH(H11,Table1[[#All],[ID]],0))</f>
        <v>Don Quijote</v>
      </c>
      <c r="F11" s="13" t="str">
        <f>INDEX(Sheet2!G:G,MATCH(H11,Table1[[#All],[ID]],0))</f>
        <v>Blue Team</v>
      </c>
      <c r="G11" s="3">
        <v>0</v>
      </c>
      <c r="H11" s="14">
        <v>178</v>
      </c>
    </row>
    <row r="12" spans="1:8" x14ac:dyDescent="0.25">
      <c r="A12" s="15">
        <v>1094890</v>
      </c>
      <c r="B12" s="16" t="s">
        <v>244</v>
      </c>
      <c r="C12" s="14">
        <v>0</v>
      </c>
      <c r="D12" s="14" t="s">
        <v>298</v>
      </c>
      <c r="E12" s="13" t="str">
        <f>INDEX(Table1[[#All],[Equipo]],MATCH(H12,Table1[[#All],[ID]],0))</f>
        <v>Don Quijote</v>
      </c>
      <c r="F12" s="13" t="str">
        <f>INDEX(Sheet2!G:G,MATCH(H12,Table1[[#All],[ID]],0))</f>
        <v>Blue Team</v>
      </c>
      <c r="G12" s="3">
        <v>0</v>
      </c>
      <c r="H12" s="17">
        <v>178</v>
      </c>
    </row>
    <row r="13" spans="1:8" x14ac:dyDescent="0.25">
      <c r="A13" s="12">
        <v>1094112</v>
      </c>
      <c r="B13" s="13" t="s">
        <v>245</v>
      </c>
      <c r="C13" s="14">
        <v>0</v>
      </c>
      <c r="D13" s="14" t="s">
        <v>298</v>
      </c>
      <c r="E13" s="13" t="str">
        <f>INDEX(Table1[[#All],[Equipo]],MATCH(H13,Table1[[#All],[ID]],0))</f>
        <v>Don Quijote</v>
      </c>
      <c r="F13" s="13" t="str">
        <f>INDEX(Sheet2!G:G,MATCH(H13,Table1[[#All],[ID]],0))</f>
        <v>Blue Team</v>
      </c>
      <c r="G13" s="3">
        <v>0</v>
      </c>
      <c r="H13" s="14">
        <v>178</v>
      </c>
    </row>
    <row r="14" spans="1:8" x14ac:dyDescent="0.25">
      <c r="A14" s="15">
        <v>1095329</v>
      </c>
      <c r="B14" s="16" t="s">
        <v>266</v>
      </c>
      <c r="C14" s="14">
        <v>0</v>
      </c>
      <c r="D14" s="14" t="s">
        <v>298</v>
      </c>
      <c r="E14" s="13" t="str">
        <f>INDEX(Table1[[#All],[Equipo]],MATCH(H14,Table1[[#All],[ID]],0))</f>
        <v>Cima 100</v>
      </c>
      <c r="F14" s="13" t="str">
        <f>INDEX(Sheet2!G:G,MATCH(H14,Table1[[#All],[ID]],0))</f>
        <v>Blue Team</v>
      </c>
      <c r="G14" s="3">
        <v>0</v>
      </c>
      <c r="H14" s="17">
        <v>187</v>
      </c>
    </row>
    <row r="15" spans="1:8" x14ac:dyDescent="0.25">
      <c r="A15" s="12">
        <v>1095314</v>
      </c>
      <c r="B15" s="13" t="s">
        <v>267</v>
      </c>
      <c r="C15" s="14">
        <v>0</v>
      </c>
      <c r="D15" s="14" t="s">
        <v>298</v>
      </c>
      <c r="E15" s="13" t="str">
        <f>INDEX(Table1[[#All],[Equipo]],MATCH(H15,Table1[[#All],[ID]],0))</f>
        <v>Cima 100</v>
      </c>
      <c r="F15" s="13" t="str">
        <f>INDEX(Sheet2!G:G,MATCH(H15,Table1[[#All],[ID]],0))</f>
        <v>Blue Team</v>
      </c>
      <c r="G15" s="3">
        <v>0</v>
      </c>
      <c r="H15" s="14">
        <v>187</v>
      </c>
    </row>
    <row r="16" spans="1:8" x14ac:dyDescent="0.25">
      <c r="A16" s="15">
        <v>1096641</v>
      </c>
      <c r="B16" s="16" t="s">
        <v>268</v>
      </c>
      <c r="C16" s="14">
        <v>0</v>
      </c>
      <c r="D16" s="14" t="s">
        <v>298</v>
      </c>
      <c r="E16" s="13" t="str">
        <f>INDEX(Table1[[#All],[Equipo]],MATCH(H16,Table1[[#All],[ID]],0))</f>
        <v>Cima 100</v>
      </c>
      <c r="F16" s="13" t="str">
        <f>INDEX(Sheet2!G:G,MATCH(H16,Table1[[#All],[ID]],0))</f>
        <v>Blue Team</v>
      </c>
      <c r="G16" s="3">
        <v>0</v>
      </c>
      <c r="H16" s="17">
        <v>187</v>
      </c>
    </row>
    <row r="17" spans="1:8" x14ac:dyDescent="0.25">
      <c r="A17" s="12">
        <v>1072566</v>
      </c>
      <c r="B17" s="13" t="s">
        <v>216</v>
      </c>
      <c r="C17" s="14">
        <v>0</v>
      </c>
      <c r="D17" s="14" t="s">
        <v>298</v>
      </c>
      <c r="E17" s="13" t="str">
        <f>INDEX(Table1[[#All],[Equipo]],MATCH(H17,Table1[[#All],[ID]],0))</f>
        <v>Curiolasux</v>
      </c>
      <c r="F17" s="13" t="str">
        <f>INDEX(Sheet2!G:G,MATCH(H17,Table1[[#All],[ID]],0))</f>
        <v>Blue Team</v>
      </c>
      <c r="G17" s="3">
        <v>0</v>
      </c>
      <c r="H17" s="14">
        <v>167</v>
      </c>
    </row>
    <row r="18" spans="1:8" x14ac:dyDescent="0.25">
      <c r="A18" s="15">
        <v>1072121</v>
      </c>
      <c r="B18" s="16" t="s">
        <v>217</v>
      </c>
      <c r="C18" s="14">
        <v>0</v>
      </c>
      <c r="D18" s="14" t="s">
        <v>298</v>
      </c>
      <c r="E18" s="13" t="str">
        <f>INDEX(Table1[[#All],[Equipo]],MATCH(H18,Table1[[#All],[ID]],0))</f>
        <v>Curiolasux</v>
      </c>
      <c r="F18" s="13" t="str">
        <f>INDEX(Sheet2!G:G,MATCH(H18,Table1[[#All],[ID]],0))</f>
        <v>Blue Team</v>
      </c>
      <c r="G18" s="3">
        <v>0</v>
      </c>
      <c r="H18" s="17">
        <v>167</v>
      </c>
    </row>
    <row r="19" spans="1:8" x14ac:dyDescent="0.25">
      <c r="A19" s="12">
        <v>1070134</v>
      </c>
      <c r="B19" s="13" t="s">
        <v>218</v>
      </c>
      <c r="C19" s="14">
        <v>0</v>
      </c>
      <c r="D19" s="14" t="s">
        <v>298</v>
      </c>
      <c r="E19" s="13" t="str">
        <f>INDEX(Table1[[#All],[Equipo]],MATCH(H19,Table1[[#All],[ID]],0))</f>
        <v>Curiolasux</v>
      </c>
      <c r="F19" s="13" t="str">
        <f>INDEX(Sheet2!G:G,MATCH(H19,Table1[[#All],[ID]],0))</f>
        <v>Blue Team</v>
      </c>
      <c r="G19" s="3">
        <v>0</v>
      </c>
      <c r="H19" s="14">
        <v>167</v>
      </c>
    </row>
    <row r="20" spans="1:8" x14ac:dyDescent="0.25">
      <c r="A20" s="12">
        <v>1074974</v>
      </c>
      <c r="B20" s="13" t="s">
        <v>256</v>
      </c>
      <c r="C20" s="14">
        <v>0</v>
      </c>
      <c r="D20" s="14" t="s">
        <v>298</v>
      </c>
      <c r="E20" s="13" t="str">
        <f>INDEX(Table1[[#All],[Equipo]],MATCH(H20,Table1[[#All],[ID]],0))</f>
        <v>Quimera</v>
      </c>
      <c r="F20" s="13" t="str">
        <f>INDEX(Sheet2!G:G,MATCH(H20,Table1[[#All],[ID]],0))</f>
        <v>Blue Team</v>
      </c>
      <c r="G20" s="3">
        <v>0</v>
      </c>
      <c r="H20" s="14">
        <v>183</v>
      </c>
    </row>
    <row r="21" spans="1:8" x14ac:dyDescent="0.25">
      <c r="A21" s="15">
        <v>1073792</v>
      </c>
      <c r="B21" s="16" t="s">
        <v>257</v>
      </c>
      <c r="C21" s="14">
        <v>0</v>
      </c>
      <c r="D21" s="14" t="s">
        <v>298</v>
      </c>
      <c r="E21" s="13" t="str">
        <f>INDEX(Table1[[#All],[Equipo]],MATCH(H21,Table1[[#All],[ID]],0))</f>
        <v>Quimera</v>
      </c>
      <c r="F21" s="13" t="str">
        <f>INDEX(Sheet2!G:G,MATCH(H21,Table1[[#All],[ID]],0))</f>
        <v>Blue Team</v>
      </c>
      <c r="G21" s="3">
        <v>0</v>
      </c>
      <c r="H21" s="17">
        <v>183</v>
      </c>
    </row>
    <row r="22" spans="1:8" x14ac:dyDescent="0.25">
      <c r="A22" s="12">
        <v>1077018</v>
      </c>
      <c r="B22" s="13" t="s">
        <v>258</v>
      </c>
      <c r="C22" s="14">
        <v>0</v>
      </c>
      <c r="D22" s="14" t="s">
        <v>298</v>
      </c>
      <c r="E22" s="13" t="str">
        <f>INDEX(Table1[[#All],[Equipo]],MATCH(H22,Table1[[#All],[ID]],0))</f>
        <v>Quimera</v>
      </c>
      <c r="F22" s="13" t="str">
        <f>INDEX(Sheet2!G:G,MATCH(H22,Table1[[#All],[ID]],0))</f>
        <v>Blue Team</v>
      </c>
      <c r="G22" s="3">
        <v>0</v>
      </c>
      <c r="H22" s="14">
        <v>183</v>
      </c>
    </row>
    <row r="23" spans="1:8" x14ac:dyDescent="0.25">
      <c r="A23" s="15">
        <v>1085857</v>
      </c>
      <c r="B23" s="16" t="s">
        <v>196</v>
      </c>
      <c r="C23" s="14">
        <v>0</v>
      </c>
      <c r="D23" s="14" t="s">
        <v>298</v>
      </c>
      <c r="E23" s="13" t="str">
        <f>INDEX(Table1[[#All],[Equipo]],MATCH(H23,Table1[[#All],[ID]],0))</f>
        <v>Kratos</v>
      </c>
      <c r="F23" s="13" t="str">
        <f>INDEX(Sheet2!G:G,MATCH(H23,Table1[[#All],[ID]],0))</f>
        <v>Blue Team</v>
      </c>
      <c r="G23" s="3">
        <v>0</v>
      </c>
      <c r="H23" s="17">
        <v>159</v>
      </c>
    </row>
    <row r="24" spans="1:8" x14ac:dyDescent="0.25">
      <c r="A24" s="12">
        <v>1085856</v>
      </c>
      <c r="B24" s="13" t="s">
        <v>197</v>
      </c>
      <c r="C24" s="14">
        <v>0</v>
      </c>
      <c r="D24" s="14" t="s">
        <v>298</v>
      </c>
      <c r="E24" s="13" t="str">
        <f>INDEX(Table1[[#All],[Equipo]],MATCH(H24,Table1[[#All],[ID]],0))</f>
        <v>Kratos</v>
      </c>
      <c r="F24" s="13" t="str">
        <f>INDEX(Sheet2!G:G,MATCH(H24,Table1[[#All],[ID]],0))</f>
        <v>Blue Team</v>
      </c>
      <c r="G24" s="3">
        <v>0</v>
      </c>
      <c r="H24" s="14">
        <v>159</v>
      </c>
    </row>
    <row r="25" spans="1:8" x14ac:dyDescent="0.25">
      <c r="A25" s="15">
        <v>1086695</v>
      </c>
      <c r="B25" s="16" t="s">
        <v>198</v>
      </c>
      <c r="C25" s="14">
        <v>0</v>
      </c>
      <c r="D25" s="14" t="s">
        <v>298</v>
      </c>
      <c r="E25" s="13" t="str">
        <f>INDEX(Table1[[#All],[Equipo]],MATCH(H25,Table1[[#All],[ID]],0))</f>
        <v>Kratos</v>
      </c>
      <c r="F25" s="13" t="str">
        <f>INDEX(Sheet2!G:G,MATCH(H25,Table1[[#All],[ID]],0))</f>
        <v>Blue Team</v>
      </c>
      <c r="G25" s="3">
        <v>0</v>
      </c>
      <c r="H25" s="17">
        <v>159</v>
      </c>
    </row>
    <row r="26" spans="1:8" x14ac:dyDescent="0.25">
      <c r="A26" s="12">
        <v>1086010</v>
      </c>
      <c r="B26" s="13" t="s">
        <v>204</v>
      </c>
      <c r="C26" s="14">
        <v>0</v>
      </c>
      <c r="D26" s="14" t="s">
        <v>298</v>
      </c>
      <c r="E26" s="13" t="str">
        <f>INDEX(Table1[[#All],[Equipo]],MATCH(H26,Table1[[#All],[ID]],0))</f>
        <v>La Pampara</v>
      </c>
      <c r="F26" s="13" t="str">
        <f>INDEX(Sheet2!G:G,MATCH(H26,Table1[[#All],[ID]],0))</f>
        <v>Blue Team</v>
      </c>
      <c r="G26" s="3">
        <v>0</v>
      </c>
      <c r="H26" s="14">
        <v>163</v>
      </c>
    </row>
    <row r="27" spans="1:8" x14ac:dyDescent="0.25">
      <c r="A27" s="15">
        <v>1088691</v>
      </c>
      <c r="B27" s="16" t="s">
        <v>205</v>
      </c>
      <c r="C27" s="14">
        <v>0</v>
      </c>
      <c r="D27" s="14" t="s">
        <v>298</v>
      </c>
      <c r="E27" s="13" t="str">
        <f>INDEX(Table1[[#All],[Equipo]],MATCH(H27,Table1[[#All],[ID]],0))</f>
        <v>La Pampara</v>
      </c>
      <c r="F27" s="13" t="str">
        <f>INDEX(Sheet2!G:G,MATCH(H27,Table1[[#All],[ID]],0))</f>
        <v>Blue Team</v>
      </c>
      <c r="G27" s="3">
        <v>0</v>
      </c>
      <c r="H27" s="17">
        <v>163</v>
      </c>
    </row>
    <row r="28" spans="1:8" x14ac:dyDescent="0.25">
      <c r="A28" s="12">
        <v>1088101</v>
      </c>
      <c r="B28" s="13" t="s">
        <v>206</v>
      </c>
      <c r="C28" s="14">
        <v>0</v>
      </c>
      <c r="D28" s="14" t="s">
        <v>298</v>
      </c>
      <c r="E28" s="13" t="str">
        <f>INDEX(Table1[[#All],[Equipo]],MATCH(H28,Table1[[#All],[ID]],0))</f>
        <v>La Pampara</v>
      </c>
      <c r="F28" s="13" t="str">
        <f>INDEX(Sheet2!G:G,MATCH(H28,Table1[[#All],[ID]],0))</f>
        <v>Blue Team</v>
      </c>
      <c r="G28" s="3">
        <v>0</v>
      </c>
      <c r="H28" s="14">
        <v>163</v>
      </c>
    </row>
    <row r="29" spans="1:8" x14ac:dyDescent="0.25">
      <c r="A29" s="15">
        <v>1085890</v>
      </c>
      <c r="B29" s="16" t="s">
        <v>222</v>
      </c>
      <c r="C29" s="14">
        <v>0</v>
      </c>
      <c r="D29" s="14" t="s">
        <v>298</v>
      </c>
      <c r="E29" s="13" t="str">
        <f>INDEX(Table1[[#All],[Equipo]],MATCH(H29,Table1[[#All],[ID]],0))</f>
        <v>Kakarot</v>
      </c>
      <c r="F29" s="13" t="str">
        <f>INDEX(Sheet2!G:G,MATCH(H29,Table1[[#All],[ID]],0))</f>
        <v>Blue Team</v>
      </c>
      <c r="G29" s="3">
        <v>0</v>
      </c>
      <c r="H29" s="17">
        <v>169</v>
      </c>
    </row>
    <row r="30" spans="1:8" x14ac:dyDescent="0.25">
      <c r="A30" s="12">
        <v>1075105</v>
      </c>
      <c r="B30" s="13" t="s">
        <v>234</v>
      </c>
      <c r="C30" s="14">
        <v>0</v>
      </c>
      <c r="D30" s="14" t="s">
        <v>298</v>
      </c>
      <c r="E30" s="13" t="str">
        <f>INDEX(Table1[[#All],[Equipo]],MATCH(H30,Table1[[#All],[ID]],0))</f>
        <v>Tamioka San</v>
      </c>
      <c r="F30" s="13" t="str">
        <f>INDEX(Sheet2!G:G,MATCH(H30,Table1[[#All],[ID]],0))</f>
        <v>Blue Team</v>
      </c>
      <c r="G30" s="3">
        <v>0</v>
      </c>
      <c r="H30" s="14">
        <v>175</v>
      </c>
    </row>
    <row r="31" spans="1:8" x14ac:dyDescent="0.25">
      <c r="A31" s="15">
        <v>1085213</v>
      </c>
      <c r="B31" s="16" t="s">
        <v>235</v>
      </c>
      <c r="C31" s="14">
        <v>0</v>
      </c>
      <c r="D31" s="14" t="s">
        <v>298</v>
      </c>
      <c r="E31" s="13" t="str">
        <f>INDEX(Table1[[#All],[Equipo]],MATCH(H31,Table1[[#All],[ID]],0))</f>
        <v>Tamioka San</v>
      </c>
      <c r="F31" s="13" t="str">
        <f>INDEX(Sheet2!G:G,MATCH(H31,Table1[[#All],[ID]],0))</f>
        <v>Blue Team</v>
      </c>
      <c r="G31" s="3">
        <v>0</v>
      </c>
      <c r="H31" s="17">
        <v>175</v>
      </c>
    </row>
    <row r="32" spans="1:8" x14ac:dyDescent="0.25">
      <c r="A32" s="12">
        <v>1087396</v>
      </c>
      <c r="B32" s="13" t="s">
        <v>236</v>
      </c>
      <c r="C32" s="14">
        <v>0</v>
      </c>
      <c r="D32" s="14" t="s">
        <v>298</v>
      </c>
      <c r="E32" s="13" t="str">
        <f>INDEX(Table1[[#All],[Equipo]],MATCH(H32,Table1[[#All],[ID]],0))</f>
        <v>Tamioka San</v>
      </c>
      <c r="F32" s="13" t="str">
        <f>INDEX(Sheet2!G:G,MATCH(H32,Table1[[#All],[ID]],0))</f>
        <v>Blue Team</v>
      </c>
      <c r="G32" s="3">
        <v>0</v>
      </c>
      <c r="H32" s="14">
        <v>175</v>
      </c>
    </row>
    <row r="33" spans="1:8" x14ac:dyDescent="0.25">
      <c r="A33" s="15">
        <v>1086395</v>
      </c>
      <c r="B33" s="16" t="s">
        <v>253</v>
      </c>
      <c r="C33" s="14">
        <v>0</v>
      </c>
      <c r="D33" s="14" t="s">
        <v>298</v>
      </c>
      <c r="E33" s="13" t="str">
        <f>INDEX(Table1[[#All],[Equipo]],MATCH(H33,Table1[[#All],[ID]],0))</f>
        <v>Mojojojo</v>
      </c>
      <c r="F33" s="13" t="str">
        <f>INDEX(Sheet2!G:G,MATCH(H33,Table1[[#All],[ID]],0))</f>
        <v>Blue Team</v>
      </c>
      <c r="G33" s="3">
        <v>0</v>
      </c>
      <c r="H33" s="17">
        <v>182</v>
      </c>
    </row>
    <row r="34" spans="1:8" x14ac:dyDescent="0.25">
      <c r="A34" s="12">
        <v>1086631</v>
      </c>
      <c r="B34" s="13" t="s">
        <v>254</v>
      </c>
      <c r="C34" s="14">
        <v>0</v>
      </c>
      <c r="D34" s="14" t="s">
        <v>298</v>
      </c>
      <c r="E34" s="13" t="str">
        <f>INDEX(Table1[[#All],[Equipo]],MATCH(H34,Table1[[#All],[ID]],0))</f>
        <v>Mojojojo</v>
      </c>
      <c r="F34" s="13" t="str">
        <f>INDEX(Sheet2!G:G,MATCH(H34,Table1[[#All],[ID]],0))</f>
        <v>Blue Team</v>
      </c>
      <c r="G34" s="3">
        <v>0</v>
      </c>
      <c r="H34" s="14">
        <v>182</v>
      </c>
    </row>
    <row r="35" spans="1:8" x14ac:dyDescent="0.25">
      <c r="A35" s="15">
        <v>1089480</v>
      </c>
      <c r="B35" s="16" t="s">
        <v>255</v>
      </c>
      <c r="C35" s="14">
        <v>0</v>
      </c>
      <c r="D35" s="14" t="s">
        <v>298</v>
      </c>
      <c r="E35" s="13" t="str">
        <f>INDEX(Table1[[#All],[Equipo]],MATCH(H35,Table1[[#All],[ID]],0))</f>
        <v>Mojojojo</v>
      </c>
      <c r="F35" s="13" t="str">
        <f>INDEX(Sheet2!G:G,MATCH(H35,Table1[[#All],[ID]],0))</f>
        <v>Blue Team</v>
      </c>
      <c r="G35" s="3">
        <v>0</v>
      </c>
      <c r="H35" s="17">
        <v>182</v>
      </c>
    </row>
    <row r="36" spans="1:8" x14ac:dyDescent="0.25">
      <c r="A36" s="15">
        <v>1092228</v>
      </c>
      <c r="B36" s="16" t="s">
        <v>171</v>
      </c>
      <c r="C36" s="14">
        <v>0</v>
      </c>
      <c r="D36" s="14" t="s">
        <v>298</v>
      </c>
      <c r="E36" s="13" t="str">
        <f>INDEX(Table1[[#All],[Equipo]],MATCH(H36,Table1[[#All],[ID]],0))</f>
        <v>Atom</v>
      </c>
      <c r="F36" s="13" t="str">
        <f>INDEX(Sheet2!G:G,MATCH(H36,Table1[[#All],[ID]],0))</f>
        <v>Red Team</v>
      </c>
      <c r="G36" s="3">
        <v>0</v>
      </c>
      <c r="H36" s="17">
        <v>151</v>
      </c>
    </row>
    <row r="37" spans="1:8" x14ac:dyDescent="0.25">
      <c r="A37" s="12">
        <v>1093669</v>
      </c>
      <c r="B37" s="13" t="s">
        <v>172</v>
      </c>
      <c r="C37" s="14">
        <v>0</v>
      </c>
      <c r="D37" s="14" t="s">
        <v>298</v>
      </c>
      <c r="E37" s="13" t="str">
        <f>INDEX(Table1[[#All],[Equipo]],MATCH(H37,Table1[[#All],[ID]],0))</f>
        <v>Atom</v>
      </c>
      <c r="F37" s="13" t="str">
        <f>INDEX(Sheet2!G:G,MATCH(H37,Table1[[#All],[ID]],0))</f>
        <v>Red Team</v>
      </c>
      <c r="G37" s="3">
        <v>0</v>
      </c>
      <c r="H37" s="14">
        <v>151</v>
      </c>
    </row>
    <row r="38" spans="1:8" x14ac:dyDescent="0.25">
      <c r="A38" s="15">
        <v>1090359</v>
      </c>
      <c r="B38" s="16" t="s">
        <v>173</v>
      </c>
      <c r="C38" s="14">
        <v>0</v>
      </c>
      <c r="D38" s="14" t="s">
        <v>298</v>
      </c>
      <c r="E38" s="13" t="str">
        <f>INDEX(Table1[[#All],[Equipo]],MATCH(H38,Table1[[#All],[ID]],0))</f>
        <v>Atom</v>
      </c>
      <c r="F38" s="13" t="str">
        <f>INDEX(Sheet2!G:G,MATCH(H38,Table1[[#All],[ID]],0))</f>
        <v>Red Team</v>
      </c>
      <c r="G38" s="3">
        <v>0</v>
      </c>
      <c r="H38" s="17">
        <v>151</v>
      </c>
    </row>
    <row r="39" spans="1:8" x14ac:dyDescent="0.25">
      <c r="A39" s="12">
        <v>1088617</v>
      </c>
      <c r="B39" s="13" t="s">
        <v>180</v>
      </c>
      <c r="C39" s="14">
        <v>0</v>
      </c>
      <c r="D39" s="14" t="s">
        <v>298</v>
      </c>
      <c r="E39" s="13" t="str">
        <f>INDEX(Table1[[#All],[Equipo]],MATCH(H39,Table1[[#All],[ID]],0))</f>
        <v>cerberus</v>
      </c>
      <c r="F39" s="13" t="str">
        <f>INDEX(Sheet2!G:G,MATCH(H39,Table1[[#All],[ID]],0))</f>
        <v>Red Team</v>
      </c>
      <c r="G39" s="3">
        <v>0</v>
      </c>
      <c r="H39" s="14">
        <v>154</v>
      </c>
    </row>
    <row r="40" spans="1:8" x14ac:dyDescent="0.25">
      <c r="A40" s="15">
        <v>1094106</v>
      </c>
      <c r="B40" s="16" t="s">
        <v>181</v>
      </c>
      <c r="C40" s="14">
        <v>0</v>
      </c>
      <c r="D40" s="14" t="s">
        <v>298</v>
      </c>
      <c r="E40" s="13" t="str">
        <f>INDEX(Table1[[#All],[Equipo]],MATCH(H40,Table1[[#All],[ID]],0))</f>
        <v>cerberus</v>
      </c>
      <c r="F40" s="13" t="str">
        <f>INDEX(Sheet2!G:G,MATCH(H40,Table1[[#All],[ID]],0))</f>
        <v>Red Team</v>
      </c>
      <c r="G40" s="3">
        <v>0</v>
      </c>
      <c r="H40" s="17">
        <v>154</v>
      </c>
    </row>
    <row r="41" spans="1:8" x14ac:dyDescent="0.25">
      <c r="A41" s="12">
        <v>1092917</v>
      </c>
      <c r="B41" s="13" t="s">
        <v>188</v>
      </c>
      <c r="C41" s="14">
        <v>0</v>
      </c>
      <c r="D41" s="14" t="s">
        <v>298</v>
      </c>
      <c r="E41" s="13" t="str">
        <f>INDEX(Table1[[#All],[Equipo]],MATCH(H41,Table1[[#All],[ID]],0))</f>
        <v>Jortrol</v>
      </c>
      <c r="F41" s="13" t="str">
        <f>INDEX(Sheet2!G:G,MATCH(H41,Table1[[#All],[ID]],0))</f>
        <v>Red Team</v>
      </c>
      <c r="G41" s="3">
        <v>0</v>
      </c>
      <c r="H41" s="14">
        <v>157</v>
      </c>
    </row>
    <row r="42" spans="1:8" x14ac:dyDescent="0.25">
      <c r="A42" s="15">
        <v>1095214</v>
      </c>
      <c r="B42" s="16" t="s">
        <v>189</v>
      </c>
      <c r="C42" s="14">
        <v>0</v>
      </c>
      <c r="D42" s="14" t="s">
        <v>298</v>
      </c>
      <c r="E42" s="13" t="str">
        <f>INDEX(Table1[[#All],[Equipo]],MATCH(H42,Table1[[#All],[ID]],0))</f>
        <v>Jortrol</v>
      </c>
      <c r="F42" s="13" t="str">
        <f>INDEX(Sheet2!G:G,MATCH(H42,Table1[[#All],[ID]],0))</f>
        <v>Red Team</v>
      </c>
      <c r="G42" s="3">
        <v>0</v>
      </c>
      <c r="H42" s="17">
        <v>157</v>
      </c>
    </row>
    <row r="43" spans="1:8" x14ac:dyDescent="0.25">
      <c r="A43" s="12">
        <v>1094127</v>
      </c>
      <c r="B43" s="13" t="s">
        <v>190</v>
      </c>
      <c r="C43" s="14">
        <v>0</v>
      </c>
      <c r="D43" s="14" t="s">
        <v>298</v>
      </c>
      <c r="E43" s="13" t="str">
        <f>INDEX(Table1[[#All],[Equipo]],MATCH(H43,Table1[[#All],[ID]],0))</f>
        <v>Jortrol</v>
      </c>
      <c r="F43" s="13" t="str">
        <f>INDEX(Sheet2!G:G,MATCH(H43,Table1[[#All],[ID]],0))</f>
        <v>Red Team</v>
      </c>
      <c r="G43" s="3">
        <v>0</v>
      </c>
      <c r="H43" s="14">
        <v>157</v>
      </c>
    </row>
    <row r="44" spans="1:8" x14ac:dyDescent="0.25">
      <c r="A44" s="15">
        <v>1093109</v>
      </c>
      <c r="B44" s="16" t="s">
        <v>237</v>
      </c>
      <c r="C44" s="14">
        <v>0</v>
      </c>
      <c r="D44" s="14" t="s">
        <v>298</v>
      </c>
      <c r="E44" s="13" t="str">
        <f>INDEX(Table1[[#All],[Equipo]],MATCH(H44,Table1[[#All],[ID]],0))</f>
        <v>Ikon ALLY</v>
      </c>
      <c r="F44" s="13" t="str">
        <f>INDEX(Sheet2!G:G,MATCH(H44,Table1[[#All],[ID]],0))</f>
        <v>Red Team</v>
      </c>
      <c r="G44" s="3">
        <v>0</v>
      </c>
      <c r="H44" s="17">
        <v>176</v>
      </c>
    </row>
    <row r="45" spans="1:8" x14ac:dyDescent="0.25">
      <c r="A45" s="12">
        <v>1096017</v>
      </c>
      <c r="B45" s="13" t="s">
        <v>238</v>
      </c>
      <c r="C45" s="14">
        <v>0</v>
      </c>
      <c r="D45" s="14" t="s">
        <v>298</v>
      </c>
      <c r="E45" s="13" t="str">
        <f>INDEX(Table1[[#All],[Equipo]],MATCH(H45,Table1[[#All],[ID]],0))</f>
        <v>Ikon ALLY</v>
      </c>
      <c r="F45" s="13" t="str">
        <f>INDEX(Sheet2!G:G,MATCH(H45,Table1[[#All],[ID]],0))</f>
        <v>Red Team</v>
      </c>
      <c r="G45" s="3">
        <v>0</v>
      </c>
      <c r="H45" s="14">
        <v>176</v>
      </c>
    </row>
    <row r="46" spans="1:8" x14ac:dyDescent="0.25">
      <c r="A46" s="15">
        <v>1093629</v>
      </c>
      <c r="B46" s="16" t="s">
        <v>239</v>
      </c>
      <c r="C46" s="14">
        <v>0</v>
      </c>
      <c r="D46" s="14" t="s">
        <v>298</v>
      </c>
      <c r="E46" s="13" t="str">
        <f>INDEX(Table1[[#All],[Equipo]],MATCH(H46,Table1[[#All],[ID]],0))</f>
        <v>Ikon ALLY</v>
      </c>
      <c r="F46" s="13" t="str">
        <f>INDEX(Sheet2!G:G,MATCH(H46,Table1[[#All],[ID]],0))</f>
        <v>Red Team</v>
      </c>
      <c r="G46" s="3">
        <v>0</v>
      </c>
      <c r="H46" s="17">
        <v>176</v>
      </c>
    </row>
    <row r="47" spans="1:8" x14ac:dyDescent="0.25">
      <c r="A47" s="15">
        <v>1097269</v>
      </c>
      <c r="B47" s="16" t="s">
        <v>248</v>
      </c>
      <c r="C47" s="14">
        <v>0</v>
      </c>
      <c r="D47" s="14" t="s">
        <v>298</v>
      </c>
      <c r="E47" s="13" t="str">
        <f>INDEX(Table1[[#All],[Equipo]],MATCH(H47,Table1[[#All],[ID]],0))</f>
        <v>Artorias</v>
      </c>
      <c r="F47" s="13" t="str">
        <f>INDEX(Sheet2!G:G,MATCH(H47,Table1[[#All],[ID]],0))</f>
        <v>Red Team</v>
      </c>
      <c r="G47" s="3">
        <v>0</v>
      </c>
      <c r="H47" s="17">
        <v>180</v>
      </c>
    </row>
    <row r="48" spans="1:8" x14ac:dyDescent="0.25">
      <c r="A48" s="12">
        <v>1090903</v>
      </c>
      <c r="B48" s="13" t="s">
        <v>249</v>
      </c>
      <c r="C48" s="14">
        <v>0</v>
      </c>
      <c r="D48" s="14" t="s">
        <v>298</v>
      </c>
      <c r="E48" s="13" t="str">
        <f>INDEX(Table1[[#All],[Equipo]],MATCH(H48,Table1[[#All],[ID]],0))</f>
        <v>Artorias</v>
      </c>
      <c r="F48" s="13" t="str">
        <f>INDEX(Sheet2!G:G,MATCH(H48,Table1[[#All],[ID]],0))</f>
        <v>Red Team</v>
      </c>
      <c r="G48" s="3">
        <v>0</v>
      </c>
      <c r="H48" s="14">
        <v>180</v>
      </c>
    </row>
    <row r="49" spans="1:8" x14ac:dyDescent="0.25">
      <c r="A49" s="15">
        <v>1075273</v>
      </c>
      <c r="B49" s="16" t="s">
        <v>213</v>
      </c>
      <c r="C49" s="14">
        <v>0</v>
      </c>
      <c r="D49" s="14" t="s">
        <v>298</v>
      </c>
      <c r="E49" s="13" t="str">
        <f>INDEX(Table1[[#All],[Equipo]],MATCH(H49,Table1[[#All],[ID]],0))</f>
        <v>Saktivantamaina</v>
      </c>
      <c r="F49" s="13" t="str">
        <f>INDEX(Sheet2!G:G,MATCH(H49,Table1[[#All],[ID]],0))</f>
        <v>Red Team</v>
      </c>
      <c r="G49" s="3">
        <v>0</v>
      </c>
      <c r="H49" s="17">
        <v>166</v>
      </c>
    </row>
    <row r="50" spans="1:8" x14ac:dyDescent="0.25">
      <c r="A50" s="12">
        <v>1074175</v>
      </c>
      <c r="B50" s="13" t="s">
        <v>214</v>
      </c>
      <c r="C50" s="14">
        <v>0</v>
      </c>
      <c r="D50" s="14" t="s">
        <v>298</v>
      </c>
      <c r="E50" s="13" t="str">
        <f>INDEX(Table1[[#All],[Equipo]],MATCH(H50,Table1[[#All],[ID]],0))</f>
        <v>Saktivantamaina</v>
      </c>
      <c r="F50" s="13" t="str">
        <f>INDEX(Sheet2!G:G,MATCH(H50,Table1[[#All],[ID]],0))</f>
        <v>Red Team</v>
      </c>
      <c r="G50" s="3">
        <v>0</v>
      </c>
      <c r="H50" s="14">
        <v>166</v>
      </c>
    </row>
    <row r="51" spans="1:8" x14ac:dyDescent="0.25">
      <c r="A51" s="15">
        <v>1076972</v>
      </c>
      <c r="B51" s="16" t="s">
        <v>215</v>
      </c>
      <c r="C51" s="14">
        <v>0</v>
      </c>
      <c r="D51" s="14" t="s">
        <v>298</v>
      </c>
      <c r="E51" s="13" t="str">
        <f>INDEX(Table1[[#All],[Equipo]],MATCH(H51,Table1[[#All],[ID]],0))</f>
        <v>Saktivantamaina</v>
      </c>
      <c r="F51" s="13" t="str">
        <f>INDEX(Sheet2!G:G,MATCH(H51,Table1[[#All],[ID]],0))</f>
        <v>Red Team</v>
      </c>
      <c r="G51" s="3">
        <v>0</v>
      </c>
      <c r="H51" s="17">
        <v>166</v>
      </c>
    </row>
    <row r="52" spans="1:8" x14ac:dyDescent="0.25">
      <c r="A52" s="12">
        <v>1073422</v>
      </c>
      <c r="B52" s="13" t="s">
        <v>229</v>
      </c>
      <c r="C52" s="14">
        <v>0</v>
      </c>
      <c r="D52" s="14" t="s">
        <v>298</v>
      </c>
      <c r="E52" s="13" t="str">
        <f>INDEX(Table1[[#All],[Equipo]],MATCH(H52,Table1[[#All],[ID]],0))</f>
        <v>Harver 2.0</v>
      </c>
      <c r="F52" s="13" t="str">
        <f>INDEX(Sheet2!G:G,MATCH(H52,Table1[[#All],[ID]],0))</f>
        <v>Red Team</v>
      </c>
      <c r="G52" s="3">
        <v>0</v>
      </c>
      <c r="H52" s="14">
        <v>172</v>
      </c>
    </row>
    <row r="53" spans="1:8" x14ac:dyDescent="0.25">
      <c r="A53" s="15">
        <v>1064545</v>
      </c>
      <c r="B53" s="16" t="s">
        <v>230</v>
      </c>
      <c r="C53" s="14">
        <v>0</v>
      </c>
      <c r="D53" s="14" t="s">
        <v>298</v>
      </c>
      <c r="E53" s="13" t="str">
        <f>INDEX(Table1[[#All],[Equipo]],MATCH(H53,Table1[[#All],[ID]],0))</f>
        <v>Harver 2.0</v>
      </c>
      <c r="F53" s="13" t="str">
        <f>INDEX(Sheet2!G:G,MATCH(H53,Table1[[#All],[ID]],0))</f>
        <v>Red Team</v>
      </c>
      <c r="G53" s="3">
        <v>0</v>
      </c>
      <c r="H53" s="17">
        <v>172</v>
      </c>
    </row>
    <row r="54" spans="1:8" x14ac:dyDescent="0.25">
      <c r="A54" s="12">
        <v>1088298</v>
      </c>
      <c r="B54" s="13" t="s">
        <v>210</v>
      </c>
      <c r="C54" s="14">
        <v>0</v>
      </c>
      <c r="D54" s="14" t="s">
        <v>298</v>
      </c>
      <c r="E54" s="13" t="str">
        <f>INDEX(Table1[[#All],[Equipo]],MATCH(H54,Table1[[#All],[ID]],0))</f>
        <v>Undefined</v>
      </c>
      <c r="F54" s="13" t="str">
        <f>INDEX(Sheet2!G:G,MATCH(H54,Table1[[#All],[ID]],0))</f>
        <v>Red Team</v>
      </c>
      <c r="G54" s="3">
        <v>0</v>
      </c>
      <c r="H54" s="14">
        <v>165</v>
      </c>
    </row>
    <row r="55" spans="1:8" x14ac:dyDescent="0.25">
      <c r="A55" s="15">
        <v>1086371</v>
      </c>
      <c r="B55" s="16" t="s">
        <v>211</v>
      </c>
      <c r="C55" s="14">
        <v>0</v>
      </c>
      <c r="D55" s="14" t="s">
        <v>298</v>
      </c>
      <c r="E55" s="13" t="str">
        <f>INDEX(Table1[[#All],[Equipo]],MATCH(H55,Table1[[#All],[ID]],0))</f>
        <v>Undefined</v>
      </c>
      <c r="F55" s="13" t="str">
        <f>INDEX(Sheet2!G:G,MATCH(H55,Table1[[#All],[ID]],0))</f>
        <v>Red Team</v>
      </c>
      <c r="G55" s="3">
        <v>0</v>
      </c>
      <c r="H55" s="17">
        <v>165</v>
      </c>
    </row>
    <row r="56" spans="1:8" x14ac:dyDescent="0.25">
      <c r="A56" s="12">
        <v>1086699</v>
      </c>
      <c r="B56" s="13" t="s">
        <v>212</v>
      </c>
      <c r="C56" s="14">
        <v>0</v>
      </c>
      <c r="D56" s="14" t="s">
        <v>298</v>
      </c>
      <c r="E56" s="13" t="str">
        <f>INDEX(Table1[[#All],[Equipo]],MATCH(H56,Table1[[#All],[ID]],0))</f>
        <v>Undefined</v>
      </c>
      <c r="F56" s="13" t="str">
        <f>INDEX(Sheet2!G:G,MATCH(H56,Table1[[#All],[ID]],0))</f>
        <v>Red Team</v>
      </c>
      <c r="G56" s="3">
        <v>0</v>
      </c>
      <c r="H56" s="14">
        <v>165</v>
      </c>
    </row>
    <row r="57" spans="1:8" x14ac:dyDescent="0.25">
      <c r="A57" s="15">
        <v>1087926</v>
      </c>
      <c r="B57" s="16" t="s">
        <v>226</v>
      </c>
      <c r="C57" s="14">
        <v>0</v>
      </c>
      <c r="D57" s="14" t="s">
        <v>298</v>
      </c>
      <c r="E57" s="13" t="str">
        <f>INDEX(Table1[[#All],[Equipo]],MATCH(H57,Table1[[#All],[ID]],0))</f>
        <v>Wilson</v>
      </c>
      <c r="F57" s="13" t="str">
        <f>INDEX(Sheet2!G:G,MATCH(H57,Table1[[#All],[ID]],0))</f>
        <v>Red Team</v>
      </c>
      <c r="G57" s="3">
        <v>0</v>
      </c>
      <c r="H57" s="17">
        <v>171</v>
      </c>
    </row>
    <row r="58" spans="1:8" x14ac:dyDescent="0.25">
      <c r="A58" s="12">
        <v>1087764</v>
      </c>
      <c r="B58" s="13" t="s">
        <v>227</v>
      </c>
      <c r="C58" s="14">
        <v>0</v>
      </c>
      <c r="D58" s="14" t="s">
        <v>298</v>
      </c>
      <c r="E58" s="13" t="str">
        <f>INDEX(Table1[[#All],[Equipo]],MATCH(H58,Table1[[#All],[ID]],0))</f>
        <v>Wilson</v>
      </c>
      <c r="F58" s="13" t="str">
        <f>INDEX(Sheet2!G:G,MATCH(H58,Table1[[#All],[ID]],0))</f>
        <v>Red Team</v>
      </c>
      <c r="G58" s="3">
        <v>0</v>
      </c>
      <c r="H58" s="14">
        <v>171</v>
      </c>
    </row>
    <row r="59" spans="1:8" x14ac:dyDescent="0.25">
      <c r="A59" s="15">
        <v>1088066</v>
      </c>
      <c r="B59" s="16" t="s">
        <v>228</v>
      </c>
      <c r="C59" s="14">
        <v>0</v>
      </c>
      <c r="D59" s="14" t="s">
        <v>298</v>
      </c>
      <c r="E59" s="13" t="str">
        <f>INDEX(Table1[[#All],[Equipo]],MATCH(H59,Table1[[#All],[ID]],0))</f>
        <v>Wilson</v>
      </c>
      <c r="F59" s="13" t="str">
        <f>INDEX(Sheet2!G:G,MATCH(H59,Table1[[#All],[ID]],0))</f>
        <v>Red Team</v>
      </c>
      <c r="G59" s="3">
        <v>0</v>
      </c>
      <c r="H59" s="17">
        <v>171</v>
      </c>
    </row>
    <row r="60" spans="1:8" x14ac:dyDescent="0.25">
      <c r="A60" s="12">
        <v>1087552</v>
      </c>
      <c r="B60" s="13" t="s">
        <v>250</v>
      </c>
      <c r="C60" s="14">
        <v>0</v>
      </c>
      <c r="D60" s="14" t="s">
        <v>298</v>
      </c>
      <c r="E60" s="13" t="str">
        <f>INDEX(Table1[[#All],[Equipo]],MATCH(H60,Table1[[#All],[ID]],0))</f>
        <v>Syfurios X</v>
      </c>
      <c r="F60" s="13" t="str">
        <f>INDEX(Sheet2!G:G,MATCH(H60,Table1[[#All],[ID]],0))</f>
        <v>Red Team</v>
      </c>
      <c r="G60" s="3">
        <v>0</v>
      </c>
      <c r="H60" s="14">
        <v>181</v>
      </c>
    </row>
    <row r="61" spans="1:8" x14ac:dyDescent="0.25">
      <c r="A61" s="15">
        <v>1089464</v>
      </c>
      <c r="B61" s="16" t="s">
        <v>251</v>
      </c>
      <c r="C61" s="14">
        <v>0</v>
      </c>
      <c r="D61" s="14" t="s">
        <v>298</v>
      </c>
      <c r="E61" s="13" t="str">
        <f>INDEX(Table1[[#All],[Equipo]],MATCH(H61,Table1[[#All],[ID]],0))</f>
        <v>Syfurios X</v>
      </c>
      <c r="F61" s="13" t="str">
        <f>INDEX(Sheet2!G:G,MATCH(H61,Table1[[#All],[ID]],0))</f>
        <v>Red Team</v>
      </c>
      <c r="G61" s="3">
        <v>0</v>
      </c>
      <c r="H61" s="17">
        <v>181</v>
      </c>
    </row>
    <row r="62" spans="1:8" x14ac:dyDescent="0.25">
      <c r="A62" s="12">
        <v>1089311</v>
      </c>
      <c r="B62" s="13" t="s">
        <v>252</v>
      </c>
      <c r="C62" s="14">
        <v>0</v>
      </c>
      <c r="D62" s="14" t="s">
        <v>298</v>
      </c>
      <c r="E62" s="13" t="str">
        <f>INDEX(Table1[[#All],[Equipo]],MATCH(H62,Table1[[#All],[ID]],0))</f>
        <v>Syfurios X</v>
      </c>
      <c r="F62" s="13" t="str">
        <f>INDEX(Sheet2!G:G,MATCH(H62,Table1[[#All],[ID]],0))</f>
        <v>Red Team</v>
      </c>
      <c r="G62" s="3">
        <v>0</v>
      </c>
      <c r="H62" s="14">
        <v>181</v>
      </c>
    </row>
    <row r="63" spans="1:8" x14ac:dyDescent="0.25">
      <c r="A63" s="15">
        <v>1089629</v>
      </c>
      <c r="B63" s="16" t="s">
        <v>262</v>
      </c>
      <c r="C63" s="14">
        <v>0</v>
      </c>
      <c r="D63" s="14" t="s">
        <v>298</v>
      </c>
      <c r="E63" s="13" t="str">
        <f>INDEX(Table1[[#All],[Equipo]],MATCH(H63,Table1[[#All],[ID]],0))</f>
        <v>Dark-Star</v>
      </c>
      <c r="F63" s="13" t="str">
        <f>INDEX(Sheet2!G:G,MATCH(H63,Table1[[#All],[ID]],0))</f>
        <v>Red Team</v>
      </c>
      <c r="G63" s="3">
        <v>0</v>
      </c>
      <c r="H63" s="17">
        <v>185</v>
      </c>
    </row>
    <row r="64" spans="1:8" x14ac:dyDescent="0.25">
      <c r="A64" s="12">
        <v>1089053</v>
      </c>
      <c r="B64" s="13" t="s">
        <v>263</v>
      </c>
      <c r="C64" s="14">
        <v>0</v>
      </c>
      <c r="D64" s="14" t="s">
        <v>298</v>
      </c>
      <c r="E64" s="13" t="str">
        <f>INDEX(Table1[[#All],[Equipo]],MATCH(H64,Table1[[#All],[ID]],0))</f>
        <v>Dark-Star</v>
      </c>
      <c r="F64" s="13" t="str">
        <f>INDEX(Sheet2!G:G,MATCH(H64,Table1[[#All],[ID]],0))</f>
        <v>Red Team</v>
      </c>
      <c r="G64" s="3">
        <v>0</v>
      </c>
      <c r="H64" s="14">
        <v>185</v>
      </c>
    </row>
    <row r="65" spans="1:8" x14ac:dyDescent="0.25">
      <c r="A65" s="12">
        <v>1094935</v>
      </c>
      <c r="B65" s="13" t="s">
        <v>167</v>
      </c>
      <c r="C65" s="14">
        <v>0</v>
      </c>
      <c r="D65" s="14" t="s">
        <v>298</v>
      </c>
      <c r="E65" s="13" t="str">
        <f>INDEX(Table1[[#All],[Equipo]],MATCH(H65,Table1[[#All],[ID]],0))</f>
        <v>Mark-007</v>
      </c>
      <c r="F65" s="13" t="str">
        <f>INDEX(Sheet2!G:G,MATCH(H65,Table1[[#All],[ID]],0))</f>
        <v>Yellow Team</v>
      </c>
      <c r="G65" s="3">
        <v>0</v>
      </c>
      <c r="H65" s="14">
        <v>150</v>
      </c>
    </row>
    <row r="66" spans="1:8" x14ac:dyDescent="0.25">
      <c r="A66" s="15">
        <v>1094253</v>
      </c>
      <c r="B66" s="16" t="s">
        <v>169</v>
      </c>
      <c r="C66" s="14">
        <v>0</v>
      </c>
      <c r="D66" s="14" t="s">
        <v>298</v>
      </c>
      <c r="E66" s="13" t="str">
        <f>INDEX(Table1[[#All],[Equipo]],MATCH(H66,Table1[[#All],[ID]],0))</f>
        <v>Mark-007</v>
      </c>
      <c r="F66" s="13" t="str">
        <f>INDEX(Sheet2!G:G,MATCH(H66,Table1[[#All],[ID]],0))</f>
        <v>Yellow Team</v>
      </c>
      <c r="G66" s="3">
        <v>0</v>
      </c>
      <c r="H66" s="17">
        <v>150</v>
      </c>
    </row>
    <row r="67" spans="1:8" x14ac:dyDescent="0.25">
      <c r="A67" s="12">
        <v>1093003</v>
      </c>
      <c r="B67" s="13" t="s">
        <v>170</v>
      </c>
      <c r="C67" s="14">
        <v>0</v>
      </c>
      <c r="D67" s="14" t="s">
        <v>298</v>
      </c>
      <c r="E67" s="13" t="str">
        <f>INDEX(Table1[[#All],[Equipo]],MATCH(H67,Table1[[#All],[ID]],0))</f>
        <v>Mark-007</v>
      </c>
      <c r="F67" s="13" t="str">
        <f>INDEX(Sheet2!G:G,MATCH(H67,Table1[[#All],[ID]],0))</f>
        <v>Yellow Team</v>
      </c>
      <c r="G67" s="3">
        <v>0</v>
      </c>
      <c r="H67" s="14">
        <v>150</v>
      </c>
    </row>
    <row r="68" spans="1:8" x14ac:dyDescent="0.25">
      <c r="A68" s="15">
        <v>1095192</v>
      </c>
      <c r="B68" s="16" t="s">
        <v>177</v>
      </c>
      <c r="C68" s="14">
        <v>0</v>
      </c>
      <c r="D68" s="14" t="s">
        <v>298</v>
      </c>
      <c r="E68" s="13" t="str">
        <f>INDEX(Table1[[#All],[Equipo]],MATCH(H68,Table1[[#All],[ID]],0))</f>
        <v>KNGR2R</v>
      </c>
      <c r="F68" s="13" t="str">
        <f>INDEX(Sheet2!G:G,MATCH(H68,Table1[[#All],[ID]],0))</f>
        <v>Yellow Team</v>
      </c>
      <c r="G68" s="3">
        <v>0</v>
      </c>
      <c r="H68" s="17">
        <v>153</v>
      </c>
    </row>
    <row r="69" spans="1:8" x14ac:dyDescent="0.25">
      <c r="A69" s="12">
        <v>1093404</v>
      </c>
      <c r="B69" s="13" t="s">
        <v>178</v>
      </c>
      <c r="C69" s="14">
        <v>0</v>
      </c>
      <c r="D69" s="14" t="s">
        <v>298</v>
      </c>
      <c r="E69" s="13" t="str">
        <f>INDEX(Table1[[#All],[Equipo]],MATCH(H69,Table1[[#All],[ID]],0))</f>
        <v>KNGR2R</v>
      </c>
      <c r="F69" s="13" t="str">
        <f>INDEX(Sheet2!G:G,MATCH(H69,Table1[[#All],[ID]],0))</f>
        <v>Yellow Team</v>
      </c>
      <c r="G69" s="3">
        <v>0</v>
      </c>
      <c r="H69" s="14">
        <v>153</v>
      </c>
    </row>
    <row r="70" spans="1:8" x14ac:dyDescent="0.25">
      <c r="A70" s="15">
        <v>1095424</v>
      </c>
      <c r="B70" s="16" t="s">
        <v>179</v>
      </c>
      <c r="C70" s="14">
        <v>0</v>
      </c>
      <c r="D70" s="14" t="s">
        <v>298</v>
      </c>
      <c r="E70" s="13" t="str">
        <f>INDEX(Table1[[#All],[Equipo]],MATCH(H70,Table1[[#All],[ID]],0))</f>
        <v>KNGR2R</v>
      </c>
      <c r="F70" s="13" t="str">
        <f>INDEX(Sheet2!G:G,MATCH(H70,Table1[[#All],[ID]],0))</f>
        <v>Yellow Team</v>
      </c>
      <c r="G70" s="3">
        <v>0</v>
      </c>
      <c r="H70" s="17">
        <v>153</v>
      </c>
    </row>
    <row r="71" spans="1:8" x14ac:dyDescent="0.25">
      <c r="A71" s="15">
        <v>1092944</v>
      </c>
      <c r="B71" s="16" t="s">
        <v>185</v>
      </c>
      <c r="C71" s="14">
        <v>0</v>
      </c>
      <c r="D71" s="14" t="s">
        <v>298</v>
      </c>
      <c r="E71" s="13" t="str">
        <f>INDEX(Table1[[#All],[Equipo]],MATCH(H71,Table1[[#All],[ID]],0))</f>
        <v>RUCS</v>
      </c>
      <c r="F71" s="13" t="str">
        <f>INDEX(Sheet2!G:G,MATCH(H71,Table1[[#All],[ID]],0))</f>
        <v>Yellow Team</v>
      </c>
      <c r="G71" s="3">
        <v>0</v>
      </c>
      <c r="H71" s="17">
        <v>156</v>
      </c>
    </row>
    <row r="72" spans="1:8" x14ac:dyDescent="0.25">
      <c r="A72" s="12">
        <v>1094120</v>
      </c>
      <c r="B72" s="13" t="s">
        <v>186</v>
      </c>
      <c r="C72" s="14">
        <v>0</v>
      </c>
      <c r="D72" s="14" t="s">
        <v>298</v>
      </c>
      <c r="E72" s="13" t="str">
        <f>INDEX(Table1[[#All],[Equipo]],MATCH(H72,Table1[[#All],[ID]],0))</f>
        <v>RUCS</v>
      </c>
      <c r="F72" s="13" t="str">
        <f>INDEX(Sheet2!G:G,MATCH(H72,Table1[[#All],[ID]],0))</f>
        <v>Yellow Team</v>
      </c>
      <c r="G72" s="3">
        <v>0</v>
      </c>
      <c r="H72" s="14">
        <v>156</v>
      </c>
    </row>
    <row r="73" spans="1:8" x14ac:dyDescent="0.25">
      <c r="A73" s="15">
        <v>1092762</v>
      </c>
      <c r="B73" s="16" t="s">
        <v>187</v>
      </c>
      <c r="C73" s="14">
        <v>0</v>
      </c>
      <c r="D73" s="14" t="s">
        <v>298</v>
      </c>
      <c r="E73" s="13" t="str">
        <f>INDEX(Table1[[#All],[Equipo]],MATCH(H73,Table1[[#All],[ID]],0))</f>
        <v>RUCS</v>
      </c>
      <c r="F73" s="13" t="str">
        <f>INDEX(Sheet2!G:G,MATCH(H73,Table1[[#All],[ID]],0))</f>
        <v>Yellow Team</v>
      </c>
      <c r="G73" s="3">
        <v>0</v>
      </c>
      <c r="H73" s="17">
        <v>156</v>
      </c>
    </row>
    <row r="74" spans="1:8" x14ac:dyDescent="0.25">
      <c r="A74" s="12">
        <v>1093481</v>
      </c>
      <c r="B74" s="13" t="s">
        <v>231</v>
      </c>
      <c r="C74" s="14">
        <v>0</v>
      </c>
      <c r="D74" s="14" t="s">
        <v>298</v>
      </c>
      <c r="E74" s="13" t="str">
        <f>INDEX(Table1[[#All],[Equipo]],MATCH(H74,Table1[[#All],[ID]],0))</f>
        <v>JESKAI</v>
      </c>
      <c r="F74" s="13" t="str">
        <f>INDEX(Sheet2!G:G,MATCH(H74,Table1[[#All],[ID]],0))</f>
        <v>Yellow Team</v>
      </c>
      <c r="G74" s="3">
        <v>0</v>
      </c>
      <c r="H74" s="14">
        <v>174</v>
      </c>
    </row>
    <row r="75" spans="1:8" x14ac:dyDescent="0.25">
      <c r="A75" s="15">
        <v>1096600</v>
      </c>
      <c r="B75" s="16" t="s">
        <v>232</v>
      </c>
      <c r="C75" s="14">
        <v>0</v>
      </c>
      <c r="D75" s="14" t="s">
        <v>298</v>
      </c>
      <c r="E75" s="13" t="str">
        <f>INDEX(Table1[[#All],[Equipo]],MATCH(H75,Table1[[#All],[ID]],0))</f>
        <v>JESKAI</v>
      </c>
      <c r="F75" s="13" t="str">
        <f>INDEX(Sheet2!G:G,MATCH(H75,Table1[[#All],[ID]],0))</f>
        <v>Yellow Team</v>
      </c>
      <c r="G75" s="3">
        <v>0</v>
      </c>
      <c r="H75" s="17">
        <v>174</v>
      </c>
    </row>
    <row r="76" spans="1:8" x14ac:dyDescent="0.25">
      <c r="A76" s="12">
        <v>1093026</v>
      </c>
      <c r="B76" s="13" t="s">
        <v>233</v>
      </c>
      <c r="C76" s="14">
        <v>0</v>
      </c>
      <c r="D76" s="14" t="s">
        <v>298</v>
      </c>
      <c r="E76" s="13" t="str">
        <f>INDEX(Table1[[#All],[Equipo]],MATCH(H76,Table1[[#All],[ID]],0))</f>
        <v>JESKAI</v>
      </c>
      <c r="F76" s="13" t="str">
        <f>INDEX(Sheet2!G:G,MATCH(H76,Table1[[#All],[ID]],0))</f>
        <v>Yellow Team</v>
      </c>
      <c r="G76" s="3">
        <v>0</v>
      </c>
      <c r="H76" s="14">
        <v>174</v>
      </c>
    </row>
    <row r="77" spans="1:8" x14ac:dyDescent="0.25">
      <c r="A77" s="15">
        <v>1096372</v>
      </c>
      <c r="B77" s="16" t="s">
        <v>246</v>
      </c>
      <c r="C77" s="14">
        <v>0</v>
      </c>
      <c r="D77" s="14" t="s">
        <v>298</v>
      </c>
      <c r="E77" s="13" t="str">
        <f>INDEX(Table1[[#All],[Equipo]],MATCH(H77,Table1[[#All],[ID]],0))</f>
        <v>GodKiller</v>
      </c>
      <c r="F77" s="13" t="str">
        <f>INDEX(Sheet2!G:G,MATCH(H77,Table1[[#All],[ID]],0))</f>
        <v>Yellow Team</v>
      </c>
      <c r="G77" s="3">
        <v>0</v>
      </c>
      <c r="H77" s="17">
        <v>179</v>
      </c>
    </row>
    <row r="78" spans="1:8" x14ac:dyDescent="0.25">
      <c r="A78" s="12">
        <v>1096742</v>
      </c>
      <c r="B78" s="13" t="s">
        <v>247</v>
      </c>
      <c r="C78" s="14">
        <v>0</v>
      </c>
      <c r="D78" s="14" t="s">
        <v>298</v>
      </c>
      <c r="E78" s="13" t="str">
        <f>INDEX(Table1[[#All],[Equipo]],MATCH(H78,Table1[[#All],[ID]],0))</f>
        <v>GodKiller</v>
      </c>
      <c r="F78" s="13" t="str">
        <f>INDEX(Sheet2!G:G,MATCH(H78,Table1[[#All],[ID]],0))</f>
        <v>Yellow Team</v>
      </c>
      <c r="G78" s="3">
        <v>0</v>
      </c>
      <c r="H78" s="14">
        <v>179</v>
      </c>
    </row>
    <row r="79" spans="1:8" x14ac:dyDescent="0.25">
      <c r="A79" s="12">
        <v>1074213</v>
      </c>
      <c r="B79" s="13" t="s">
        <v>201</v>
      </c>
      <c r="C79" s="14">
        <v>0</v>
      </c>
      <c r="D79" s="14" t="s">
        <v>298</v>
      </c>
      <c r="E79" s="13" t="str">
        <f>INDEX(Table1[[#All],[Equipo]],MATCH(H79,Table1[[#All],[ID]],0))</f>
        <v>Ajax</v>
      </c>
      <c r="F79" s="13" t="str">
        <f>INDEX(Sheet2!G:G,MATCH(H79,Table1[[#All],[ID]],0))</f>
        <v>Yellow Team</v>
      </c>
      <c r="G79" s="3">
        <v>0</v>
      </c>
      <c r="H79" s="14">
        <v>161</v>
      </c>
    </row>
    <row r="80" spans="1:8" x14ac:dyDescent="0.25">
      <c r="A80" s="15">
        <v>1075268</v>
      </c>
      <c r="B80" s="16" t="s">
        <v>202</v>
      </c>
      <c r="C80" s="14">
        <v>0</v>
      </c>
      <c r="D80" s="14" t="s">
        <v>298</v>
      </c>
      <c r="E80" s="13" t="str">
        <f>INDEX(Table1[[#All],[Equipo]],MATCH(H80,Table1[[#All],[ID]],0))</f>
        <v>Ajax</v>
      </c>
      <c r="F80" s="13" t="str">
        <f>INDEX(Sheet2!G:G,MATCH(H80,Table1[[#All],[ID]],0))</f>
        <v>Yellow Team</v>
      </c>
      <c r="G80" s="3">
        <v>0</v>
      </c>
      <c r="H80" s="17">
        <v>161</v>
      </c>
    </row>
    <row r="81" spans="1:8" x14ac:dyDescent="0.25">
      <c r="A81" s="12">
        <v>1076404</v>
      </c>
      <c r="B81" s="13" t="s">
        <v>203</v>
      </c>
      <c r="C81" s="14">
        <v>0</v>
      </c>
      <c r="D81" s="14" t="s">
        <v>298</v>
      </c>
      <c r="E81" s="13" t="str">
        <f>INDEX(Table1[[#All],[Equipo]],MATCH(H81,Table1[[#All],[ID]],0))</f>
        <v>Ajax</v>
      </c>
      <c r="F81" s="13" t="str">
        <f>INDEX(Sheet2!G:G,MATCH(H81,Table1[[#All],[ID]],0))</f>
        <v>Yellow Team</v>
      </c>
      <c r="G81" s="3">
        <v>0</v>
      </c>
      <c r="H81" s="14">
        <v>161</v>
      </c>
    </row>
    <row r="82" spans="1:8" x14ac:dyDescent="0.25">
      <c r="A82" s="15">
        <v>1074439</v>
      </c>
      <c r="B82" s="16" t="s">
        <v>219</v>
      </c>
      <c r="C82" s="14">
        <v>0</v>
      </c>
      <c r="D82" s="14" t="s">
        <v>298</v>
      </c>
      <c r="E82" s="13" t="str">
        <f>INDEX(Table1[[#All],[Equipo]],MATCH(H82,Table1[[#All],[ID]],0))</f>
        <v>T-Seven</v>
      </c>
      <c r="F82" s="13" t="str">
        <f>INDEX(Sheet2!G:G,MATCH(H82,Table1[[#All],[ID]],0))</f>
        <v>Yellow Team</v>
      </c>
      <c r="G82" s="3">
        <v>0</v>
      </c>
      <c r="H82" s="17">
        <v>168</v>
      </c>
    </row>
    <row r="83" spans="1:8" x14ac:dyDescent="0.25">
      <c r="A83" s="12">
        <v>1077352</v>
      </c>
      <c r="B83" s="13" t="s">
        <v>220</v>
      </c>
      <c r="C83" s="14">
        <v>0</v>
      </c>
      <c r="D83" s="14" t="s">
        <v>298</v>
      </c>
      <c r="E83" s="13" t="str">
        <f>INDEX(Table1[[#All],[Equipo]],MATCH(H83,Table1[[#All],[ID]],0))</f>
        <v>T-Seven</v>
      </c>
      <c r="F83" s="13" t="str">
        <f>INDEX(Sheet2!G:G,MATCH(H83,Table1[[#All],[ID]],0))</f>
        <v>Yellow Team</v>
      </c>
      <c r="G83" s="3">
        <v>0</v>
      </c>
      <c r="H83" s="14">
        <v>168</v>
      </c>
    </row>
    <row r="84" spans="1:8" x14ac:dyDescent="0.25">
      <c r="A84" s="15">
        <v>1075327</v>
      </c>
      <c r="B84" s="16" t="s">
        <v>221</v>
      </c>
      <c r="C84" s="14">
        <v>0</v>
      </c>
      <c r="D84" s="14" t="s">
        <v>298</v>
      </c>
      <c r="E84" s="13" t="str">
        <f>INDEX(Table1[[#All],[Equipo]],MATCH(H84,Table1[[#All],[ID]],0))</f>
        <v>T-Seven</v>
      </c>
      <c r="F84" s="13" t="str">
        <f>INDEX(Sheet2!G:G,MATCH(H84,Table1[[#All],[ID]],0))</f>
        <v>Yellow Team</v>
      </c>
      <c r="G84" s="3">
        <v>0</v>
      </c>
      <c r="H84" s="17">
        <v>168</v>
      </c>
    </row>
    <row r="85" spans="1:8" x14ac:dyDescent="0.25">
      <c r="A85" s="15">
        <v>1074570</v>
      </c>
      <c r="B85" s="16" t="s">
        <v>264</v>
      </c>
      <c r="C85" s="14">
        <v>0</v>
      </c>
      <c r="D85" s="14" t="s">
        <v>298</v>
      </c>
      <c r="E85" s="13" t="str">
        <f>INDEX(Table1[[#All],[Equipo]],MATCH(H85,Table1[[#All],[ID]],0))</f>
        <v>Tony</v>
      </c>
      <c r="F85" s="13" t="str">
        <f>INDEX(Sheet2!G:G,MATCH(H85,Table1[[#All],[ID]],0))</f>
        <v>Yellow Team</v>
      </c>
      <c r="G85" s="3">
        <v>0</v>
      </c>
      <c r="H85" s="17">
        <v>186</v>
      </c>
    </row>
    <row r="86" spans="1:8" x14ac:dyDescent="0.25">
      <c r="A86" s="12">
        <v>1076686</v>
      </c>
      <c r="B86" s="13" t="s">
        <v>265</v>
      </c>
      <c r="C86" s="14">
        <v>0</v>
      </c>
      <c r="D86" s="14" t="s">
        <v>298</v>
      </c>
      <c r="E86" s="13" t="str">
        <f>INDEX(Table1[[#All],[Equipo]],MATCH(H86,Table1[[#All],[ID]],0))</f>
        <v>Tony</v>
      </c>
      <c r="F86" s="13" t="str">
        <f>INDEX(Sheet2!G:G,MATCH(H86,Table1[[#All],[ID]],0))</f>
        <v>Yellow Team</v>
      </c>
      <c r="G86" s="3">
        <v>0</v>
      </c>
      <c r="H86" s="14">
        <v>186</v>
      </c>
    </row>
    <row r="87" spans="1:8" x14ac:dyDescent="0.25">
      <c r="A87" s="12">
        <v>1085044</v>
      </c>
      <c r="B87" s="13" t="s">
        <v>199</v>
      </c>
      <c r="C87" s="14">
        <v>0</v>
      </c>
      <c r="D87" s="14" t="s">
        <v>298</v>
      </c>
      <c r="E87" s="13" t="str">
        <f>INDEX(Table1[[#All],[Equipo]],MATCH(H87,Table1[[#All],[ID]],0))</f>
        <v>Madness</v>
      </c>
      <c r="F87" s="13" t="str">
        <f>INDEX(Sheet2!G:G,MATCH(H87,Table1[[#All],[ID]],0))</f>
        <v>Yellow Team</v>
      </c>
      <c r="G87" s="3">
        <v>0</v>
      </c>
      <c r="H87" s="14">
        <v>160</v>
      </c>
    </row>
    <row r="88" spans="1:8" x14ac:dyDescent="0.25">
      <c r="A88" s="15">
        <v>1077735</v>
      </c>
      <c r="B88" s="16" t="s">
        <v>200</v>
      </c>
      <c r="C88" s="14">
        <v>0</v>
      </c>
      <c r="D88" s="14" t="s">
        <v>298</v>
      </c>
      <c r="E88" s="13" t="str">
        <f>INDEX(Table1[[#All],[Equipo]],MATCH(H88,Table1[[#All],[ID]],0))</f>
        <v>Madness</v>
      </c>
      <c r="F88" s="13" t="str">
        <f>INDEX(Sheet2!G:G,MATCH(H88,Table1[[#All],[ID]],0))</f>
        <v>Yellow Team</v>
      </c>
      <c r="G88" s="3">
        <v>0</v>
      </c>
      <c r="H88" s="17">
        <v>160</v>
      </c>
    </row>
    <row r="89" spans="1:8" x14ac:dyDescent="0.25">
      <c r="A89" s="15">
        <v>1088299</v>
      </c>
      <c r="B89" s="16" t="s">
        <v>207</v>
      </c>
      <c r="C89" s="14">
        <v>0</v>
      </c>
      <c r="D89" s="14" t="s">
        <v>298</v>
      </c>
      <c r="E89" s="13" t="str">
        <f>INDEX(Table1[[#All],[Equipo]],MATCH(H89,Table1[[#All],[ID]],0))</f>
        <v>Pandora</v>
      </c>
      <c r="F89" s="13" t="str">
        <f>INDEX(Sheet2!G:G,MATCH(H89,Table1[[#All],[ID]],0))</f>
        <v>Yellow Team</v>
      </c>
      <c r="G89" s="3">
        <v>0</v>
      </c>
      <c r="H89" s="17">
        <v>164</v>
      </c>
    </row>
    <row r="90" spans="1:8" x14ac:dyDescent="0.25">
      <c r="A90" s="12">
        <v>1087689</v>
      </c>
      <c r="B90" s="13" t="s">
        <v>208</v>
      </c>
      <c r="C90" s="14">
        <v>0</v>
      </c>
      <c r="D90" s="14" t="s">
        <v>298</v>
      </c>
      <c r="E90" s="13" t="str">
        <f>INDEX(Table1[[#All],[Equipo]],MATCH(H90,Table1[[#All],[ID]],0))</f>
        <v>Pandora</v>
      </c>
      <c r="F90" s="13" t="str">
        <f>INDEX(Sheet2!G:G,MATCH(H90,Table1[[#All],[ID]],0))</f>
        <v>Yellow Team</v>
      </c>
      <c r="G90" s="3">
        <v>0</v>
      </c>
      <c r="H90" s="14">
        <v>164</v>
      </c>
    </row>
    <row r="91" spans="1:8" x14ac:dyDescent="0.25">
      <c r="A91" s="15">
        <v>1088027</v>
      </c>
      <c r="B91" s="16" t="s">
        <v>209</v>
      </c>
      <c r="C91" s="14">
        <v>0</v>
      </c>
      <c r="D91" s="14" t="s">
        <v>298</v>
      </c>
      <c r="E91" s="13" t="str">
        <f>INDEX(Table1[[#All],[Equipo]],MATCH(H91,Table1[[#All],[ID]],0))</f>
        <v>Pandora</v>
      </c>
      <c r="F91" s="13" t="str">
        <f>INDEX(Sheet2!G:G,MATCH(H91,Table1[[#All],[ID]],0))</f>
        <v>Yellow Team</v>
      </c>
      <c r="G91" s="3">
        <v>0</v>
      </c>
      <c r="H91" s="17">
        <v>164</v>
      </c>
    </row>
    <row r="92" spans="1:8" x14ac:dyDescent="0.25">
      <c r="A92" s="12">
        <v>1086322</v>
      </c>
      <c r="B92" s="13" t="s">
        <v>223</v>
      </c>
      <c r="C92" s="14">
        <v>0</v>
      </c>
      <c r="D92" s="14" t="s">
        <v>298</v>
      </c>
      <c r="E92" s="13" t="str">
        <f>INDEX(Table1[[#All],[Equipo]],MATCH(H92,Table1[[#All],[ID]],0))</f>
        <v>Echo-Rogue</v>
      </c>
      <c r="F92" s="13" t="str">
        <f>INDEX(Sheet2!G:G,MATCH(H92,Table1[[#All],[ID]],0))</f>
        <v>Yellow Team</v>
      </c>
      <c r="G92" s="3">
        <v>0</v>
      </c>
      <c r="H92" s="14">
        <v>170</v>
      </c>
    </row>
    <row r="93" spans="1:8" x14ac:dyDescent="0.25">
      <c r="A93" s="15">
        <v>1085104</v>
      </c>
      <c r="B93" s="16" t="s">
        <v>224</v>
      </c>
      <c r="C93" s="14">
        <v>0</v>
      </c>
      <c r="D93" s="14" t="s">
        <v>298</v>
      </c>
      <c r="E93" s="13" t="str">
        <f>INDEX(Table1[[#All],[Equipo]],MATCH(H93,Table1[[#All],[ID]],0))</f>
        <v>Echo-Rogue</v>
      </c>
      <c r="F93" s="13" t="str">
        <f>INDEX(Sheet2!G:G,MATCH(H93,Table1[[#All],[ID]],0))</f>
        <v>Yellow Team</v>
      </c>
      <c r="G93" s="3">
        <v>0</v>
      </c>
      <c r="H93" s="17">
        <v>170</v>
      </c>
    </row>
    <row r="94" spans="1:8" x14ac:dyDescent="0.25">
      <c r="A94" s="12">
        <v>1085392</v>
      </c>
      <c r="B94" s="13" t="s">
        <v>225</v>
      </c>
      <c r="C94" s="14">
        <v>0</v>
      </c>
      <c r="D94" s="14" t="s">
        <v>298</v>
      </c>
      <c r="E94" s="13" t="str">
        <f>INDEX(Table1[[#All],[Equipo]],MATCH(H94,Table1[[#All],[ID]],0))</f>
        <v>Echo-Rogue</v>
      </c>
      <c r="F94" s="13" t="str">
        <f>INDEX(Sheet2!G:G,MATCH(H94,Table1[[#All],[ID]],0))</f>
        <v>Yellow Team</v>
      </c>
      <c r="G94" s="3">
        <v>0</v>
      </c>
      <c r="H94" s="14">
        <v>170</v>
      </c>
    </row>
    <row r="95" spans="1:8" x14ac:dyDescent="0.25">
      <c r="A95" s="15">
        <v>1089943</v>
      </c>
      <c r="B95" s="16" t="s">
        <v>240</v>
      </c>
      <c r="C95" s="14">
        <v>0</v>
      </c>
      <c r="D95" s="14" t="s">
        <v>298</v>
      </c>
      <c r="E95" s="13" t="str">
        <f>INDEX(Table1[[#All],[Equipo]],MATCH(H95,Table1[[#All],[ID]],0))</f>
        <v>JMJ</v>
      </c>
      <c r="F95" s="13" t="str">
        <f>INDEX(Sheet2!G:G,MATCH(H95,Table1[[#All],[ID]],0))</f>
        <v>Yellow Team</v>
      </c>
      <c r="G95" s="3">
        <v>0</v>
      </c>
      <c r="H95" s="17">
        <v>177</v>
      </c>
    </row>
    <row r="96" spans="1:8" x14ac:dyDescent="0.25">
      <c r="A96" s="12">
        <v>1088536</v>
      </c>
      <c r="B96" s="13" t="s">
        <v>241</v>
      </c>
      <c r="C96" s="14">
        <v>0</v>
      </c>
      <c r="D96" s="14" t="s">
        <v>298</v>
      </c>
      <c r="E96" s="13" t="str">
        <f>INDEX(Table1[[#All],[Equipo]],MATCH(H96,Table1[[#All],[ID]],0))</f>
        <v>JMJ</v>
      </c>
      <c r="F96" s="13" t="str">
        <f>INDEX(Sheet2!G:G,MATCH(H96,Table1[[#All],[ID]],0))</f>
        <v>Yellow Team</v>
      </c>
      <c r="G96" s="3">
        <v>0</v>
      </c>
      <c r="H96" s="14">
        <v>177</v>
      </c>
    </row>
    <row r="97" spans="1:8" x14ac:dyDescent="0.25">
      <c r="A97" s="15">
        <v>1087529</v>
      </c>
      <c r="B97" s="16" t="s">
        <v>242</v>
      </c>
      <c r="C97" s="14">
        <v>0</v>
      </c>
      <c r="D97" s="14" t="s">
        <v>298</v>
      </c>
      <c r="E97" s="13" t="str">
        <f>INDEX(Table1[[#All],[Equipo]],MATCH(H97,Table1[[#All],[ID]],0))</f>
        <v>JMJ</v>
      </c>
      <c r="F97" s="13" t="str">
        <f>INDEX(Sheet2!G:G,MATCH(H97,Table1[[#All],[ID]],0))</f>
        <v>Yellow Team</v>
      </c>
      <c r="G97" s="3">
        <v>0</v>
      </c>
      <c r="H97" s="17">
        <v>177</v>
      </c>
    </row>
    <row r="98" spans="1:8" x14ac:dyDescent="0.25">
      <c r="A98" s="12">
        <v>1085868</v>
      </c>
      <c r="B98" s="13" t="s">
        <v>259</v>
      </c>
      <c r="C98" s="14">
        <v>0</v>
      </c>
      <c r="D98" s="14" t="s">
        <v>298</v>
      </c>
      <c r="E98" s="13" t="str">
        <f>INDEX(Table1[[#All],[Equipo]],MATCH(H98,Table1[[#All],[ID]],0))</f>
        <v>Kakuryu</v>
      </c>
      <c r="F98" s="13" t="str">
        <f>INDEX(Sheet2!G:G,MATCH(H98,Table1[[#All],[ID]],0))</f>
        <v>Yellow Team</v>
      </c>
      <c r="G98" s="3">
        <v>0</v>
      </c>
      <c r="H98" s="14">
        <v>184</v>
      </c>
    </row>
    <row r="99" spans="1:8" x14ac:dyDescent="0.25">
      <c r="A99" s="15">
        <v>1089740</v>
      </c>
      <c r="B99" s="16" t="s">
        <v>260</v>
      </c>
      <c r="C99" s="14">
        <v>0</v>
      </c>
      <c r="D99" s="14" t="s">
        <v>298</v>
      </c>
      <c r="E99" s="13" t="str">
        <f>INDEX(Table1[[#All],[Equipo]],MATCH(H99,Table1[[#All],[ID]],0))</f>
        <v>Kakuryu</v>
      </c>
      <c r="F99" s="13" t="str">
        <f>INDEX(Sheet2!G:G,MATCH(H99,Table1[[#All],[ID]],0))</f>
        <v>Yellow Team</v>
      </c>
      <c r="G99" s="3">
        <v>0</v>
      </c>
      <c r="H99" s="17">
        <v>184</v>
      </c>
    </row>
    <row r="100" spans="1:8" x14ac:dyDescent="0.25">
      <c r="A100" s="12">
        <v>1090106</v>
      </c>
      <c r="B100" s="13" t="s">
        <v>261</v>
      </c>
      <c r="C100" s="14">
        <v>0</v>
      </c>
      <c r="D100" s="14" t="s">
        <v>298</v>
      </c>
      <c r="E100" s="13" t="str">
        <f>INDEX(Table1[[#All],[Equipo]],MATCH(H100,Table1[[#All],[ID]],0))</f>
        <v>Kakuryu</v>
      </c>
      <c r="F100" s="13" t="str">
        <f>INDEX(Sheet2!G:G,MATCH(H100,Table1[[#All],[ID]],0))</f>
        <v>Yellow Team</v>
      </c>
      <c r="G100" s="3">
        <v>0</v>
      </c>
      <c r="H100" s="14">
        <v>184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23A0-0238-455B-B48B-3C4B15829624}">
  <dimension ref="A1:T100"/>
  <sheetViews>
    <sheetView topLeftCell="A4" workbookViewId="0">
      <selection activeCell="B63" sqref="B63"/>
    </sheetView>
  </sheetViews>
  <sheetFormatPr defaultRowHeight="15" x14ac:dyDescent="0.25"/>
  <cols>
    <col min="1" max="1" width="9.140625" style="4"/>
    <col min="2" max="2" width="33" style="8" customWidth="1"/>
    <col min="3" max="3" width="14.42578125" style="4" customWidth="1"/>
    <col min="4" max="4" width="12.140625" style="4" customWidth="1"/>
    <col min="5" max="5" width="22" style="4" customWidth="1"/>
    <col min="6" max="6" width="19" style="8" customWidth="1"/>
    <col min="7" max="7" width="18.7109375" style="4" customWidth="1"/>
    <col min="8" max="8" width="19.28515625" style="4" customWidth="1"/>
    <col min="9" max="9" width="15.7109375" style="8" customWidth="1"/>
    <col min="10" max="10" width="15.28515625" style="4" customWidth="1"/>
    <col min="11" max="11" width="19.140625" style="4" customWidth="1"/>
    <col min="12" max="12" width="15.5703125" style="8" customWidth="1"/>
    <col min="13" max="13" width="16" style="4" customWidth="1"/>
    <col min="14" max="14" width="14.85546875" customWidth="1"/>
  </cols>
  <sheetData>
    <row r="1" spans="1:20" x14ac:dyDescent="0.25">
      <c r="A1" s="4" t="s">
        <v>19</v>
      </c>
      <c r="B1" s="8" t="s">
        <v>20</v>
      </c>
      <c r="C1" s="4" t="s">
        <v>166</v>
      </c>
      <c r="D1" s="4" t="s">
        <v>21</v>
      </c>
      <c r="E1" s="4" t="s">
        <v>269</v>
      </c>
      <c r="F1" s="8" t="s">
        <v>270</v>
      </c>
      <c r="G1" s="4" t="s">
        <v>271</v>
      </c>
      <c r="H1" s="4" t="s">
        <v>273</v>
      </c>
      <c r="I1" s="8" t="s">
        <v>274</v>
      </c>
      <c r="J1" s="4" t="s">
        <v>275</v>
      </c>
      <c r="K1" s="4" t="s">
        <v>276</v>
      </c>
      <c r="L1" s="8" t="s">
        <v>277</v>
      </c>
      <c r="M1" s="4" t="s">
        <v>278</v>
      </c>
      <c r="N1" s="11" t="s">
        <v>9</v>
      </c>
    </row>
    <row r="2" spans="1:20" x14ac:dyDescent="0.25">
      <c r="A2" s="4">
        <v>1094935</v>
      </c>
      <c r="B2" s="8" t="s">
        <v>167</v>
      </c>
      <c r="C2" s="4" t="s">
        <v>168</v>
      </c>
      <c r="D2" s="4" t="e">
        <f>Table2[[#This Row],[Puntos_Monster]]+Table2[[#This Row],[Puntos_Sumo]]+Table2[[#This Row],[Puntos_Rover]]</f>
        <v>#N/A</v>
      </c>
      <c r="E2" s="4">
        <v>150</v>
      </c>
      <c r="F2" s="8" t="str">
        <f>INDEX(Table1[[#All],[Equipo]],MATCH(Table2[[#This Row],[Equipo_ID_Monster]],Table1[[#All],[ID]],0))</f>
        <v>Mark-007</v>
      </c>
      <c r="G2" s="4">
        <f>INDEX(Table1[[#All],[Puntos]],MATCH(Table2[[#This Row],[Equipo_ID_Monster]],Table1[[#All],[ID]],0))</f>
        <v>0</v>
      </c>
      <c r="I2" s="8" t="e">
        <f>INDEX(Table1[[#All],[Equipo]],MATCH(Table2[[#This Row],[Equipo_ID_Sumo]],Table1[[#All],[ID]],0))</f>
        <v>#N/A</v>
      </c>
      <c r="J2" s="4" t="e">
        <f>INDEX(Table1[[#All],[Puntos]],MATCH(Table2[[#This Row],[Equipo_ID_Sumo]],Table1[[#All],[ID]],0))</f>
        <v>#N/A</v>
      </c>
      <c r="L2" s="8" t="e">
        <f>INDEX(Table1[[#All],[Equipo]],MATCH(Table2[[#This Row],[Equipo_ID_Rover]],Table1[[#All],[ID]],0))</f>
        <v>#N/A</v>
      </c>
      <c r="M2" s="4" t="e">
        <f>INDEX(Table1[[#All],[Puntos]],MATCH(Table2[[#This Row],[Equipo_ID_Rover]],Table1[[#All],[ID]],0))</f>
        <v>#N/A</v>
      </c>
      <c r="N2" s="11" t="e">
        <f>INDEX(Sheet2!G:G,MATCH(Table2[[#This Row],[Equipo_ID_Rover]],Table1[[#All],[ID]],0))</f>
        <v>#N/A</v>
      </c>
      <c r="T2" t="s">
        <v>272</v>
      </c>
    </row>
    <row r="3" spans="1:20" x14ac:dyDescent="0.25">
      <c r="A3" s="4">
        <v>1094253</v>
      </c>
      <c r="B3" s="8" t="s">
        <v>169</v>
      </c>
      <c r="C3" s="4" t="s">
        <v>168</v>
      </c>
      <c r="D3" s="4" t="e">
        <f>Table2[[#This Row],[Puntos_Monster]]+Table2[[#This Row],[Puntos_Sumo]]+Table2[[#This Row],[Puntos_Rover]]</f>
        <v>#N/A</v>
      </c>
      <c r="E3" s="4">
        <v>150</v>
      </c>
      <c r="F3" s="8" t="str">
        <f>INDEX(Table1[[#All],[Equipo]],MATCH(Table2[[#This Row],[Equipo_ID_Monster]],Table1[[#All],[ID]],0))</f>
        <v>Mark-007</v>
      </c>
      <c r="G3" s="4">
        <f>INDEX(Table1[[#All],[Puntos]],MATCH(Table2[[#This Row],[Equipo_ID_Monster]],Table1[[#All],[ID]],0))</f>
        <v>0</v>
      </c>
      <c r="I3" s="8" t="e">
        <f>INDEX(Table1[[#All],[Equipo]],MATCH(Table2[[#This Row],[Equipo_ID_Sumo]],Table1[[#All],[ID]],0))</f>
        <v>#N/A</v>
      </c>
      <c r="J3" s="4" t="e">
        <f>INDEX(Table1[[#All],[Puntos]],MATCH(Table2[[#This Row],[Equipo_ID_Sumo]],Table1[[#All],[ID]],0))</f>
        <v>#N/A</v>
      </c>
      <c r="L3" s="8" t="e">
        <f>INDEX(Table1[[#All],[Equipo]],MATCH(Table2[[#This Row],[Equipo_ID_Rover]],Table1[[#All],[ID]],0))</f>
        <v>#N/A</v>
      </c>
      <c r="M3" s="4" t="e">
        <f>INDEX(Table1[[#All],[Puntos]],MATCH(Table2[[#This Row],[Equipo_ID_Rover]],Table1[[#All],[ID]],0))</f>
        <v>#N/A</v>
      </c>
      <c r="N3" s="11" t="e">
        <f>INDEX(Sheet2!G:G,MATCH(Table2[[#This Row],[Equipo_ID_Rover]],Table1[[#All],[ID]],0))</f>
        <v>#N/A</v>
      </c>
    </row>
    <row r="4" spans="1:20" x14ac:dyDescent="0.25">
      <c r="A4" s="4">
        <v>1093003</v>
      </c>
      <c r="B4" s="8" t="s">
        <v>170</v>
      </c>
      <c r="C4" s="4" t="s">
        <v>168</v>
      </c>
      <c r="D4" s="4" t="e">
        <f>Table2[[#This Row],[Puntos_Monster]]+Table2[[#This Row],[Puntos_Sumo]]+Table2[[#This Row],[Puntos_Rover]]</f>
        <v>#N/A</v>
      </c>
      <c r="E4" s="4">
        <v>150</v>
      </c>
      <c r="F4" s="8" t="str">
        <f>INDEX(Table1[[#All],[Equipo]],MATCH(Table2[[#This Row],[Equipo_ID_Monster]],Table1[[#All],[ID]],0))</f>
        <v>Mark-007</v>
      </c>
      <c r="G4" s="4">
        <f>INDEX(Table1[[#All],[Puntos]],MATCH(Table2[[#This Row],[Equipo_ID_Monster]],Table1[[#All],[ID]],0))</f>
        <v>0</v>
      </c>
      <c r="I4" s="8" t="e">
        <f>INDEX(Table1[[#All],[Equipo]],MATCH(Table2[[#This Row],[Equipo_ID_Sumo]],Table1[[#All],[ID]],0))</f>
        <v>#N/A</v>
      </c>
      <c r="J4" s="4" t="e">
        <f>INDEX(Table1[[#All],[Puntos]],MATCH(Table2[[#This Row],[Equipo_ID_Sumo]],Table1[[#All],[ID]],0))</f>
        <v>#N/A</v>
      </c>
      <c r="L4" s="8" t="e">
        <f>INDEX(Table1[[#All],[Equipo]],MATCH(Table2[[#This Row],[Equipo_ID_Rover]],Table1[[#All],[ID]],0))</f>
        <v>#N/A</v>
      </c>
      <c r="M4" s="4" t="e">
        <f>INDEX(Table1[[#All],[Puntos]],MATCH(Table2[[#This Row],[Equipo_ID_Rover]],Table1[[#All],[ID]],0))</f>
        <v>#N/A</v>
      </c>
      <c r="N4" s="11" t="e">
        <f>INDEX(Sheet2!G:G,MATCH(Table2[[#This Row],[Equipo_ID_Rover]],Table1[[#All],[ID]],0))</f>
        <v>#N/A</v>
      </c>
    </row>
    <row r="5" spans="1:20" x14ac:dyDescent="0.25">
      <c r="A5" s="4">
        <v>1092228</v>
      </c>
      <c r="B5" s="8" t="s">
        <v>171</v>
      </c>
      <c r="C5" s="4" t="s">
        <v>168</v>
      </c>
      <c r="D5" s="4" t="e">
        <f>Table2[[#This Row],[Puntos_Monster]]+Table2[[#This Row],[Puntos_Sumo]]+Table2[[#This Row],[Puntos_Rover]]</f>
        <v>#N/A</v>
      </c>
      <c r="E5" s="4">
        <v>151</v>
      </c>
      <c r="F5" s="8" t="str">
        <f>INDEX(Table1[[#All],[Equipo]],MATCH(Table2[[#This Row],[Equipo_ID_Monster]],Table1[[#All],[ID]],0))</f>
        <v>Atom</v>
      </c>
      <c r="G5" s="4">
        <f>INDEX(Table1[[#All],[Puntos]],MATCH(Table2[[#This Row],[Equipo_ID_Monster]],Table1[[#All],[ID]],0))</f>
        <v>0</v>
      </c>
      <c r="I5" s="8" t="e">
        <f>INDEX(Table1[[#All],[Equipo]],MATCH(Table2[[#This Row],[Equipo_ID_Sumo]],Table1[[#All],[ID]],0))</f>
        <v>#N/A</v>
      </c>
      <c r="J5" s="4" t="e">
        <f>INDEX(Table1[[#All],[Puntos]],MATCH(Table2[[#This Row],[Equipo_ID_Sumo]],Table1[[#All],[ID]],0))</f>
        <v>#N/A</v>
      </c>
      <c r="L5" s="8" t="e">
        <f>INDEX(Table1[[#All],[Equipo]],MATCH(Table2[[#This Row],[Equipo_ID_Rover]],Table1[[#All],[ID]],0))</f>
        <v>#N/A</v>
      </c>
      <c r="M5" s="4" t="e">
        <f>INDEX(Table1[[#All],[Puntos]],MATCH(Table2[[#This Row],[Equipo_ID_Rover]],Table1[[#All],[ID]],0))</f>
        <v>#N/A</v>
      </c>
      <c r="N5" s="11" t="e">
        <f>INDEX(Sheet2!G:G,MATCH(Table2[[#This Row],[Equipo_ID_Rover]],Table1[[#All],[ID]],0))</f>
        <v>#N/A</v>
      </c>
    </row>
    <row r="6" spans="1:20" x14ac:dyDescent="0.25">
      <c r="A6" s="4">
        <v>1093669</v>
      </c>
      <c r="B6" s="8" t="s">
        <v>172</v>
      </c>
      <c r="C6" s="4" t="s">
        <v>168</v>
      </c>
      <c r="D6" s="4" t="e">
        <f>Table2[[#This Row],[Puntos_Monster]]+Table2[[#This Row],[Puntos_Sumo]]+Table2[[#This Row],[Puntos_Rover]]</f>
        <v>#N/A</v>
      </c>
      <c r="E6" s="4">
        <v>151</v>
      </c>
      <c r="F6" s="8" t="str">
        <f>INDEX(Table1[[#All],[Equipo]],MATCH(Table2[[#This Row],[Equipo_ID_Monster]],Table1[[#All],[ID]],0))</f>
        <v>Atom</v>
      </c>
      <c r="G6" s="4">
        <f>INDEX(Table1[[#All],[Puntos]],MATCH(Table2[[#This Row],[Equipo_ID_Monster]],Table1[[#All],[ID]],0))</f>
        <v>0</v>
      </c>
      <c r="I6" s="8" t="e">
        <f>INDEX(Table1[[#All],[Equipo]],MATCH(Table2[[#This Row],[Equipo_ID_Sumo]],Table1[[#All],[ID]],0))</f>
        <v>#N/A</v>
      </c>
      <c r="J6" s="4" t="e">
        <f>INDEX(Table1[[#All],[Puntos]],MATCH(Table2[[#This Row],[Equipo_ID_Sumo]],Table1[[#All],[ID]],0))</f>
        <v>#N/A</v>
      </c>
      <c r="L6" s="8" t="e">
        <f>INDEX(Table1[[#All],[Equipo]],MATCH(Table2[[#This Row],[Equipo_ID_Rover]],Table1[[#All],[ID]],0))</f>
        <v>#N/A</v>
      </c>
      <c r="M6" s="4" t="e">
        <f>INDEX(Table1[[#All],[Puntos]],MATCH(Table2[[#This Row],[Equipo_ID_Rover]],Table1[[#All],[ID]],0))</f>
        <v>#N/A</v>
      </c>
      <c r="N6" s="11" t="e">
        <f>INDEX(Sheet2!G:G,MATCH(Table2[[#This Row],[Equipo_ID_Rover]],Table1[[#All],[ID]],0))</f>
        <v>#N/A</v>
      </c>
    </row>
    <row r="7" spans="1:20" x14ac:dyDescent="0.25">
      <c r="A7" s="4">
        <v>1090359</v>
      </c>
      <c r="B7" s="8" t="s">
        <v>173</v>
      </c>
      <c r="C7" s="4" t="s">
        <v>168</v>
      </c>
      <c r="D7" s="4" t="e">
        <f>Table2[[#This Row],[Puntos_Monster]]+Table2[[#This Row],[Puntos_Sumo]]+Table2[[#This Row],[Puntos_Rover]]</f>
        <v>#N/A</v>
      </c>
      <c r="E7" s="4">
        <v>151</v>
      </c>
      <c r="F7" s="8" t="str">
        <f>INDEX(Table1[[#All],[Equipo]],MATCH(Table2[[#This Row],[Equipo_ID_Monster]],Table1[[#All],[ID]],0))</f>
        <v>Atom</v>
      </c>
      <c r="G7" s="4">
        <f>INDEX(Table1[[#All],[Puntos]],MATCH(Table2[[#This Row],[Equipo_ID_Monster]],Table1[[#All],[ID]],0))</f>
        <v>0</v>
      </c>
      <c r="I7" s="8" t="e">
        <f>INDEX(Table1[[#All],[Equipo]],MATCH(Table2[[#This Row],[Equipo_ID_Sumo]],Table1[[#All],[ID]],0))</f>
        <v>#N/A</v>
      </c>
      <c r="J7" s="4" t="e">
        <f>INDEX(Table1[[#All],[Puntos]],MATCH(Table2[[#This Row],[Equipo_ID_Sumo]],Table1[[#All],[ID]],0))</f>
        <v>#N/A</v>
      </c>
      <c r="L7" s="8" t="e">
        <f>INDEX(Table1[[#All],[Equipo]],MATCH(Table2[[#This Row],[Equipo_ID_Rover]],Table1[[#All],[ID]],0))</f>
        <v>#N/A</v>
      </c>
      <c r="M7" s="4" t="e">
        <f>INDEX(Table1[[#All],[Puntos]],MATCH(Table2[[#This Row],[Equipo_ID_Rover]],Table1[[#All],[ID]],0))</f>
        <v>#N/A</v>
      </c>
      <c r="N7" s="11" t="e">
        <f>INDEX(Sheet2!G:G,MATCH(Table2[[#This Row],[Equipo_ID_Rover]],Table1[[#All],[ID]],0))</f>
        <v>#N/A</v>
      </c>
    </row>
    <row r="8" spans="1:20" x14ac:dyDescent="0.25">
      <c r="A8" s="4">
        <v>1093817</v>
      </c>
      <c r="B8" s="8" t="s">
        <v>174</v>
      </c>
      <c r="C8" s="4" t="s">
        <v>168</v>
      </c>
      <c r="D8" s="4" t="e">
        <f>Table2[[#This Row],[Puntos_Monster]]+Table2[[#This Row],[Puntos_Sumo]]+Table2[[#This Row],[Puntos_Rover]]</f>
        <v>#N/A</v>
      </c>
      <c r="E8" s="4">
        <v>152</v>
      </c>
      <c r="F8" s="8" t="str">
        <f>INDEX(Table1[[#All],[Equipo]],MATCH(Table2[[#This Row],[Equipo_ID_Monster]],Table1[[#All],[ID]],0))</f>
        <v>T.R.U.C.H.O.</v>
      </c>
      <c r="G8" s="4">
        <f>INDEX(Table1[[#All],[Puntos]],MATCH(Table2[[#This Row],[Equipo_ID_Monster]],Table1[[#All],[ID]],0))</f>
        <v>0</v>
      </c>
      <c r="I8" s="8" t="e">
        <f>INDEX(Table1[[#All],[Equipo]],MATCH(Table2[[#This Row],[Equipo_ID_Sumo]],Table1[[#All],[ID]],0))</f>
        <v>#N/A</v>
      </c>
      <c r="J8" s="4" t="e">
        <f>INDEX(Table1[[#All],[Puntos]],MATCH(Table2[[#This Row],[Equipo_ID_Sumo]],Table1[[#All],[ID]],0))</f>
        <v>#N/A</v>
      </c>
      <c r="L8" s="8" t="e">
        <f>INDEX(Table1[[#All],[Equipo]],MATCH(Table2[[#This Row],[Equipo_ID_Rover]],Table1[[#All],[ID]],0))</f>
        <v>#N/A</v>
      </c>
      <c r="M8" s="4" t="e">
        <f>INDEX(Table1[[#All],[Puntos]],MATCH(Table2[[#This Row],[Equipo_ID_Rover]],Table1[[#All],[ID]],0))</f>
        <v>#N/A</v>
      </c>
      <c r="N8" s="11" t="e">
        <f>INDEX(Sheet2!G:G,MATCH(Table2[[#This Row],[Equipo_ID_Rover]],Table1[[#All],[ID]],0))</f>
        <v>#N/A</v>
      </c>
    </row>
    <row r="9" spans="1:20" x14ac:dyDescent="0.25">
      <c r="A9" s="4">
        <v>1090419</v>
      </c>
      <c r="B9" s="8" t="s">
        <v>175</v>
      </c>
      <c r="C9" s="4" t="s">
        <v>168</v>
      </c>
      <c r="D9" s="4" t="e">
        <f>Table2[[#This Row],[Puntos_Monster]]+Table2[[#This Row],[Puntos_Sumo]]+Table2[[#This Row],[Puntos_Rover]]</f>
        <v>#N/A</v>
      </c>
      <c r="E9" s="4">
        <v>152</v>
      </c>
      <c r="F9" s="8" t="str">
        <f>INDEX(Table1[[#All],[Equipo]],MATCH(Table2[[#This Row],[Equipo_ID_Monster]],Table1[[#All],[ID]],0))</f>
        <v>T.R.U.C.H.O.</v>
      </c>
      <c r="G9" s="4">
        <f>INDEX(Table1[[#All],[Puntos]],MATCH(Table2[[#This Row],[Equipo_ID_Monster]],Table1[[#All],[ID]],0))</f>
        <v>0</v>
      </c>
      <c r="I9" s="8" t="e">
        <f>INDEX(Table1[[#All],[Equipo]],MATCH(Table2[[#This Row],[Equipo_ID_Sumo]],Table1[[#All],[ID]],0))</f>
        <v>#N/A</v>
      </c>
      <c r="J9" s="4" t="e">
        <f>INDEX(Table1[[#All],[Puntos]],MATCH(Table2[[#This Row],[Equipo_ID_Sumo]],Table1[[#All],[ID]],0))</f>
        <v>#N/A</v>
      </c>
      <c r="L9" s="8" t="e">
        <f>INDEX(Table1[[#All],[Equipo]],MATCH(Table2[[#This Row],[Equipo_ID_Rover]],Table1[[#All],[ID]],0))</f>
        <v>#N/A</v>
      </c>
      <c r="M9" s="4" t="e">
        <f>INDEX(Table1[[#All],[Puntos]],MATCH(Table2[[#This Row],[Equipo_ID_Rover]],Table1[[#All],[ID]],0))</f>
        <v>#N/A</v>
      </c>
      <c r="N9" s="11" t="e">
        <f>INDEX(Sheet2!G:G,MATCH(Table2[[#This Row],[Equipo_ID_Rover]],Table1[[#All],[ID]],0))</f>
        <v>#N/A</v>
      </c>
    </row>
    <row r="10" spans="1:20" x14ac:dyDescent="0.25">
      <c r="A10" s="4">
        <v>1095032</v>
      </c>
      <c r="B10" s="8" t="s">
        <v>176</v>
      </c>
      <c r="C10" s="4" t="s">
        <v>168</v>
      </c>
      <c r="D10" s="4" t="e">
        <f>Table2[[#This Row],[Puntos_Monster]]+Table2[[#This Row],[Puntos_Sumo]]+Table2[[#This Row],[Puntos_Rover]]</f>
        <v>#N/A</v>
      </c>
      <c r="E10" s="4">
        <v>152</v>
      </c>
      <c r="F10" s="8" t="str">
        <f>INDEX(Table1[[#All],[Equipo]],MATCH(Table2[[#This Row],[Equipo_ID_Monster]],Table1[[#All],[ID]],0))</f>
        <v>T.R.U.C.H.O.</v>
      </c>
      <c r="G10" s="4">
        <f>INDEX(Table1[[#All],[Puntos]],MATCH(Table2[[#This Row],[Equipo_ID_Monster]],Table1[[#All],[ID]],0))</f>
        <v>0</v>
      </c>
      <c r="I10" s="8" t="e">
        <f>INDEX(Table1[[#All],[Equipo]],MATCH(Table2[[#This Row],[Equipo_ID_Sumo]],Table1[[#All],[ID]],0))</f>
        <v>#N/A</v>
      </c>
      <c r="J10" s="4" t="e">
        <f>INDEX(Table1[[#All],[Puntos]],MATCH(Table2[[#This Row],[Equipo_ID_Sumo]],Table1[[#All],[ID]],0))</f>
        <v>#N/A</v>
      </c>
      <c r="L10" s="8" t="e">
        <f>INDEX(Table1[[#All],[Equipo]],MATCH(Table2[[#This Row],[Equipo_ID_Rover]],Table1[[#All],[ID]],0))</f>
        <v>#N/A</v>
      </c>
      <c r="M10" s="4" t="e">
        <f>INDEX(Table1[[#All],[Puntos]],MATCH(Table2[[#This Row],[Equipo_ID_Rover]],Table1[[#All],[ID]],0))</f>
        <v>#N/A</v>
      </c>
      <c r="N10" s="11" t="e">
        <f>INDEX(Sheet2!G:G,MATCH(Table2[[#This Row],[Equipo_ID_Rover]],Table1[[#All],[ID]],0))</f>
        <v>#N/A</v>
      </c>
    </row>
    <row r="11" spans="1:20" x14ac:dyDescent="0.25">
      <c r="A11" s="4">
        <v>1095192</v>
      </c>
      <c r="B11" s="8" t="s">
        <v>177</v>
      </c>
      <c r="C11" s="4" t="s">
        <v>168</v>
      </c>
      <c r="D11" s="4" t="e">
        <f>Table2[[#This Row],[Puntos_Monster]]+Table2[[#This Row],[Puntos_Sumo]]+Table2[[#This Row],[Puntos_Rover]]</f>
        <v>#N/A</v>
      </c>
      <c r="E11" s="4">
        <v>153</v>
      </c>
      <c r="F11" s="8" t="str">
        <f>INDEX(Table1[[#All],[Equipo]],MATCH(Table2[[#This Row],[Equipo_ID_Monster]],Table1[[#All],[ID]],0))</f>
        <v>KNGR2R</v>
      </c>
      <c r="G11" s="4">
        <f>INDEX(Table1[[#All],[Puntos]],MATCH(Table2[[#This Row],[Equipo_ID_Monster]],Table1[[#All],[ID]],0))</f>
        <v>0</v>
      </c>
      <c r="I11" s="8" t="e">
        <f>INDEX(Table1[[#All],[Equipo]],MATCH(Table2[[#This Row],[Equipo_ID_Sumo]],Table1[[#All],[ID]],0))</f>
        <v>#N/A</v>
      </c>
      <c r="J11" s="4" t="e">
        <f>INDEX(Table1[[#All],[Puntos]],MATCH(Table2[[#This Row],[Equipo_ID_Sumo]],Table1[[#All],[ID]],0))</f>
        <v>#N/A</v>
      </c>
      <c r="L11" s="8" t="e">
        <f>INDEX(Table1[[#All],[Equipo]],MATCH(Table2[[#This Row],[Equipo_ID_Rover]],Table1[[#All],[ID]],0))</f>
        <v>#N/A</v>
      </c>
      <c r="M11" s="4" t="e">
        <f>INDEX(Table1[[#All],[Puntos]],MATCH(Table2[[#This Row],[Equipo_ID_Rover]],Table1[[#All],[ID]],0))</f>
        <v>#N/A</v>
      </c>
      <c r="N11" s="11" t="e">
        <f>INDEX(Sheet2!G:G,MATCH(Table2[[#This Row],[Equipo_ID_Rover]],Table1[[#All],[ID]],0))</f>
        <v>#N/A</v>
      </c>
    </row>
    <row r="12" spans="1:20" x14ac:dyDescent="0.25">
      <c r="A12" s="4">
        <v>1093404</v>
      </c>
      <c r="B12" s="8" t="s">
        <v>178</v>
      </c>
      <c r="C12" s="4" t="s">
        <v>168</v>
      </c>
      <c r="D12" s="4" t="e">
        <f>Table2[[#This Row],[Puntos_Monster]]+Table2[[#This Row],[Puntos_Sumo]]+Table2[[#This Row],[Puntos_Rover]]</f>
        <v>#N/A</v>
      </c>
      <c r="E12" s="4">
        <v>153</v>
      </c>
      <c r="F12" s="8" t="str">
        <f>INDEX(Table1[[#All],[Equipo]],MATCH(Table2[[#This Row],[Equipo_ID_Monster]],Table1[[#All],[ID]],0))</f>
        <v>KNGR2R</v>
      </c>
      <c r="G12" s="4">
        <f>INDEX(Table1[[#All],[Puntos]],MATCH(Table2[[#This Row],[Equipo_ID_Monster]],Table1[[#All],[ID]],0))</f>
        <v>0</v>
      </c>
      <c r="I12" s="8" t="e">
        <f>INDEX(Table1[[#All],[Equipo]],MATCH(Table2[[#This Row],[Equipo_ID_Sumo]],Table1[[#All],[ID]],0))</f>
        <v>#N/A</v>
      </c>
      <c r="J12" s="4" t="e">
        <f>INDEX(Table1[[#All],[Puntos]],MATCH(Table2[[#This Row],[Equipo_ID_Sumo]],Table1[[#All],[ID]],0))</f>
        <v>#N/A</v>
      </c>
      <c r="L12" s="8" t="e">
        <f>INDEX(Table1[[#All],[Equipo]],MATCH(Table2[[#This Row],[Equipo_ID_Rover]],Table1[[#All],[ID]],0))</f>
        <v>#N/A</v>
      </c>
      <c r="M12" s="4" t="e">
        <f>INDEX(Table1[[#All],[Puntos]],MATCH(Table2[[#This Row],[Equipo_ID_Rover]],Table1[[#All],[ID]],0))</f>
        <v>#N/A</v>
      </c>
      <c r="N12" s="11" t="e">
        <f>INDEX(Sheet2!G:G,MATCH(Table2[[#This Row],[Equipo_ID_Rover]],Table1[[#All],[ID]],0))</f>
        <v>#N/A</v>
      </c>
    </row>
    <row r="13" spans="1:20" x14ac:dyDescent="0.25">
      <c r="A13" s="4">
        <v>1095424</v>
      </c>
      <c r="B13" s="8" t="s">
        <v>179</v>
      </c>
      <c r="C13" s="4" t="s">
        <v>168</v>
      </c>
      <c r="D13" s="4" t="e">
        <f>Table2[[#This Row],[Puntos_Monster]]+Table2[[#This Row],[Puntos_Sumo]]+Table2[[#This Row],[Puntos_Rover]]</f>
        <v>#N/A</v>
      </c>
      <c r="E13" s="4">
        <v>153</v>
      </c>
      <c r="F13" s="8" t="str">
        <f>INDEX(Table1[[#All],[Equipo]],MATCH(Table2[[#This Row],[Equipo_ID_Monster]],Table1[[#All],[ID]],0))</f>
        <v>KNGR2R</v>
      </c>
      <c r="G13" s="4">
        <f>INDEX(Table1[[#All],[Puntos]],MATCH(Table2[[#This Row],[Equipo_ID_Monster]],Table1[[#All],[ID]],0))</f>
        <v>0</v>
      </c>
      <c r="I13" s="8" t="e">
        <f>INDEX(Table1[[#All],[Equipo]],MATCH(Table2[[#This Row],[Equipo_ID_Sumo]],Table1[[#All],[ID]],0))</f>
        <v>#N/A</v>
      </c>
      <c r="J13" s="4" t="e">
        <f>INDEX(Table1[[#All],[Puntos]],MATCH(Table2[[#This Row],[Equipo_ID_Sumo]],Table1[[#All],[ID]],0))</f>
        <v>#N/A</v>
      </c>
      <c r="L13" s="8" t="e">
        <f>INDEX(Table1[[#All],[Equipo]],MATCH(Table2[[#This Row],[Equipo_ID_Rover]],Table1[[#All],[ID]],0))</f>
        <v>#N/A</v>
      </c>
      <c r="M13" s="4" t="e">
        <f>INDEX(Table1[[#All],[Puntos]],MATCH(Table2[[#This Row],[Equipo_ID_Rover]],Table1[[#All],[ID]],0))</f>
        <v>#N/A</v>
      </c>
      <c r="N13" s="11" t="e">
        <f>INDEX(Sheet2!G:G,MATCH(Table2[[#This Row],[Equipo_ID_Rover]],Table1[[#All],[ID]],0))</f>
        <v>#N/A</v>
      </c>
    </row>
    <row r="14" spans="1:20" x14ac:dyDescent="0.25">
      <c r="A14" s="4">
        <v>1088617</v>
      </c>
      <c r="B14" s="8" t="s">
        <v>180</v>
      </c>
      <c r="C14" s="4" t="s">
        <v>168</v>
      </c>
      <c r="D14" s="4" t="e">
        <f>Table2[[#This Row],[Puntos_Monster]]+Table2[[#This Row],[Puntos_Sumo]]+Table2[[#This Row],[Puntos_Rover]]</f>
        <v>#N/A</v>
      </c>
      <c r="E14" s="4">
        <v>154</v>
      </c>
      <c r="F14" s="8" t="str">
        <f>INDEX(Table1[[#All],[Equipo]],MATCH(Table2[[#This Row],[Equipo_ID_Monster]],Table1[[#All],[ID]],0))</f>
        <v>cerberus</v>
      </c>
      <c r="G14" s="4">
        <f>INDEX(Table1[[#All],[Puntos]],MATCH(Table2[[#This Row],[Equipo_ID_Monster]],Table1[[#All],[ID]],0))</f>
        <v>0</v>
      </c>
      <c r="I14" s="8" t="e">
        <f>INDEX(Table1[[#All],[Equipo]],MATCH(Table2[[#This Row],[Equipo_ID_Sumo]],Table1[[#All],[ID]],0))</f>
        <v>#N/A</v>
      </c>
      <c r="J14" s="4" t="e">
        <f>INDEX(Table1[[#All],[Puntos]],MATCH(Table2[[#This Row],[Equipo_ID_Sumo]],Table1[[#All],[ID]],0))</f>
        <v>#N/A</v>
      </c>
      <c r="L14" s="8" t="e">
        <f>INDEX(Table1[[#All],[Equipo]],MATCH(Table2[[#This Row],[Equipo_ID_Rover]],Table1[[#All],[ID]],0))</f>
        <v>#N/A</v>
      </c>
      <c r="M14" s="4" t="e">
        <f>INDEX(Table1[[#All],[Puntos]],MATCH(Table2[[#This Row],[Equipo_ID_Rover]],Table1[[#All],[ID]],0))</f>
        <v>#N/A</v>
      </c>
      <c r="N14" s="11" t="e">
        <f>INDEX(Sheet2!G:G,MATCH(Table2[[#This Row],[Equipo_ID_Rover]],Table1[[#All],[ID]],0))</f>
        <v>#N/A</v>
      </c>
    </row>
    <row r="15" spans="1:20" x14ac:dyDescent="0.25">
      <c r="A15" s="4">
        <v>1094106</v>
      </c>
      <c r="B15" s="8" t="s">
        <v>181</v>
      </c>
      <c r="C15" s="4" t="s">
        <v>168</v>
      </c>
      <c r="D15" s="4" t="e">
        <f>Table2[[#This Row],[Puntos_Monster]]+Table2[[#This Row],[Puntos_Sumo]]+Table2[[#This Row],[Puntos_Rover]]</f>
        <v>#N/A</v>
      </c>
      <c r="E15" s="4">
        <v>154</v>
      </c>
      <c r="F15" s="8" t="str">
        <f>INDEX(Table1[[#All],[Equipo]],MATCH(Table2[[#This Row],[Equipo_ID_Monster]],Table1[[#All],[ID]],0))</f>
        <v>cerberus</v>
      </c>
      <c r="G15" s="4">
        <f>INDEX(Table1[[#All],[Puntos]],MATCH(Table2[[#This Row],[Equipo_ID_Monster]],Table1[[#All],[ID]],0))</f>
        <v>0</v>
      </c>
      <c r="I15" s="8" t="e">
        <f>INDEX(Table1[[#All],[Equipo]],MATCH(Table2[[#This Row],[Equipo_ID_Sumo]],Table1[[#All],[ID]],0))</f>
        <v>#N/A</v>
      </c>
      <c r="J15" s="4" t="e">
        <f>INDEX(Table1[[#All],[Puntos]],MATCH(Table2[[#This Row],[Equipo_ID_Sumo]],Table1[[#All],[ID]],0))</f>
        <v>#N/A</v>
      </c>
      <c r="L15" s="8" t="e">
        <f>INDEX(Table1[[#All],[Equipo]],MATCH(Table2[[#This Row],[Equipo_ID_Rover]],Table1[[#All],[ID]],0))</f>
        <v>#N/A</v>
      </c>
      <c r="M15" s="4" t="e">
        <f>INDEX(Table1[[#All],[Puntos]],MATCH(Table2[[#This Row],[Equipo_ID_Rover]],Table1[[#All],[ID]],0))</f>
        <v>#N/A</v>
      </c>
      <c r="N15" s="11" t="e">
        <f>INDEX(Sheet2!G:G,MATCH(Table2[[#This Row],[Equipo_ID_Rover]],Table1[[#All],[ID]],0))</f>
        <v>#N/A</v>
      </c>
    </row>
    <row r="16" spans="1:20" x14ac:dyDescent="0.25">
      <c r="A16" s="4">
        <v>1092525</v>
      </c>
      <c r="B16" s="8" t="s">
        <v>182</v>
      </c>
      <c r="C16" s="4" t="s">
        <v>168</v>
      </c>
      <c r="D16" s="4" t="e">
        <f>Table2[[#This Row],[Puntos_Monster]]+Table2[[#This Row],[Puntos_Sumo]]+Table2[[#This Row],[Puntos_Rover]]</f>
        <v>#N/A</v>
      </c>
      <c r="E16" s="4">
        <v>155</v>
      </c>
      <c r="F16" s="8" t="str">
        <f>INDEX(Table1[[#All],[Equipo]],MATCH(Table2[[#This Row],[Equipo_ID_Monster]],Table1[[#All],[ID]],0))</f>
        <v>MIB</v>
      </c>
      <c r="G16" s="4">
        <f>INDEX(Table1[[#All],[Puntos]],MATCH(Table2[[#This Row],[Equipo_ID_Monster]],Table1[[#All],[ID]],0))</f>
        <v>0</v>
      </c>
      <c r="I16" s="8" t="e">
        <f>INDEX(Table1[[#All],[Equipo]],MATCH(Table2[[#This Row],[Equipo_ID_Sumo]],Table1[[#All],[ID]],0))</f>
        <v>#N/A</v>
      </c>
      <c r="J16" s="4" t="e">
        <f>INDEX(Table1[[#All],[Puntos]],MATCH(Table2[[#This Row],[Equipo_ID_Sumo]],Table1[[#All],[ID]],0))</f>
        <v>#N/A</v>
      </c>
      <c r="L16" s="8" t="e">
        <f>INDEX(Table1[[#All],[Equipo]],MATCH(Table2[[#This Row],[Equipo_ID_Rover]],Table1[[#All],[ID]],0))</f>
        <v>#N/A</v>
      </c>
      <c r="M16" s="4" t="e">
        <f>INDEX(Table1[[#All],[Puntos]],MATCH(Table2[[#This Row],[Equipo_ID_Rover]],Table1[[#All],[ID]],0))</f>
        <v>#N/A</v>
      </c>
      <c r="N16" s="11" t="e">
        <f>INDEX(Sheet2!G:G,MATCH(Table2[[#This Row],[Equipo_ID_Rover]],Table1[[#All],[ID]],0))</f>
        <v>#N/A</v>
      </c>
    </row>
    <row r="17" spans="1:14" x14ac:dyDescent="0.25">
      <c r="A17" s="4">
        <v>1094491</v>
      </c>
      <c r="B17" s="8" t="s">
        <v>183</v>
      </c>
      <c r="C17" s="4" t="s">
        <v>168</v>
      </c>
      <c r="D17" s="4" t="e">
        <f>Table2[[#This Row],[Puntos_Monster]]+Table2[[#This Row],[Puntos_Sumo]]+Table2[[#This Row],[Puntos_Rover]]</f>
        <v>#N/A</v>
      </c>
      <c r="E17" s="4">
        <v>155</v>
      </c>
      <c r="F17" s="8" t="str">
        <f>INDEX(Table1[[#All],[Equipo]],MATCH(Table2[[#This Row],[Equipo_ID_Monster]],Table1[[#All],[ID]],0))</f>
        <v>MIB</v>
      </c>
      <c r="G17" s="4">
        <f>INDEX(Table1[[#All],[Puntos]],MATCH(Table2[[#This Row],[Equipo_ID_Monster]],Table1[[#All],[ID]],0))</f>
        <v>0</v>
      </c>
      <c r="I17" s="8" t="e">
        <f>INDEX(Table1[[#All],[Equipo]],MATCH(Table2[[#This Row],[Equipo_ID_Sumo]],Table1[[#All],[ID]],0))</f>
        <v>#N/A</v>
      </c>
      <c r="J17" s="4" t="e">
        <f>INDEX(Table1[[#All],[Puntos]],MATCH(Table2[[#This Row],[Equipo_ID_Sumo]],Table1[[#All],[ID]],0))</f>
        <v>#N/A</v>
      </c>
      <c r="L17" s="8" t="e">
        <f>INDEX(Table1[[#All],[Equipo]],MATCH(Table2[[#This Row],[Equipo_ID_Rover]],Table1[[#All],[ID]],0))</f>
        <v>#N/A</v>
      </c>
      <c r="M17" s="4" t="e">
        <f>INDEX(Table1[[#All],[Puntos]],MATCH(Table2[[#This Row],[Equipo_ID_Rover]],Table1[[#All],[ID]],0))</f>
        <v>#N/A</v>
      </c>
      <c r="N17" s="11" t="e">
        <f>INDEX(Sheet2!G:G,MATCH(Table2[[#This Row],[Equipo_ID_Rover]],Table1[[#All],[ID]],0))</f>
        <v>#N/A</v>
      </c>
    </row>
    <row r="18" spans="1:14" x14ac:dyDescent="0.25">
      <c r="A18" s="4">
        <v>1094384</v>
      </c>
      <c r="B18" s="8" t="s">
        <v>184</v>
      </c>
      <c r="C18" s="4" t="s">
        <v>168</v>
      </c>
      <c r="D18" s="4" t="e">
        <f>Table2[[#This Row],[Puntos_Monster]]+Table2[[#This Row],[Puntos_Sumo]]+Table2[[#This Row],[Puntos_Rover]]</f>
        <v>#N/A</v>
      </c>
      <c r="E18" s="4">
        <v>155</v>
      </c>
      <c r="F18" s="8" t="str">
        <f>INDEX(Table1[[#All],[Equipo]],MATCH(Table2[[#This Row],[Equipo_ID_Monster]],Table1[[#All],[ID]],0))</f>
        <v>MIB</v>
      </c>
      <c r="G18" s="4">
        <f>INDEX(Table1[[#All],[Puntos]],MATCH(Table2[[#This Row],[Equipo_ID_Monster]],Table1[[#All],[ID]],0))</f>
        <v>0</v>
      </c>
      <c r="I18" s="8" t="e">
        <f>INDEX(Table1[[#All],[Equipo]],MATCH(Table2[[#This Row],[Equipo_ID_Sumo]],Table1[[#All],[ID]],0))</f>
        <v>#N/A</v>
      </c>
      <c r="J18" s="4" t="e">
        <f>INDEX(Table1[[#All],[Puntos]],MATCH(Table2[[#This Row],[Equipo_ID_Sumo]],Table1[[#All],[ID]],0))</f>
        <v>#N/A</v>
      </c>
      <c r="L18" s="8" t="e">
        <f>INDEX(Table1[[#All],[Equipo]],MATCH(Table2[[#This Row],[Equipo_ID_Rover]],Table1[[#All],[ID]],0))</f>
        <v>#N/A</v>
      </c>
      <c r="M18" s="4" t="e">
        <f>INDEX(Table1[[#All],[Puntos]],MATCH(Table2[[#This Row],[Equipo_ID_Rover]],Table1[[#All],[ID]],0))</f>
        <v>#N/A</v>
      </c>
      <c r="N18" s="11" t="e">
        <f>INDEX(Sheet2!G:G,MATCH(Table2[[#This Row],[Equipo_ID_Rover]],Table1[[#All],[ID]],0))</f>
        <v>#N/A</v>
      </c>
    </row>
    <row r="19" spans="1:14" x14ac:dyDescent="0.25">
      <c r="A19" s="4">
        <v>1092944</v>
      </c>
      <c r="B19" s="8" t="s">
        <v>185</v>
      </c>
      <c r="C19" s="4" t="s">
        <v>168</v>
      </c>
      <c r="D19" s="4" t="e">
        <f>Table2[[#This Row],[Puntos_Monster]]+Table2[[#This Row],[Puntos_Sumo]]+Table2[[#This Row],[Puntos_Rover]]</f>
        <v>#N/A</v>
      </c>
      <c r="E19" s="4">
        <v>156</v>
      </c>
      <c r="F19" s="8" t="str">
        <f>INDEX(Table1[[#All],[Equipo]],MATCH(Table2[[#This Row],[Equipo_ID_Monster]],Table1[[#All],[ID]],0))</f>
        <v>RUCS</v>
      </c>
      <c r="G19" s="4">
        <f>INDEX(Table1[[#All],[Puntos]],MATCH(Table2[[#This Row],[Equipo_ID_Monster]],Table1[[#All],[ID]],0))</f>
        <v>0</v>
      </c>
      <c r="I19" s="8" t="e">
        <f>INDEX(Table1[[#All],[Equipo]],MATCH(Table2[[#This Row],[Equipo_ID_Sumo]],Table1[[#All],[ID]],0))</f>
        <v>#N/A</v>
      </c>
      <c r="J19" s="4" t="e">
        <f>INDEX(Table1[[#All],[Puntos]],MATCH(Table2[[#This Row],[Equipo_ID_Sumo]],Table1[[#All],[ID]],0))</f>
        <v>#N/A</v>
      </c>
      <c r="L19" s="8" t="e">
        <f>INDEX(Table1[[#All],[Equipo]],MATCH(Table2[[#This Row],[Equipo_ID_Rover]],Table1[[#All],[ID]],0))</f>
        <v>#N/A</v>
      </c>
      <c r="M19" s="4" t="e">
        <f>INDEX(Table1[[#All],[Puntos]],MATCH(Table2[[#This Row],[Equipo_ID_Rover]],Table1[[#All],[ID]],0))</f>
        <v>#N/A</v>
      </c>
      <c r="N19" s="11" t="e">
        <f>INDEX(Sheet2!G:G,MATCH(Table2[[#This Row],[Equipo_ID_Rover]],Table1[[#All],[ID]],0))</f>
        <v>#N/A</v>
      </c>
    </row>
    <row r="20" spans="1:14" x14ac:dyDescent="0.25">
      <c r="A20" s="4">
        <v>1094120</v>
      </c>
      <c r="B20" s="8" t="s">
        <v>186</v>
      </c>
      <c r="C20" s="4" t="s">
        <v>168</v>
      </c>
      <c r="D20" s="4" t="e">
        <f>Table2[[#This Row],[Puntos_Monster]]+Table2[[#This Row],[Puntos_Sumo]]+Table2[[#This Row],[Puntos_Rover]]</f>
        <v>#N/A</v>
      </c>
      <c r="E20" s="4">
        <v>156</v>
      </c>
      <c r="F20" s="8" t="str">
        <f>INDEX(Table1[[#All],[Equipo]],MATCH(Table2[[#This Row],[Equipo_ID_Monster]],Table1[[#All],[ID]],0))</f>
        <v>RUCS</v>
      </c>
      <c r="G20" s="4">
        <f>INDEX(Table1[[#All],[Puntos]],MATCH(Table2[[#This Row],[Equipo_ID_Monster]],Table1[[#All],[ID]],0))</f>
        <v>0</v>
      </c>
      <c r="I20" s="8" t="e">
        <f>INDEX(Table1[[#All],[Equipo]],MATCH(Table2[[#This Row],[Equipo_ID_Sumo]],Table1[[#All],[ID]],0))</f>
        <v>#N/A</v>
      </c>
      <c r="J20" s="4" t="e">
        <f>INDEX(Table1[[#All],[Puntos]],MATCH(Table2[[#This Row],[Equipo_ID_Sumo]],Table1[[#All],[ID]],0))</f>
        <v>#N/A</v>
      </c>
      <c r="L20" s="8" t="e">
        <f>INDEX(Table1[[#All],[Equipo]],MATCH(Table2[[#This Row],[Equipo_ID_Rover]],Table1[[#All],[ID]],0))</f>
        <v>#N/A</v>
      </c>
      <c r="M20" s="4" t="e">
        <f>INDEX(Table1[[#All],[Puntos]],MATCH(Table2[[#This Row],[Equipo_ID_Rover]],Table1[[#All],[ID]],0))</f>
        <v>#N/A</v>
      </c>
      <c r="N20" s="11" t="e">
        <f>INDEX(Sheet2!G:G,MATCH(Table2[[#This Row],[Equipo_ID_Rover]],Table1[[#All],[ID]],0))</f>
        <v>#N/A</v>
      </c>
    </row>
    <row r="21" spans="1:14" x14ac:dyDescent="0.25">
      <c r="A21" s="4">
        <v>1092762</v>
      </c>
      <c r="B21" s="8" t="s">
        <v>187</v>
      </c>
      <c r="C21" s="4" t="s">
        <v>168</v>
      </c>
      <c r="D21" s="4" t="e">
        <f>Table2[[#This Row],[Puntos_Monster]]+Table2[[#This Row],[Puntos_Sumo]]+Table2[[#This Row],[Puntos_Rover]]</f>
        <v>#N/A</v>
      </c>
      <c r="E21" s="4">
        <v>156</v>
      </c>
      <c r="F21" s="8" t="str">
        <f>INDEX(Table1[[#All],[Equipo]],MATCH(Table2[[#This Row],[Equipo_ID_Monster]],Table1[[#All],[ID]],0))</f>
        <v>RUCS</v>
      </c>
      <c r="G21" s="4">
        <f>INDEX(Table1[[#All],[Puntos]],MATCH(Table2[[#This Row],[Equipo_ID_Monster]],Table1[[#All],[ID]],0))</f>
        <v>0</v>
      </c>
      <c r="I21" s="8" t="e">
        <f>INDEX(Table1[[#All],[Equipo]],MATCH(Table2[[#This Row],[Equipo_ID_Sumo]],Table1[[#All],[ID]],0))</f>
        <v>#N/A</v>
      </c>
      <c r="J21" s="4" t="e">
        <f>INDEX(Table1[[#All],[Puntos]],MATCH(Table2[[#This Row],[Equipo_ID_Sumo]],Table1[[#All],[ID]],0))</f>
        <v>#N/A</v>
      </c>
      <c r="L21" s="8" t="e">
        <f>INDEX(Table1[[#All],[Equipo]],MATCH(Table2[[#This Row],[Equipo_ID_Rover]],Table1[[#All],[ID]],0))</f>
        <v>#N/A</v>
      </c>
      <c r="M21" s="4" t="e">
        <f>INDEX(Table1[[#All],[Puntos]],MATCH(Table2[[#This Row],[Equipo_ID_Rover]],Table1[[#All],[ID]],0))</f>
        <v>#N/A</v>
      </c>
      <c r="N21" s="11" t="e">
        <f>INDEX(Sheet2!G:G,MATCH(Table2[[#This Row],[Equipo_ID_Rover]],Table1[[#All],[ID]],0))</f>
        <v>#N/A</v>
      </c>
    </row>
    <row r="22" spans="1:14" x14ac:dyDescent="0.25">
      <c r="A22" s="4">
        <v>1092917</v>
      </c>
      <c r="B22" s="8" t="s">
        <v>188</v>
      </c>
      <c r="C22" s="4" t="s">
        <v>168</v>
      </c>
      <c r="D22" s="4" t="e">
        <f>Table2[[#This Row],[Puntos_Monster]]+Table2[[#This Row],[Puntos_Sumo]]+Table2[[#This Row],[Puntos_Rover]]</f>
        <v>#N/A</v>
      </c>
      <c r="E22" s="4">
        <v>157</v>
      </c>
      <c r="F22" s="8" t="str">
        <f>INDEX(Table1[[#All],[Equipo]],MATCH(Table2[[#This Row],[Equipo_ID_Monster]],Table1[[#All],[ID]],0))</f>
        <v>Jortrol</v>
      </c>
      <c r="G22" s="4">
        <f>INDEX(Table1[[#All],[Puntos]],MATCH(Table2[[#This Row],[Equipo_ID_Monster]],Table1[[#All],[ID]],0))</f>
        <v>0</v>
      </c>
      <c r="I22" s="8" t="e">
        <f>INDEX(Table1[[#All],[Equipo]],MATCH(Table2[[#This Row],[Equipo_ID_Sumo]],Table1[[#All],[ID]],0))</f>
        <v>#N/A</v>
      </c>
      <c r="J22" s="4" t="e">
        <f>INDEX(Table1[[#All],[Puntos]],MATCH(Table2[[#This Row],[Equipo_ID_Sumo]],Table1[[#All],[ID]],0))</f>
        <v>#N/A</v>
      </c>
      <c r="L22" s="8" t="e">
        <f>INDEX(Table1[[#All],[Equipo]],MATCH(Table2[[#This Row],[Equipo_ID_Rover]],Table1[[#All],[ID]],0))</f>
        <v>#N/A</v>
      </c>
      <c r="M22" s="4" t="e">
        <f>INDEX(Table1[[#All],[Puntos]],MATCH(Table2[[#This Row],[Equipo_ID_Rover]],Table1[[#All],[ID]],0))</f>
        <v>#N/A</v>
      </c>
      <c r="N22" s="11" t="e">
        <f>INDEX(Sheet2!G:G,MATCH(Table2[[#This Row],[Equipo_ID_Rover]],Table1[[#All],[ID]],0))</f>
        <v>#N/A</v>
      </c>
    </row>
    <row r="23" spans="1:14" x14ac:dyDescent="0.25">
      <c r="A23" s="4">
        <v>1095214</v>
      </c>
      <c r="B23" s="8" t="s">
        <v>189</v>
      </c>
      <c r="C23" s="4" t="s">
        <v>168</v>
      </c>
      <c r="D23" s="4" t="e">
        <f>Table2[[#This Row],[Puntos_Monster]]+Table2[[#This Row],[Puntos_Sumo]]+Table2[[#This Row],[Puntos_Rover]]</f>
        <v>#N/A</v>
      </c>
      <c r="E23" s="4">
        <v>157</v>
      </c>
      <c r="F23" s="8" t="str">
        <f>INDEX(Table1[[#All],[Equipo]],MATCH(Table2[[#This Row],[Equipo_ID_Monster]],Table1[[#All],[ID]],0))</f>
        <v>Jortrol</v>
      </c>
      <c r="G23" s="4">
        <f>INDEX(Table1[[#All],[Puntos]],MATCH(Table2[[#This Row],[Equipo_ID_Monster]],Table1[[#All],[ID]],0))</f>
        <v>0</v>
      </c>
      <c r="I23" s="8" t="e">
        <f>INDEX(Table1[[#All],[Equipo]],MATCH(Table2[[#This Row],[Equipo_ID_Sumo]],Table1[[#All],[ID]],0))</f>
        <v>#N/A</v>
      </c>
      <c r="J23" s="4" t="e">
        <f>INDEX(Table1[[#All],[Puntos]],MATCH(Table2[[#This Row],[Equipo_ID_Sumo]],Table1[[#All],[ID]],0))</f>
        <v>#N/A</v>
      </c>
      <c r="L23" s="8" t="e">
        <f>INDEX(Table1[[#All],[Equipo]],MATCH(Table2[[#This Row],[Equipo_ID_Rover]],Table1[[#All],[ID]],0))</f>
        <v>#N/A</v>
      </c>
      <c r="M23" s="4" t="e">
        <f>INDEX(Table1[[#All],[Puntos]],MATCH(Table2[[#This Row],[Equipo_ID_Rover]],Table1[[#All],[ID]],0))</f>
        <v>#N/A</v>
      </c>
      <c r="N23" s="11" t="e">
        <f>INDEX(Sheet2!G:G,MATCH(Table2[[#This Row],[Equipo_ID_Rover]],Table1[[#All],[ID]],0))</f>
        <v>#N/A</v>
      </c>
    </row>
    <row r="24" spans="1:14" x14ac:dyDescent="0.25">
      <c r="A24" s="4">
        <v>1094127</v>
      </c>
      <c r="B24" s="8" t="s">
        <v>190</v>
      </c>
      <c r="C24" s="4" t="s">
        <v>168</v>
      </c>
      <c r="D24" s="4" t="e">
        <f>Table2[[#This Row],[Puntos_Monster]]+Table2[[#This Row],[Puntos_Sumo]]+Table2[[#This Row],[Puntos_Rover]]</f>
        <v>#N/A</v>
      </c>
      <c r="E24" s="4">
        <v>157</v>
      </c>
      <c r="F24" s="8" t="str">
        <f>INDEX(Table1[[#All],[Equipo]],MATCH(Table2[[#This Row],[Equipo_ID_Monster]],Table1[[#All],[ID]],0))</f>
        <v>Jortrol</v>
      </c>
      <c r="G24" s="4">
        <f>INDEX(Table1[[#All],[Puntos]],MATCH(Table2[[#This Row],[Equipo_ID_Monster]],Table1[[#All],[ID]],0))</f>
        <v>0</v>
      </c>
      <c r="I24" s="8" t="e">
        <f>INDEX(Table1[[#All],[Equipo]],MATCH(Table2[[#This Row],[Equipo_ID_Sumo]],Table1[[#All],[ID]],0))</f>
        <v>#N/A</v>
      </c>
      <c r="J24" s="4" t="e">
        <f>INDEX(Table1[[#All],[Puntos]],MATCH(Table2[[#This Row],[Equipo_ID_Sumo]],Table1[[#All],[ID]],0))</f>
        <v>#N/A</v>
      </c>
      <c r="L24" s="8" t="e">
        <f>INDEX(Table1[[#All],[Equipo]],MATCH(Table2[[#This Row],[Equipo_ID_Rover]],Table1[[#All],[ID]],0))</f>
        <v>#N/A</v>
      </c>
      <c r="M24" s="4" t="e">
        <f>INDEX(Table1[[#All],[Puntos]],MATCH(Table2[[#This Row],[Equipo_ID_Rover]],Table1[[#All],[ID]],0))</f>
        <v>#N/A</v>
      </c>
      <c r="N24" s="11" t="e">
        <f>INDEX(Sheet2!G:G,MATCH(Table2[[#This Row],[Equipo_ID_Rover]],Table1[[#All],[ID]],0))</f>
        <v>#N/A</v>
      </c>
    </row>
    <row r="25" spans="1:14" x14ac:dyDescent="0.25">
      <c r="A25" s="4">
        <v>1092987</v>
      </c>
      <c r="B25" s="8" t="s">
        <v>191</v>
      </c>
      <c r="C25" s="4" t="s">
        <v>168</v>
      </c>
      <c r="D25" s="4" t="e">
        <f>Table2[[#This Row],[Puntos_Monster]]+Table2[[#This Row],[Puntos_Sumo]]+Table2[[#This Row],[Puntos_Rover]]</f>
        <v>#N/A</v>
      </c>
      <c r="E25" s="4">
        <v>158</v>
      </c>
      <c r="F25" s="8" t="str">
        <f>INDEX(Table1[[#All],[Equipo]],MATCH(Table2[[#This Row],[Equipo_ID_Monster]],Table1[[#All],[ID]],0))</f>
        <v>Skrapjunk</v>
      </c>
      <c r="G25" s="4">
        <f>INDEX(Table1[[#All],[Puntos]],MATCH(Table2[[#This Row],[Equipo_ID_Monster]],Table1[[#All],[ID]],0))</f>
        <v>0</v>
      </c>
      <c r="I25" s="8" t="e">
        <f>INDEX(Table1[[#All],[Equipo]],MATCH(Table2[[#This Row],[Equipo_ID_Sumo]],Table1[[#All],[ID]],0))</f>
        <v>#N/A</v>
      </c>
      <c r="J25" s="4" t="e">
        <f>INDEX(Table1[[#All],[Puntos]],MATCH(Table2[[#This Row],[Equipo_ID_Sumo]],Table1[[#All],[ID]],0))</f>
        <v>#N/A</v>
      </c>
      <c r="L25" s="8" t="e">
        <f>INDEX(Table1[[#All],[Equipo]],MATCH(Table2[[#This Row],[Equipo_ID_Rover]],Table1[[#All],[ID]],0))</f>
        <v>#N/A</v>
      </c>
      <c r="M25" s="4" t="e">
        <f>INDEX(Table1[[#All],[Puntos]],MATCH(Table2[[#This Row],[Equipo_ID_Rover]],Table1[[#All],[ID]],0))</f>
        <v>#N/A</v>
      </c>
      <c r="N25" s="11" t="e">
        <f>INDEX(Sheet2!G:G,MATCH(Table2[[#This Row],[Equipo_ID_Rover]],Table1[[#All],[ID]],0))</f>
        <v>#N/A</v>
      </c>
    </row>
    <row r="26" spans="1:14" x14ac:dyDescent="0.25">
      <c r="A26" s="4">
        <v>1005</v>
      </c>
      <c r="B26" s="8" t="s">
        <v>192</v>
      </c>
      <c r="C26" s="4" t="s">
        <v>193</v>
      </c>
      <c r="D26" s="4" t="e">
        <f>Table2[[#This Row],[Puntos_Monster]]+Table2[[#This Row],[Puntos_Sumo]]+Table2[[#This Row],[Puntos_Rover]]</f>
        <v>#N/A</v>
      </c>
      <c r="E26" s="4">
        <v>158</v>
      </c>
      <c r="F26" s="8" t="str">
        <f>INDEX(Table1[[#All],[Equipo]],MATCH(Table2[[#This Row],[Equipo_ID_Monster]],Table1[[#All],[ID]],0))</f>
        <v>Skrapjunk</v>
      </c>
      <c r="G26" s="4">
        <f>INDEX(Table1[[#All],[Puntos]],MATCH(Table2[[#This Row],[Equipo_ID_Monster]],Table1[[#All],[ID]],0))</f>
        <v>0</v>
      </c>
      <c r="I26" s="8" t="e">
        <f>INDEX(Table1[[#All],[Equipo]],MATCH(Table2[[#This Row],[Equipo_ID_Sumo]],Table1[[#All],[ID]],0))</f>
        <v>#N/A</v>
      </c>
      <c r="J26" s="4" t="e">
        <f>INDEX(Table1[[#All],[Puntos]],MATCH(Table2[[#This Row],[Equipo_ID_Sumo]],Table1[[#All],[ID]],0))</f>
        <v>#N/A</v>
      </c>
      <c r="L26" s="8" t="e">
        <f>INDEX(Table1[[#All],[Equipo]],MATCH(Table2[[#This Row],[Equipo_ID_Rover]],Table1[[#All],[ID]],0))</f>
        <v>#N/A</v>
      </c>
      <c r="M26" s="4" t="e">
        <f>INDEX(Table1[[#All],[Puntos]],MATCH(Table2[[#This Row],[Equipo_ID_Rover]],Table1[[#All],[ID]],0))</f>
        <v>#N/A</v>
      </c>
      <c r="N26" s="11" t="e">
        <f>INDEX(Sheet2!G:G,MATCH(Table2[[#This Row],[Equipo_ID_Rover]],Table1[[#All],[ID]],0))</f>
        <v>#N/A</v>
      </c>
    </row>
    <row r="27" spans="1:14" x14ac:dyDescent="0.25">
      <c r="A27" s="4">
        <v>1006</v>
      </c>
      <c r="B27" s="8" t="s">
        <v>194</v>
      </c>
      <c r="C27" s="4" t="s">
        <v>195</v>
      </c>
      <c r="D27" s="4" t="e">
        <f>Table2[[#This Row],[Puntos_Monster]]+Table2[[#This Row],[Puntos_Sumo]]+Table2[[#This Row],[Puntos_Rover]]</f>
        <v>#N/A</v>
      </c>
      <c r="E27" s="4">
        <v>158</v>
      </c>
      <c r="F27" s="8" t="str">
        <f>INDEX(Table1[[#All],[Equipo]],MATCH(Table2[[#This Row],[Equipo_ID_Monster]],Table1[[#All],[ID]],0))</f>
        <v>Skrapjunk</v>
      </c>
      <c r="G27" s="4">
        <f>INDEX(Table1[[#All],[Puntos]],MATCH(Table2[[#This Row],[Equipo_ID_Monster]],Table1[[#All],[ID]],0))</f>
        <v>0</v>
      </c>
      <c r="I27" s="8" t="e">
        <f>INDEX(Table1[[#All],[Equipo]],MATCH(Table2[[#This Row],[Equipo_ID_Sumo]],Table1[[#All],[ID]],0))</f>
        <v>#N/A</v>
      </c>
      <c r="J27" s="4" t="e">
        <f>INDEX(Table1[[#All],[Puntos]],MATCH(Table2[[#This Row],[Equipo_ID_Sumo]],Table1[[#All],[ID]],0))</f>
        <v>#N/A</v>
      </c>
      <c r="L27" s="8" t="e">
        <f>INDEX(Table1[[#All],[Equipo]],MATCH(Table2[[#This Row],[Equipo_ID_Rover]],Table1[[#All],[ID]],0))</f>
        <v>#N/A</v>
      </c>
      <c r="M27" s="4" t="e">
        <f>INDEX(Table1[[#All],[Puntos]],MATCH(Table2[[#This Row],[Equipo_ID_Rover]],Table1[[#All],[ID]],0))</f>
        <v>#N/A</v>
      </c>
      <c r="N27" s="11" t="e">
        <f>INDEX(Sheet2!G:G,MATCH(Table2[[#This Row],[Equipo_ID_Rover]],Table1[[#All],[ID]],0))</f>
        <v>#N/A</v>
      </c>
    </row>
    <row r="28" spans="1:14" x14ac:dyDescent="0.25">
      <c r="A28" s="4">
        <v>1093481</v>
      </c>
      <c r="B28" s="8" t="s">
        <v>231</v>
      </c>
      <c r="C28" s="4" t="s">
        <v>168</v>
      </c>
      <c r="D28" s="4" t="e">
        <f>Table2[[#This Row],[Puntos_Monster]]+Table2[[#This Row],[Puntos_Sumo]]+Table2[[#This Row],[Puntos_Rover]]</f>
        <v>#N/A</v>
      </c>
      <c r="E28" s="4">
        <v>174</v>
      </c>
      <c r="F28" s="8" t="str">
        <f>INDEX(Table1[[#All],[Equipo]],MATCH(Table2[[#This Row],[Equipo_ID_Monster]],Table1[[#All],[ID]],0))</f>
        <v>JESKAI</v>
      </c>
      <c r="G28" s="4">
        <f>INDEX(Table1[[#All],[Puntos]],MATCH(Table2[[#This Row],[Equipo_ID_Monster]],Table1[[#All],[ID]],0))</f>
        <v>0</v>
      </c>
      <c r="I28" s="8" t="e">
        <f>INDEX(Table1[[#All],[Equipo]],MATCH(Table2[[#This Row],[Equipo_ID_Sumo]],Table1[[#All],[ID]],0))</f>
        <v>#N/A</v>
      </c>
      <c r="J28" s="4" t="e">
        <f>INDEX(Table1[[#All],[Puntos]],MATCH(Table2[[#This Row],[Equipo_ID_Sumo]],Table1[[#All],[ID]],0))</f>
        <v>#N/A</v>
      </c>
      <c r="L28" s="8" t="e">
        <f>INDEX(Table1[[#All],[Equipo]],MATCH(Table2[[#This Row],[Equipo_ID_Rover]],Table1[[#All],[ID]],0))</f>
        <v>#N/A</v>
      </c>
      <c r="M28" s="4" t="e">
        <f>INDEX(Table1[[#All],[Puntos]],MATCH(Table2[[#This Row],[Equipo_ID_Rover]],Table1[[#All],[ID]],0))</f>
        <v>#N/A</v>
      </c>
      <c r="N28" s="11" t="e">
        <f>INDEX(Sheet2!G:G,MATCH(Table2[[#This Row],[Equipo_ID_Rover]],Table1[[#All],[ID]],0))</f>
        <v>#N/A</v>
      </c>
    </row>
    <row r="29" spans="1:14" x14ac:dyDescent="0.25">
      <c r="A29" s="4">
        <v>1096600</v>
      </c>
      <c r="B29" s="8" t="s">
        <v>232</v>
      </c>
      <c r="C29" s="4" t="s">
        <v>168</v>
      </c>
      <c r="D29" s="4" t="e">
        <f>Table2[[#This Row],[Puntos_Monster]]+Table2[[#This Row],[Puntos_Sumo]]+Table2[[#This Row],[Puntos_Rover]]</f>
        <v>#N/A</v>
      </c>
      <c r="E29" s="4">
        <v>174</v>
      </c>
      <c r="F29" s="8" t="str">
        <f>INDEX(Table1[[#All],[Equipo]],MATCH(Table2[[#This Row],[Equipo_ID_Monster]],Table1[[#All],[ID]],0))</f>
        <v>JESKAI</v>
      </c>
      <c r="G29" s="4">
        <f>INDEX(Table1[[#All],[Puntos]],MATCH(Table2[[#This Row],[Equipo_ID_Monster]],Table1[[#All],[ID]],0))</f>
        <v>0</v>
      </c>
      <c r="I29" s="8" t="e">
        <f>INDEX(Table1[[#All],[Equipo]],MATCH(Table2[[#This Row],[Equipo_ID_Sumo]],Table1[[#All],[ID]],0))</f>
        <v>#N/A</v>
      </c>
      <c r="J29" s="4" t="e">
        <f>INDEX(Table1[[#All],[Puntos]],MATCH(Table2[[#This Row],[Equipo_ID_Sumo]],Table1[[#All],[ID]],0))</f>
        <v>#N/A</v>
      </c>
      <c r="L29" s="8" t="e">
        <f>INDEX(Table1[[#All],[Equipo]],MATCH(Table2[[#This Row],[Equipo_ID_Rover]],Table1[[#All],[ID]],0))</f>
        <v>#N/A</v>
      </c>
      <c r="M29" s="4" t="e">
        <f>INDEX(Table1[[#All],[Puntos]],MATCH(Table2[[#This Row],[Equipo_ID_Rover]],Table1[[#All],[ID]],0))</f>
        <v>#N/A</v>
      </c>
      <c r="N29" s="11" t="e">
        <f>INDEX(Sheet2!G:G,MATCH(Table2[[#This Row],[Equipo_ID_Rover]],Table1[[#All],[ID]],0))</f>
        <v>#N/A</v>
      </c>
    </row>
    <row r="30" spans="1:14" x14ac:dyDescent="0.25">
      <c r="A30" s="4">
        <v>1093026</v>
      </c>
      <c r="B30" s="8" t="s">
        <v>233</v>
      </c>
      <c r="C30" s="4" t="s">
        <v>168</v>
      </c>
      <c r="D30" s="4" t="e">
        <f>Table2[[#This Row],[Puntos_Monster]]+Table2[[#This Row],[Puntos_Sumo]]+Table2[[#This Row],[Puntos_Rover]]</f>
        <v>#N/A</v>
      </c>
      <c r="E30" s="4">
        <v>174</v>
      </c>
      <c r="F30" s="8" t="str">
        <f>INDEX(Table1[[#All],[Equipo]],MATCH(Table2[[#This Row],[Equipo_ID_Monster]],Table1[[#All],[ID]],0))</f>
        <v>JESKAI</v>
      </c>
      <c r="G30" s="4">
        <f>INDEX(Table1[[#All],[Puntos]],MATCH(Table2[[#This Row],[Equipo_ID_Monster]],Table1[[#All],[ID]],0))</f>
        <v>0</v>
      </c>
      <c r="I30" s="8" t="e">
        <f>INDEX(Table1[[#All],[Equipo]],MATCH(Table2[[#This Row],[Equipo_ID_Sumo]],Table1[[#All],[ID]],0))</f>
        <v>#N/A</v>
      </c>
      <c r="J30" s="4" t="e">
        <f>INDEX(Table1[[#All],[Puntos]],MATCH(Table2[[#This Row],[Equipo_ID_Sumo]],Table1[[#All],[ID]],0))</f>
        <v>#N/A</v>
      </c>
      <c r="L30" s="8" t="e">
        <f>INDEX(Table1[[#All],[Equipo]],MATCH(Table2[[#This Row],[Equipo_ID_Rover]],Table1[[#All],[ID]],0))</f>
        <v>#N/A</v>
      </c>
      <c r="M30" s="4" t="e">
        <f>INDEX(Table1[[#All],[Puntos]],MATCH(Table2[[#This Row],[Equipo_ID_Rover]],Table1[[#All],[ID]],0))</f>
        <v>#N/A</v>
      </c>
      <c r="N30" s="11" t="e">
        <f>INDEX(Sheet2!G:G,MATCH(Table2[[#This Row],[Equipo_ID_Rover]],Table1[[#All],[ID]],0))</f>
        <v>#N/A</v>
      </c>
    </row>
    <row r="31" spans="1:14" x14ac:dyDescent="0.25">
      <c r="A31" s="4">
        <v>1093109</v>
      </c>
      <c r="B31" s="8" t="s">
        <v>237</v>
      </c>
      <c r="C31" s="4" t="s">
        <v>168</v>
      </c>
      <c r="D31" s="4" t="e">
        <f>Table2[[#This Row],[Puntos_Monster]]+Table2[[#This Row],[Puntos_Sumo]]+Table2[[#This Row],[Puntos_Rover]]</f>
        <v>#N/A</v>
      </c>
      <c r="E31" s="4">
        <v>176</v>
      </c>
      <c r="F31" s="8" t="str">
        <f>INDEX(Table1[[#All],[Equipo]],MATCH(Table2[[#This Row],[Equipo_ID_Monster]],Table1[[#All],[ID]],0))</f>
        <v>Ikon ALLY</v>
      </c>
      <c r="G31" s="4">
        <f>INDEX(Table1[[#All],[Puntos]],MATCH(Table2[[#This Row],[Equipo_ID_Monster]],Table1[[#All],[ID]],0))</f>
        <v>0</v>
      </c>
      <c r="I31" s="8" t="e">
        <f>INDEX(Table1[[#All],[Equipo]],MATCH(Table2[[#This Row],[Equipo_ID_Sumo]],Table1[[#All],[ID]],0))</f>
        <v>#N/A</v>
      </c>
      <c r="J31" s="4" t="e">
        <f>INDEX(Table1[[#All],[Puntos]],MATCH(Table2[[#This Row],[Equipo_ID_Sumo]],Table1[[#All],[ID]],0))</f>
        <v>#N/A</v>
      </c>
      <c r="L31" s="8" t="e">
        <f>INDEX(Table1[[#All],[Equipo]],MATCH(Table2[[#This Row],[Equipo_ID_Rover]],Table1[[#All],[ID]],0))</f>
        <v>#N/A</v>
      </c>
      <c r="M31" s="4" t="e">
        <f>INDEX(Table1[[#All],[Puntos]],MATCH(Table2[[#This Row],[Equipo_ID_Rover]],Table1[[#All],[ID]],0))</f>
        <v>#N/A</v>
      </c>
      <c r="N31" s="11" t="e">
        <f>INDEX(Sheet2!G:G,MATCH(Table2[[#This Row],[Equipo_ID_Rover]],Table1[[#All],[ID]],0))</f>
        <v>#N/A</v>
      </c>
    </row>
    <row r="32" spans="1:14" x14ac:dyDescent="0.25">
      <c r="A32" s="4">
        <v>1096017</v>
      </c>
      <c r="B32" s="8" t="s">
        <v>238</v>
      </c>
      <c r="C32" s="4" t="s">
        <v>168</v>
      </c>
      <c r="D32" s="4" t="e">
        <f>Table2[[#This Row],[Puntos_Monster]]+Table2[[#This Row],[Puntos_Sumo]]+Table2[[#This Row],[Puntos_Rover]]</f>
        <v>#N/A</v>
      </c>
      <c r="E32" s="4">
        <v>176</v>
      </c>
      <c r="F32" s="8" t="str">
        <f>INDEX(Table1[[#All],[Equipo]],MATCH(Table2[[#This Row],[Equipo_ID_Monster]],Table1[[#All],[ID]],0))</f>
        <v>Ikon ALLY</v>
      </c>
      <c r="G32" s="4">
        <f>INDEX(Table1[[#All],[Puntos]],MATCH(Table2[[#This Row],[Equipo_ID_Monster]],Table1[[#All],[ID]],0))</f>
        <v>0</v>
      </c>
      <c r="I32" s="8" t="e">
        <f>INDEX(Table1[[#All],[Equipo]],MATCH(Table2[[#This Row],[Equipo_ID_Sumo]],Table1[[#All],[ID]],0))</f>
        <v>#N/A</v>
      </c>
      <c r="J32" s="4" t="e">
        <f>INDEX(Table1[[#All],[Puntos]],MATCH(Table2[[#This Row],[Equipo_ID_Sumo]],Table1[[#All],[ID]],0))</f>
        <v>#N/A</v>
      </c>
      <c r="L32" s="8" t="e">
        <f>INDEX(Table1[[#All],[Equipo]],MATCH(Table2[[#This Row],[Equipo_ID_Rover]],Table1[[#All],[ID]],0))</f>
        <v>#N/A</v>
      </c>
      <c r="M32" s="4" t="e">
        <f>INDEX(Table1[[#All],[Puntos]],MATCH(Table2[[#This Row],[Equipo_ID_Rover]],Table1[[#All],[ID]],0))</f>
        <v>#N/A</v>
      </c>
      <c r="N32" s="11" t="e">
        <f>INDEX(Sheet2!G:G,MATCH(Table2[[#This Row],[Equipo_ID_Rover]],Table1[[#All],[ID]],0))</f>
        <v>#N/A</v>
      </c>
    </row>
    <row r="33" spans="1:14" x14ac:dyDescent="0.25">
      <c r="A33" s="4">
        <v>1093629</v>
      </c>
      <c r="B33" s="8" t="s">
        <v>239</v>
      </c>
      <c r="C33" s="4" t="s">
        <v>168</v>
      </c>
      <c r="D33" s="4" t="e">
        <f>Table2[[#This Row],[Puntos_Monster]]+Table2[[#This Row],[Puntos_Sumo]]+Table2[[#This Row],[Puntos_Rover]]</f>
        <v>#N/A</v>
      </c>
      <c r="E33" s="4">
        <v>176</v>
      </c>
      <c r="F33" s="8" t="str">
        <f>INDEX(Table1[[#All],[Equipo]],MATCH(Table2[[#This Row],[Equipo_ID_Monster]],Table1[[#All],[ID]],0))</f>
        <v>Ikon ALLY</v>
      </c>
      <c r="G33" s="4">
        <f>INDEX(Table1[[#All],[Puntos]],MATCH(Table2[[#This Row],[Equipo_ID_Monster]],Table1[[#All],[ID]],0))</f>
        <v>0</v>
      </c>
      <c r="I33" s="8" t="e">
        <f>INDEX(Table1[[#All],[Equipo]],MATCH(Table2[[#This Row],[Equipo_ID_Sumo]],Table1[[#All],[ID]],0))</f>
        <v>#N/A</v>
      </c>
      <c r="J33" s="4" t="e">
        <f>INDEX(Table1[[#All],[Puntos]],MATCH(Table2[[#This Row],[Equipo_ID_Sumo]],Table1[[#All],[ID]],0))</f>
        <v>#N/A</v>
      </c>
      <c r="L33" s="8" t="e">
        <f>INDEX(Table1[[#All],[Equipo]],MATCH(Table2[[#This Row],[Equipo_ID_Rover]],Table1[[#All],[ID]],0))</f>
        <v>#N/A</v>
      </c>
      <c r="M33" s="4" t="e">
        <f>INDEX(Table1[[#All],[Puntos]],MATCH(Table2[[#This Row],[Equipo_ID_Rover]],Table1[[#All],[ID]],0))</f>
        <v>#N/A</v>
      </c>
      <c r="N33" s="11" t="e">
        <f>INDEX(Sheet2!G:G,MATCH(Table2[[#This Row],[Equipo_ID_Rover]],Table1[[#All],[ID]],0))</f>
        <v>#N/A</v>
      </c>
    </row>
    <row r="34" spans="1:14" x14ac:dyDescent="0.25">
      <c r="A34" s="4">
        <v>1096172</v>
      </c>
      <c r="B34" s="8" t="s">
        <v>243</v>
      </c>
      <c r="C34" s="4" t="s">
        <v>168</v>
      </c>
      <c r="D34" s="4" t="e">
        <f>Table2[[#This Row],[Puntos_Monster]]+Table2[[#This Row],[Puntos_Sumo]]+Table2[[#This Row],[Puntos_Rover]]</f>
        <v>#N/A</v>
      </c>
      <c r="E34" s="4">
        <v>178</v>
      </c>
      <c r="F34" s="8" t="str">
        <f>INDEX(Table1[[#All],[Equipo]],MATCH(Table2[[#This Row],[Equipo_ID_Monster]],Table1[[#All],[ID]],0))</f>
        <v>Don Quijote</v>
      </c>
      <c r="G34" s="4">
        <f>INDEX(Table1[[#All],[Puntos]],MATCH(Table2[[#This Row],[Equipo_ID_Monster]],Table1[[#All],[ID]],0))</f>
        <v>0</v>
      </c>
      <c r="I34" s="8" t="e">
        <f>INDEX(Table1[[#All],[Equipo]],MATCH(Table2[[#This Row],[Equipo_ID_Sumo]],Table1[[#All],[ID]],0))</f>
        <v>#N/A</v>
      </c>
      <c r="J34" s="4" t="e">
        <f>INDEX(Table1[[#All],[Puntos]],MATCH(Table2[[#This Row],[Equipo_ID_Sumo]],Table1[[#All],[ID]],0))</f>
        <v>#N/A</v>
      </c>
      <c r="L34" s="8" t="e">
        <f>INDEX(Table1[[#All],[Equipo]],MATCH(Table2[[#This Row],[Equipo_ID_Rover]],Table1[[#All],[ID]],0))</f>
        <v>#N/A</v>
      </c>
      <c r="M34" s="4" t="e">
        <f>INDEX(Table1[[#All],[Puntos]],MATCH(Table2[[#This Row],[Equipo_ID_Rover]],Table1[[#All],[ID]],0))</f>
        <v>#N/A</v>
      </c>
      <c r="N34" s="11" t="e">
        <f>INDEX(Sheet2!G:G,MATCH(Table2[[#This Row],[Equipo_ID_Rover]],Table1[[#All],[ID]],0))</f>
        <v>#N/A</v>
      </c>
    </row>
    <row r="35" spans="1:14" x14ac:dyDescent="0.25">
      <c r="A35" s="4">
        <v>1094890</v>
      </c>
      <c r="B35" s="8" t="s">
        <v>244</v>
      </c>
      <c r="C35" s="4" t="s">
        <v>168</v>
      </c>
      <c r="D35" s="4" t="e">
        <f>Table2[[#This Row],[Puntos_Monster]]+Table2[[#This Row],[Puntos_Sumo]]+Table2[[#This Row],[Puntos_Rover]]</f>
        <v>#N/A</v>
      </c>
      <c r="E35" s="4">
        <v>178</v>
      </c>
      <c r="F35" s="8" t="str">
        <f>INDEX(Table1[[#All],[Equipo]],MATCH(Table2[[#This Row],[Equipo_ID_Monster]],Table1[[#All],[ID]],0))</f>
        <v>Don Quijote</v>
      </c>
      <c r="G35" s="4">
        <f>INDEX(Table1[[#All],[Puntos]],MATCH(Table2[[#This Row],[Equipo_ID_Monster]],Table1[[#All],[ID]],0))</f>
        <v>0</v>
      </c>
      <c r="I35" s="8" t="e">
        <f>INDEX(Table1[[#All],[Equipo]],MATCH(Table2[[#This Row],[Equipo_ID_Sumo]],Table1[[#All],[ID]],0))</f>
        <v>#N/A</v>
      </c>
      <c r="J35" s="4" t="e">
        <f>INDEX(Table1[[#All],[Puntos]],MATCH(Table2[[#This Row],[Equipo_ID_Sumo]],Table1[[#All],[ID]],0))</f>
        <v>#N/A</v>
      </c>
      <c r="L35" s="8" t="e">
        <f>INDEX(Table1[[#All],[Equipo]],MATCH(Table2[[#This Row],[Equipo_ID_Rover]],Table1[[#All],[ID]],0))</f>
        <v>#N/A</v>
      </c>
      <c r="M35" s="4" t="e">
        <f>INDEX(Table1[[#All],[Puntos]],MATCH(Table2[[#This Row],[Equipo_ID_Rover]],Table1[[#All],[ID]],0))</f>
        <v>#N/A</v>
      </c>
      <c r="N35" s="11" t="e">
        <f>INDEX(Sheet2!G:G,MATCH(Table2[[#This Row],[Equipo_ID_Rover]],Table1[[#All],[ID]],0))</f>
        <v>#N/A</v>
      </c>
    </row>
    <row r="36" spans="1:14" x14ac:dyDescent="0.25">
      <c r="A36" s="4">
        <v>1094112</v>
      </c>
      <c r="B36" s="8" t="s">
        <v>245</v>
      </c>
      <c r="C36" s="4" t="s">
        <v>168</v>
      </c>
      <c r="D36" s="4" t="e">
        <f>Table2[[#This Row],[Puntos_Monster]]+Table2[[#This Row],[Puntos_Sumo]]+Table2[[#This Row],[Puntos_Rover]]</f>
        <v>#N/A</v>
      </c>
      <c r="E36" s="4">
        <v>178</v>
      </c>
      <c r="F36" s="8" t="str">
        <f>INDEX(Table1[[#All],[Equipo]],MATCH(Table2[[#This Row],[Equipo_ID_Monster]],Table1[[#All],[ID]],0))</f>
        <v>Don Quijote</v>
      </c>
      <c r="G36" s="4">
        <f>INDEX(Table1[[#All],[Puntos]],MATCH(Table2[[#This Row],[Equipo_ID_Monster]],Table1[[#All],[ID]],0))</f>
        <v>0</v>
      </c>
      <c r="I36" s="8" t="e">
        <f>INDEX(Table1[[#All],[Equipo]],MATCH(Table2[[#This Row],[Equipo_ID_Sumo]],Table1[[#All],[ID]],0))</f>
        <v>#N/A</v>
      </c>
      <c r="J36" s="4" t="e">
        <f>INDEX(Table1[[#All],[Puntos]],MATCH(Table2[[#This Row],[Equipo_ID_Sumo]],Table1[[#All],[ID]],0))</f>
        <v>#N/A</v>
      </c>
      <c r="L36" s="8" t="e">
        <f>INDEX(Table1[[#All],[Equipo]],MATCH(Table2[[#This Row],[Equipo_ID_Rover]],Table1[[#All],[ID]],0))</f>
        <v>#N/A</v>
      </c>
      <c r="M36" s="4" t="e">
        <f>INDEX(Table1[[#All],[Puntos]],MATCH(Table2[[#This Row],[Equipo_ID_Rover]],Table1[[#All],[ID]],0))</f>
        <v>#N/A</v>
      </c>
      <c r="N36" s="11" t="e">
        <f>INDEX(Sheet2!G:G,MATCH(Table2[[#This Row],[Equipo_ID_Rover]],Table1[[#All],[ID]],0))</f>
        <v>#N/A</v>
      </c>
    </row>
    <row r="37" spans="1:14" x14ac:dyDescent="0.25">
      <c r="A37" s="4">
        <v>1096372</v>
      </c>
      <c r="B37" s="8" t="s">
        <v>246</v>
      </c>
      <c r="C37" s="4" t="s">
        <v>168</v>
      </c>
      <c r="D37" s="4" t="e">
        <f>Table2[[#This Row],[Puntos_Monster]]+Table2[[#This Row],[Puntos_Sumo]]+Table2[[#This Row],[Puntos_Rover]]</f>
        <v>#N/A</v>
      </c>
      <c r="E37" s="4">
        <v>179</v>
      </c>
      <c r="F37" s="8" t="str">
        <f>INDEX(Table1[[#All],[Equipo]],MATCH(Table2[[#This Row],[Equipo_ID_Monster]],Table1[[#All],[ID]],0))</f>
        <v>GodKiller</v>
      </c>
      <c r="G37" s="4">
        <f>INDEX(Table1[[#All],[Puntos]],MATCH(Table2[[#This Row],[Equipo_ID_Monster]],Table1[[#All],[ID]],0))</f>
        <v>0</v>
      </c>
      <c r="I37" s="8" t="e">
        <f>INDEX(Table1[[#All],[Equipo]],MATCH(Table2[[#This Row],[Equipo_ID_Sumo]],Table1[[#All],[ID]],0))</f>
        <v>#N/A</v>
      </c>
      <c r="J37" s="4" t="e">
        <f>INDEX(Table1[[#All],[Puntos]],MATCH(Table2[[#This Row],[Equipo_ID_Sumo]],Table1[[#All],[ID]],0))</f>
        <v>#N/A</v>
      </c>
      <c r="L37" s="8" t="e">
        <f>INDEX(Table1[[#All],[Equipo]],MATCH(Table2[[#This Row],[Equipo_ID_Rover]],Table1[[#All],[ID]],0))</f>
        <v>#N/A</v>
      </c>
      <c r="M37" s="4" t="e">
        <f>INDEX(Table1[[#All],[Puntos]],MATCH(Table2[[#This Row],[Equipo_ID_Rover]],Table1[[#All],[ID]],0))</f>
        <v>#N/A</v>
      </c>
      <c r="N37" s="11" t="e">
        <f>INDEX(Sheet2!G:G,MATCH(Table2[[#This Row],[Equipo_ID_Rover]],Table1[[#All],[ID]],0))</f>
        <v>#N/A</v>
      </c>
    </row>
    <row r="38" spans="1:14" x14ac:dyDescent="0.25">
      <c r="A38" s="4">
        <v>1096742</v>
      </c>
      <c r="B38" s="8" t="s">
        <v>247</v>
      </c>
      <c r="C38" s="4" t="s">
        <v>168</v>
      </c>
      <c r="D38" s="4" t="e">
        <f>Table2[[#This Row],[Puntos_Monster]]+Table2[[#This Row],[Puntos_Sumo]]+Table2[[#This Row],[Puntos_Rover]]</f>
        <v>#N/A</v>
      </c>
      <c r="E38" s="4">
        <v>179</v>
      </c>
      <c r="F38" s="8" t="str">
        <f>INDEX(Table1[[#All],[Equipo]],MATCH(Table2[[#This Row],[Equipo_ID_Monster]],Table1[[#All],[ID]],0))</f>
        <v>GodKiller</v>
      </c>
      <c r="G38" s="4">
        <f>INDEX(Table1[[#All],[Puntos]],MATCH(Table2[[#This Row],[Equipo_ID_Monster]],Table1[[#All],[ID]],0))</f>
        <v>0</v>
      </c>
      <c r="I38" s="8" t="e">
        <f>INDEX(Table1[[#All],[Equipo]],MATCH(Table2[[#This Row],[Equipo_ID_Sumo]],Table1[[#All],[ID]],0))</f>
        <v>#N/A</v>
      </c>
      <c r="J38" s="4" t="e">
        <f>INDEX(Table1[[#All],[Puntos]],MATCH(Table2[[#This Row],[Equipo_ID_Sumo]],Table1[[#All],[ID]],0))</f>
        <v>#N/A</v>
      </c>
      <c r="L38" s="8" t="e">
        <f>INDEX(Table1[[#All],[Equipo]],MATCH(Table2[[#This Row],[Equipo_ID_Rover]],Table1[[#All],[ID]],0))</f>
        <v>#N/A</v>
      </c>
      <c r="M38" s="4" t="e">
        <f>INDEX(Table1[[#All],[Puntos]],MATCH(Table2[[#This Row],[Equipo_ID_Rover]],Table1[[#All],[ID]],0))</f>
        <v>#N/A</v>
      </c>
      <c r="N38" s="11" t="e">
        <f>INDEX(Sheet2!G:G,MATCH(Table2[[#This Row],[Equipo_ID_Rover]],Table1[[#All],[ID]],0))</f>
        <v>#N/A</v>
      </c>
    </row>
    <row r="39" spans="1:14" x14ac:dyDescent="0.25">
      <c r="A39" s="4">
        <v>1097269</v>
      </c>
      <c r="B39" s="8" t="s">
        <v>248</v>
      </c>
      <c r="C39" s="4" t="s">
        <v>168</v>
      </c>
      <c r="D39" s="4" t="e">
        <f>Table2[[#This Row],[Puntos_Monster]]+Table2[[#This Row],[Puntos_Sumo]]+Table2[[#This Row],[Puntos_Rover]]</f>
        <v>#N/A</v>
      </c>
      <c r="E39" s="4">
        <v>180</v>
      </c>
      <c r="F39" s="8" t="str">
        <f>INDEX(Table1[[#All],[Equipo]],MATCH(Table2[[#This Row],[Equipo_ID_Monster]],Table1[[#All],[ID]],0))</f>
        <v>Artorias</v>
      </c>
      <c r="G39" s="4">
        <f>INDEX(Table1[[#All],[Puntos]],MATCH(Table2[[#This Row],[Equipo_ID_Monster]],Table1[[#All],[ID]],0))</f>
        <v>0</v>
      </c>
      <c r="I39" s="8" t="e">
        <f>INDEX(Table1[[#All],[Equipo]],MATCH(Table2[[#This Row],[Equipo_ID_Sumo]],Table1[[#All],[ID]],0))</f>
        <v>#N/A</v>
      </c>
      <c r="J39" s="4" t="e">
        <f>INDEX(Table1[[#All],[Puntos]],MATCH(Table2[[#This Row],[Equipo_ID_Sumo]],Table1[[#All],[ID]],0))</f>
        <v>#N/A</v>
      </c>
      <c r="L39" s="8" t="e">
        <f>INDEX(Table1[[#All],[Equipo]],MATCH(Table2[[#This Row],[Equipo_ID_Rover]],Table1[[#All],[ID]],0))</f>
        <v>#N/A</v>
      </c>
      <c r="M39" s="4" t="e">
        <f>INDEX(Table1[[#All],[Puntos]],MATCH(Table2[[#This Row],[Equipo_ID_Rover]],Table1[[#All],[ID]],0))</f>
        <v>#N/A</v>
      </c>
      <c r="N39" s="11" t="e">
        <f>INDEX(Sheet2!G:G,MATCH(Table2[[#This Row],[Equipo_ID_Rover]],Table1[[#All],[ID]],0))</f>
        <v>#N/A</v>
      </c>
    </row>
    <row r="40" spans="1:14" x14ac:dyDescent="0.25">
      <c r="A40" s="4">
        <v>1090903</v>
      </c>
      <c r="B40" s="8" t="s">
        <v>249</v>
      </c>
      <c r="C40" s="4" t="s">
        <v>168</v>
      </c>
      <c r="D40" s="4" t="e">
        <f>Table2[[#This Row],[Puntos_Monster]]+Table2[[#This Row],[Puntos_Sumo]]+Table2[[#This Row],[Puntos_Rover]]</f>
        <v>#N/A</v>
      </c>
      <c r="E40" s="4">
        <v>180</v>
      </c>
      <c r="F40" s="8" t="str">
        <f>INDEX(Table1[[#All],[Equipo]],MATCH(Table2[[#This Row],[Equipo_ID_Monster]],Table1[[#All],[ID]],0))</f>
        <v>Artorias</v>
      </c>
      <c r="G40" s="4">
        <f>INDEX(Table1[[#All],[Puntos]],MATCH(Table2[[#This Row],[Equipo_ID_Monster]],Table1[[#All],[ID]],0))</f>
        <v>0</v>
      </c>
      <c r="I40" s="8" t="e">
        <f>INDEX(Table1[[#All],[Equipo]],MATCH(Table2[[#This Row],[Equipo_ID_Sumo]],Table1[[#All],[ID]],0))</f>
        <v>#N/A</v>
      </c>
      <c r="J40" s="4" t="e">
        <f>INDEX(Table1[[#All],[Puntos]],MATCH(Table2[[#This Row],[Equipo_ID_Sumo]],Table1[[#All],[ID]],0))</f>
        <v>#N/A</v>
      </c>
      <c r="L40" s="8" t="e">
        <f>INDEX(Table1[[#All],[Equipo]],MATCH(Table2[[#This Row],[Equipo_ID_Rover]],Table1[[#All],[ID]],0))</f>
        <v>#N/A</v>
      </c>
      <c r="M40" s="4" t="e">
        <f>INDEX(Table1[[#All],[Puntos]],MATCH(Table2[[#This Row],[Equipo_ID_Rover]],Table1[[#All],[ID]],0))</f>
        <v>#N/A</v>
      </c>
      <c r="N40" s="11" t="e">
        <f>INDEX(Sheet2!G:G,MATCH(Table2[[#This Row],[Equipo_ID_Rover]],Table1[[#All],[ID]],0))</f>
        <v>#N/A</v>
      </c>
    </row>
    <row r="41" spans="1:14" x14ac:dyDescent="0.25">
      <c r="A41" s="4">
        <v>1095329</v>
      </c>
      <c r="B41" s="8" t="s">
        <v>266</v>
      </c>
      <c r="C41" s="4" t="s">
        <v>168</v>
      </c>
      <c r="D41" s="4" t="e">
        <f>Table2[[#This Row],[Puntos_Monster]]+Table2[[#This Row],[Puntos_Sumo]]+Table2[[#This Row],[Puntos_Rover]]</f>
        <v>#N/A</v>
      </c>
      <c r="E41" s="4">
        <v>187</v>
      </c>
      <c r="F41" s="8" t="str">
        <f>INDEX(Table1[[#All],[Equipo]],MATCH(Table2[[#This Row],[Equipo_ID_Monster]],Table1[[#All],[ID]],0))</f>
        <v>Cima 100</v>
      </c>
      <c r="G41" s="4">
        <f>INDEX(Table1[[#All],[Puntos]],MATCH(Table2[[#This Row],[Equipo_ID_Monster]],Table1[[#All],[ID]],0))</f>
        <v>0</v>
      </c>
      <c r="I41" s="8" t="e">
        <f>INDEX(Table1[[#All],[Equipo]],MATCH(Table2[[#This Row],[Equipo_ID_Sumo]],Table1[[#All],[ID]],0))</f>
        <v>#N/A</v>
      </c>
      <c r="J41" s="4" t="e">
        <f>INDEX(Table1[[#All],[Puntos]],MATCH(Table2[[#This Row],[Equipo_ID_Sumo]],Table1[[#All],[ID]],0))</f>
        <v>#N/A</v>
      </c>
      <c r="L41" s="8" t="e">
        <f>INDEX(Table1[[#All],[Equipo]],MATCH(Table2[[#This Row],[Equipo_ID_Rover]],Table1[[#All],[ID]],0))</f>
        <v>#N/A</v>
      </c>
      <c r="M41" s="4" t="e">
        <f>INDEX(Table1[[#All],[Puntos]],MATCH(Table2[[#This Row],[Equipo_ID_Rover]],Table1[[#All],[ID]],0))</f>
        <v>#N/A</v>
      </c>
      <c r="N41" s="11" t="e">
        <f>INDEX(Sheet2!G:G,MATCH(Table2[[#This Row],[Equipo_ID_Rover]],Table1[[#All],[ID]],0))</f>
        <v>#N/A</v>
      </c>
    </row>
    <row r="42" spans="1:14" x14ac:dyDescent="0.25">
      <c r="A42" s="4">
        <v>1095314</v>
      </c>
      <c r="B42" s="8" t="s">
        <v>267</v>
      </c>
      <c r="C42" s="4" t="s">
        <v>168</v>
      </c>
      <c r="D42" s="4" t="e">
        <f>Table2[[#This Row],[Puntos_Monster]]+Table2[[#This Row],[Puntos_Sumo]]+Table2[[#This Row],[Puntos_Rover]]</f>
        <v>#N/A</v>
      </c>
      <c r="E42" s="4">
        <v>187</v>
      </c>
      <c r="F42" s="8" t="str">
        <f>INDEX(Table1[[#All],[Equipo]],MATCH(Table2[[#This Row],[Equipo_ID_Monster]],Table1[[#All],[ID]],0))</f>
        <v>Cima 100</v>
      </c>
      <c r="G42" s="4">
        <f>INDEX(Table1[[#All],[Puntos]],MATCH(Table2[[#This Row],[Equipo_ID_Monster]],Table1[[#All],[ID]],0))</f>
        <v>0</v>
      </c>
      <c r="I42" s="8" t="e">
        <f>INDEX(Table1[[#All],[Equipo]],MATCH(Table2[[#This Row],[Equipo_ID_Sumo]],Table1[[#All],[ID]],0))</f>
        <v>#N/A</v>
      </c>
      <c r="J42" s="4" t="e">
        <f>INDEX(Table1[[#All],[Puntos]],MATCH(Table2[[#This Row],[Equipo_ID_Sumo]],Table1[[#All],[ID]],0))</f>
        <v>#N/A</v>
      </c>
      <c r="L42" s="8" t="e">
        <f>INDEX(Table1[[#All],[Equipo]],MATCH(Table2[[#This Row],[Equipo_ID_Rover]],Table1[[#All],[ID]],0))</f>
        <v>#N/A</v>
      </c>
      <c r="M42" s="4" t="e">
        <f>INDEX(Table1[[#All],[Puntos]],MATCH(Table2[[#This Row],[Equipo_ID_Rover]],Table1[[#All],[ID]],0))</f>
        <v>#N/A</v>
      </c>
      <c r="N42" s="11" t="e">
        <f>INDEX(Sheet2!G:G,MATCH(Table2[[#This Row],[Equipo_ID_Rover]],Table1[[#All],[ID]],0))</f>
        <v>#N/A</v>
      </c>
    </row>
    <row r="43" spans="1:14" x14ac:dyDescent="0.25">
      <c r="A43" s="4">
        <v>1096641</v>
      </c>
      <c r="B43" s="8" t="s">
        <v>268</v>
      </c>
      <c r="C43" s="4" t="s">
        <v>168</v>
      </c>
      <c r="D43" s="4" t="e">
        <f>Table2[[#This Row],[Puntos_Monster]]+Table2[[#This Row],[Puntos_Sumo]]+Table2[[#This Row],[Puntos_Rover]]</f>
        <v>#N/A</v>
      </c>
      <c r="E43" s="4">
        <v>187</v>
      </c>
      <c r="F43" s="8" t="str">
        <f>INDEX(Table1[[#All],[Equipo]],MATCH(Table2[[#This Row],[Equipo_ID_Monster]],Table1[[#All],[ID]],0))</f>
        <v>Cima 100</v>
      </c>
      <c r="G43" s="4">
        <f>INDEX(Table1[[#All],[Puntos]],MATCH(Table2[[#This Row],[Equipo_ID_Monster]],Table1[[#All],[ID]],0))</f>
        <v>0</v>
      </c>
      <c r="I43" s="8" t="e">
        <f>INDEX(Table1[[#All],[Equipo]],MATCH(Table2[[#This Row],[Equipo_ID_Sumo]],Table1[[#All],[ID]],0))</f>
        <v>#N/A</v>
      </c>
      <c r="J43" s="4" t="e">
        <f>INDEX(Table1[[#All],[Puntos]],MATCH(Table2[[#This Row],[Equipo_ID_Sumo]],Table1[[#All],[ID]],0))</f>
        <v>#N/A</v>
      </c>
      <c r="L43" s="8" t="e">
        <f>INDEX(Table1[[#All],[Equipo]],MATCH(Table2[[#This Row],[Equipo_ID_Rover]],Table1[[#All],[ID]],0))</f>
        <v>#N/A</v>
      </c>
      <c r="M43" s="4" t="e">
        <f>INDEX(Table1[[#All],[Puntos]],MATCH(Table2[[#This Row],[Equipo_ID_Rover]],Table1[[#All],[ID]],0))</f>
        <v>#N/A</v>
      </c>
      <c r="N43" s="11" t="e">
        <f>INDEX(Sheet2!G:G,MATCH(Table2[[#This Row],[Equipo_ID_Rover]],Table1[[#All],[ID]],0))</f>
        <v>#N/A</v>
      </c>
    </row>
    <row r="44" spans="1:14" x14ac:dyDescent="0.25">
      <c r="A44" s="4">
        <v>1074213</v>
      </c>
      <c r="B44" s="8" t="s">
        <v>201</v>
      </c>
      <c r="C44" s="4" t="s">
        <v>168</v>
      </c>
      <c r="D44" s="4" t="e">
        <f>Table2[[#This Row],[Puntos_Monster]]+Table2[[#This Row],[Puntos_Sumo]]+Table2[[#This Row],[Puntos_Rover]]</f>
        <v>#N/A</v>
      </c>
      <c r="F44" s="8" t="e">
        <f>INDEX(Table1[[#All],[Equipo]],MATCH(Table2[[#This Row],[Equipo_ID_Monster]],Table1[[#All],[ID]],0))</f>
        <v>#N/A</v>
      </c>
      <c r="G44" s="4" t="e">
        <f>INDEX(Table1[[#All],[Puntos]],MATCH(Table2[[#This Row],[Equipo_ID_Monster]],Table1[[#All],[ID]],0))</f>
        <v>#N/A</v>
      </c>
      <c r="I44" s="8" t="e">
        <f>INDEX(Table1[[#All],[Equipo]],MATCH(Table2[[#This Row],[Equipo_ID_Sumo]],Table1[[#All],[ID]],0))</f>
        <v>#N/A</v>
      </c>
      <c r="J44" s="4" t="e">
        <f>INDEX(Table1[[#All],[Puntos]],MATCH(Table2[[#This Row],[Equipo_ID_Sumo]],Table1[[#All],[ID]],0))</f>
        <v>#N/A</v>
      </c>
      <c r="K44" s="4">
        <v>161</v>
      </c>
      <c r="L44" s="8" t="str">
        <f>INDEX(Table1[[#All],[Equipo]],MATCH(Table2[[#This Row],[Equipo_ID_Rover]],Table1[[#All],[ID]],0))</f>
        <v>Ajax</v>
      </c>
      <c r="M44" s="4">
        <f>INDEX(Table1[[#All],[Puntos]],MATCH(Table2[[#This Row],[Equipo_ID_Rover]],Table1[[#All],[ID]],0))</f>
        <v>0</v>
      </c>
      <c r="N44" s="11" t="str">
        <f>INDEX(Sheet2!G:G,MATCH(Table2[[#This Row],[Equipo_ID_Rover]],Table1[[#All],[ID]],0))</f>
        <v>Yellow Team</v>
      </c>
    </row>
    <row r="45" spans="1:14" x14ac:dyDescent="0.25">
      <c r="A45" s="4">
        <v>1075268</v>
      </c>
      <c r="B45" s="8" t="s">
        <v>202</v>
      </c>
      <c r="C45" s="4" t="s">
        <v>168</v>
      </c>
      <c r="D45" s="4" t="e">
        <f>Table2[[#This Row],[Puntos_Monster]]+Table2[[#This Row],[Puntos_Sumo]]+Table2[[#This Row],[Puntos_Rover]]</f>
        <v>#N/A</v>
      </c>
      <c r="F45" s="8" t="e">
        <f>INDEX(Table1[[#All],[Equipo]],MATCH(Table2[[#This Row],[Equipo_ID_Monster]],Table1[[#All],[ID]],0))</f>
        <v>#N/A</v>
      </c>
      <c r="G45" s="4" t="e">
        <f>INDEX(Table1[[#All],[Puntos]],MATCH(Table2[[#This Row],[Equipo_ID_Monster]],Table1[[#All],[ID]],0))</f>
        <v>#N/A</v>
      </c>
      <c r="I45" s="8" t="e">
        <f>INDEX(Table1[[#All],[Equipo]],MATCH(Table2[[#This Row],[Equipo_ID_Sumo]],Table1[[#All],[ID]],0))</f>
        <v>#N/A</v>
      </c>
      <c r="J45" s="4" t="e">
        <f>INDEX(Table1[[#All],[Puntos]],MATCH(Table2[[#This Row],[Equipo_ID_Sumo]],Table1[[#All],[ID]],0))</f>
        <v>#N/A</v>
      </c>
      <c r="K45" s="4">
        <v>161</v>
      </c>
      <c r="L45" s="8" t="str">
        <f>INDEX(Table1[[#All],[Equipo]],MATCH(Table2[[#This Row],[Equipo_ID_Rover]],Table1[[#All],[ID]],0))</f>
        <v>Ajax</v>
      </c>
      <c r="M45" s="4">
        <f>INDEX(Table1[[#All],[Puntos]],MATCH(Table2[[#This Row],[Equipo_ID_Rover]],Table1[[#All],[ID]],0))</f>
        <v>0</v>
      </c>
      <c r="N45" s="11" t="str">
        <f>INDEX(Sheet2!G:G,MATCH(Table2[[#This Row],[Equipo_ID_Rover]],Table1[[#All],[ID]],0))</f>
        <v>Yellow Team</v>
      </c>
    </row>
    <row r="46" spans="1:14" x14ac:dyDescent="0.25">
      <c r="A46" s="4">
        <v>1076404</v>
      </c>
      <c r="B46" s="8" t="s">
        <v>203</v>
      </c>
      <c r="C46" s="4" t="s">
        <v>168</v>
      </c>
      <c r="D46" s="4" t="e">
        <f>Table2[[#This Row],[Puntos_Monster]]+Table2[[#This Row],[Puntos_Sumo]]+Table2[[#This Row],[Puntos_Rover]]</f>
        <v>#N/A</v>
      </c>
      <c r="F46" s="8" t="e">
        <f>INDEX(Table1[[#All],[Equipo]],MATCH(Table2[[#This Row],[Equipo_ID_Monster]],Table1[[#All],[ID]],0))</f>
        <v>#N/A</v>
      </c>
      <c r="G46" s="4" t="e">
        <f>INDEX(Table1[[#All],[Puntos]],MATCH(Table2[[#This Row],[Equipo_ID_Monster]],Table1[[#All],[ID]],0))</f>
        <v>#N/A</v>
      </c>
      <c r="I46" s="8" t="e">
        <f>INDEX(Table1[[#All],[Equipo]],MATCH(Table2[[#This Row],[Equipo_ID_Sumo]],Table1[[#All],[ID]],0))</f>
        <v>#N/A</v>
      </c>
      <c r="J46" s="4" t="e">
        <f>INDEX(Table1[[#All],[Puntos]],MATCH(Table2[[#This Row],[Equipo_ID_Sumo]],Table1[[#All],[ID]],0))</f>
        <v>#N/A</v>
      </c>
      <c r="K46" s="4">
        <v>161</v>
      </c>
      <c r="L46" s="8" t="str">
        <f>INDEX(Table1[[#All],[Equipo]],MATCH(Table2[[#This Row],[Equipo_ID_Rover]],Table1[[#All],[ID]],0))</f>
        <v>Ajax</v>
      </c>
      <c r="M46" s="4">
        <f>INDEX(Table1[[#All],[Puntos]],MATCH(Table2[[#This Row],[Equipo_ID_Rover]],Table1[[#All],[ID]],0))</f>
        <v>0</v>
      </c>
      <c r="N46" s="11" t="str">
        <f>INDEX(Sheet2!G:G,MATCH(Table2[[#This Row],[Equipo_ID_Rover]],Table1[[#All],[ID]],0))</f>
        <v>Yellow Team</v>
      </c>
    </row>
    <row r="47" spans="1:14" x14ac:dyDescent="0.25">
      <c r="A47" s="4">
        <v>1075273</v>
      </c>
      <c r="B47" s="8" t="s">
        <v>213</v>
      </c>
      <c r="C47" s="4" t="s">
        <v>168</v>
      </c>
      <c r="D47" s="4" t="e">
        <f>Table2[[#This Row],[Puntos_Monster]]+Table2[[#This Row],[Puntos_Sumo]]+Table2[[#This Row],[Puntos_Rover]]</f>
        <v>#N/A</v>
      </c>
      <c r="F47" s="8" t="e">
        <f>INDEX(Table1[[#All],[Equipo]],MATCH(Table2[[#This Row],[Equipo_ID_Monster]],Table1[[#All],[ID]],0))</f>
        <v>#N/A</v>
      </c>
      <c r="G47" s="4" t="e">
        <f>INDEX(Table1[[#All],[Puntos]],MATCH(Table2[[#This Row],[Equipo_ID_Monster]],Table1[[#All],[ID]],0))</f>
        <v>#N/A</v>
      </c>
      <c r="I47" s="8" t="e">
        <f>INDEX(Table1[[#All],[Equipo]],MATCH(Table2[[#This Row],[Equipo_ID_Sumo]],Table1[[#All],[ID]],0))</f>
        <v>#N/A</v>
      </c>
      <c r="J47" s="4" t="e">
        <f>INDEX(Table1[[#All],[Puntos]],MATCH(Table2[[#This Row],[Equipo_ID_Sumo]],Table1[[#All],[ID]],0))</f>
        <v>#N/A</v>
      </c>
      <c r="K47" s="4">
        <v>166</v>
      </c>
      <c r="L47" s="8" t="str">
        <f>INDEX(Table1[[#All],[Equipo]],MATCH(Table2[[#This Row],[Equipo_ID_Rover]],Table1[[#All],[ID]],0))</f>
        <v>Saktivantamaina</v>
      </c>
      <c r="M47" s="4">
        <f>INDEX(Table1[[#All],[Puntos]],MATCH(Table2[[#This Row],[Equipo_ID_Rover]],Table1[[#All],[ID]],0))</f>
        <v>0</v>
      </c>
      <c r="N47" s="11" t="str">
        <f>INDEX(Sheet2!G:G,MATCH(Table2[[#This Row],[Equipo_ID_Rover]],Table1[[#All],[ID]],0))</f>
        <v>Red Team</v>
      </c>
    </row>
    <row r="48" spans="1:14" x14ac:dyDescent="0.25">
      <c r="A48" s="4">
        <v>1074175</v>
      </c>
      <c r="B48" s="8" t="s">
        <v>214</v>
      </c>
      <c r="C48" s="4" t="s">
        <v>168</v>
      </c>
      <c r="D48" s="4" t="e">
        <f>Table2[[#This Row],[Puntos_Monster]]+Table2[[#This Row],[Puntos_Sumo]]+Table2[[#This Row],[Puntos_Rover]]</f>
        <v>#N/A</v>
      </c>
      <c r="F48" s="8" t="e">
        <f>INDEX(Table1[[#All],[Equipo]],MATCH(Table2[[#This Row],[Equipo_ID_Monster]],Table1[[#All],[ID]],0))</f>
        <v>#N/A</v>
      </c>
      <c r="G48" s="4" t="e">
        <f>INDEX(Table1[[#All],[Puntos]],MATCH(Table2[[#This Row],[Equipo_ID_Monster]],Table1[[#All],[ID]],0))</f>
        <v>#N/A</v>
      </c>
      <c r="I48" s="8" t="e">
        <f>INDEX(Table1[[#All],[Equipo]],MATCH(Table2[[#This Row],[Equipo_ID_Sumo]],Table1[[#All],[ID]],0))</f>
        <v>#N/A</v>
      </c>
      <c r="J48" s="4" t="e">
        <f>INDEX(Table1[[#All],[Puntos]],MATCH(Table2[[#This Row],[Equipo_ID_Sumo]],Table1[[#All],[ID]],0))</f>
        <v>#N/A</v>
      </c>
      <c r="K48" s="4">
        <v>166</v>
      </c>
      <c r="L48" s="8" t="str">
        <f>INDEX(Table1[[#All],[Equipo]],MATCH(Table2[[#This Row],[Equipo_ID_Rover]],Table1[[#All],[ID]],0))</f>
        <v>Saktivantamaina</v>
      </c>
      <c r="M48" s="4">
        <f>INDEX(Table1[[#All],[Puntos]],MATCH(Table2[[#This Row],[Equipo_ID_Rover]],Table1[[#All],[ID]],0))</f>
        <v>0</v>
      </c>
      <c r="N48" s="11" t="str">
        <f>INDEX(Sheet2!G:G,MATCH(Table2[[#This Row],[Equipo_ID_Rover]],Table1[[#All],[ID]],0))</f>
        <v>Red Team</v>
      </c>
    </row>
    <row r="49" spans="1:14" x14ac:dyDescent="0.25">
      <c r="A49" s="4">
        <v>1076972</v>
      </c>
      <c r="B49" s="8" t="s">
        <v>215</v>
      </c>
      <c r="C49" s="4" t="s">
        <v>168</v>
      </c>
      <c r="D49" s="4" t="e">
        <f>Table2[[#This Row],[Puntos_Monster]]+Table2[[#This Row],[Puntos_Sumo]]+Table2[[#This Row],[Puntos_Rover]]</f>
        <v>#N/A</v>
      </c>
      <c r="F49" s="8" t="e">
        <f>INDEX(Table1[[#All],[Equipo]],MATCH(Table2[[#This Row],[Equipo_ID_Monster]],Table1[[#All],[ID]],0))</f>
        <v>#N/A</v>
      </c>
      <c r="G49" s="4" t="e">
        <f>INDEX(Table1[[#All],[Puntos]],MATCH(Table2[[#This Row],[Equipo_ID_Monster]],Table1[[#All],[ID]],0))</f>
        <v>#N/A</v>
      </c>
      <c r="I49" s="8" t="e">
        <f>INDEX(Table1[[#All],[Equipo]],MATCH(Table2[[#This Row],[Equipo_ID_Sumo]],Table1[[#All],[ID]],0))</f>
        <v>#N/A</v>
      </c>
      <c r="J49" s="4" t="e">
        <f>INDEX(Table1[[#All],[Puntos]],MATCH(Table2[[#This Row],[Equipo_ID_Sumo]],Table1[[#All],[ID]],0))</f>
        <v>#N/A</v>
      </c>
      <c r="K49" s="4">
        <v>166</v>
      </c>
      <c r="L49" s="8" t="str">
        <f>INDEX(Table1[[#All],[Equipo]],MATCH(Table2[[#This Row],[Equipo_ID_Rover]],Table1[[#All],[ID]],0))</f>
        <v>Saktivantamaina</v>
      </c>
      <c r="M49" s="4">
        <f>INDEX(Table1[[#All],[Puntos]],MATCH(Table2[[#This Row],[Equipo_ID_Rover]],Table1[[#All],[ID]],0))</f>
        <v>0</v>
      </c>
      <c r="N49" s="11" t="str">
        <f>INDEX(Sheet2!G:G,MATCH(Table2[[#This Row],[Equipo_ID_Rover]],Table1[[#All],[ID]],0))</f>
        <v>Red Team</v>
      </c>
    </row>
    <row r="50" spans="1:14" x14ac:dyDescent="0.25">
      <c r="A50" s="4">
        <v>1072566</v>
      </c>
      <c r="B50" s="8" t="s">
        <v>216</v>
      </c>
      <c r="C50" s="4" t="s">
        <v>168</v>
      </c>
      <c r="D50" s="4" t="e">
        <f>Table2[[#This Row],[Puntos_Monster]]+Table2[[#This Row],[Puntos_Sumo]]+Table2[[#This Row],[Puntos_Rover]]</f>
        <v>#N/A</v>
      </c>
      <c r="F50" s="8" t="e">
        <f>INDEX(Table1[[#All],[Equipo]],MATCH(Table2[[#This Row],[Equipo_ID_Monster]],Table1[[#All],[ID]],0))</f>
        <v>#N/A</v>
      </c>
      <c r="G50" s="4" t="e">
        <f>INDEX(Table1[[#All],[Puntos]],MATCH(Table2[[#This Row],[Equipo_ID_Monster]],Table1[[#All],[ID]],0))</f>
        <v>#N/A</v>
      </c>
      <c r="I50" s="8" t="e">
        <f>INDEX(Table1[[#All],[Equipo]],MATCH(Table2[[#This Row],[Equipo_ID_Sumo]],Table1[[#All],[ID]],0))</f>
        <v>#N/A</v>
      </c>
      <c r="J50" s="4" t="e">
        <f>INDEX(Table1[[#All],[Puntos]],MATCH(Table2[[#This Row],[Equipo_ID_Sumo]],Table1[[#All],[ID]],0))</f>
        <v>#N/A</v>
      </c>
      <c r="K50" s="4">
        <v>167</v>
      </c>
      <c r="L50" s="8" t="str">
        <f>INDEX(Table1[[#All],[Equipo]],MATCH(Table2[[#This Row],[Equipo_ID_Rover]],Table1[[#All],[ID]],0))</f>
        <v>Curiolasux</v>
      </c>
      <c r="M50" s="4">
        <f>INDEX(Table1[[#All],[Puntos]],MATCH(Table2[[#This Row],[Equipo_ID_Rover]],Table1[[#All],[ID]],0))</f>
        <v>0</v>
      </c>
      <c r="N50" s="11" t="str">
        <f>INDEX(Sheet2!G:G,MATCH(Table2[[#This Row],[Equipo_ID_Rover]],Table1[[#All],[ID]],0))</f>
        <v>Blue Team</v>
      </c>
    </row>
    <row r="51" spans="1:14" x14ac:dyDescent="0.25">
      <c r="A51" s="4">
        <v>1072121</v>
      </c>
      <c r="B51" s="8" t="s">
        <v>217</v>
      </c>
      <c r="C51" s="4" t="s">
        <v>168</v>
      </c>
      <c r="D51" s="4" t="e">
        <f>Table2[[#This Row],[Puntos_Monster]]+Table2[[#This Row],[Puntos_Sumo]]+Table2[[#This Row],[Puntos_Rover]]</f>
        <v>#N/A</v>
      </c>
      <c r="F51" s="8" t="e">
        <f>INDEX(Table1[[#All],[Equipo]],MATCH(Table2[[#This Row],[Equipo_ID_Monster]],Table1[[#All],[ID]],0))</f>
        <v>#N/A</v>
      </c>
      <c r="G51" s="4" t="e">
        <f>INDEX(Table1[[#All],[Puntos]],MATCH(Table2[[#This Row],[Equipo_ID_Monster]],Table1[[#All],[ID]],0))</f>
        <v>#N/A</v>
      </c>
      <c r="I51" s="8" t="e">
        <f>INDEX(Table1[[#All],[Equipo]],MATCH(Table2[[#This Row],[Equipo_ID_Sumo]],Table1[[#All],[ID]],0))</f>
        <v>#N/A</v>
      </c>
      <c r="J51" s="4" t="e">
        <f>INDEX(Table1[[#All],[Puntos]],MATCH(Table2[[#This Row],[Equipo_ID_Sumo]],Table1[[#All],[ID]],0))</f>
        <v>#N/A</v>
      </c>
      <c r="K51" s="4">
        <v>167</v>
      </c>
      <c r="L51" s="8" t="str">
        <f>INDEX(Table1[[#All],[Equipo]],MATCH(Table2[[#This Row],[Equipo_ID_Rover]],Table1[[#All],[ID]],0))</f>
        <v>Curiolasux</v>
      </c>
      <c r="M51" s="4">
        <f>INDEX(Table1[[#All],[Puntos]],MATCH(Table2[[#This Row],[Equipo_ID_Rover]],Table1[[#All],[ID]],0))</f>
        <v>0</v>
      </c>
      <c r="N51" s="11" t="str">
        <f>INDEX(Sheet2!G:G,MATCH(Table2[[#This Row],[Equipo_ID_Rover]],Table1[[#All],[ID]],0))</f>
        <v>Blue Team</v>
      </c>
    </row>
    <row r="52" spans="1:14" x14ac:dyDescent="0.25">
      <c r="A52" s="4">
        <v>1070134</v>
      </c>
      <c r="B52" s="8" t="s">
        <v>218</v>
      </c>
      <c r="C52" s="4" t="s">
        <v>168</v>
      </c>
      <c r="D52" s="4" t="e">
        <f>Table2[[#This Row],[Puntos_Monster]]+Table2[[#This Row],[Puntos_Sumo]]+Table2[[#This Row],[Puntos_Rover]]</f>
        <v>#N/A</v>
      </c>
      <c r="F52" s="8" t="e">
        <f>INDEX(Table1[[#All],[Equipo]],MATCH(Table2[[#This Row],[Equipo_ID_Monster]],Table1[[#All],[ID]],0))</f>
        <v>#N/A</v>
      </c>
      <c r="G52" s="4" t="e">
        <f>INDEX(Table1[[#All],[Puntos]],MATCH(Table2[[#This Row],[Equipo_ID_Monster]],Table1[[#All],[ID]],0))</f>
        <v>#N/A</v>
      </c>
      <c r="I52" s="8" t="e">
        <f>INDEX(Table1[[#All],[Equipo]],MATCH(Table2[[#This Row],[Equipo_ID_Sumo]],Table1[[#All],[ID]],0))</f>
        <v>#N/A</v>
      </c>
      <c r="J52" s="4" t="e">
        <f>INDEX(Table1[[#All],[Puntos]],MATCH(Table2[[#This Row],[Equipo_ID_Sumo]],Table1[[#All],[ID]],0))</f>
        <v>#N/A</v>
      </c>
      <c r="K52" s="4">
        <v>167</v>
      </c>
      <c r="L52" s="8" t="str">
        <f>INDEX(Table1[[#All],[Equipo]],MATCH(Table2[[#This Row],[Equipo_ID_Rover]],Table1[[#All],[ID]],0))</f>
        <v>Curiolasux</v>
      </c>
      <c r="M52" s="4">
        <f>INDEX(Table1[[#All],[Puntos]],MATCH(Table2[[#This Row],[Equipo_ID_Rover]],Table1[[#All],[ID]],0))</f>
        <v>0</v>
      </c>
      <c r="N52" s="11" t="str">
        <f>INDEX(Sheet2!G:G,MATCH(Table2[[#This Row],[Equipo_ID_Rover]],Table1[[#All],[ID]],0))</f>
        <v>Blue Team</v>
      </c>
    </row>
    <row r="53" spans="1:14" x14ac:dyDescent="0.25">
      <c r="A53" s="4">
        <v>1074439</v>
      </c>
      <c r="B53" s="8" t="s">
        <v>219</v>
      </c>
      <c r="C53" s="4" t="s">
        <v>168</v>
      </c>
      <c r="D53" s="4" t="e">
        <f>Table2[[#This Row],[Puntos_Monster]]+Table2[[#This Row],[Puntos_Sumo]]+Table2[[#This Row],[Puntos_Rover]]</f>
        <v>#N/A</v>
      </c>
      <c r="F53" s="8" t="e">
        <f>INDEX(Table1[[#All],[Equipo]],MATCH(Table2[[#This Row],[Equipo_ID_Monster]],Table1[[#All],[ID]],0))</f>
        <v>#N/A</v>
      </c>
      <c r="G53" s="4" t="e">
        <f>INDEX(Table1[[#All],[Puntos]],MATCH(Table2[[#This Row],[Equipo_ID_Monster]],Table1[[#All],[ID]],0))</f>
        <v>#N/A</v>
      </c>
      <c r="I53" s="8" t="e">
        <f>INDEX(Table1[[#All],[Equipo]],MATCH(Table2[[#This Row],[Equipo_ID_Sumo]],Table1[[#All],[ID]],0))</f>
        <v>#N/A</v>
      </c>
      <c r="J53" s="4" t="e">
        <f>INDEX(Table1[[#All],[Puntos]],MATCH(Table2[[#This Row],[Equipo_ID_Sumo]],Table1[[#All],[ID]],0))</f>
        <v>#N/A</v>
      </c>
      <c r="K53" s="4">
        <v>168</v>
      </c>
      <c r="L53" s="8" t="str">
        <f>INDEX(Table1[[#All],[Equipo]],MATCH(Table2[[#This Row],[Equipo_ID_Rover]],Table1[[#All],[ID]],0))</f>
        <v>T-Seven</v>
      </c>
      <c r="M53" s="4">
        <f>INDEX(Table1[[#All],[Puntos]],MATCH(Table2[[#This Row],[Equipo_ID_Rover]],Table1[[#All],[ID]],0))</f>
        <v>0</v>
      </c>
      <c r="N53" s="11" t="str">
        <f>INDEX(Sheet2!G:G,MATCH(Table2[[#This Row],[Equipo_ID_Rover]],Table1[[#All],[ID]],0))</f>
        <v>Yellow Team</v>
      </c>
    </row>
    <row r="54" spans="1:14" x14ac:dyDescent="0.25">
      <c r="A54" s="4">
        <v>1077352</v>
      </c>
      <c r="B54" s="8" t="s">
        <v>220</v>
      </c>
      <c r="C54" s="4" t="s">
        <v>168</v>
      </c>
      <c r="D54" s="4" t="e">
        <f>Table2[[#This Row],[Puntos_Monster]]+Table2[[#This Row],[Puntos_Sumo]]+Table2[[#This Row],[Puntos_Rover]]</f>
        <v>#N/A</v>
      </c>
      <c r="F54" s="8" t="e">
        <f>INDEX(Table1[[#All],[Equipo]],MATCH(Table2[[#This Row],[Equipo_ID_Monster]],Table1[[#All],[ID]],0))</f>
        <v>#N/A</v>
      </c>
      <c r="G54" s="4" t="e">
        <f>INDEX(Table1[[#All],[Puntos]],MATCH(Table2[[#This Row],[Equipo_ID_Monster]],Table1[[#All],[ID]],0))</f>
        <v>#N/A</v>
      </c>
      <c r="I54" s="8" t="e">
        <f>INDEX(Table1[[#All],[Equipo]],MATCH(Table2[[#This Row],[Equipo_ID_Sumo]],Table1[[#All],[ID]],0))</f>
        <v>#N/A</v>
      </c>
      <c r="J54" s="4" t="e">
        <f>INDEX(Table1[[#All],[Puntos]],MATCH(Table2[[#This Row],[Equipo_ID_Sumo]],Table1[[#All],[ID]],0))</f>
        <v>#N/A</v>
      </c>
      <c r="K54" s="4">
        <v>168</v>
      </c>
      <c r="L54" s="8" t="str">
        <f>INDEX(Table1[[#All],[Equipo]],MATCH(Table2[[#This Row],[Equipo_ID_Rover]],Table1[[#All],[ID]],0))</f>
        <v>T-Seven</v>
      </c>
      <c r="M54" s="4">
        <f>INDEX(Table1[[#All],[Puntos]],MATCH(Table2[[#This Row],[Equipo_ID_Rover]],Table1[[#All],[ID]],0))</f>
        <v>0</v>
      </c>
      <c r="N54" s="11" t="str">
        <f>INDEX(Sheet2!G:G,MATCH(Table2[[#This Row],[Equipo_ID_Rover]],Table1[[#All],[ID]],0))</f>
        <v>Yellow Team</v>
      </c>
    </row>
    <row r="55" spans="1:14" x14ac:dyDescent="0.25">
      <c r="A55" s="4">
        <v>1075327</v>
      </c>
      <c r="B55" s="8" t="s">
        <v>221</v>
      </c>
      <c r="C55" s="4" t="s">
        <v>168</v>
      </c>
      <c r="D55" s="4" t="e">
        <f>Table2[[#This Row],[Puntos_Monster]]+Table2[[#This Row],[Puntos_Sumo]]+Table2[[#This Row],[Puntos_Rover]]</f>
        <v>#N/A</v>
      </c>
      <c r="F55" s="8" t="e">
        <f>INDEX(Table1[[#All],[Equipo]],MATCH(Table2[[#This Row],[Equipo_ID_Monster]],Table1[[#All],[ID]],0))</f>
        <v>#N/A</v>
      </c>
      <c r="G55" s="4" t="e">
        <f>INDEX(Table1[[#All],[Puntos]],MATCH(Table2[[#This Row],[Equipo_ID_Monster]],Table1[[#All],[ID]],0))</f>
        <v>#N/A</v>
      </c>
      <c r="I55" s="8" t="e">
        <f>INDEX(Table1[[#All],[Equipo]],MATCH(Table2[[#This Row],[Equipo_ID_Sumo]],Table1[[#All],[ID]],0))</f>
        <v>#N/A</v>
      </c>
      <c r="J55" s="4" t="e">
        <f>INDEX(Table1[[#All],[Puntos]],MATCH(Table2[[#This Row],[Equipo_ID_Sumo]],Table1[[#All],[ID]],0))</f>
        <v>#N/A</v>
      </c>
      <c r="K55" s="4">
        <v>168</v>
      </c>
      <c r="L55" s="8" t="str">
        <f>INDEX(Table1[[#All],[Equipo]],MATCH(Table2[[#This Row],[Equipo_ID_Rover]],Table1[[#All],[ID]],0))</f>
        <v>T-Seven</v>
      </c>
      <c r="M55" s="4">
        <f>INDEX(Table1[[#All],[Puntos]],MATCH(Table2[[#This Row],[Equipo_ID_Rover]],Table1[[#All],[ID]],0))</f>
        <v>0</v>
      </c>
      <c r="N55" s="11" t="str">
        <f>INDEX(Sheet2!G:G,MATCH(Table2[[#This Row],[Equipo_ID_Rover]],Table1[[#All],[ID]],0))</f>
        <v>Yellow Team</v>
      </c>
    </row>
    <row r="56" spans="1:14" x14ac:dyDescent="0.25">
      <c r="A56" s="4">
        <v>1073422</v>
      </c>
      <c r="B56" s="8" t="s">
        <v>229</v>
      </c>
      <c r="C56" s="4" t="s">
        <v>168</v>
      </c>
      <c r="D56" s="4" t="e">
        <f>Table2[[#This Row],[Puntos_Monster]]+Table2[[#This Row],[Puntos_Sumo]]+Table2[[#This Row],[Puntos_Rover]]</f>
        <v>#N/A</v>
      </c>
      <c r="F56" s="8" t="e">
        <f>INDEX(Table1[[#All],[Equipo]],MATCH(Table2[[#This Row],[Equipo_ID_Monster]],Table1[[#All],[ID]],0))</f>
        <v>#N/A</v>
      </c>
      <c r="G56" s="4" t="e">
        <f>INDEX(Table1[[#All],[Puntos]],MATCH(Table2[[#This Row],[Equipo_ID_Monster]],Table1[[#All],[ID]],0))</f>
        <v>#N/A</v>
      </c>
      <c r="I56" s="8" t="e">
        <f>INDEX(Table1[[#All],[Equipo]],MATCH(Table2[[#This Row],[Equipo_ID_Sumo]],Table1[[#All],[ID]],0))</f>
        <v>#N/A</v>
      </c>
      <c r="J56" s="4" t="e">
        <f>INDEX(Table1[[#All],[Puntos]],MATCH(Table2[[#This Row],[Equipo_ID_Sumo]],Table1[[#All],[ID]],0))</f>
        <v>#N/A</v>
      </c>
      <c r="K56" s="4">
        <v>172</v>
      </c>
      <c r="L56" s="8" t="str">
        <f>INDEX(Table1[[#All],[Equipo]],MATCH(Table2[[#This Row],[Equipo_ID_Rover]],Table1[[#All],[ID]],0))</f>
        <v>Harver 2.0</v>
      </c>
      <c r="M56" s="4">
        <f>INDEX(Table1[[#All],[Puntos]],MATCH(Table2[[#This Row],[Equipo_ID_Rover]],Table1[[#All],[ID]],0))</f>
        <v>0</v>
      </c>
      <c r="N56" s="11" t="str">
        <f>INDEX(Sheet2!G:G,MATCH(Table2[[#This Row],[Equipo_ID_Rover]],Table1[[#All],[ID]],0))</f>
        <v>Red Team</v>
      </c>
    </row>
    <row r="57" spans="1:14" x14ac:dyDescent="0.25">
      <c r="A57" s="4">
        <v>1064545</v>
      </c>
      <c r="B57" s="8" t="s">
        <v>230</v>
      </c>
      <c r="C57" s="4" t="s">
        <v>168</v>
      </c>
      <c r="D57" s="4" t="e">
        <f>Table2[[#This Row],[Puntos_Monster]]+Table2[[#This Row],[Puntos_Sumo]]+Table2[[#This Row],[Puntos_Rover]]</f>
        <v>#N/A</v>
      </c>
      <c r="F57" s="8" t="e">
        <f>INDEX(Table1[[#All],[Equipo]],MATCH(Table2[[#This Row],[Equipo_ID_Monster]],Table1[[#All],[ID]],0))</f>
        <v>#N/A</v>
      </c>
      <c r="G57" s="4" t="e">
        <f>INDEX(Table1[[#All],[Puntos]],MATCH(Table2[[#This Row],[Equipo_ID_Monster]],Table1[[#All],[ID]],0))</f>
        <v>#N/A</v>
      </c>
      <c r="I57" s="8" t="e">
        <f>INDEX(Table1[[#All],[Equipo]],MATCH(Table2[[#This Row],[Equipo_ID_Sumo]],Table1[[#All],[ID]],0))</f>
        <v>#N/A</v>
      </c>
      <c r="J57" s="4" t="e">
        <f>INDEX(Table1[[#All],[Puntos]],MATCH(Table2[[#This Row],[Equipo_ID_Sumo]],Table1[[#All],[ID]],0))</f>
        <v>#N/A</v>
      </c>
      <c r="K57" s="4">
        <v>172</v>
      </c>
      <c r="L57" s="8" t="str">
        <f>INDEX(Table1[[#All],[Equipo]],MATCH(Table2[[#This Row],[Equipo_ID_Rover]],Table1[[#All],[ID]],0))</f>
        <v>Harver 2.0</v>
      </c>
      <c r="M57" s="4">
        <f>INDEX(Table1[[#All],[Puntos]],MATCH(Table2[[#This Row],[Equipo_ID_Rover]],Table1[[#All],[ID]],0))</f>
        <v>0</v>
      </c>
      <c r="N57" s="11" t="str">
        <f>INDEX(Sheet2!G:G,MATCH(Table2[[#This Row],[Equipo_ID_Rover]],Table1[[#All],[ID]],0))</f>
        <v>Red Team</v>
      </c>
    </row>
    <row r="58" spans="1:14" x14ac:dyDescent="0.25">
      <c r="A58" s="4">
        <v>1074974</v>
      </c>
      <c r="B58" s="8" t="s">
        <v>256</v>
      </c>
      <c r="C58" s="4" t="s">
        <v>168</v>
      </c>
      <c r="D58" s="4" t="e">
        <f>Table2[[#This Row],[Puntos_Monster]]+Table2[[#This Row],[Puntos_Sumo]]+Table2[[#This Row],[Puntos_Rover]]</f>
        <v>#N/A</v>
      </c>
      <c r="F58" s="8" t="e">
        <f>INDEX(Table1[[#All],[Equipo]],MATCH(Table2[[#This Row],[Equipo_ID_Monster]],Table1[[#All],[ID]],0))</f>
        <v>#N/A</v>
      </c>
      <c r="G58" s="4" t="e">
        <f>INDEX(Table1[[#All],[Puntos]],MATCH(Table2[[#This Row],[Equipo_ID_Monster]],Table1[[#All],[ID]],0))</f>
        <v>#N/A</v>
      </c>
      <c r="I58" s="8" t="e">
        <f>INDEX(Table1[[#All],[Equipo]],MATCH(Table2[[#This Row],[Equipo_ID_Sumo]],Table1[[#All],[ID]],0))</f>
        <v>#N/A</v>
      </c>
      <c r="J58" s="4" t="e">
        <f>INDEX(Table1[[#All],[Puntos]],MATCH(Table2[[#This Row],[Equipo_ID_Sumo]],Table1[[#All],[ID]],0))</f>
        <v>#N/A</v>
      </c>
      <c r="K58" s="4">
        <v>183</v>
      </c>
      <c r="L58" s="8" t="str">
        <f>INDEX(Table1[[#All],[Equipo]],MATCH(Table2[[#This Row],[Equipo_ID_Rover]],Table1[[#All],[ID]],0))</f>
        <v>Quimera</v>
      </c>
      <c r="M58" s="4">
        <f>INDEX(Table1[[#All],[Puntos]],MATCH(Table2[[#This Row],[Equipo_ID_Rover]],Table1[[#All],[ID]],0))</f>
        <v>0</v>
      </c>
      <c r="N58" s="11" t="str">
        <f>INDEX(Sheet2!G:G,MATCH(Table2[[#This Row],[Equipo_ID_Rover]],Table1[[#All],[ID]],0))</f>
        <v>Blue Team</v>
      </c>
    </row>
    <row r="59" spans="1:14" x14ac:dyDescent="0.25">
      <c r="A59" s="4">
        <v>1073792</v>
      </c>
      <c r="B59" s="8" t="s">
        <v>257</v>
      </c>
      <c r="C59" s="4" t="s">
        <v>168</v>
      </c>
      <c r="D59" s="4" t="e">
        <f>Table2[[#This Row],[Puntos_Monster]]+Table2[[#This Row],[Puntos_Sumo]]+Table2[[#This Row],[Puntos_Rover]]</f>
        <v>#N/A</v>
      </c>
      <c r="F59" s="8" t="e">
        <f>INDEX(Table1[[#All],[Equipo]],MATCH(Table2[[#This Row],[Equipo_ID_Monster]],Table1[[#All],[ID]],0))</f>
        <v>#N/A</v>
      </c>
      <c r="G59" s="4" t="e">
        <f>INDEX(Table1[[#All],[Puntos]],MATCH(Table2[[#This Row],[Equipo_ID_Monster]],Table1[[#All],[ID]],0))</f>
        <v>#N/A</v>
      </c>
      <c r="I59" s="8" t="e">
        <f>INDEX(Table1[[#All],[Equipo]],MATCH(Table2[[#This Row],[Equipo_ID_Sumo]],Table1[[#All],[ID]],0))</f>
        <v>#N/A</v>
      </c>
      <c r="J59" s="4" t="e">
        <f>INDEX(Table1[[#All],[Puntos]],MATCH(Table2[[#This Row],[Equipo_ID_Sumo]],Table1[[#All],[ID]],0))</f>
        <v>#N/A</v>
      </c>
      <c r="K59" s="4">
        <v>183</v>
      </c>
      <c r="L59" s="8" t="str">
        <f>INDEX(Table1[[#All],[Equipo]],MATCH(Table2[[#This Row],[Equipo_ID_Rover]],Table1[[#All],[ID]],0))</f>
        <v>Quimera</v>
      </c>
      <c r="M59" s="4">
        <f>INDEX(Table1[[#All],[Puntos]],MATCH(Table2[[#This Row],[Equipo_ID_Rover]],Table1[[#All],[ID]],0))</f>
        <v>0</v>
      </c>
      <c r="N59" s="11" t="str">
        <f>INDEX(Sheet2!G:G,MATCH(Table2[[#This Row],[Equipo_ID_Rover]],Table1[[#All],[ID]],0))</f>
        <v>Blue Team</v>
      </c>
    </row>
    <row r="60" spans="1:14" x14ac:dyDescent="0.25">
      <c r="A60" s="4">
        <v>1077018</v>
      </c>
      <c r="B60" s="8" t="s">
        <v>258</v>
      </c>
      <c r="C60" s="4" t="s">
        <v>168</v>
      </c>
      <c r="D60" s="4" t="e">
        <f>Table2[[#This Row],[Puntos_Monster]]+Table2[[#This Row],[Puntos_Sumo]]+Table2[[#This Row],[Puntos_Rover]]</f>
        <v>#N/A</v>
      </c>
      <c r="F60" s="8" t="e">
        <f>INDEX(Table1[[#All],[Equipo]],MATCH(Table2[[#This Row],[Equipo_ID_Monster]],Table1[[#All],[ID]],0))</f>
        <v>#N/A</v>
      </c>
      <c r="G60" s="4" t="e">
        <f>INDEX(Table1[[#All],[Puntos]],MATCH(Table2[[#This Row],[Equipo_ID_Monster]],Table1[[#All],[ID]],0))</f>
        <v>#N/A</v>
      </c>
      <c r="I60" s="8" t="e">
        <f>INDEX(Table1[[#All],[Equipo]],MATCH(Table2[[#This Row],[Equipo_ID_Sumo]],Table1[[#All],[ID]],0))</f>
        <v>#N/A</v>
      </c>
      <c r="J60" s="4" t="e">
        <f>INDEX(Table1[[#All],[Puntos]],MATCH(Table2[[#This Row],[Equipo_ID_Sumo]],Table1[[#All],[ID]],0))</f>
        <v>#N/A</v>
      </c>
      <c r="K60" s="4">
        <v>183</v>
      </c>
      <c r="L60" s="8" t="str">
        <f>INDEX(Table1[[#All],[Equipo]],MATCH(Table2[[#This Row],[Equipo_ID_Rover]],Table1[[#All],[ID]],0))</f>
        <v>Quimera</v>
      </c>
      <c r="M60" s="4">
        <f>INDEX(Table1[[#All],[Puntos]],MATCH(Table2[[#This Row],[Equipo_ID_Rover]],Table1[[#All],[ID]],0))</f>
        <v>0</v>
      </c>
      <c r="N60" s="11" t="str">
        <f>INDEX(Sheet2!G:G,MATCH(Table2[[#This Row],[Equipo_ID_Rover]],Table1[[#All],[ID]],0))</f>
        <v>Blue Team</v>
      </c>
    </row>
    <row r="61" spans="1:14" x14ac:dyDescent="0.25">
      <c r="A61" s="4">
        <v>1074570</v>
      </c>
      <c r="B61" s="8" t="s">
        <v>264</v>
      </c>
      <c r="C61" s="4" t="s">
        <v>168</v>
      </c>
      <c r="D61" s="4" t="e">
        <f>Table2[[#This Row],[Puntos_Monster]]+Table2[[#This Row],[Puntos_Sumo]]+Table2[[#This Row],[Puntos_Rover]]</f>
        <v>#N/A</v>
      </c>
      <c r="F61" s="8" t="e">
        <f>INDEX(Table1[[#All],[Equipo]],MATCH(Table2[[#This Row],[Equipo_ID_Monster]],Table1[[#All],[ID]],0))</f>
        <v>#N/A</v>
      </c>
      <c r="G61" s="4" t="e">
        <f>INDEX(Table1[[#All],[Puntos]],MATCH(Table2[[#This Row],[Equipo_ID_Monster]],Table1[[#All],[ID]],0))</f>
        <v>#N/A</v>
      </c>
      <c r="I61" s="8" t="e">
        <f>INDEX(Table1[[#All],[Equipo]],MATCH(Table2[[#This Row],[Equipo_ID_Sumo]],Table1[[#All],[ID]],0))</f>
        <v>#N/A</v>
      </c>
      <c r="J61" s="4" t="e">
        <f>INDEX(Table1[[#All],[Puntos]],MATCH(Table2[[#This Row],[Equipo_ID_Sumo]],Table1[[#All],[ID]],0))</f>
        <v>#N/A</v>
      </c>
      <c r="K61" s="4">
        <v>186</v>
      </c>
      <c r="L61" s="8" t="str">
        <f>INDEX(Table1[[#All],[Equipo]],MATCH(Table2[[#This Row],[Equipo_ID_Rover]],Table1[[#All],[ID]],0))</f>
        <v>Tony</v>
      </c>
      <c r="M61" s="4">
        <f>INDEX(Table1[[#All],[Puntos]],MATCH(Table2[[#This Row],[Equipo_ID_Rover]],Table1[[#All],[ID]],0))</f>
        <v>0</v>
      </c>
      <c r="N61" s="11" t="str">
        <f>INDEX(Sheet2!G:G,MATCH(Table2[[#This Row],[Equipo_ID_Rover]],Table1[[#All],[ID]],0))</f>
        <v>Yellow Team</v>
      </c>
    </row>
    <row r="62" spans="1:14" x14ac:dyDescent="0.25">
      <c r="A62" s="4">
        <v>1076686</v>
      </c>
      <c r="B62" s="8" t="s">
        <v>265</v>
      </c>
      <c r="C62" s="4" t="s">
        <v>168</v>
      </c>
      <c r="D62" s="4" t="e">
        <f>Table2[[#This Row],[Puntos_Monster]]+Table2[[#This Row],[Puntos_Sumo]]+Table2[[#This Row],[Puntos_Rover]]</f>
        <v>#N/A</v>
      </c>
      <c r="F62" s="8" t="e">
        <f>INDEX(Table1[[#All],[Equipo]],MATCH(Table2[[#This Row],[Equipo_ID_Monster]],Table1[[#All],[ID]],0))</f>
        <v>#N/A</v>
      </c>
      <c r="G62" s="4" t="e">
        <f>INDEX(Table1[[#All],[Puntos]],MATCH(Table2[[#This Row],[Equipo_ID_Monster]],Table1[[#All],[ID]],0))</f>
        <v>#N/A</v>
      </c>
      <c r="I62" s="8" t="e">
        <f>INDEX(Table1[[#All],[Equipo]],MATCH(Table2[[#This Row],[Equipo_ID_Sumo]],Table1[[#All],[ID]],0))</f>
        <v>#N/A</v>
      </c>
      <c r="J62" s="4" t="e">
        <f>INDEX(Table1[[#All],[Puntos]],MATCH(Table2[[#This Row],[Equipo_ID_Sumo]],Table1[[#All],[ID]],0))</f>
        <v>#N/A</v>
      </c>
      <c r="K62" s="4">
        <v>186</v>
      </c>
      <c r="L62" s="8" t="str">
        <f>INDEX(Table1[[#All],[Equipo]],MATCH(Table2[[#This Row],[Equipo_ID_Rover]],Table1[[#All],[ID]],0))</f>
        <v>Tony</v>
      </c>
      <c r="M62" s="4">
        <f>INDEX(Table1[[#All],[Puntos]],MATCH(Table2[[#This Row],[Equipo_ID_Rover]],Table1[[#All],[ID]],0))</f>
        <v>0</v>
      </c>
      <c r="N62" s="11" t="str">
        <f>INDEX(Sheet2!G:G,MATCH(Table2[[#This Row],[Equipo_ID_Rover]],Table1[[#All],[ID]],0))</f>
        <v>Yellow Team</v>
      </c>
    </row>
    <row r="63" spans="1:14" x14ac:dyDescent="0.25">
      <c r="A63" s="4">
        <v>1085857</v>
      </c>
      <c r="B63" s="8" t="s">
        <v>196</v>
      </c>
      <c r="C63" s="4" t="s">
        <v>168</v>
      </c>
      <c r="D63" s="4" t="e">
        <f>Table2[[#This Row],[Puntos_Monster]]+Table2[[#This Row],[Puntos_Sumo]]+Table2[[#This Row],[Puntos_Rover]]</f>
        <v>#N/A</v>
      </c>
      <c r="F63" s="8" t="e">
        <f>INDEX(Table1[[#All],[Equipo]],MATCH(Table2[[#This Row],[Equipo_ID_Monster]],Table1[[#All],[ID]],0))</f>
        <v>#N/A</v>
      </c>
      <c r="G63" s="4" t="e">
        <f>INDEX(Table1[[#All],[Puntos]],MATCH(Table2[[#This Row],[Equipo_ID_Monster]],Table1[[#All],[ID]],0))</f>
        <v>#N/A</v>
      </c>
      <c r="H63" s="4">
        <v>159</v>
      </c>
      <c r="I63" s="8" t="str">
        <f>INDEX(Table1[[#All],[Equipo]],MATCH(Table2[[#This Row],[Equipo_ID_Sumo]],Table1[[#All],[ID]],0))</f>
        <v>Kratos</v>
      </c>
      <c r="J63" s="4">
        <f>INDEX(Table1[[#All],[Puntos]],MATCH(Table2[[#This Row],[Equipo_ID_Sumo]],Table1[[#All],[ID]],0))</f>
        <v>0</v>
      </c>
      <c r="L63" s="8" t="e">
        <f>INDEX(Table1[[#All],[Equipo]],MATCH(Table2[[#This Row],[Equipo_ID_Rover]],Table1[[#All],[ID]],0))</f>
        <v>#N/A</v>
      </c>
      <c r="M63" s="4" t="e">
        <f>INDEX(Table1[[#All],[Puntos]],MATCH(Table2[[#This Row],[Equipo_ID_Rover]],Table1[[#All],[ID]],0))</f>
        <v>#N/A</v>
      </c>
      <c r="N63" s="11" t="e">
        <f>INDEX(Sheet2!G:G,MATCH(Table2[[#This Row],[Equipo_ID_Rover]],Table1[[#All],[ID]],0))</f>
        <v>#N/A</v>
      </c>
    </row>
    <row r="64" spans="1:14" x14ac:dyDescent="0.25">
      <c r="A64" s="4">
        <v>1085856</v>
      </c>
      <c r="B64" s="8" t="s">
        <v>197</v>
      </c>
      <c r="C64" s="4" t="s">
        <v>168</v>
      </c>
      <c r="D64" s="4" t="e">
        <f>Table2[[#This Row],[Puntos_Monster]]+Table2[[#This Row],[Puntos_Sumo]]+Table2[[#This Row],[Puntos_Rover]]</f>
        <v>#N/A</v>
      </c>
      <c r="F64" s="8" t="e">
        <f>INDEX(Table1[[#All],[Equipo]],MATCH(Table2[[#This Row],[Equipo_ID_Monster]],Table1[[#All],[ID]],0))</f>
        <v>#N/A</v>
      </c>
      <c r="G64" s="4" t="e">
        <f>INDEX(Table1[[#All],[Puntos]],MATCH(Table2[[#This Row],[Equipo_ID_Monster]],Table1[[#All],[ID]],0))</f>
        <v>#N/A</v>
      </c>
      <c r="H64" s="4">
        <v>159</v>
      </c>
      <c r="I64" s="8" t="str">
        <f>INDEX(Table1[[#All],[Equipo]],MATCH(Table2[[#This Row],[Equipo_ID_Sumo]],Table1[[#All],[ID]],0))</f>
        <v>Kratos</v>
      </c>
      <c r="J64" s="4">
        <f>INDEX(Table1[[#All],[Puntos]],MATCH(Table2[[#This Row],[Equipo_ID_Sumo]],Table1[[#All],[ID]],0))</f>
        <v>0</v>
      </c>
      <c r="L64" s="8" t="e">
        <f>INDEX(Table1[[#All],[Equipo]],MATCH(Table2[[#This Row],[Equipo_ID_Rover]],Table1[[#All],[ID]],0))</f>
        <v>#N/A</v>
      </c>
      <c r="M64" s="4" t="e">
        <f>INDEX(Table1[[#All],[Puntos]],MATCH(Table2[[#This Row],[Equipo_ID_Rover]],Table1[[#All],[ID]],0))</f>
        <v>#N/A</v>
      </c>
      <c r="N64" s="11" t="e">
        <f>INDEX(Sheet2!G:G,MATCH(Table2[[#This Row],[Equipo_ID_Rover]],Table1[[#All],[ID]],0))</f>
        <v>#N/A</v>
      </c>
    </row>
    <row r="65" spans="1:14" x14ac:dyDescent="0.25">
      <c r="A65" s="4">
        <v>1086695</v>
      </c>
      <c r="B65" s="8" t="s">
        <v>198</v>
      </c>
      <c r="C65" s="4" t="s">
        <v>168</v>
      </c>
      <c r="D65" s="4" t="e">
        <f>Table2[[#This Row],[Puntos_Monster]]+Table2[[#This Row],[Puntos_Sumo]]+Table2[[#This Row],[Puntos_Rover]]</f>
        <v>#N/A</v>
      </c>
      <c r="F65" s="8" t="e">
        <f>INDEX(Table1[[#All],[Equipo]],MATCH(Table2[[#This Row],[Equipo_ID_Monster]],Table1[[#All],[ID]],0))</f>
        <v>#N/A</v>
      </c>
      <c r="G65" s="4" t="e">
        <f>INDEX(Table1[[#All],[Puntos]],MATCH(Table2[[#This Row],[Equipo_ID_Monster]],Table1[[#All],[ID]],0))</f>
        <v>#N/A</v>
      </c>
      <c r="H65" s="4">
        <v>159</v>
      </c>
      <c r="I65" s="8" t="str">
        <f>INDEX(Table1[[#All],[Equipo]],MATCH(Table2[[#This Row],[Equipo_ID_Sumo]],Table1[[#All],[ID]],0))</f>
        <v>Kratos</v>
      </c>
      <c r="J65" s="4">
        <f>INDEX(Table1[[#All],[Puntos]],MATCH(Table2[[#This Row],[Equipo_ID_Sumo]],Table1[[#All],[ID]],0))</f>
        <v>0</v>
      </c>
      <c r="L65" s="8" t="e">
        <f>INDEX(Table1[[#All],[Equipo]],MATCH(Table2[[#This Row],[Equipo_ID_Rover]],Table1[[#All],[ID]],0))</f>
        <v>#N/A</v>
      </c>
      <c r="M65" s="4" t="e">
        <f>INDEX(Table1[[#All],[Puntos]],MATCH(Table2[[#This Row],[Equipo_ID_Rover]],Table1[[#All],[ID]],0))</f>
        <v>#N/A</v>
      </c>
      <c r="N65" s="11" t="e">
        <f>INDEX(Sheet2!G:G,MATCH(Table2[[#This Row],[Equipo_ID_Rover]],Table1[[#All],[ID]],0))</f>
        <v>#N/A</v>
      </c>
    </row>
    <row r="66" spans="1:14" x14ac:dyDescent="0.25">
      <c r="A66" s="4">
        <v>1085044</v>
      </c>
      <c r="B66" s="8" t="s">
        <v>199</v>
      </c>
      <c r="C66" s="4" t="s">
        <v>168</v>
      </c>
      <c r="D66" s="4" t="e">
        <f>Table2[[#This Row],[Puntos_Monster]]+Table2[[#This Row],[Puntos_Sumo]]+Table2[[#This Row],[Puntos_Rover]]</f>
        <v>#N/A</v>
      </c>
      <c r="F66" s="8" t="e">
        <f>INDEX(Table1[[#All],[Equipo]],MATCH(Table2[[#This Row],[Equipo_ID_Monster]],Table1[[#All],[ID]],0))</f>
        <v>#N/A</v>
      </c>
      <c r="G66" s="4" t="e">
        <f>INDEX(Table1[[#All],[Puntos]],MATCH(Table2[[#This Row],[Equipo_ID_Monster]],Table1[[#All],[ID]],0))</f>
        <v>#N/A</v>
      </c>
      <c r="H66" s="4">
        <v>160</v>
      </c>
      <c r="I66" s="8" t="str">
        <f>INDEX(Table1[[#All],[Equipo]],MATCH(Table2[[#This Row],[Equipo_ID_Sumo]],Table1[[#All],[ID]],0))</f>
        <v>Madness</v>
      </c>
      <c r="J66" s="4">
        <f>INDEX(Table1[[#All],[Puntos]],MATCH(Table2[[#This Row],[Equipo_ID_Sumo]],Table1[[#All],[ID]],0))</f>
        <v>0</v>
      </c>
      <c r="L66" s="8" t="e">
        <f>INDEX(Table1[[#All],[Equipo]],MATCH(Table2[[#This Row],[Equipo_ID_Rover]],Table1[[#All],[ID]],0))</f>
        <v>#N/A</v>
      </c>
      <c r="M66" s="4" t="e">
        <f>INDEX(Table1[[#All],[Puntos]],MATCH(Table2[[#This Row],[Equipo_ID_Rover]],Table1[[#All],[ID]],0))</f>
        <v>#N/A</v>
      </c>
      <c r="N66" s="11" t="e">
        <f>INDEX(Sheet2!G:G,MATCH(Table2[[#This Row],[Equipo_ID_Rover]],Table1[[#All],[ID]],0))</f>
        <v>#N/A</v>
      </c>
    </row>
    <row r="67" spans="1:14" x14ac:dyDescent="0.25">
      <c r="A67" s="4">
        <v>1077735</v>
      </c>
      <c r="B67" s="8" t="s">
        <v>200</v>
      </c>
      <c r="C67" s="4" t="s">
        <v>168</v>
      </c>
      <c r="D67" s="4" t="e">
        <f>Table2[[#This Row],[Puntos_Monster]]+Table2[[#This Row],[Puntos_Sumo]]+Table2[[#This Row],[Puntos_Rover]]</f>
        <v>#N/A</v>
      </c>
      <c r="F67" s="8" t="e">
        <f>INDEX(Table1[[#All],[Equipo]],MATCH(Table2[[#This Row],[Equipo_ID_Monster]],Table1[[#All],[ID]],0))</f>
        <v>#N/A</v>
      </c>
      <c r="G67" s="4" t="e">
        <f>INDEX(Table1[[#All],[Puntos]],MATCH(Table2[[#This Row],[Equipo_ID_Monster]],Table1[[#All],[ID]],0))</f>
        <v>#N/A</v>
      </c>
      <c r="H67" s="4">
        <v>160</v>
      </c>
      <c r="I67" s="8" t="str">
        <f>INDEX(Table1[[#All],[Equipo]],MATCH(Table2[[#This Row],[Equipo_ID_Sumo]],Table1[[#All],[ID]],0))</f>
        <v>Madness</v>
      </c>
      <c r="J67" s="4">
        <f>INDEX(Table1[[#All],[Puntos]],MATCH(Table2[[#This Row],[Equipo_ID_Sumo]],Table1[[#All],[ID]],0))</f>
        <v>0</v>
      </c>
      <c r="L67" s="8" t="e">
        <f>INDEX(Table1[[#All],[Equipo]],MATCH(Table2[[#This Row],[Equipo_ID_Rover]],Table1[[#All],[ID]],0))</f>
        <v>#N/A</v>
      </c>
      <c r="M67" s="4" t="e">
        <f>INDEX(Table1[[#All],[Puntos]],MATCH(Table2[[#This Row],[Equipo_ID_Rover]],Table1[[#All],[ID]],0))</f>
        <v>#N/A</v>
      </c>
      <c r="N67" s="11" t="e">
        <f>INDEX(Sheet2!G:G,MATCH(Table2[[#This Row],[Equipo_ID_Rover]],Table1[[#All],[ID]],0))</f>
        <v>#N/A</v>
      </c>
    </row>
    <row r="68" spans="1:14" x14ac:dyDescent="0.25">
      <c r="A68" s="4">
        <v>1086010</v>
      </c>
      <c r="B68" s="8" t="s">
        <v>204</v>
      </c>
      <c r="C68" s="4" t="s">
        <v>168</v>
      </c>
      <c r="D68" s="4" t="e">
        <f>Table2[[#This Row],[Puntos_Monster]]+Table2[[#This Row],[Puntos_Sumo]]+Table2[[#This Row],[Puntos_Rover]]</f>
        <v>#N/A</v>
      </c>
      <c r="F68" s="8" t="e">
        <f>INDEX(Table1[[#All],[Equipo]],MATCH(Table2[[#This Row],[Equipo_ID_Monster]],Table1[[#All],[ID]],0))</f>
        <v>#N/A</v>
      </c>
      <c r="G68" s="4" t="e">
        <f>INDEX(Table1[[#All],[Puntos]],MATCH(Table2[[#This Row],[Equipo_ID_Monster]],Table1[[#All],[ID]],0))</f>
        <v>#N/A</v>
      </c>
      <c r="H68" s="4">
        <v>163</v>
      </c>
      <c r="I68" s="8" t="str">
        <f>INDEX(Table1[[#All],[Equipo]],MATCH(Table2[[#This Row],[Equipo_ID_Sumo]],Table1[[#All],[ID]],0))</f>
        <v>La Pampara</v>
      </c>
      <c r="J68" s="4">
        <f>INDEX(Table1[[#All],[Puntos]],MATCH(Table2[[#This Row],[Equipo_ID_Sumo]],Table1[[#All],[ID]],0))</f>
        <v>0</v>
      </c>
      <c r="L68" s="8" t="e">
        <f>INDEX(Table1[[#All],[Equipo]],MATCH(Table2[[#This Row],[Equipo_ID_Rover]],Table1[[#All],[ID]],0))</f>
        <v>#N/A</v>
      </c>
      <c r="M68" s="4" t="e">
        <f>INDEX(Table1[[#All],[Puntos]],MATCH(Table2[[#This Row],[Equipo_ID_Rover]],Table1[[#All],[ID]],0))</f>
        <v>#N/A</v>
      </c>
      <c r="N68" s="11" t="e">
        <f>INDEX(Sheet2!G:G,MATCH(Table2[[#This Row],[Equipo_ID_Rover]],Table1[[#All],[ID]],0))</f>
        <v>#N/A</v>
      </c>
    </row>
    <row r="69" spans="1:14" x14ac:dyDescent="0.25">
      <c r="A69" s="4">
        <v>1088691</v>
      </c>
      <c r="B69" s="8" t="s">
        <v>205</v>
      </c>
      <c r="C69" s="4" t="s">
        <v>168</v>
      </c>
      <c r="D69" s="4" t="e">
        <f>Table2[[#This Row],[Puntos_Monster]]+Table2[[#This Row],[Puntos_Sumo]]+Table2[[#This Row],[Puntos_Rover]]</f>
        <v>#N/A</v>
      </c>
      <c r="F69" s="8" t="e">
        <f>INDEX(Table1[[#All],[Equipo]],MATCH(Table2[[#This Row],[Equipo_ID_Monster]],Table1[[#All],[ID]],0))</f>
        <v>#N/A</v>
      </c>
      <c r="G69" s="4" t="e">
        <f>INDEX(Table1[[#All],[Puntos]],MATCH(Table2[[#This Row],[Equipo_ID_Monster]],Table1[[#All],[ID]],0))</f>
        <v>#N/A</v>
      </c>
      <c r="H69" s="4">
        <v>163</v>
      </c>
      <c r="I69" s="8" t="str">
        <f>INDEX(Table1[[#All],[Equipo]],MATCH(Table2[[#This Row],[Equipo_ID_Sumo]],Table1[[#All],[ID]],0))</f>
        <v>La Pampara</v>
      </c>
      <c r="J69" s="4">
        <f>INDEX(Table1[[#All],[Puntos]],MATCH(Table2[[#This Row],[Equipo_ID_Sumo]],Table1[[#All],[ID]],0))</f>
        <v>0</v>
      </c>
      <c r="L69" s="8" t="e">
        <f>INDEX(Table1[[#All],[Equipo]],MATCH(Table2[[#This Row],[Equipo_ID_Rover]],Table1[[#All],[ID]],0))</f>
        <v>#N/A</v>
      </c>
      <c r="M69" s="4" t="e">
        <f>INDEX(Table1[[#All],[Puntos]],MATCH(Table2[[#This Row],[Equipo_ID_Rover]],Table1[[#All],[ID]],0))</f>
        <v>#N/A</v>
      </c>
      <c r="N69" s="11" t="e">
        <f>INDEX(Sheet2!G:G,MATCH(Table2[[#This Row],[Equipo_ID_Rover]],Table1[[#All],[ID]],0))</f>
        <v>#N/A</v>
      </c>
    </row>
    <row r="70" spans="1:14" x14ac:dyDescent="0.25">
      <c r="A70" s="4">
        <v>1088101</v>
      </c>
      <c r="B70" s="8" t="s">
        <v>206</v>
      </c>
      <c r="C70" s="4" t="s">
        <v>168</v>
      </c>
      <c r="D70" s="4" t="e">
        <f>Table2[[#This Row],[Puntos_Monster]]+Table2[[#This Row],[Puntos_Sumo]]+Table2[[#This Row],[Puntos_Rover]]</f>
        <v>#N/A</v>
      </c>
      <c r="F70" s="8" t="e">
        <f>INDEX(Table1[[#All],[Equipo]],MATCH(Table2[[#This Row],[Equipo_ID_Monster]],Table1[[#All],[ID]],0))</f>
        <v>#N/A</v>
      </c>
      <c r="G70" s="4" t="e">
        <f>INDEX(Table1[[#All],[Puntos]],MATCH(Table2[[#This Row],[Equipo_ID_Monster]],Table1[[#All],[ID]],0))</f>
        <v>#N/A</v>
      </c>
      <c r="H70" s="4">
        <v>163</v>
      </c>
      <c r="I70" s="8" t="str">
        <f>INDEX(Table1[[#All],[Equipo]],MATCH(Table2[[#This Row],[Equipo_ID_Sumo]],Table1[[#All],[ID]],0))</f>
        <v>La Pampara</v>
      </c>
      <c r="J70" s="4">
        <f>INDEX(Table1[[#All],[Puntos]],MATCH(Table2[[#This Row],[Equipo_ID_Sumo]],Table1[[#All],[ID]],0))</f>
        <v>0</v>
      </c>
      <c r="L70" s="8" t="e">
        <f>INDEX(Table1[[#All],[Equipo]],MATCH(Table2[[#This Row],[Equipo_ID_Rover]],Table1[[#All],[ID]],0))</f>
        <v>#N/A</v>
      </c>
      <c r="M70" s="4" t="e">
        <f>INDEX(Table1[[#All],[Puntos]],MATCH(Table2[[#This Row],[Equipo_ID_Rover]],Table1[[#All],[ID]],0))</f>
        <v>#N/A</v>
      </c>
      <c r="N70" s="11" t="e">
        <f>INDEX(Sheet2!G:G,MATCH(Table2[[#This Row],[Equipo_ID_Rover]],Table1[[#All],[ID]],0))</f>
        <v>#N/A</v>
      </c>
    </row>
    <row r="71" spans="1:14" x14ac:dyDescent="0.25">
      <c r="A71" s="4">
        <v>1088299</v>
      </c>
      <c r="B71" s="8" t="s">
        <v>207</v>
      </c>
      <c r="C71" s="4" t="s">
        <v>168</v>
      </c>
      <c r="D71" s="4" t="e">
        <f>Table2[[#This Row],[Puntos_Monster]]+Table2[[#This Row],[Puntos_Sumo]]+Table2[[#This Row],[Puntos_Rover]]</f>
        <v>#N/A</v>
      </c>
      <c r="F71" s="8" t="e">
        <f>INDEX(Table1[[#All],[Equipo]],MATCH(Table2[[#This Row],[Equipo_ID_Monster]],Table1[[#All],[ID]],0))</f>
        <v>#N/A</v>
      </c>
      <c r="G71" s="4" t="e">
        <f>INDEX(Table1[[#All],[Puntos]],MATCH(Table2[[#This Row],[Equipo_ID_Monster]],Table1[[#All],[ID]],0))</f>
        <v>#N/A</v>
      </c>
      <c r="H71" s="4">
        <v>164</v>
      </c>
      <c r="I71" s="8" t="str">
        <f>INDEX(Table1[[#All],[Equipo]],MATCH(Table2[[#This Row],[Equipo_ID_Sumo]],Table1[[#All],[ID]],0))</f>
        <v>Pandora</v>
      </c>
      <c r="J71" s="4">
        <f>INDEX(Table1[[#All],[Puntos]],MATCH(Table2[[#This Row],[Equipo_ID_Sumo]],Table1[[#All],[ID]],0))</f>
        <v>0</v>
      </c>
      <c r="L71" s="8" t="e">
        <f>INDEX(Table1[[#All],[Equipo]],MATCH(Table2[[#This Row],[Equipo_ID_Rover]],Table1[[#All],[ID]],0))</f>
        <v>#N/A</v>
      </c>
      <c r="M71" s="4" t="e">
        <f>INDEX(Table1[[#All],[Puntos]],MATCH(Table2[[#This Row],[Equipo_ID_Rover]],Table1[[#All],[ID]],0))</f>
        <v>#N/A</v>
      </c>
      <c r="N71" s="11" t="e">
        <f>INDEX(Sheet2!G:G,MATCH(Table2[[#This Row],[Equipo_ID_Rover]],Table1[[#All],[ID]],0))</f>
        <v>#N/A</v>
      </c>
    </row>
    <row r="72" spans="1:14" x14ac:dyDescent="0.25">
      <c r="A72" s="4">
        <v>1087689</v>
      </c>
      <c r="B72" s="8" t="s">
        <v>208</v>
      </c>
      <c r="C72" s="4" t="s">
        <v>168</v>
      </c>
      <c r="D72" s="4" t="e">
        <f>Table2[[#This Row],[Puntos_Monster]]+Table2[[#This Row],[Puntos_Sumo]]+Table2[[#This Row],[Puntos_Rover]]</f>
        <v>#N/A</v>
      </c>
      <c r="F72" s="8" t="e">
        <f>INDEX(Table1[[#All],[Equipo]],MATCH(Table2[[#This Row],[Equipo_ID_Monster]],Table1[[#All],[ID]],0))</f>
        <v>#N/A</v>
      </c>
      <c r="G72" s="4" t="e">
        <f>INDEX(Table1[[#All],[Puntos]],MATCH(Table2[[#This Row],[Equipo_ID_Monster]],Table1[[#All],[ID]],0))</f>
        <v>#N/A</v>
      </c>
      <c r="H72" s="4">
        <v>164</v>
      </c>
      <c r="I72" s="8" t="str">
        <f>INDEX(Table1[[#All],[Equipo]],MATCH(Table2[[#This Row],[Equipo_ID_Sumo]],Table1[[#All],[ID]],0))</f>
        <v>Pandora</v>
      </c>
      <c r="J72" s="4">
        <f>INDEX(Table1[[#All],[Puntos]],MATCH(Table2[[#This Row],[Equipo_ID_Sumo]],Table1[[#All],[ID]],0))</f>
        <v>0</v>
      </c>
      <c r="L72" s="8" t="e">
        <f>INDEX(Table1[[#All],[Equipo]],MATCH(Table2[[#This Row],[Equipo_ID_Rover]],Table1[[#All],[ID]],0))</f>
        <v>#N/A</v>
      </c>
      <c r="M72" s="4" t="e">
        <f>INDEX(Table1[[#All],[Puntos]],MATCH(Table2[[#This Row],[Equipo_ID_Rover]],Table1[[#All],[ID]],0))</f>
        <v>#N/A</v>
      </c>
      <c r="N72" s="11" t="e">
        <f>INDEX(Sheet2!G:G,MATCH(Table2[[#This Row],[Equipo_ID_Rover]],Table1[[#All],[ID]],0))</f>
        <v>#N/A</v>
      </c>
    </row>
    <row r="73" spans="1:14" x14ac:dyDescent="0.25">
      <c r="A73" s="4">
        <v>1088027</v>
      </c>
      <c r="B73" s="8" t="s">
        <v>209</v>
      </c>
      <c r="C73" s="4" t="s">
        <v>168</v>
      </c>
      <c r="D73" s="4" t="e">
        <f>Table2[[#This Row],[Puntos_Monster]]+Table2[[#This Row],[Puntos_Sumo]]+Table2[[#This Row],[Puntos_Rover]]</f>
        <v>#N/A</v>
      </c>
      <c r="F73" s="8" t="e">
        <f>INDEX(Table1[[#All],[Equipo]],MATCH(Table2[[#This Row],[Equipo_ID_Monster]],Table1[[#All],[ID]],0))</f>
        <v>#N/A</v>
      </c>
      <c r="G73" s="4" t="e">
        <f>INDEX(Table1[[#All],[Puntos]],MATCH(Table2[[#This Row],[Equipo_ID_Monster]],Table1[[#All],[ID]],0))</f>
        <v>#N/A</v>
      </c>
      <c r="H73" s="4">
        <v>164</v>
      </c>
      <c r="I73" s="8" t="str">
        <f>INDEX(Table1[[#All],[Equipo]],MATCH(Table2[[#This Row],[Equipo_ID_Sumo]],Table1[[#All],[ID]],0))</f>
        <v>Pandora</v>
      </c>
      <c r="J73" s="4">
        <f>INDEX(Table1[[#All],[Puntos]],MATCH(Table2[[#This Row],[Equipo_ID_Sumo]],Table1[[#All],[ID]],0))</f>
        <v>0</v>
      </c>
      <c r="L73" s="8" t="e">
        <f>INDEX(Table1[[#All],[Equipo]],MATCH(Table2[[#This Row],[Equipo_ID_Rover]],Table1[[#All],[ID]],0))</f>
        <v>#N/A</v>
      </c>
      <c r="M73" s="4" t="e">
        <f>INDEX(Table1[[#All],[Puntos]],MATCH(Table2[[#This Row],[Equipo_ID_Rover]],Table1[[#All],[ID]],0))</f>
        <v>#N/A</v>
      </c>
      <c r="N73" s="11" t="e">
        <f>INDEX(Sheet2!G:G,MATCH(Table2[[#This Row],[Equipo_ID_Rover]],Table1[[#All],[ID]],0))</f>
        <v>#N/A</v>
      </c>
    </row>
    <row r="74" spans="1:14" x14ac:dyDescent="0.25">
      <c r="A74" s="4">
        <v>1088298</v>
      </c>
      <c r="B74" s="8" t="s">
        <v>210</v>
      </c>
      <c r="C74" s="4" t="s">
        <v>168</v>
      </c>
      <c r="D74" s="4" t="e">
        <f>Table2[[#This Row],[Puntos_Monster]]+Table2[[#This Row],[Puntos_Sumo]]+Table2[[#This Row],[Puntos_Rover]]</f>
        <v>#N/A</v>
      </c>
      <c r="F74" s="8" t="e">
        <f>INDEX(Table1[[#All],[Equipo]],MATCH(Table2[[#This Row],[Equipo_ID_Monster]],Table1[[#All],[ID]],0))</f>
        <v>#N/A</v>
      </c>
      <c r="G74" s="4" t="e">
        <f>INDEX(Table1[[#All],[Puntos]],MATCH(Table2[[#This Row],[Equipo_ID_Monster]],Table1[[#All],[ID]],0))</f>
        <v>#N/A</v>
      </c>
      <c r="H74" s="4">
        <v>165</v>
      </c>
      <c r="I74" s="8" t="str">
        <f>INDEX(Table1[[#All],[Equipo]],MATCH(Table2[[#This Row],[Equipo_ID_Sumo]],Table1[[#All],[ID]],0))</f>
        <v>Undefined</v>
      </c>
      <c r="J74" s="4">
        <f>INDEX(Table1[[#All],[Puntos]],MATCH(Table2[[#This Row],[Equipo_ID_Sumo]],Table1[[#All],[ID]],0))</f>
        <v>0</v>
      </c>
      <c r="L74" s="8" t="e">
        <f>INDEX(Table1[[#All],[Equipo]],MATCH(Table2[[#This Row],[Equipo_ID_Rover]],Table1[[#All],[ID]],0))</f>
        <v>#N/A</v>
      </c>
      <c r="M74" s="4" t="e">
        <f>INDEX(Table1[[#All],[Puntos]],MATCH(Table2[[#This Row],[Equipo_ID_Rover]],Table1[[#All],[ID]],0))</f>
        <v>#N/A</v>
      </c>
      <c r="N74" s="11" t="e">
        <f>INDEX(Sheet2!G:G,MATCH(Table2[[#This Row],[Equipo_ID_Rover]],Table1[[#All],[ID]],0))</f>
        <v>#N/A</v>
      </c>
    </row>
    <row r="75" spans="1:14" x14ac:dyDescent="0.25">
      <c r="A75" s="4">
        <v>1086371</v>
      </c>
      <c r="B75" s="8" t="s">
        <v>211</v>
      </c>
      <c r="C75" s="4" t="s">
        <v>168</v>
      </c>
      <c r="D75" s="4" t="e">
        <f>Table2[[#This Row],[Puntos_Monster]]+Table2[[#This Row],[Puntos_Sumo]]+Table2[[#This Row],[Puntos_Rover]]</f>
        <v>#N/A</v>
      </c>
      <c r="F75" s="8" t="e">
        <f>INDEX(Table1[[#All],[Equipo]],MATCH(Table2[[#This Row],[Equipo_ID_Monster]],Table1[[#All],[ID]],0))</f>
        <v>#N/A</v>
      </c>
      <c r="G75" s="4" t="e">
        <f>INDEX(Table1[[#All],[Puntos]],MATCH(Table2[[#This Row],[Equipo_ID_Monster]],Table1[[#All],[ID]],0))</f>
        <v>#N/A</v>
      </c>
      <c r="H75" s="4">
        <v>165</v>
      </c>
      <c r="I75" s="8" t="str">
        <f>INDEX(Table1[[#All],[Equipo]],MATCH(Table2[[#This Row],[Equipo_ID_Sumo]],Table1[[#All],[ID]],0))</f>
        <v>Undefined</v>
      </c>
      <c r="J75" s="4">
        <f>INDEX(Table1[[#All],[Puntos]],MATCH(Table2[[#This Row],[Equipo_ID_Sumo]],Table1[[#All],[ID]],0))</f>
        <v>0</v>
      </c>
      <c r="L75" s="8" t="e">
        <f>INDEX(Table1[[#All],[Equipo]],MATCH(Table2[[#This Row],[Equipo_ID_Rover]],Table1[[#All],[ID]],0))</f>
        <v>#N/A</v>
      </c>
      <c r="M75" s="4" t="e">
        <f>INDEX(Table1[[#All],[Puntos]],MATCH(Table2[[#This Row],[Equipo_ID_Rover]],Table1[[#All],[ID]],0))</f>
        <v>#N/A</v>
      </c>
      <c r="N75" s="11" t="e">
        <f>INDEX(Sheet2!G:G,MATCH(Table2[[#This Row],[Equipo_ID_Rover]],Table1[[#All],[ID]],0))</f>
        <v>#N/A</v>
      </c>
    </row>
    <row r="76" spans="1:14" x14ac:dyDescent="0.25">
      <c r="A76" s="4">
        <v>1086699</v>
      </c>
      <c r="B76" s="8" t="s">
        <v>212</v>
      </c>
      <c r="C76" s="4" t="s">
        <v>168</v>
      </c>
      <c r="D76" s="4" t="e">
        <f>Table2[[#This Row],[Puntos_Monster]]+Table2[[#This Row],[Puntos_Sumo]]+Table2[[#This Row],[Puntos_Rover]]</f>
        <v>#N/A</v>
      </c>
      <c r="F76" s="8" t="e">
        <f>INDEX(Table1[[#All],[Equipo]],MATCH(Table2[[#This Row],[Equipo_ID_Monster]],Table1[[#All],[ID]],0))</f>
        <v>#N/A</v>
      </c>
      <c r="G76" s="4" t="e">
        <f>INDEX(Table1[[#All],[Puntos]],MATCH(Table2[[#This Row],[Equipo_ID_Monster]],Table1[[#All],[ID]],0))</f>
        <v>#N/A</v>
      </c>
      <c r="H76" s="4">
        <v>165</v>
      </c>
      <c r="I76" s="8" t="str">
        <f>INDEX(Table1[[#All],[Equipo]],MATCH(Table2[[#This Row],[Equipo_ID_Sumo]],Table1[[#All],[ID]],0))</f>
        <v>Undefined</v>
      </c>
      <c r="J76" s="4">
        <f>INDEX(Table1[[#All],[Puntos]],MATCH(Table2[[#This Row],[Equipo_ID_Sumo]],Table1[[#All],[ID]],0))</f>
        <v>0</v>
      </c>
      <c r="L76" s="8" t="e">
        <f>INDEX(Table1[[#All],[Equipo]],MATCH(Table2[[#This Row],[Equipo_ID_Rover]],Table1[[#All],[ID]],0))</f>
        <v>#N/A</v>
      </c>
      <c r="M76" s="4" t="e">
        <f>INDEX(Table1[[#All],[Puntos]],MATCH(Table2[[#This Row],[Equipo_ID_Rover]],Table1[[#All],[ID]],0))</f>
        <v>#N/A</v>
      </c>
      <c r="N76" s="11" t="e">
        <f>INDEX(Sheet2!G:G,MATCH(Table2[[#This Row],[Equipo_ID_Rover]],Table1[[#All],[ID]],0))</f>
        <v>#N/A</v>
      </c>
    </row>
    <row r="77" spans="1:14" x14ac:dyDescent="0.25">
      <c r="A77" s="4">
        <v>1085890</v>
      </c>
      <c r="B77" s="8" t="s">
        <v>222</v>
      </c>
      <c r="C77" s="4" t="s">
        <v>168</v>
      </c>
      <c r="D77" s="4" t="e">
        <f>Table2[[#This Row],[Puntos_Monster]]+Table2[[#This Row],[Puntos_Sumo]]+Table2[[#This Row],[Puntos_Rover]]</f>
        <v>#N/A</v>
      </c>
      <c r="F77" s="8" t="e">
        <f>INDEX(Table1[[#All],[Equipo]],MATCH(Table2[[#This Row],[Equipo_ID_Monster]],Table1[[#All],[ID]],0))</f>
        <v>#N/A</v>
      </c>
      <c r="G77" s="4" t="e">
        <f>INDEX(Table1[[#All],[Puntos]],MATCH(Table2[[#This Row],[Equipo_ID_Monster]],Table1[[#All],[ID]],0))</f>
        <v>#N/A</v>
      </c>
      <c r="H77" s="4">
        <v>169</v>
      </c>
      <c r="I77" s="8" t="str">
        <f>INDEX(Table1[[#All],[Equipo]],MATCH(Table2[[#This Row],[Equipo_ID_Sumo]],Table1[[#All],[ID]],0))</f>
        <v>Kakarot</v>
      </c>
      <c r="J77" s="4">
        <f>INDEX(Table1[[#All],[Puntos]],MATCH(Table2[[#This Row],[Equipo_ID_Sumo]],Table1[[#All],[ID]],0))</f>
        <v>0</v>
      </c>
      <c r="L77" s="8" t="e">
        <f>INDEX(Table1[[#All],[Equipo]],MATCH(Table2[[#This Row],[Equipo_ID_Rover]],Table1[[#All],[ID]],0))</f>
        <v>#N/A</v>
      </c>
      <c r="M77" s="4" t="e">
        <f>INDEX(Table1[[#All],[Puntos]],MATCH(Table2[[#This Row],[Equipo_ID_Rover]],Table1[[#All],[ID]],0))</f>
        <v>#N/A</v>
      </c>
      <c r="N77" s="11" t="e">
        <f>INDEX(Sheet2!G:G,MATCH(Table2[[#This Row],[Equipo_ID_Rover]],Table1[[#All],[ID]],0))</f>
        <v>#N/A</v>
      </c>
    </row>
    <row r="78" spans="1:14" x14ac:dyDescent="0.25">
      <c r="A78" s="4">
        <v>1086322</v>
      </c>
      <c r="B78" s="8" t="s">
        <v>223</v>
      </c>
      <c r="C78" s="4" t="s">
        <v>168</v>
      </c>
      <c r="D78" s="4" t="e">
        <f>Table2[[#This Row],[Puntos_Monster]]+Table2[[#This Row],[Puntos_Sumo]]+Table2[[#This Row],[Puntos_Rover]]</f>
        <v>#N/A</v>
      </c>
      <c r="F78" s="8" t="e">
        <f>INDEX(Table1[[#All],[Equipo]],MATCH(Table2[[#This Row],[Equipo_ID_Monster]],Table1[[#All],[ID]],0))</f>
        <v>#N/A</v>
      </c>
      <c r="G78" s="4" t="e">
        <f>INDEX(Table1[[#All],[Puntos]],MATCH(Table2[[#This Row],[Equipo_ID_Monster]],Table1[[#All],[ID]],0))</f>
        <v>#N/A</v>
      </c>
      <c r="H78" s="4">
        <v>170</v>
      </c>
      <c r="I78" s="8" t="str">
        <f>INDEX(Table1[[#All],[Equipo]],MATCH(Table2[[#This Row],[Equipo_ID_Sumo]],Table1[[#All],[ID]],0))</f>
        <v>Echo-Rogue</v>
      </c>
      <c r="J78" s="4">
        <f>INDEX(Table1[[#All],[Puntos]],MATCH(Table2[[#This Row],[Equipo_ID_Sumo]],Table1[[#All],[ID]],0))</f>
        <v>0</v>
      </c>
      <c r="L78" s="8" t="e">
        <f>INDEX(Table1[[#All],[Equipo]],MATCH(Table2[[#This Row],[Equipo_ID_Rover]],Table1[[#All],[ID]],0))</f>
        <v>#N/A</v>
      </c>
      <c r="M78" s="4" t="e">
        <f>INDEX(Table1[[#All],[Puntos]],MATCH(Table2[[#This Row],[Equipo_ID_Rover]],Table1[[#All],[ID]],0))</f>
        <v>#N/A</v>
      </c>
      <c r="N78" s="11" t="e">
        <f>INDEX(Sheet2!G:G,MATCH(Table2[[#This Row],[Equipo_ID_Rover]],Table1[[#All],[ID]],0))</f>
        <v>#N/A</v>
      </c>
    </row>
    <row r="79" spans="1:14" x14ac:dyDescent="0.25">
      <c r="A79" s="4">
        <v>1085104</v>
      </c>
      <c r="B79" s="8" t="s">
        <v>224</v>
      </c>
      <c r="C79" s="4" t="s">
        <v>168</v>
      </c>
      <c r="D79" s="4" t="e">
        <f>Table2[[#This Row],[Puntos_Monster]]+Table2[[#This Row],[Puntos_Sumo]]+Table2[[#This Row],[Puntos_Rover]]</f>
        <v>#N/A</v>
      </c>
      <c r="F79" s="8" t="e">
        <f>INDEX(Table1[[#All],[Equipo]],MATCH(Table2[[#This Row],[Equipo_ID_Monster]],Table1[[#All],[ID]],0))</f>
        <v>#N/A</v>
      </c>
      <c r="G79" s="4" t="e">
        <f>INDEX(Table1[[#All],[Puntos]],MATCH(Table2[[#This Row],[Equipo_ID_Monster]],Table1[[#All],[ID]],0))</f>
        <v>#N/A</v>
      </c>
      <c r="H79" s="4">
        <v>170</v>
      </c>
      <c r="I79" s="8" t="str">
        <f>INDEX(Table1[[#All],[Equipo]],MATCH(Table2[[#This Row],[Equipo_ID_Sumo]],Table1[[#All],[ID]],0))</f>
        <v>Echo-Rogue</v>
      </c>
      <c r="J79" s="4">
        <f>INDEX(Table1[[#All],[Puntos]],MATCH(Table2[[#This Row],[Equipo_ID_Sumo]],Table1[[#All],[ID]],0))</f>
        <v>0</v>
      </c>
      <c r="L79" s="8" t="e">
        <f>INDEX(Table1[[#All],[Equipo]],MATCH(Table2[[#This Row],[Equipo_ID_Rover]],Table1[[#All],[ID]],0))</f>
        <v>#N/A</v>
      </c>
      <c r="M79" s="4" t="e">
        <f>INDEX(Table1[[#All],[Puntos]],MATCH(Table2[[#This Row],[Equipo_ID_Rover]],Table1[[#All],[ID]],0))</f>
        <v>#N/A</v>
      </c>
      <c r="N79" s="11" t="e">
        <f>INDEX(Sheet2!G:G,MATCH(Table2[[#This Row],[Equipo_ID_Rover]],Table1[[#All],[ID]],0))</f>
        <v>#N/A</v>
      </c>
    </row>
    <row r="80" spans="1:14" x14ac:dyDescent="0.25">
      <c r="A80" s="4">
        <v>1085392</v>
      </c>
      <c r="B80" s="8" t="s">
        <v>225</v>
      </c>
      <c r="C80" s="4" t="s">
        <v>168</v>
      </c>
      <c r="D80" s="4" t="e">
        <f>Table2[[#This Row],[Puntos_Monster]]+Table2[[#This Row],[Puntos_Sumo]]+Table2[[#This Row],[Puntos_Rover]]</f>
        <v>#N/A</v>
      </c>
      <c r="F80" s="8" t="e">
        <f>INDEX(Table1[[#All],[Equipo]],MATCH(Table2[[#This Row],[Equipo_ID_Monster]],Table1[[#All],[ID]],0))</f>
        <v>#N/A</v>
      </c>
      <c r="G80" s="4" t="e">
        <f>INDEX(Table1[[#All],[Puntos]],MATCH(Table2[[#This Row],[Equipo_ID_Monster]],Table1[[#All],[ID]],0))</f>
        <v>#N/A</v>
      </c>
      <c r="H80" s="4">
        <v>170</v>
      </c>
      <c r="I80" s="8" t="str">
        <f>INDEX(Table1[[#All],[Equipo]],MATCH(Table2[[#This Row],[Equipo_ID_Sumo]],Table1[[#All],[ID]],0))</f>
        <v>Echo-Rogue</v>
      </c>
      <c r="J80" s="4">
        <f>INDEX(Table1[[#All],[Puntos]],MATCH(Table2[[#This Row],[Equipo_ID_Sumo]],Table1[[#All],[ID]],0))</f>
        <v>0</v>
      </c>
      <c r="L80" s="8" t="e">
        <f>INDEX(Table1[[#All],[Equipo]],MATCH(Table2[[#This Row],[Equipo_ID_Rover]],Table1[[#All],[ID]],0))</f>
        <v>#N/A</v>
      </c>
      <c r="M80" s="4" t="e">
        <f>INDEX(Table1[[#All],[Puntos]],MATCH(Table2[[#This Row],[Equipo_ID_Rover]],Table1[[#All],[ID]],0))</f>
        <v>#N/A</v>
      </c>
      <c r="N80" s="11" t="e">
        <f>INDEX(Sheet2!G:G,MATCH(Table2[[#This Row],[Equipo_ID_Rover]],Table1[[#All],[ID]],0))</f>
        <v>#N/A</v>
      </c>
    </row>
    <row r="81" spans="1:14" x14ac:dyDescent="0.25">
      <c r="A81" s="4">
        <v>1087926</v>
      </c>
      <c r="B81" s="8" t="s">
        <v>226</v>
      </c>
      <c r="C81" s="4" t="s">
        <v>168</v>
      </c>
      <c r="D81" s="4" t="e">
        <f>Table2[[#This Row],[Puntos_Monster]]+Table2[[#This Row],[Puntos_Sumo]]+Table2[[#This Row],[Puntos_Rover]]</f>
        <v>#N/A</v>
      </c>
      <c r="F81" s="8" t="e">
        <f>INDEX(Table1[[#All],[Equipo]],MATCH(Table2[[#This Row],[Equipo_ID_Monster]],Table1[[#All],[ID]],0))</f>
        <v>#N/A</v>
      </c>
      <c r="G81" s="4" t="e">
        <f>INDEX(Table1[[#All],[Puntos]],MATCH(Table2[[#This Row],[Equipo_ID_Monster]],Table1[[#All],[ID]],0))</f>
        <v>#N/A</v>
      </c>
      <c r="H81" s="4">
        <v>171</v>
      </c>
      <c r="I81" s="8" t="str">
        <f>INDEX(Table1[[#All],[Equipo]],MATCH(Table2[[#This Row],[Equipo_ID_Sumo]],Table1[[#All],[ID]],0))</f>
        <v>Wilson</v>
      </c>
      <c r="J81" s="4">
        <f>INDEX(Table1[[#All],[Puntos]],MATCH(Table2[[#This Row],[Equipo_ID_Sumo]],Table1[[#All],[ID]],0))</f>
        <v>0</v>
      </c>
      <c r="L81" s="8" t="e">
        <f>INDEX(Table1[[#All],[Equipo]],MATCH(Table2[[#This Row],[Equipo_ID_Rover]],Table1[[#All],[ID]],0))</f>
        <v>#N/A</v>
      </c>
      <c r="M81" s="4" t="e">
        <f>INDEX(Table1[[#All],[Puntos]],MATCH(Table2[[#This Row],[Equipo_ID_Rover]],Table1[[#All],[ID]],0))</f>
        <v>#N/A</v>
      </c>
      <c r="N81" s="11" t="e">
        <f>INDEX(Sheet2!G:G,MATCH(Table2[[#This Row],[Equipo_ID_Rover]],Table1[[#All],[ID]],0))</f>
        <v>#N/A</v>
      </c>
    </row>
    <row r="82" spans="1:14" x14ac:dyDescent="0.25">
      <c r="A82" s="4">
        <v>1087764</v>
      </c>
      <c r="B82" s="8" t="s">
        <v>227</v>
      </c>
      <c r="C82" s="4" t="s">
        <v>168</v>
      </c>
      <c r="D82" s="4" t="e">
        <f>Table2[[#This Row],[Puntos_Monster]]+Table2[[#This Row],[Puntos_Sumo]]+Table2[[#This Row],[Puntos_Rover]]</f>
        <v>#N/A</v>
      </c>
      <c r="F82" s="8" t="e">
        <f>INDEX(Table1[[#All],[Equipo]],MATCH(Table2[[#This Row],[Equipo_ID_Monster]],Table1[[#All],[ID]],0))</f>
        <v>#N/A</v>
      </c>
      <c r="G82" s="4" t="e">
        <f>INDEX(Table1[[#All],[Puntos]],MATCH(Table2[[#This Row],[Equipo_ID_Monster]],Table1[[#All],[ID]],0))</f>
        <v>#N/A</v>
      </c>
      <c r="H82" s="4">
        <v>171</v>
      </c>
      <c r="I82" s="8" t="str">
        <f>INDEX(Table1[[#All],[Equipo]],MATCH(Table2[[#This Row],[Equipo_ID_Sumo]],Table1[[#All],[ID]],0))</f>
        <v>Wilson</v>
      </c>
      <c r="J82" s="4">
        <f>INDEX(Table1[[#All],[Puntos]],MATCH(Table2[[#This Row],[Equipo_ID_Sumo]],Table1[[#All],[ID]],0))</f>
        <v>0</v>
      </c>
      <c r="L82" s="8" t="e">
        <f>INDEX(Table1[[#All],[Equipo]],MATCH(Table2[[#This Row],[Equipo_ID_Rover]],Table1[[#All],[ID]],0))</f>
        <v>#N/A</v>
      </c>
      <c r="M82" s="4" t="e">
        <f>INDEX(Table1[[#All],[Puntos]],MATCH(Table2[[#This Row],[Equipo_ID_Rover]],Table1[[#All],[ID]],0))</f>
        <v>#N/A</v>
      </c>
      <c r="N82" s="11" t="e">
        <f>INDEX(Sheet2!G:G,MATCH(Table2[[#This Row],[Equipo_ID_Rover]],Table1[[#All],[ID]],0))</f>
        <v>#N/A</v>
      </c>
    </row>
    <row r="83" spans="1:14" x14ac:dyDescent="0.25">
      <c r="A83" s="4">
        <v>1088066</v>
      </c>
      <c r="B83" s="8" t="s">
        <v>228</v>
      </c>
      <c r="C83" s="4" t="s">
        <v>168</v>
      </c>
      <c r="D83" s="4" t="e">
        <f>Table2[[#This Row],[Puntos_Monster]]+Table2[[#This Row],[Puntos_Sumo]]+Table2[[#This Row],[Puntos_Rover]]</f>
        <v>#N/A</v>
      </c>
      <c r="F83" s="8" t="e">
        <f>INDEX(Table1[[#All],[Equipo]],MATCH(Table2[[#This Row],[Equipo_ID_Monster]],Table1[[#All],[ID]],0))</f>
        <v>#N/A</v>
      </c>
      <c r="G83" s="4" t="e">
        <f>INDEX(Table1[[#All],[Puntos]],MATCH(Table2[[#This Row],[Equipo_ID_Monster]],Table1[[#All],[ID]],0))</f>
        <v>#N/A</v>
      </c>
      <c r="H83" s="4">
        <v>171</v>
      </c>
      <c r="I83" s="8" t="str">
        <f>INDEX(Table1[[#All],[Equipo]],MATCH(Table2[[#This Row],[Equipo_ID_Sumo]],Table1[[#All],[ID]],0))</f>
        <v>Wilson</v>
      </c>
      <c r="J83" s="4">
        <f>INDEX(Table1[[#All],[Puntos]],MATCH(Table2[[#This Row],[Equipo_ID_Sumo]],Table1[[#All],[ID]],0))</f>
        <v>0</v>
      </c>
      <c r="L83" s="8" t="e">
        <f>INDEX(Table1[[#All],[Equipo]],MATCH(Table2[[#This Row],[Equipo_ID_Rover]],Table1[[#All],[ID]],0))</f>
        <v>#N/A</v>
      </c>
      <c r="M83" s="4" t="e">
        <f>INDEX(Table1[[#All],[Puntos]],MATCH(Table2[[#This Row],[Equipo_ID_Rover]],Table1[[#All],[ID]],0))</f>
        <v>#N/A</v>
      </c>
      <c r="N83" s="11" t="e">
        <f>INDEX(Sheet2!G:G,MATCH(Table2[[#This Row],[Equipo_ID_Rover]],Table1[[#All],[ID]],0))</f>
        <v>#N/A</v>
      </c>
    </row>
    <row r="84" spans="1:14" x14ac:dyDescent="0.25">
      <c r="A84" s="4">
        <v>1075105</v>
      </c>
      <c r="B84" s="8" t="s">
        <v>234</v>
      </c>
      <c r="C84" s="4" t="s">
        <v>168</v>
      </c>
      <c r="D84" s="4" t="e">
        <f>Table2[[#This Row],[Puntos_Monster]]+Table2[[#This Row],[Puntos_Sumo]]+Table2[[#This Row],[Puntos_Rover]]</f>
        <v>#N/A</v>
      </c>
      <c r="F84" s="8" t="e">
        <f>INDEX(Table1[[#All],[Equipo]],MATCH(Table2[[#This Row],[Equipo_ID_Monster]],Table1[[#All],[ID]],0))</f>
        <v>#N/A</v>
      </c>
      <c r="G84" s="4" t="e">
        <f>INDEX(Table1[[#All],[Puntos]],MATCH(Table2[[#This Row],[Equipo_ID_Monster]],Table1[[#All],[ID]],0))</f>
        <v>#N/A</v>
      </c>
      <c r="H84" s="4">
        <v>175</v>
      </c>
      <c r="I84" s="8" t="str">
        <f>INDEX(Table1[[#All],[Equipo]],MATCH(Table2[[#This Row],[Equipo_ID_Sumo]],Table1[[#All],[ID]],0))</f>
        <v>Tamioka San</v>
      </c>
      <c r="J84" s="4">
        <f>INDEX(Table1[[#All],[Puntos]],MATCH(Table2[[#This Row],[Equipo_ID_Sumo]],Table1[[#All],[ID]],0))</f>
        <v>0</v>
      </c>
      <c r="L84" s="8" t="e">
        <f>INDEX(Table1[[#All],[Equipo]],MATCH(Table2[[#This Row],[Equipo_ID_Rover]],Table1[[#All],[ID]],0))</f>
        <v>#N/A</v>
      </c>
      <c r="M84" s="4" t="e">
        <f>INDEX(Table1[[#All],[Puntos]],MATCH(Table2[[#This Row],[Equipo_ID_Rover]],Table1[[#All],[ID]],0))</f>
        <v>#N/A</v>
      </c>
      <c r="N84" s="11" t="e">
        <f>INDEX(Sheet2!G:G,MATCH(Table2[[#This Row],[Equipo_ID_Rover]],Table1[[#All],[ID]],0))</f>
        <v>#N/A</v>
      </c>
    </row>
    <row r="85" spans="1:14" x14ac:dyDescent="0.25">
      <c r="A85" s="4">
        <v>1085213</v>
      </c>
      <c r="B85" s="8" t="s">
        <v>235</v>
      </c>
      <c r="C85" s="4" t="s">
        <v>168</v>
      </c>
      <c r="D85" s="4" t="e">
        <f>Table2[[#This Row],[Puntos_Monster]]+Table2[[#This Row],[Puntos_Sumo]]+Table2[[#This Row],[Puntos_Rover]]</f>
        <v>#N/A</v>
      </c>
      <c r="F85" s="8" t="e">
        <f>INDEX(Table1[[#All],[Equipo]],MATCH(Table2[[#This Row],[Equipo_ID_Monster]],Table1[[#All],[ID]],0))</f>
        <v>#N/A</v>
      </c>
      <c r="G85" s="4" t="e">
        <f>INDEX(Table1[[#All],[Puntos]],MATCH(Table2[[#This Row],[Equipo_ID_Monster]],Table1[[#All],[ID]],0))</f>
        <v>#N/A</v>
      </c>
      <c r="H85" s="4">
        <v>175</v>
      </c>
      <c r="I85" s="8" t="str">
        <f>INDEX(Table1[[#All],[Equipo]],MATCH(Table2[[#This Row],[Equipo_ID_Sumo]],Table1[[#All],[ID]],0))</f>
        <v>Tamioka San</v>
      </c>
      <c r="J85" s="4">
        <f>INDEX(Table1[[#All],[Puntos]],MATCH(Table2[[#This Row],[Equipo_ID_Sumo]],Table1[[#All],[ID]],0))</f>
        <v>0</v>
      </c>
      <c r="L85" s="8" t="e">
        <f>INDEX(Table1[[#All],[Equipo]],MATCH(Table2[[#This Row],[Equipo_ID_Rover]],Table1[[#All],[ID]],0))</f>
        <v>#N/A</v>
      </c>
      <c r="M85" s="4" t="e">
        <f>INDEX(Table1[[#All],[Puntos]],MATCH(Table2[[#This Row],[Equipo_ID_Rover]],Table1[[#All],[ID]],0))</f>
        <v>#N/A</v>
      </c>
      <c r="N85" s="11" t="e">
        <f>INDEX(Sheet2!G:G,MATCH(Table2[[#This Row],[Equipo_ID_Rover]],Table1[[#All],[ID]],0))</f>
        <v>#N/A</v>
      </c>
    </row>
    <row r="86" spans="1:14" x14ac:dyDescent="0.25">
      <c r="A86" s="4">
        <v>1087396</v>
      </c>
      <c r="B86" s="8" t="s">
        <v>236</v>
      </c>
      <c r="C86" s="4" t="s">
        <v>168</v>
      </c>
      <c r="D86" s="4" t="e">
        <f>Table2[[#This Row],[Puntos_Monster]]+Table2[[#This Row],[Puntos_Sumo]]+Table2[[#This Row],[Puntos_Rover]]</f>
        <v>#N/A</v>
      </c>
      <c r="F86" s="8" t="e">
        <f>INDEX(Table1[[#All],[Equipo]],MATCH(Table2[[#This Row],[Equipo_ID_Monster]],Table1[[#All],[ID]],0))</f>
        <v>#N/A</v>
      </c>
      <c r="G86" s="4" t="e">
        <f>INDEX(Table1[[#All],[Puntos]],MATCH(Table2[[#This Row],[Equipo_ID_Monster]],Table1[[#All],[ID]],0))</f>
        <v>#N/A</v>
      </c>
      <c r="H86" s="4">
        <v>175</v>
      </c>
      <c r="I86" s="8" t="str">
        <f>INDEX(Table1[[#All],[Equipo]],MATCH(Table2[[#This Row],[Equipo_ID_Sumo]],Table1[[#All],[ID]],0))</f>
        <v>Tamioka San</v>
      </c>
      <c r="J86" s="4">
        <f>INDEX(Table1[[#All],[Puntos]],MATCH(Table2[[#This Row],[Equipo_ID_Sumo]],Table1[[#All],[ID]],0))</f>
        <v>0</v>
      </c>
      <c r="L86" s="8" t="e">
        <f>INDEX(Table1[[#All],[Equipo]],MATCH(Table2[[#This Row],[Equipo_ID_Rover]],Table1[[#All],[ID]],0))</f>
        <v>#N/A</v>
      </c>
      <c r="M86" s="4" t="e">
        <f>INDEX(Table1[[#All],[Puntos]],MATCH(Table2[[#This Row],[Equipo_ID_Rover]],Table1[[#All],[ID]],0))</f>
        <v>#N/A</v>
      </c>
      <c r="N86" s="11" t="e">
        <f>INDEX(Sheet2!G:G,MATCH(Table2[[#This Row],[Equipo_ID_Rover]],Table1[[#All],[ID]],0))</f>
        <v>#N/A</v>
      </c>
    </row>
    <row r="87" spans="1:14" x14ac:dyDescent="0.25">
      <c r="A87" s="4">
        <v>1089943</v>
      </c>
      <c r="B87" s="8" t="s">
        <v>240</v>
      </c>
      <c r="C87" s="4" t="s">
        <v>168</v>
      </c>
      <c r="D87" s="4" t="e">
        <f>Table2[[#This Row],[Puntos_Monster]]+Table2[[#This Row],[Puntos_Sumo]]+Table2[[#This Row],[Puntos_Rover]]</f>
        <v>#N/A</v>
      </c>
      <c r="F87" s="8" t="e">
        <f>INDEX(Table1[[#All],[Equipo]],MATCH(Table2[[#This Row],[Equipo_ID_Monster]],Table1[[#All],[ID]],0))</f>
        <v>#N/A</v>
      </c>
      <c r="G87" s="4" t="e">
        <f>INDEX(Table1[[#All],[Puntos]],MATCH(Table2[[#This Row],[Equipo_ID_Monster]],Table1[[#All],[ID]],0))</f>
        <v>#N/A</v>
      </c>
      <c r="H87" s="4">
        <v>177</v>
      </c>
      <c r="I87" s="8" t="str">
        <f>INDEX(Table1[[#All],[Equipo]],MATCH(Table2[[#This Row],[Equipo_ID_Sumo]],Table1[[#All],[ID]],0))</f>
        <v>JMJ</v>
      </c>
      <c r="J87" s="4">
        <f>INDEX(Table1[[#All],[Puntos]],MATCH(Table2[[#This Row],[Equipo_ID_Sumo]],Table1[[#All],[ID]],0))</f>
        <v>0</v>
      </c>
      <c r="L87" s="8" t="e">
        <f>INDEX(Table1[[#All],[Equipo]],MATCH(Table2[[#This Row],[Equipo_ID_Rover]],Table1[[#All],[ID]],0))</f>
        <v>#N/A</v>
      </c>
      <c r="M87" s="4" t="e">
        <f>INDEX(Table1[[#All],[Puntos]],MATCH(Table2[[#This Row],[Equipo_ID_Rover]],Table1[[#All],[ID]],0))</f>
        <v>#N/A</v>
      </c>
      <c r="N87" s="11" t="e">
        <f>INDEX(Sheet2!G:G,MATCH(Table2[[#This Row],[Equipo_ID_Rover]],Table1[[#All],[ID]],0))</f>
        <v>#N/A</v>
      </c>
    </row>
    <row r="88" spans="1:14" x14ac:dyDescent="0.25">
      <c r="A88" s="4">
        <v>1088536</v>
      </c>
      <c r="B88" s="8" t="s">
        <v>241</v>
      </c>
      <c r="C88" s="4" t="s">
        <v>168</v>
      </c>
      <c r="D88" s="4" t="e">
        <f>Table2[[#This Row],[Puntos_Monster]]+Table2[[#This Row],[Puntos_Sumo]]+Table2[[#This Row],[Puntos_Rover]]</f>
        <v>#N/A</v>
      </c>
      <c r="F88" s="8" t="e">
        <f>INDEX(Table1[[#All],[Equipo]],MATCH(Table2[[#This Row],[Equipo_ID_Monster]],Table1[[#All],[ID]],0))</f>
        <v>#N/A</v>
      </c>
      <c r="G88" s="4" t="e">
        <f>INDEX(Table1[[#All],[Puntos]],MATCH(Table2[[#This Row],[Equipo_ID_Monster]],Table1[[#All],[ID]],0))</f>
        <v>#N/A</v>
      </c>
      <c r="H88" s="4">
        <v>177</v>
      </c>
      <c r="I88" s="8" t="str">
        <f>INDEX(Table1[[#All],[Equipo]],MATCH(Table2[[#This Row],[Equipo_ID_Sumo]],Table1[[#All],[ID]],0))</f>
        <v>JMJ</v>
      </c>
      <c r="J88" s="4">
        <f>INDEX(Table1[[#All],[Puntos]],MATCH(Table2[[#This Row],[Equipo_ID_Sumo]],Table1[[#All],[ID]],0))</f>
        <v>0</v>
      </c>
      <c r="L88" s="8" t="e">
        <f>INDEX(Table1[[#All],[Equipo]],MATCH(Table2[[#This Row],[Equipo_ID_Rover]],Table1[[#All],[ID]],0))</f>
        <v>#N/A</v>
      </c>
      <c r="M88" s="4" t="e">
        <f>INDEX(Table1[[#All],[Puntos]],MATCH(Table2[[#This Row],[Equipo_ID_Rover]],Table1[[#All],[ID]],0))</f>
        <v>#N/A</v>
      </c>
      <c r="N88" s="11" t="e">
        <f>INDEX(Sheet2!G:G,MATCH(Table2[[#This Row],[Equipo_ID_Rover]],Table1[[#All],[ID]],0))</f>
        <v>#N/A</v>
      </c>
    </row>
    <row r="89" spans="1:14" x14ac:dyDescent="0.25">
      <c r="A89" s="4">
        <v>1087529</v>
      </c>
      <c r="B89" s="8" t="s">
        <v>242</v>
      </c>
      <c r="C89" s="4" t="s">
        <v>168</v>
      </c>
      <c r="D89" s="4" t="e">
        <f>Table2[[#This Row],[Puntos_Monster]]+Table2[[#This Row],[Puntos_Sumo]]+Table2[[#This Row],[Puntos_Rover]]</f>
        <v>#N/A</v>
      </c>
      <c r="F89" s="8" t="e">
        <f>INDEX(Table1[[#All],[Equipo]],MATCH(Table2[[#This Row],[Equipo_ID_Monster]],Table1[[#All],[ID]],0))</f>
        <v>#N/A</v>
      </c>
      <c r="G89" s="4" t="e">
        <f>INDEX(Table1[[#All],[Puntos]],MATCH(Table2[[#This Row],[Equipo_ID_Monster]],Table1[[#All],[ID]],0))</f>
        <v>#N/A</v>
      </c>
      <c r="H89" s="4">
        <v>177</v>
      </c>
      <c r="I89" s="8" t="str">
        <f>INDEX(Table1[[#All],[Equipo]],MATCH(Table2[[#This Row],[Equipo_ID_Sumo]],Table1[[#All],[ID]],0))</f>
        <v>JMJ</v>
      </c>
      <c r="J89" s="4">
        <f>INDEX(Table1[[#All],[Puntos]],MATCH(Table2[[#This Row],[Equipo_ID_Sumo]],Table1[[#All],[ID]],0))</f>
        <v>0</v>
      </c>
      <c r="L89" s="8" t="e">
        <f>INDEX(Table1[[#All],[Equipo]],MATCH(Table2[[#This Row],[Equipo_ID_Rover]],Table1[[#All],[ID]],0))</f>
        <v>#N/A</v>
      </c>
      <c r="M89" s="4" t="e">
        <f>INDEX(Table1[[#All],[Puntos]],MATCH(Table2[[#This Row],[Equipo_ID_Rover]],Table1[[#All],[ID]],0))</f>
        <v>#N/A</v>
      </c>
      <c r="N89" s="11" t="e">
        <f>INDEX(Sheet2!G:G,MATCH(Table2[[#This Row],[Equipo_ID_Rover]],Table1[[#All],[ID]],0))</f>
        <v>#N/A</v>
      </c>
    </row>
    <row r="90" spans="1:14" x14ac:dyDescent="0.25">
      <c r="A90" s="4">
        <v>1087552</v>
      </c>
      <c r="B90" s="8" t="s">
        <v>250</v>
      </c>
      <c r="C90" s="4" t="s">
        <v>168</v>
      </c>
      <c r="D90" s="4" t="e">
        <f>Table2[[#This Row],[Puntos_Monster]]+Table2[[#This Row],[Puntos_Sumo]]+Table2[[#This Row],[Puntos_Rover]]</f>
        <v>#N/A</v>
      </c>
      <c r="F90" s="8" t="e">
        <f>INDEX(Table1[[#All],[Equipo]],MATCH(Table2[[#This Row],[Equipo_ID_Monster]],Table1[[#All],[ID]],0))</f>
        <v>#N/A</v>
      </c>
      <c r="G90" s="4" t="e">
        <f>INDEX(Table1[[#All],[Puntos]],MATCH(Table2[[#This Row],[Equipo_ID_Monster]],Table1[[#All],[ID]],0))</f>
        <v>#N/A</v>
      </c>
      <c r="H90" s="4">
        <v>181</v>
      </c>
      <c r="I90" s="8" t="str">
        <f>INDEX(Table1[[#All],[Equipo]],MATCH(Table2[[#This Row],[Equipo_ID_Sumo]],Table1[[#All],[ID]],0))</f>
        <v>Syfurios X</v>
      </c>
      <c r="J90" s="4">
        <f>INDEX(Table1[[#All],[Puntos]],MATCH(Table2[[#This Row],[Equipo_ID_Sumo]],Table1[[#All],[ID]],0))</f>
        <v>0</v>
      </c>
      <c r="L90" s="8" t="e">
        <f>INDEX(Table1[[#All],[Equipo]],MATCH(Table2[[#This Row],[Equipo_ID_Rover]],Table1[[#All],[ID]],0))</f>
        <v>#N/A</v>
      </c>
      <c r="M90" s="4" t="e">
        <f>INDEX(Table1[[#All],[Puntos]],MATCH(Table2[[#This Row],[Equipo_ID_Rover]],Table1[[#All],[ID]],0))</f>
        <v>#N/A</v>
      </c>
      <c r="N90" s="11" t="e">
        <f>INDEX(Sheet2!G:G,MATCH(Table2[[#This Row],[Equipo_ID_Rover]],Table1[[#All],[ID]],0))</f>
        <v>#N/A</v>
      </c>
    </row>
    <row r="91" spans="1:14" x14ac:dyDescent="0.25">
      <c r="A91" s="4">
        <v>1089464</v>
      </c>
      <c r="B91" s="8" t="s">
        <v>251</v>
      </c>
      <c r="C91" s="4" t="s">
        <v>168</v>
      </c>
      <c r="D91" s="4" t="e">
        <f>Table2[[#This Row],[Puntos_Monster]]+Table2[[#This Row],[Puntos_Sumo]]+Table2[[#This Row],[Puntos_Rover]]</f>
        <v>#N/A</v>
      </c>
      <c r="F91" s="8" t="e">
        <f>INDEX(Table1[[#All],[Equipo]],MATCH(Table2[[#This Row],[Equipo_ID_Monster]],Table1[[#All],[ID]],0))</f>
        <v>#N/A</v>
      </c>
      <c r="G91" s="4" t="e">
        <f>INDEX(Table1[[#All],[Puntos]],MATCH(Table2[[#This Row],[Equipo_ID_Monster]],Table1[[#All],[ID]],0))</f>
        <v>#N/A</v>
      </c>
      <c r="H91" s="4">
        <v>181</v>
      </c>
      <c r="I91" s="8" t="str">
        <f>INDEX(Table1[[#All],[Equipo]],MATCH(Table2[[#This Row],[Equipo_ID_Sumo]],Table1[[#All],[ID]],0))</f>
        <v>Syfurios X</v>
      </c>
      <c r="J91" s="4">
        <f>INDEX(Table1[[#All],[Puntos]],MATCH(Table2[[#This Row],[Equipo_ID_Sumo]],Table1[[#All],[ID]],0))</f>
        <v>0</v>
      </c>
      <c r="L91" s="8" t="e">
        <f>INDEX(Table1[[#All],[Equipo]],MATCH(Table2[[#This Row],[Equipo_ID_Rover]],Table1[[#All],[ID]],0))</f>
        <v>#N/A</v>
      </c>
      <c r="M91" s="4" t="e">
        <f>INDEX(Table1[[#All],[Puntos]],MATCH(Table2[[#This Row],[Equipo_ID_Rover]],Table1[[#All],[ID]],0))</f>
        <v>#N/A</v>
      </c>
      <c r="N91" s="11" t="e">
        <f>INDEX(Sheet2!G:G,MATCH(Table2[[#This Row],[Equipo_ID_Rover]],Table1[[#All],[ID]],0))</f>
        <v>#N/A</v>
      </c>
    </row>
    <row r="92" spans="1:14" x14ac:dyDescent="0.25">
      <c r="A92" s="4">
        <v>1089311</v>
      </c>
      <c r="B92" s="8" t="s">
        <v>252</v>
      </c>
      <c r="C92" s="4" t="s">
        <v>168</v>
      </c>
      <c r="D92" s="4" t="e">
        <f>Table2[[#This Row],[Puntos_Monster]]+Table2[[#This Row],[Puntos_Sumo]]+Table2[[#This Row],[Puntos_Rover]]</f>
        <v>#N/A</v>
      </c>
      <c r="F92" s="8" t="e">
        <f>INDEX(Table1[[#All],[Equipo]],MATCH(Table2[[#This Row],[Equipo_ID_Monster]],Table1[[#All],[ID]],0))</f>
        <v>#N/A</v>
      </c>
      <c r="G92" s="4" t="e">
        <f>INDEX(Table1[[#All],[Puntos]],MATCH(Table2[[#This Row],[Equipo_ID_Monster]],Table1[[#All],[ID]],0))</f>
        <v>#N/A</v>
      </c>
      <c r="H92" s="4">
        <v>181</v>
      </c>
      <c r="I92" s="8" t="str">
        <f>INDEX(Table1[[#All],[Equipo]],MATCH(Table2[[#This Row],[Equipo_ID_Sumo]],Table1[[#All],[ID]],0))</f>
        <v>Syfurios X</v>
      </c>
      <c r="J92" s="4">
        <f>INDEX(Table1[[#All],[Puntos]],MATCH(Table2[[#This Row],[Equipo_ID_Sumo]],Table1[[#All],[ID]],0))</f>
        <v>0</v>
      </c>
      <c r="L92" s="8" t="e">
        <f>INDEX(Table1[[#All],[Equipo]],MATCH(Table2[[#This Row],[Equipo_ID_Rover]],Table1[[#All],[ID]],0))</f>
        <v>#N/A</v>
      </c>
      <c r="M92" s="4" t="e">
        <f>INDEX(Table1[[#All],[Puntos]],MATCH(Table2[[#This Row],[Equipo_ID_Rover]],Table1[[#All],[ID]],0))</f>
        <v>#N/A</v>
      </c>
      <c r="N92" s="11" t="e">
        <f>INDEX(Sheet2!G:G,MATCH(Table2[[#This Row],[Equipo_ID_Rover]],Table1[[#All],[ID]],0))</f>
        <v>#N/A</v>
      </c>
    </row>
    <row r="93" spans="1:14" x14ac:dyDescent="0.25">
      <c r="A93" s="4">
        <v>1086395</v>
      </c>
      <c r="B93" s="8" t="s">
        <v>253</v>
      </c>
      <c r="C93" s="4" t="s">
        <v>168</v>
      </c>
      <c r="D93" s="4" t="e">
        <f>Table2[[#This Row],[Puntos_Monster]]+Table2[[#This Row],[Puntos_Sumo]]+Table2[[#This Row],[Puntos_Rover]]</f>
        <v>#N/A</v>
      </c>
      <c r="F93" s="8" t="e">
        <f>INDEX(Table1[[#All],[Equipo]],MATCH(Table2[[#This Row],[Equipo_ID_Monster]],Table1[[#All],[ID]],0))</f>
        <v>#N/A</v>
      </c>
      <c r="G93" s="4" t="e">
        <f>INDEX(Table1[[#All],[Puntos]],MATCH(Table2[[#This Row],[Equipo_ID_Monster]],Table1[[#All],[ID]],0))</f>
        <v>#N/A</v>
      </c>
      <c r="H93" s="4">
        <v>182</v>
      </c>
      <c r="I93" s="8" t="str">
        <f>INDEX(Table1[[#All],[Equipo]],MATCH(Table2[[#This Row],[Equipo_ID_Sumo]],Table1[[#All],[ID]],0))</f>
        <v>Mojojojo</v>
      </c>
      <c r="J93" s="4">
        <f>INDEX(Table1[[#All],[Puntos]],MATCH(Table2[[#This Row],[Equipo_ID_Sumo]],Table1[[#All],[ID]],0))</f>
        <v>0</v>
      </c>
      <c r="L93" s="8" t="e">
        <f>INDEX(Table1[[#All],[Equipo]],MATCH(Table2[[#This Row],[Equipo_ID_Rover]],Table1[[#All],[ID]],0))</f>
        <v>#N/A</v>
      </c>
      <c r="M93" s="4" t="e">
        <f>INDEX(Table1[[#All],[Puntos]],MATCH(Table2[[#This Row],[Equipo_ID_Rover]],Table1[[#All],[ID]],0))</f>
        <v>#N/A</v>
      </c>
      <c r="N93" s="11" t="e">
        <f>INDEX(Sheet2!G:G,MATCH(Table2[[#This Row],[Equipo_ID_Rover]],Table1[[#All],[ID]],0))</f>
        <v>#N/A</v>
      </c>
    </row>
    <row r="94" spans="1:14" x14ac:dyDescent="0.25">
      <c r="A94" s="4">
        <v>1086631</v>
      </c>
      <c r="B94" s="8" t="s">
        <v>254</v>
      </c>
      <c r="C94" s="4" t="s">
        <v>168</v>
      </c>
      <c r="D94" s="4" t="e">
        <f>Table2[[#This Row],[Puntos_Monster]]+Table2[[#This Row],[Puntos_Sumo]]+Table2[[#This Row],[Puntos_Rover]]</f>
        <v>#N/A</v>
      </c>
      <c r="F94" s="8" t="e">
        <f>INDEX(Table1[[#All],[Equipo]],MATCH(Table2[[#This Row],[Equipo_ID_Monster]],Table1[[#All],[ID]],0))</f>
        <v>#N/A</v>
      </c>
      <c r="G94" s="4" t="e">
        <f>INDEX(Table1[[#All],[Puntos]],MATCH(Table2[[#This Row],[Equipo_ID_Monster]],Table1[[#All],[ID]],0))</f>
        <v>#N/A</v>
      </c>
      <c r="H94" s="4">
        <v>182</v>
      </c>
      <c r="I94" s="8" t="str">
        <f>INDEX(Table1[[#All],[Equipo]],MATCH(Table2[[#This Row],[Equipo_ID_Sumo]],Table1[[#All],[ID]],0))</f>
        <v>Mojojojo</v>
      </c>
      <c r="J94" s="4">
        <f>INDEX(Table1[[#All],[Puntos]],MATCH(Table2[[#This Row],[Equipo_ID_Sumo]],Table1[[#All],[ID]],0))</f>
        <v>0</v>
      </c>
      <c r="L94" s="8" t="e">
        <f>INDEX(Table1[[#All],[Equipo]],MATCH(Table2[[#This Row],[Equipo_ID_Rover]],Table1[[#All],[ID]],0))</f>
        <v>#N/A</v>
      </c>
      <c r="M94" s="4" t="e">
        <f>INDEX(Table1[[#All],[Puntos]],MATCH(Table2[[#This Row],[Equipo_ID_Rover]],Table1[[#All],[ID]],0))</f>
        <v>#N/A</v>
      </c>
      <c r="N94" s="11" t="e">
        <f>INDEX(Sheet2!G:G,MATCH(Table2[[#This Row],[Equipo_ID_Rover]],Table1[[#All],[ID]],0))</f>
        <v>#N/A</v>
      </c>
    </row>
    <row r="95" spans="1:14" x14ac:dyDescent="0.25">
      <c r="A95" s="4">
        <v>1089480</v>
      </c>
      <c r="B95" s="8" t="s">
        <v>255</v>
      </c>
      <c r="C95" s="4" t="s">
        <v>168</v>
      </c>
      <c r="D95" s="4" t="e">
        <f>Table2[[#This Row],[Puntos_Monster]]+Table2[[#This Row],[Puntos_Sumo]]+Table2[[#This Row],[Puntos_Rover]]</f>
        <v>#N/A</v>
      </c>
      <c r="F95" s="8" t="e">
        <f>INDEX(Table1[[#All],[Equipo]],MATCH(Table2[[#This Row],[Equipo_ID_Monster]],Table1[[#All],[ID]],0))</f>
        <v>#N/A</v>
      </c>
      <c r="G95" s="4" t="e">
        <f>INDEX(Table1[[#All],[Puntos]],MATCH(Table2[[#This Row],[Equipo_ID_Monster]],Table1[[#All],[ID]],0))</f>
        <v>#N/A</v>
      </c>
      <c r="H95" s="4">
        <v>182</v>
      </c>
      <c r="I95" s="8" t="str">
        <f>INDEX(Table1[[#All],[Equipo]],MATCH(Table2[[#This Row],[Equipo_ID_Sumo]],Table1[[#All],[ID]],0))</f>
        <v>Mojojojo</v>
      </c>
      <c r="J95" s="4">
        <f>INDEX(Table1[[#All],[Puntos]],MATCH(Table2[[#This Row],[Equipo_ID_Sumo]],Table1[[#All],[ID]],0))</f>
        <v>0</v>
      </c>
      <c r="L95" s="8" t="e">
        <f>INDEX(Table1[[#All],[Equipo]],MATCH(Table2[[#This Row],[Equipo_ID_Rover]],Table1[[#All],[ID]],0))</f>
        <v>#N/A</v>
      </c>
      <c r="M95" s="4" t="e">
        <f>INDEX(Table1[[#All],[Puntos]],MATCH(Table2[[#This Row],[Equipo_ID_Rover]],Table1[[#All],[ID]],0))</f>
        <v>#N/A</v>
      </c>
      <c r="N95" s="11" t="e">
        <f>INDEX(Sheet2!G:G,MATCH(Table2[[#This Row],[Equipo_ID_Rover]],Table1[[#All],[ID]],0))</f>
        <v>#N/A</v>
      </c>
    </row>
    <row r="96" spans="1:14" x14ac:dyDescent="0.25">
      <c r="A96" s="4">
        <v>1085868</v>
      </c>
      <c r="B96" s="8" t="s">
        <v>259</v>
      </c>
      <c r="C96" s="4" t="s">
        <v>168</v>
      </c>
      <c r="D96" s="4" t="e">
        <f>Table2[[#This Row],[Puntos_Monster]]+Table2[[#This Row],[Puntos_Sumo]]+Table2[[#This Row],[Puntos_Rover]]</f>
        <v>#N/A</v>
      </c>
      <c r="F96" s="8" t="e">
        <f>INDEX(Table1[[#All],[Equipo]],MATCH(Table2[[#This Row],[Equipo_ID_Monster]],Table1[[#All],[ID]],0))</f>
        <v>#N/A</v>
      </c>
      <c r="G96" s="4" t="e">
        <f>INDEX(Table1[[#All],[Puntos]],MATCH(Table2[[#This Row],[Equipo_ID_Monster]],Table1[[#All],[ID]],0))</f>
        <v>#N/A</v>
      </c>
      <c r="H96" s="4">
        <v>184</v>
      </c>
      <c r="I96" s="8" t="str">
        <f>INDEX(Table1[[#All],[Equipo]],MATCH(Table2[[#This Row],[Equipo_ID_Sumo]],Table1[[#All],[ID]],0))</f>
        <v>Kakuryu</v>
      </c>
      <c r="J96" s="4">
        <f>INDEX(Table1[[#All],[Puntos]],MATCH(Table2[[#This Row],[Equipo_ID_Sumo]],Table1[[#All],[ID]],0))</f>
        <v>0</v>
      </c>
      <c r="L96" s="8" t="e">
        <f>INDEX(Table1[[#All],[Equipo]],MATCH(Table2[[#This Row],[Equipo_ID_Rover]],Table1[[#All],[ID]],0))</f>
        <v>#N/A</v>
      </c>
      <c r="M96" s="4" t="e">
        <f>INDEX(Table1[[#All],[Puntos]],MATCH(Table2[[#This Row],[Equipo_ID_Rover]],Table1[[#All],[ID]],0))</f>
        <v>#N/A</v>
      </c>
      <c r="N96" s="11" t="e">
        <f>INDEX(Sheet2!G:G,MATCH(Table2[[#This Row],[Equipo_ID_Rover]],Table1[[#All],[ID]],0))</f>
        <v>#N/A</v>
      </c>
    </row>
    <row r="97" spans="1:14" x14ac:dyDescent="0.25">
      <c r="A97" s="4">
        <v>1089740</v>
      </c>
      <c r="B97" s="8" t="s">
        <v>260</v>
      </c>
      <c r="C97" s="4" t="s">
        <v>168</v>
      </c>
      <c r="D97" s="4" t="e">
        <f>Table2[[#This Row],[Puntos_Monster]]+Table2[[#This Row],[Puntos_Sumo]]+Table2[[#This Row],[Puntos_Rover]]</f>
        <v>#N/A</v>
      </c>
      <c r="F97" s="8" t="e">
        <f>INDEX(Table1[[#All],[Equipo]],MATCH(Table2[[#This Row],[Equipo_ID_Monster]],Table1[[#All],[ID]],0))</f>
        <v>#N/A</v>
      </c>
      <c r="G97" s="4" t="e">
        <f>INDEX(Table1[[#All],[Puntos]],MATCH(Table2[[#This Row],[Equipo_ID_Monster]],Table1[[#All],[ID]],0))</f>
        <v>#N/A</v>
      </c>
      <c r="H97" s="4">
        <v>184</v>
      </c>
      <c r="I97" s="8" t="str">
        <f>INDEX(Table1[[#All],[Equipo]],MATCH(Table2[[#This Row],[Equipo_ID_Sumo]],Table1[[#All],[ID]],0))</f>
        <v>Kakuryu</v>
      </c>
      <c r="J97" s="4">
        <f>INDEX(Table1[[#All],[Puntos]],MATCH(Table2[[#This Row],[Equipo_ID_Sumo]],Table1[[#All],[ID]],0))</f>
        <v>0</v>
      </c>
      <c r="L97" s="8" t="e">
        <f>INDEX(Table1[[#All],[Equipo]],MATCH(Table2[[#This Row],[Equipo_ID_Rover]],Table1[[#All],[ID]],0))</f>
        <v>#N/A</v>
      </c>
      <c r="M97" s="4" t="e">
        <f>INDEX(Table1[[#All],[Puntos]],MATCH(Table2[[#This Row],[Equipo_ID_Rover]],Table1[[#All],[ID]],0))</f>
        <v>#N/A</v>
      </c>
      <c r="N97" s="11" t="e">
        <f>INDEX(Sheet2!G:G,MATCH(Table2[[#This Row],[Equipo_ID_Rover]],Table1[[#All],[ID]],0))</f>
        <v>#N/A</v>
      </c>
    </row>
    <row r="98" spans="1:14" x14ac:dyDescent="0.25">
      <c r="A98" s="4">
        <v>1090106</v>
      </c>
      <c r="B98" s="8" t="s">
        <v>261</v>
      </c>
      <c r="C98" s="4" t="s">
        <v>168</v>
      </c>
      <c r="D98" s="4" t="e">
        <f>Table2[[#This Row],[Puntos_Monster]]+Table2[[#This Row],[Puntos_Sumo]]+Table2[[#This Row],[Puntos_Rover]]</f>
        <v>#N/A</v>
      </c>
      <c r="F98" s="8" t="e">
        <f>INDEX(Table1[[#All],[Equipo]],MATCH(Table2[[#This Row],[Equipo_ID_Monster]],Table1[[#All],[ID]],0))</f>
        <v>#N/A</v>
      </c>
      <c r="G98" s="4" t="e">
        <f>INDEX(Table1[[#All],[Puntos]],MATCH(Table2[[#This Row],[Equipo_ID_Monster]],Table1[[#All],[ID]],0))</f>
        <v>#N/A</v>
      </c>
      <c r="H98" s="4">
        <v>184</v>
      </c>
      <c r="I98" s="8" t="str">
        <f>INDEX(Table1[[#All],[Equipo]],MATCH(Table2[[#This Row],[Equipo_ID_Sumo]],Table1[[#All],[ID]],0))</f>
        <v>Kakuryu</v>
      </c>
      <c r="J98" s="4">
        <f>INDEX(Table1[[#All],[Puntos]],MATCH(Table2[[#This Row],[Equipo_ID_Sumo]],Table1[[#All],[ID]],0))</f>
        <v>0</v>
      </c>
      <c r="L98" s="8" t="e">
        <f>INDEX(Table1[[#All],[Equipo]],MATCH(Table2[[#This Row],[Equipo_ID_Rover]],Table1[[#All],[ID]],0))</f>
        <v>#N/A</v>
      </c>
      <c r="M98" s="4" t="e">
        <f>INDEX(Table1[[#All],[Puntos]],MATCH(Table2[[#This Row],[Equipo_ID_Rover]],Table1[[#All],[ID]],0))</f>
        <v>#N/A</v>
      </c>
      <c r="N98" s="11" t="e">
        <f>INDEX(Sheet2!G:G,MATCH(Table2[[#This Row],[Equipo_ID_Rover]],Table1[[#All],[ID]],0))</f>
        <v>#N/A</v>
      </c>
    </row>
    <row r="99" spans="1:14" x14ac:dyDescent="0.25">
      <c r="A99" s="4">
        <v>1089629</v>
      </c>
      <c r="B99" s="8" t="s">
        <v>262</v>
      </c>
      <c r="C99" s="4" t="s">
        <v>168</v>
      </c>
      <c r="D99" s="4" t="e">
        <f>Table2[[#This Row],[Puntos_Monster]]+Table2[[#This Row],[Puntos_Sumo]]+Table2[[#This Row],[Puntos_Rover]]</f>
        <v>#N/A</v>
      </c>
      <c r="F99" s="8" t="e">
        <f>INDEX(Table1[[#All],[Equipo]],MATCH(Table2[[#This Row],[Equipo_ID_Monster]],Table1[[#All],[ID]],0))</f>
        <v>#N/A</v>
      </c>
      <c r="G99" s="4" t="e">
        <f>INDEX(Table1[[#All],[Puntos]],MATCH(Table2[[#This Row],[Equipo_ID_Monster]],Table1[[#All],[ID]],0))</f>
        <v>#N/A</v>
      </c>
      <c r="H99" s="4">
        <v>185</v>
      </c>
      <c r="I99" s="8" t="str">
        <f>INDEX(Table1[[#All],[Equipo]],MATCH(Table2[[#This Row],[Equipo_ID_Sumo]],Table1[[#All],[ID]],0))</f>
        <v>Dark-Star</v>
      </c>
      <c r="J99" s="4">
        <f>INDEX(Table1[[#All],[Puntos]],MATCH(Table2[[#This Row],[Equipo_ID_Sumo]],Table1[[#All],[ID]],0))</f>
        <v>0</v>
      </c>
      <c r="L99" s="8" t="e">
        <f>INDEX(Table1[[#All],[Equipo]],MATCH(Table2[[#This Row],[Equipo_ID_Rover]],Table1[[#All],[ID]],0))</f>
        <v>#N/A</v>
      </c>
      <c r="M99" s="4" t="e">
        <f>INDEX(Table1[[#All],[Puntos]],MATCH(Table2[[#This Row],[Equipo_ID_Rover]],Table1[[#All],[ID]],0))</f>
        <v>#N/A</v>
      </c>
      <c r="N99" s="11" t="e">
        <f>INDEX(Sheet2!G:G,MATCH(Table2[[#This Row],[Equipo_ID_Rover]],Table1[[#All],[ID]],0))</f>
        <v>#N/A</v>
      </c>
    </row>
    <row r="100" spans="1:14" x14ac:dyDescent="0.25">
      <c r="A100" s="4">
        <v>1089053</v>
      </c>
      <c r="B100" s="8" t="s">
        <v>263</v>
      </c>
      <c r="C100" s="4" t="s">
        <v>168</v>
      </c>
      <c r="D100" s="4" t="e">
        <f>Table2[[#This Row],[Puntos_Monster]]+Table2[[#This Row],[Puntos_Sumo]]+Table2[[#This Row],[Puntos_Rover]]</f>
        <v>#N/A</v>
      </c>
      <c r="F100" s="8" t="e">
        <f>INDEX(Table1[[#All],[Equipo]],MATCH(Table2[[#This Row],[Equipo_ID_Monster]],Table1[[#All],[ID]],0))</f>
        <v>#N/A</v>
      </c>
      <c r="G100" s="4" t="e">
        <f>INDEX(Table1[[#All],[Puntos]],MATCH(Table2[[#This Row],[Equipo_ID_Monster]],Table1[[#All],[ID]],0))</f>
        <v>#N/A</v>
      </c>
      <c r="H100" s="4">
        <v>185</v>
      </c>
      <c r="I100" s="8" t="str">
        <f>INDEX(Table1[[#All],[Equipo]],MATCH(Table2[[#This Row],[Equipo_ID_Sumo]],Table1[[#All],[ID]],0))</f>
        <v>Dark-Star</v>
      </c>
      <c r="J100" s="4">
        <f>INDEX(Table1[[#All],[Puntos]],MATCH(Table2[[#This Row],[Equipo_ID_Sumo]],Table1[[#All],[ID]],0))</f>
        <v>0</v>
      </c>
      <c r="L100" s="8" t="e">
        <f>INDEX(Table1[[#All],[Equipo]],MATCH(Table2[[#This Row],[Equipo_ID_Rover]],Table1[[#All],[ID]],0))</f>
        <v>#N/A</v>
      </c>
      <c r="M100" s="4" t="e">
        <f>INDEX(Table1[[#All],[Puntos]],MATCH(Table2[[#This Row],[Equipo_ID_Rover]],Table1[[#All],[ID]],0))</f>
        <v>#N/A</v>
      </c>
      <c r="N100" s="11" t="e">
        <f>INDEX(Sheet2!G:G,MATCH(Table2[[#This Row],[Equipo_ID_Rover]],Table1[[#All],[ID]],0))</f>
        <v>#N/A</v>
      </c>
    </row>
  </sheetData>
  <conditionalFormatting sqref="G101:G1048576">
    <cfRule type="containsText" dxfId="39" priority="1" operator="containsText" text="B">
      <formula>NOT(ISERROR(SEARCH("B",G101)))</formula>
    </cfRule>
    <cfRule type="containsText" dxfId="38" priority="2" operator="containsText" text="A">
      <formula>NOT(ISERROR(SEARCH("A",G101)))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3005-8D98-485B-ADF5-C3074DDF31CC}">
  <dimension ref="A1:L129"/>
  <sheetViews>
    <sheetView tabSelected="1" workbookViewId="0">
      <selection activeCell="G2" sqref="G2:G40"/>
    </sheetView>
  </sheetViews>
  <sheetFormatPr defaultRowHeight="15" x14ac:dyDescent="0.25"/>
  <cols>
    <col min="2" max="2" width="19.42578125" customWidth="1"/>
    <col min="3" max="3" width="11.42578125" style="8" customWidth="1"/>
    <col min="4" max="5" width="9.140625" style="4"/>
    <col min="6" max="6" width="9.28515625" style="4" customWidth="1"/>
    <col min="7" max="7" width="15.85546875" customWidth="1"/>
    <col min="8" max="9" width="12.7109375" style="4" customWidth="1"/>
    <col min="11" max="11" width="16.140625" bestFit="1" customWidth="1"/>
    <col min="12" max="12" width="13.140625" bestFit="1" customWidth="1"/>
  </cols>
  <sheetData>
    <row r="1" spans="1:12" x14ac:dyDescent="0.25">
      <c r="A1" t="s">
        <v>19</v>
      </c>
      <c r="B1" t="s">
        <v>5</v>
      </c>
      <c r="C1" s="8" t="s">
        <v>36</v>
      </c>
      <c r="D1" s="4" t="s">
        <v>8</v>
      </c>
      <c r="E1" s="4" t="s">
        <v>37</v>
      </c>
      <c r="F1" s="4" t="s">
        <v>21</v>
      </c>
      <c r="G1" t="s">
        <v>9</v>
      </c>
      <c r="H1" s="4" t="s">
        <v>38</v>
      </c>
      <c r="I1" s="4" t="s">
        <v>283</v>
      </c>
    </row>
    <row r="2" spans="1:12" x14ac:dyDescent="0.25">
      <c r="A2">
        <v>187</v>
      </c>
      <c r="B2" t="s">
        <v>39</v>
      </c>
      <c r="C2" s="8" t="s">
        <v>40</v>
      </c>
      <c r="D2" s="4" t="s">
        <v>41</v>
      </c>
      <c r="E2" s="4">
        <v>2020</v>
      </c>
      <c r="F2" s="4">
        <v>0</v>
      </c>
      <c r="G2" t="s">
        <v>27</v>
      </c>
      <c r="H2" s="10">
        <v>43990</v>
      </c>
      <c r="I2" s="4">
        <v>6</v>
      </c>
    </row>
    <row r="3" spans="1:12" x14ac:dyDescent="0.25">
      <c r="A3">
        <v>186</v>
      </c>
      <c r="B3" t="s">
        <v>42</v>
      </c>
      <c r="C3" s="8" t="s">
        <v>43</v>
      </c>
      <c r="D3" s="4" t="s">
        <v>41</v>
      </c>
      <c r="E3" s="4">
        <v>2020</v>
      </c>
      <c r="F3" s="4">
        <v>0</v>
      </c>
      <c r="G3" t="s">
        <v>297</v>
      </c>
      <c r="H3" s="10">
        <v>43984</v>
      </c>
      <c r="I3" s="4">
        <v>6</v>
      </c>
      <c r="K3" s="18" t="s">
        <v>300</v>
      </c>
      <c r="L3" t="s">
        <v>302</v>
      </c>
    </row>
    <row r="4" spans="1:12" x14ac:dyDescent="0.25">
      <c r="A4">
        <v>185</v>
      </c>
      <c r="B4" t="s">
        <v>44</v>
      </c>
      <c r="C4" s="8" t="s">
        <v>45</v>
      </c>
      <c r="D4" s="4" t="s">
        <v>41</v>
      </c>
      <c r="E4" s="4">
        <v>2020</v>
      </c>
      <c r="F4" s="4">
        <v>0</v>
      </c>
      <c r="G4" t="s">
        <v>30</v>
      </c>
      <c r="H4" s="10">
        <v>43984</v>
      </c>
      <c r="I4" s="4">
        <v>6</v>
      </c>
      <c r="K4" s="8" t="s">
        <v>40</v>
      </c>
      <c r="L4" s="20">
        <v>16</v>
      </c>
    </row>
    <row r="5" spans="1:12" x14ac:dyDescent="0.25">
      <c r="A5">
        <v>184</v>
      </c>
      <c r="B5" t="s">
        <v>46</v>
      </c>
      <c r="C5" s="8" t="s">
        <v>45</v>
      </c>
      <c r="D5" s="4" t="s">
        <v>41</v>
      </c>
      <c r="E5" s="4">
        <v>2020</v>
      </c>
      <c r="F5" s="4">
        <v>0</v>
      </c>
      <c r="G5" s="3" t="s">
        <v>297</v>
      </c>
      <c r="H5" s="10">
        <v>43984</v>
      </c>
      <c r="I5" s="4">
        <v>6</v>
      </c>
      <c r="K5" s="19" t="s">
        <v>27</v>
      </c>
      <c r="L5" s="20">
        <v>6</v>
      </c>
    </row>
    <row r="6" spans="1:12" x14ac:dyDescent="0.25">
      <c r="A6">
        <v>183</v>
      </c>
      <c r="B6" t="s">
        <v>47</v>
      </c>
      <c r="C6" s="8" t="s">
        <v>43</v>
      </c>
      <c r="D6" s="4" t="s">
        <v>41</v>
      </c>
      <c r="E6" s="4">
        <v>2020</v>
      </c>
      <c r="F6" s="4">
        <v>0</v>
      </c>
      <c r="G6" s="3" t="s">
        <v>27</v>
      </c>
      <c r="H6" s="10">
        <v>43984</v>
      </c>
      <c r="I6" s="4">
        <v>6</v>
      </c>
      <c r="K6" s="19" t="s">
        <v>30</v>
      </c>
      <c r="L6" s="20">
        <v>5</v>
      </c>
    </row>
    <row r="7" spans="1:12" x14ac:dyDescent="0.25">
      <c r="A7">
        <v>182</v>
      </c>
      <c r="B7" t="s">
        <v>48</v>
      </c>
      <c r="C7" s="8" t="s">
        <v>45</v>
      </c>
      <c r="D7" s="4" t="s">
        <v>41</v>
      </c>
      <c r="E7" s="4">
        <v>2020</v>
      </c>
      <c r="F7" s="4">
        <v>0</v>
      </c>
      <c r="G7" s="3" t="s">
        <v>27</v>
      </c>
      <c r="H7" s="10">
        <v>43983</v>
      </c>
      <c r="I7" s="4">
        <v>6</v>
      </c>
      <c r="K7" s="19" t="s">
        <v>297</v>
      </c>
      <c r="L7" s="20">
        <v>5</v>
      </c>
    </row>
    <row r="8" spans="1:12" x14ac:dyDescent="0.25">
      <c r="A8">
        <v>181</v>
      </c>
      <c r="B8" t="s">
        <v>49</v>
      </c>
      <c r="C8" s="8" t="s">
        <v>45</v>
      </c>
      <c r="D8" s="4" t="s">
        <v>41</v>
      </c>
      <c r="E8" s="4">
        <v>2020</v>
      </c>
      <c r="F8" s="4">
        <v>0</v>
      </c>
      <c r="G8" s="3" t="s">
        <v>30</v>
      </c>
      <c r="H8" s="10">
        <v>43983</v>
      </c>
      <c r="I8" s="4">
        <v>6</v>
      </c>
      <c r="K8" s="19" t="s">
        <v>303</v>
      </c>
      <c r="L8" s="20"/>
    </row>
    <row r="9" spans="1:12" x14ac:dyDescent="0.25">
      <c r="A9">
        <v>180</v>
      </c>
      <c r="B9" t="s">
        <v>50</v>
      </c>
      <c r="C9" s="8" t="s">
        <v>40</v>
      </c>
      <c r="D9" s="4" t="s">
        <v>41</v>
      </c>
      <c r="E9" s="4">
        <v>2020</v>
      </c>
      <c r="F9" s="4">
        <v>0</v>
      </c>
      <c r="G9" s="3" t="s">
        <v>30</v>
      </c>
      <c r="H9" s="10">
        <v>43983</v>
      </c>
      <c r="I9" s="4">
        <v>6</v>
      </c>
      <c r="K9" s="8" t="s">
        <v>127</v>
      </c>
      <c r="L9" s="20"/>
    </row>
    <row r="10" spans="1:12" x14ac:dyDescent="0.25">
      <c r="A10">
        <v>179</v>
      </c>
      <c r="B10" t="s">
        <v>51</v>
      </c>
      <c r="C10" s="8" t="s">
        <v>40</v>
      </c>
      <c r="D10" s="4" t="s">
        <v>41</v>
      </c>
      <c r="E10" s="4">
        <v>2020</v>
      </c>
      <c r="F10" s="4">
        <v>0</v>
      </c>
      <c r="G10" s="3" t="s">
        <v>297</v>
      </c>
      <c r="H10" s="10">
        <v>43983</v>
      </c>
      <c r="I10" s="4">
        <v>6</v>
      </c>
      <c r="K10" s="19" t="s">
        <v>303</v>
      </c>
      <c r="L10" s="20"/>
    </row>
    <row r="11" spans="1:12" x14ac:dyDescent="0.25">
      <c r="A11">
        <v>178</v>
      </c>
      <c r="B11" t="s">
        <v>52</v>
      </c>
      <c r="C11" s="8" t="s">
        <v>40</v>
      </c>
      <c r="D11" s="4" t="s">
        <v>41</v>
      </c>
      <c r="E11" s="4">
        <v>2020</v>
      </c>
      <c r="F11" s="4">
        <v>0</v>
      </c>
      <c r="G11" s="3" t="s">
        <v>27</v>
      </c>
      <c r="H11" s="10">
        <v>43982</v>
      </c>
      <c r="I11" s="4">
        <v>6</v>
      </c>
      <c r="K11" s="8" t="s">
        <v>43</v>
      </c>
      <c r="L11" s="20">
        <v>7</v>
      </c>
    </row>
    <row r="12" spans="1:12" x14ac:dyDescent="0.25">
      <c r="A12">
        <v>177</v>
      </c>
      <c r="B12" t="s">
        <v>53</v>
      </c>
      <c r="C12" s="8" t="s">
        <v>45</v>
      </c>
      <c r="D12" s="4" t="s">
        <v>41</v>
      </c>
      <c r="E12" s="4">
        <v>2020</v>
      </c>
      <c r="F12" s="4">
        <v>0</v>
      </c>
      <c r="G12" s="3" t="s">
        <v>297</v>
      </c>
      <c r="H12" s="10">
        <v>43982</v>
      </c>
      <c r="I12" s="4">
        <v>6</v>
      </c>
      <c r="K12" s="19" t="s">
        <v>27</v>
      </c>
      <c r="L12" s="20">
        <v>2</v>
      </c>
    </row>
    <row r="13" spans="1:12" x14ac:dyDescent="0.25">
      <c r="A13">
        <v>176</v>
      </c>
      <c r="B13" t="s">
        <v>54</v>
      </c>
      <c r="C13" s="8" t="s">
        <v>40</v>
      </c>
      <c r="D13" s="4" t="s">
        <v>41</v>
      </c>
      <c r="E13" s="4">
        <v>2020</v>
      </c>
      <c r="F13" s="4">
        <v>0</v>
      </c>
      <c r="G13" s="3" t="s">
        <v>30</v>
      </c>
      <c r="H13" s="10">
        <v>43982</v>
      </c>
      <c r="I13" s="4">
        <v>6</v>
      </c>
      <c r="K13" s="19" t="s">
        <v>30</v>
      </c>
      <c r="L13" s="20">
        <v>2</v>
      </c>
    </row>
    <row r="14" spans="1:12" x14ac:dyDescent="0.25">
      <c r="A14">
        <v>175</v>
      </c>
      <c r="B14" t="s">
        <v>55</v>
      </c>
      <c r="C14" s="8" t="s">
        <v>45</v>
      </c>
      <c r="D14" s="4" t="s">
        <v>41</v>
      </c>
      <c r="E14" s="4">
        <v>2020</v>
      </c>
      <c r="F14" s="4">
        <v>0</v>
      </c>
      <c r="G14" s="3" t="s">
        <v>27</v>
      </c>
      <c r="H14" s="10">
        <v>43978</v>
      </c>
      <c r="I14" s="4">
        <v>6</v>
      </c>
      <c r="K14" s="19" t="s">
        <v>297</v>
      </c>
      <c r="L14" s="20">
        <v>3</v>
      </c>
    </row>
    <row r="15" spans="1:12" x14ac:dyDescent="0.25">
      <c r="A15">
        <v>174</v>
      </c>
      <c r="B15" t="s">
        <v>56</v>
      </c>
      <c r="C15" s="8" t="s">
        <v>40</v>
      </c>
      <c r="D15" s="4" t="s">
        <v>41</v>
      </c>
      <c r="E15" s="4">
        <v>2020</v>
      </c>
      <c r="F15" s="4">
        <v>0</v>
      </c>
      <c r="G15" s="3" t="s">
        <v>297</v>
      </c>
      <c r="H15" s="10">
        <v>43977</v>
      </c>
      <c r="I15" s="4">
        <v>6</v>
      </c>
      <c r="K15" s="19" t="s">
        <v>303</v>
      </c>
      <c r="L15" s="20"/>
    </row>
    <row r="16" spans="1:12" x14ac:dyDescent="0.25">
      <c r="A16">
        <v>172</v>
      </c>
      <c r="B16" t="s">
        <v>57</v>
      </c>
      <c r="C16" s="8" t="s">
        <v>43</v>
      </c>
      <c r="D16" s="4" t="s">
        <v>58</v>
      </c>
      <c r="E16" s="4">
        <v>2020</v>
      </c>
      <c r="F16" s="4">
        <v>0</v>
      </c>
      <c r="G16" s="3" t="s">
        <v>30</v>
      </c>
      <c r="H16" s="10">
        <v>43941</v>
      </c>
      <c r="I16" s="4">
        <v>6</v>
      </c>
      <c r="K16" s="8" t="s">
        <v>45</v>
      </c>
      <c r="L16" s="20">
        <v>15</v>
      </c>
    </row>
    <row r="17" spans="1:12" x14ac:dyDescent="0.25">
      <c r="A17">
        <v>171</v>
      </c>
      <c r="B17" t="s">
        <v>60</v>
      </c>
      <c r="C17" s="8" t="s">
        <v>45</v>
      </c>
      <c r="D17" s="4" t="s">
        <v>58</v>
      </c>
      <c r="E17" s="4">
        <v>2020</v>
      </c>
      <c r="F17" s="4">
        <v>0</v>
      </c>
      <c r="G17" s="3" t="s">
        <v>30</v>
      </c>
      <c r="H17" s="10">
        <v>43938</v>
      </c>
      <c r="I17" s="4">
        <v>6</v>
      </c>
      <c r="K17" s="19" t="s">
        <v>27</v>
      </c>
      <c r="L17" s="20">
        <v>5</v>
      </c>
    </row>
    <row r="18" spans="1:12" x14ac:dyDescent="0.25">
      <c r="A18">
        <v>170</v>
      </c>
      <c r="B18" t="s">
        <v>61</v>
      </c>
      <c r="C18" s="8" t="s">
        <v>45</v>
      </c>
      <c r="D18" s="4" t="s">
        <v>58</v>
      </c>
      <c r="E18" s="4">
        <v>2020</v>
      </c>
      <c r="F18" s="4">
        <v>0</v>
      </c>
      <c r="G18" s="3" t="s">
        <v>297</v>
      </c>
      <c r="H18" s="10">
        <v>43938</v>
      </c>
      <c r="I18" s="4">
        <v>6</v>
      </c>
      <c r="K18" s="19" t="s">
        <v>30</v>
      </c>
      <c r="L18" s="20">
        <v>5</v>
      </c>
    </row>
    <row r="19" spans="1:12" x14ac:dyDescent="0.25">
      <c r="A19">
        <v>169</v>
      </c>
      <c r="B19" t="s">
        <v>59</v>
      </c>
      <c r="C19" s="8" t="s">
        <v>45</v>
      </c>
      <c r="D19" s="4" t="s">
        <v>58</v>
      </c>
      <c r="E19" s="4">
        <v>2020</v>
      </c>
      <c r="F19" s="4">
        <v>0</v>
      </c>
      <c r="G19" s="3" t="s">
        <v>27</v>
      </c>
      <c r="H19" s="10">
        <v>43938</v>
      </c>
      <c r="I19" s="4">
        <v>6</v>
      </c>
      <c r="K19" s="19" t="s">
        <v>297</v>
      </c>
      <c r="L19" s="20">
        <v>5</v>
      </c>
    </row>
    <row r="20" spans="1:12" x14ac:dyDescent="0.25">
      <c r="A20">
        <v>168</v>
      </c>
      <c r="B20" t="s">
        <v>62</v>
      </c>
      <c r="C20" s="8" t="s">
        <v>43</v>
      </c>
      <c r="D20" s="4" t="s">
        <v>58</v>
      </c>
      <c r="E20" s="4">
        <v>2020</v>
      </c>
      <c r="F20" s="4">
        <v>0</v>
      </c>
      <c r="G20" s="3" t="s">
        <v>297</v>
      </c>
      <c r="H20" s="10">
        <v>43937</v>
      </c>
      <c r="I20" s="4">
        <v>6</v>
      </c>
      <c r="K20" s="19" t="s">
        <v>303</v>
      </c>
      <c r="L20" s="20"/>
    </row>
    <row r="21" spans="1:12" x14ac:dyDescent="0.25">
      <c r="A21">
        <v>167</v>
      </c>
      <c r="B21" t="s">
        <v>63</v>
      </c>
      <c r="C21" s="8" t="s">
        <v>43</v>
      </c>
      <c r="D21" s="4" t="s">
        <v>58</v>
      </c>
      <c r="E21" s="4">
        <v>2020</v>
      </c>
      <c r="F21" s="4">
        <v>0</v>
      </c>
      <c r="G21" s="3" t="s">
        <v>27</v>
      </c>
      <c r="H21" s="10">
        <v>43936</v>
      </c>
      <c r="I21" s="4">
        <v>6</v>
      </c>
      <c r="K21" s="8" t="s">
        <v>301</v>
      </c>
      <c r="L21" s="20">
        <v>38</v>
      </c>
    </row>
    <row r="22" spans="1:12" x14ac:dyDescent="0.25">
      <c r="A22">
        <v>166</v>
      </c>
      <c r="B22" t="s">
        <v>64</v>
      </c>
      <c r="C22" s="8" t="s">
        <v>43</v>
      </c>
      <c r="D22" s="4" t="s">
        <v>58</v>
      </c>
      <c r="E22" s="4">
        <v>2020</v>
      </c>
      <c r="F22" s="4">
        <v>0</v>
      </c>
      <c r="G22" s="3" t="s">
        <v>30</v>
      </c>
      <c r="H22" s="10">
        <v>43936</v>
      </c>
      <c r="I22" s="4">
        <v>6</v>
      </c>
    </row>
    <row r="23" spans="1:12" x14ac:dyDescent="0.25">
      <c r="A23">
        <v>165</v>
      </c>
      <c r="B23" t="s">
        <v>65</v>
      </c>
      <c r="C23" s="8" t="s">
        <v>45</v>
      </c>
      <c r="D23" s="4" t="s">
        <v>58</v>
      </c>
      <c r="E23" s="4">
        <v>2020</v>
      </c>
      <c r="F23" s="4">
        <v>0</v>
      </c>
      <c r="G23" s="3" t="s">
        <v>30</v>
      </c>
      <c r="H23" s="10">
        <v>43932</v>
      </c>
      <c r="I23" s="4">
        <v>6</v>
      </c>
    </row>
    <row r="24" spans="1:12" x14ac:dyDescent="0.25">
      <c r="A24">
        <v>164</v>
      </c>
      <c r="B24" t="s">
        <v>66</v>
      </c>
      <c r="C24" s="8" t="s">
        <v>45</v>
      </c>
      <c r="D24" s="4" t="s">
        <v>58</v>
      </c>
      <c r="E24" s="4">
        <v>2020</v>
      </c>
      <c r="F24" s="4">
        <v>0</v>
      </c>
      <c r="G24" s="3" t="s">
        <v>297</v>
      </c>
      <c r="H24" s="10">
        <v>43928</v>
      </c>
      <c r="I24" s="4">
        <v>6</v>
      </c>
    </row>
    <row r="25" spans="1:12" x14ac:dyDescent="0.25">
      <c r="A25">
        <v>163</v>
      </c>
      <c r="B25" t="s">
        <v>67</v>
      </c>
      <c r="C25" s="8" t="s">
        <v>45</v>
      </c>
      <c r="D25" s="4" t="s">
        <v>58</v>
      </c>
      <c r="E25" s="4">
        <v>2020</v>
      </c>
      <c r="F25" s="4">
        <v>0</v>
      </c>
      <c r="G25" s="3" t="s">
        <v>27</v>
      </c>
      <c r="H25" s="10">
        <v>43924</v>
      </c>
      <c r="I25" s="4">
        <v>6</v>
      </c>
    </row>
    <row r="26" spans="1:12" x14ac:dyDescent="0.25">
      <c r="A26">
        <v>162</v>
      </c>
      <c r="B26" t="s">
        <v>68</v>
      </c>
      <c r="C26" s="8" t="s">
        <v>45</v>
      </c>
      <c r="D26" s="4" t="s">
        <v>58</v>
      </c>
      <c r="E26" s="4">
        <v>2020</v>
      </c>
      <c r="F26" s="4">
        <v>0</v>
      </c>
      <c r="G26" s="3" t="s">
        <v>30</v>
      </c>
      <c r="H26" s="10">
        <v>43924</v>
      </c>
      <c r="I26" s="4">
        <v>6</v>
      </c>
    </row>
    <row r="27" spans="1:12" x14ac:dyDescent="0.25">
      <c r="A27">
        <v>161</v>
      </c>
      <c r="B27" t="s">
        <v>69</v>
      </c>
      <c r="C27" s="8" t="s">
        <v>43</v>
      </c>
      <c r="D27" s="4" t="s">
        <v>58</v>
      </c>
      <c r="E27" s="4">
        <v>2020</v>
      </c>
      <c r="F27" s="4">
        <v>0</v>
      </c>
      <c r="G27" s="3" t="s">
        <v>297</v>
      </c>
      <c r="H27" s="10">
        <v>43924</v>
      </c>
      <c r="I27" s="4">
        <v>6</v>
      </c>
    </row>
    <row r="28" spans="1:12" x14ac:dyDescent="0.25">
      <c r="A28">
        <v>160</v>
      </c>
      <c r="B28" t="s">
        <v>70</v>
      </c>
      <c r="C28" s="8" t="s">
        <v>45</v>
      </c>
      <c r="D28" s="4" t="s">
        <v>58</v>
      </c>
      <c r="E28" s="4">
        <v>2020</v>
      </c>
      <c r="F28" s="4">
        <v>0</v>
      </c>
      <c r="G28" s="3" t="s">
        <v>297</v>
      </c>
      <c r="H28" s="10">
        <v>43924</v>
      </c>
      <c r="I28" s="4">
        <v>6</v>
      </c>
    </row>
    <row r="29" spans="1:12" x14ac:dyDescent="0.25">
      <c r="A29">
        <v>159</v>
      </c>
      <c r="B29" t="s">
        <v>71</v>
      </c>
      <c r="C29" s="8" t="s">
        <v>45</v>
      </c>
      <c r="D29" s="4" t="s">
        <v>58</v>
      </c>
      <c r="E29" s="4">
        <v>2020</v>
      </c>
      <c r="F29" s="4">
        <v>0</v>
      </c>
      <c r="G29" s="3" t="s">
        <v>27</v>
      </c>
      <c r="H29" s="10">
        <v>43923</v>
      </c>
      <c r="I29" s="4">
        <v>6</v>
      </c>
    </row>
    <row r="30" spans="1:12" x14ac:dyDescent="0.25">
      <c r="A30">
        <v>158</v>
      </c>
      <c r="B30" t="s">
        <v>72</v>
      </c>
      <c r="C30" s="8" t="s">
        <v>40</v>
      </c>
      <c r="D30" s="4" t="s">
        <v>58</v>
      </c>
      <c r="E30" s="4">
        <v>2020</v>
      </c>
      <c r="F30" s="4">
        <v>0</v>
      </c>
      <c r="G30" s="3" t="s">
        <v>27</v>
      </c>
      <c r="H30" s="10">
        <v>43900</v>
      </c>
      <c r="I30" s="4">
        <v>6</v>
      </c>
    </row>
    <row r="31" spans="1:12" x14ac:dyDescent="0.25">
      <c r="A31">
        <v>157</v>
      </c>
      <c r="B31" t="s">
        <v>73</v>
      </c>
      <c r="C31" s="8" t="s">
        <v>40</v>
      </c>
      <c r="D31" s="4" t="s">
        <v>58</v>
      </c>
      <c r="E31" s="4">
        <v>2020</v>
      </c>
      <c r="F31" s="4">
        <v>0</v>
      </c>
      <c r="G31" s="3" t="s">
        <v>30</v>
      </c>
      <c r="H31" s="10">
        <v>43893</v>
      </c>
      <c r="I31" s="4">
        <v>6</v>
      </c>
    </row>
    <row r="32" spans="1:12" x14ac:dyDescent="0.25">
      <c r="A32">
        <v>156</v>
      </c>
      <c r="B32" t="s">
        <v>76</v>
      </c>
      <c r="C32" s="8" t="s">
        <v>40</v>
      </c>
      <c r="D32" s="4" t="s">
        <v>58</v>
      </c>
      <c r="E32" s="4">
        <v>2020</v>
      </c>
      <c r="F32" s="4">
        <v>0</v>
      </c>
      <c r="G32" s="3" t="s">
        <v>297</v>
      </c>
      <c r="H32" s="10">
        <v>43886</v>
      </c>
      <c r="I32" s="4">
        <v>6</v>
      </c>
    </row>
    <row r="33" spans="1:9" x14ac:dyDescent="0.25">
      <c r="A33">
        <v>155</v>
      </c>
      <c r="B33" t="s">
        <v>77</v>
      </c>
      <c r="C33" s="8" t="s">
        <v>40</v>
      </c>
      <c r="D33" s="4" t="s">
        <v>58</v>
      </c>
      <c r="E33" s="4">
        <v>2020</v>
      </c>
      <c r="F33" s="4">
        <v>0</v>
      </c>
      <c r="G33" s="3" t="s">
        <v>27</v>
      </c>
      <c r="H33" s="10">
        <v>43886</v>
      </c>
      <c r="I33" s="4">
        <v>6</v>
      </c>
    </row>
    <row r="34" spans="1:9" x14ac:dyDescent="0.25">
      <c r="A34">
        <v>154</v>
      </c>
      <c r="B34" t="s">
        <v>74</v>
      </c>
      <c r="C34" s="8" t="s">
        <v>40</v>
      </c>
      <c r="D34" s="4" t="s">
        <v>58</v>
      </c>
      <c r="E34" s="4">
        <v>2020</v>
      </c>
      <c r="F34" s="4">
        <v>0</v>
      </c>
      <c r="G34" s="3" t="s">
        <v>30</v>
      </c>
      <c r="H34" s="10">
        <v>43886</v>
      </c>
      <c r="I34" s="4">
        <v>6</v>
      </c>
    </row>
    <row r="35" spans="1:9" x14ac:dyDescent="0.25">
      <c r="A35">
        <v>153</v>
      </c>
      <c r="B35" t="s">
        <v>75</v>
      </c>
      <c r="C35" s="8" t="s">
        <v>40</v>
      </c>
      <c r="D35" s="4" t="s">
        <v>58</v>
      </c>
      <c r="E35" s="4">
        <v>2020</v>
      </c>
      <c r="F35" s="4">
        <v>0</v>
      </c>
      <c r="G35" s="3" t="s">
        <v>297</v>
      </c>
      <c r="H35" s="10">
        <v>43886</v>
      </c>
      <c r="I35" s="4">
        <v>6</v>
      </c>
    </row>
    <row r="36" spans="1:9" x14ac:dyDescent="0.25">
      <c r="A36">
        <v>152</v>
      </c>
      <c r="B36" t="s">
        <v>78</v>
      </c>
      <c r="C36" s="8" t="s">
        <v>40</v>
      </c>
      <c r="D36" s="4" t="s">
        <v>58</v>
      </c>
      <c r="E36" s="4">
        <v>2020</v>
      </c>
      <c r="F36" s="4">
        <v>0</v>
      </c>
      <c r="G36" s="3" t="s">
        <v>27</v>
      </c>
      <c r="H36" s="10">
        <v>43885</v>
      </c>
      <c r="I36" s="4">
        <v>6</v>
      </c>
    </row>
    <row r="37" spans="1:9" x14ac:dyDescent="0.25">
      <c r="A37">
        <v>151</v>
      </c>
      <c r="B37" t="s">
        <v>79</v>
      </c>
      <c r="C37" s="8" t="s">
        <v>40</v>
      </c>
      <c r="D37" s="4" t="s">
        <v>58</v>
      </c>
      <c r="E37" s="4">
        <v>2020</v>
      </c>
      <c r="F37" s="4">
        <v>0</v>
      </c>
      <c r="G37" s="3" t="s">
        <v>30</v>
      </c>
      <c r="H37" s="10">
        <v>43885</v>
      </c>
      <c r="I37" s="4">
        <v>6</v>
      </c>
    </row>
    <row r="38" spans="1:9" x14ac:dyDescent="0.25">
      <c r="A38">
        <v>150</v>
      </c>
      <c r="B38" t="s">
        <v>80</v>
      </c>
      <c r="C38" s="8" t="s">
        <v>40</v>
      </c>
      <c r="D38" s="4" t="s">
        <v>58</v>
      </c>
      <c r="E38" s="4">
        <v>2020</v>
      </c>
      <c r="F38" s="4">
        <v>0</v>
      </c>
      <c r="G38" s="3" t="s">
        <v>297</v>
      </c>
      <c r="H38" s="10">
        <v>43885</v>
      </c>
      <c r="I38" s="4">
        <v>6</v>
      </c>
    </row>
    <row r="39" spans="1:9" x14ac:dyDescent="0.25">
      <c r="A39">
        <v>149</v>
      </c>
      <c r="B39" t="s">
        <v>81</v>
      </c>
      <c r="C39" s="8" t="s">
        <v>45</v>
      </c>
      <c r="D39" s="4" t="s">
        <v>82</v>
      </c>
      <c r="E39" s="4">
        <v>2019</v>
      </c>
      <c r="F39" s="4">
        <v>0</v>
      </c>
      <c r="G39" s="3"/>
      <c r="H39" s="10">
        <v>43808</v>
      </c>
    </row>
    <row r="40" spans="1:9" x14ac:dyDescent="0.25">
      <c r="A40">
        <v>148</v>
      </c>
      <c r="B40" t="s">
        <v>88</v>
      </c>
      <c r="C40" s="8" t="s">
        <v>40</v>
      </c>
      <c r="D40" s="4" t="s">
        <v>58</v>
      </c>
      <c r="E40" s="4">
        <v>2019</v>
      </c>
      <c r="F40" s="4">
        <v>0</v>
      </c>
      <c r="G40" t="s">
        <v>27</v>
      </c>
      <c r="H40" s="10">
        <v>43707</v>
      </c>
    </row>
    <row r="41" spans="1:9" x14ac:dyDescent="0.25">
      <c r="A41">
        <v>147</v>
      </c>
      <c r="B41" t="s">
        <v>83</v>
      </c>
      <c r="C41" s="8" t="s">
        <v>43</v>
      </c>
      <c r="D41" s="4" t="s">
        <v>84</v>
      </c>
      <c r="E41" s="4">
        <v>2019</v>
      </c>
      <c r="F41" s="4">
        <v>0</v>
      </c>
      <c r="H41" s="10">
        <v>43737</v>
      </c>
    </row>
    <row r="42" spans="1:9" x14ac:dyDescent="0.25">
      <c r="A42">
        <v>146</v>
      </c>
      <c r="B42" t="s">
        <v>85</v>
      </c>
      <c r="C42" s="8" t="s">
        <v>45</v>
      </c>
      <c r="D42" s="4" t="s">
        <v>84</v>
      </c>
      <c r="E42" s="4">
        <v>2019</v>
      </c>
      <c r="F42" s="4">
        <v>0</v>
      </c>
      <c r="H42" s="10">
        <v>43718</v>
      </c>
    </row>
    <row r="43" spans="1:9" x14ac:dyDescent="0.25">
      <c r="A43">
        <v>145</v>
      </c>
      <c r="B43" t="s">
        <v>86</v>
      </c>
      <c r="C43" s="8" t="s">
        <v>45</v>
      </c>
      <c r="D43" s="4" t="s">
        <v>84</v>
      </c>
      <c r="E43" s="4">
        <v>2019</v>
      </c>
      <c r="F43" s="4">
        <v>0</v>
      </c>
      <c r="H43" s="10">
        <v>43711</v>
      </c>
    </row>
    <row r="44" spans="1:9" x14ac:dyDescent="0.25">
      <c r="A44">
        <v>144</v>
      </c>
      <c r="B44" t="s">
        <v>87</v>
      </c>
      <c r="C44" s="8" t="s">
        <v>45</v>
      </c>
      <c r="D44" s="4" t="s">
        <v>84</v>
      </c>
      <c r="E44" s="4">
        <v>2019</v>
      </c>
      <c r="F44" s="4">
        <v>0</v>
      </c>
      <c r="H44" s="10">
        <v>43708</v>
      </c>
    </row>
    <row r="45" spans="1:9" x14ac:dyDescent="0.25">
      <c r="A45">
        <v>143</v>
      </c>
      <c r="B45" t="s">
        <v>89</v>
      </c>
      <c r="C45" s="8" t="s">
        <v>45</v>
      </c>
      <c r="D45" s="4" t="s">
        <v>84</v>
      </c>
      <c r="E45" s="4">
        <v>2019</v>
      </c>
      <c r="F45" s="4">
        <v>0</v>
      </c>
      <c r="H45" s="10">
        <v>43706</v>
      </c>
    </row>
    <row r="46" spans="1:9" x14ac:dyDescent="0.25">
      <c r="A46">
        <v>142</v>
      </c>
      <c r="B46" t="s">
        <v>90</v>
      </c>
      <c r="C46" s="8" t="s">
        <v>40</v>
      </c>
      <c r="D46" s="4" t="s">
        <v>84</v>
      </c>
      <c r="E46" s="4">
        <v>2019</v>
      </c>
      <c r="F46" s="4">
        <v>0</v>
      </c>
      <c r="H46" s="10">
        <v>43702</v>
      </c>
    </row>
    <row r="47" spans="1:9" x14ac:dyDescent="0.25">
      <c r="A47">
        <v>141</v>
      </c>
      <c r="B47" t="s">
        <v>91</v>
      </c>
      <c r="C47" s="8" t="s">
        <v>45</v>
      </c>
      <c r="D47" s="4" t="s">
        <v>84</v>
      </c>
      <c r="E47" s="4">
        <v>2019</v>
      </c>
      <c r="F47" s="4">
        <v>0</v>
      </c>
      <c r="H47" s="10">
        <v>43701</v>
      </c>
    </row>
    <row r="48" spans="1:9" x14ac:dyDescent="0.25">
      <c r="A48">
        <v>140</v>
      </c>
      <c r="B48" t="s">
        <v>92</v>
      </c>
      <c r="C48" s="8" t="s">
        <v>40</v>
      </c>
      <c r="D48" s="4" t="s">
        <v>84</v>
      </c>
      <c r="E48" s="4">
        <v>2019</v>
      </c>
      <c r="F48" s="4">
        <v>0</v>
      </c>
      <c r="H48" s="10">
        <v>43700</v>
      </c>
    </row>
    <row r="49" spans="1:8" x14ac:dyDescent="0.25">
      <c r="A49">
        <v>139</v>
      </c>
      <c r="B49" t="s">
        <v>93</v>
      </c>
      <c r="C49" s="8" t="s">
        <v>40</v>
      </c>
      <c r="D49" s="4" t="s">
        <v>84</v>
      </c>
      <c r="E49" s="4">
        <v>2019</v>
      </c>
      <c r="F49" s="4">
        <v>0</v>
      </c>
      <c r="H49" s="10">
        <v>43700</v>
      </c>
    </row>
    <row r="50" spans="1:8" x14ac:dyDescent="0.25">
      <c r="A50">
        <v>138</v>
      </c>
      <c r="B50" t="s">
        <v>94</v>
      </c>
      <c r="C50" s="8" t="s">
        <v>40</v>
      </c>
      <c r="D50" s="4" t="s">
        <v>84</v>
      </c>
      <c r="E50" s="4">
        <v>2019</v>
      </c>
      <c r="F50" s="4">
        <v>0</v>
      </c>
      <c r="H50" s="10">
        <v>43699</v>
      </c>
    </row>
    <row r="51" spans="1:8" x14ac:dyDescent="0.25">
      <c r="A51">
        <v>136</v>
      </c>
      <c r="B51" t="s">
        <v>95</v>
      </c>
      <c r="C51" s="8" t="s">
        <v>40</v>
      </c>
      <c r="D51" s="4" t="s">
        <v>84</v>
      </c>
      <c r="E51" s="4">
        <v>2019</v>
      </c>
      <c r="F51" s="4">
        <v>0</v>
      </c>
      <c r="H51" s="10">
        <v>43698</v>
      </c>
    </row>
    <row r="52" spans="1:8" x14ac:dyDescent="0.25">
      <c r="A52">
        <v>135</v>
      </c>
      <c r="B52" t="s">
        <v>68</v>
      </c>
      <c r="C52" s="8" t="s">
        <v>40</v>
      </c>
      <c r="D52" s="4" t="s">
        <v>84</v>
      </c>
      <c r="E52" s="4">
        <v>2019</v>
      </c>
      <c r="F52" s="4">
        <v>0</v>
      </c>
      <c r="H52" s="10">
        <v>43698</v>
      </c>
    </row>
    <row r="53" spans="1:8" x14ac:dyDescent="0.25">
      <c r="A53">
        <v>134</v>
      </c>
      <c r="B53" t="s">
        <v>96</v>
      </c>
      <c r="C53" s="8" t="s">
        <v>43</v>
      </c>
      <c r="D53" s="4" t="s">
        <v>41</v>
      </c>
      <c r="E53" s="4">
        <v>2019</v>
      </c>
      <c r="F53" s="4">
        <v>0</v>
      </c>
      <c r="H53" s="10">
        <v>43620</v>
      </c>
    </row>
    <row r="54" spans="1:8" x14ac:dyDescent="0.25">
      <c r="A54">
        <v>133</v>
      </c>
      <c r="B54" t="s">
        <v>97</v>
      </c>
      <c r="C54" s="8" t="s">
        <v>43</v>
      </c>
      <c r="D54" s="4" t="s">
        <v>41</v>
      </c>
      <c r="E54" s="4">
        <v>2019</v>
      </c>
      <c r="F54" s="4">
        <v>0</v>
      </c>
      <c r="H54" s="10">
        <v>43619</v>
      </c>
    </row>
    <row r="55" spans="1:8" x14ac:dyDescent="0.25">
      <c r="A55">
        <v>132</v>
      </c>
      <c r="B55" t="s">
        <v>98</v>
      </c>
      <c r="C55" s="8" t="s">
        <v>43</v>
      </c>
      <c r="D55" s="4" t="s">
        <v>41</v>
      </c>
      <c r="E55" s="4">
        <v>2019</v>
      </c>
      <c r="F55" s="4">
        <v>0</v>
      </c>
      <c r="H55" s="10">
        <v>43619</v>
      </c>
    </row>
    <row r="56" spans="1:8" x14ac:dyDescent="0.25">
      <c r="A56">
        <v>131</v>
      </c>
      <c r="B56" t="s">
        <v>99</v>
      </c>
      <c r="C56" s="8" t="s">
        <v>40</v>
      </c>
      <c r="D56" s="4" t="s">
        <v>41</v>
      </c>
      <c r="E56" s="4">
        <v>2019</v>
      </c>
      <c r="F56" s="4">
        <v>0</v>
      </c>
      <c r="H56" s="10">
        <v>43612</v>
      </c>
    </row>
    <row r="57" spans="1:8" x14ac:dyDescent="0.25">
      <c r="A57">
        <v>130</v>
      </c>
      <c r="B57" t="s">
        <v>100</v>
      </c>
      <c r="C57" s="8" t="s">
        <v>40</v>
      </c>
      <c r="D57" s="4" t="s">
        <v>41</v>
      </c>
      <c r="E57" s="4">
        <v>2019</v>
      </c>
      <c r="F57" s="4">
        <v>0</v>
      </c>
      <c r="H57" s="10">
        <v>43611</v>
      </c>
    </row>
    <row r="58" spans="1:8" x14ac:dyDescent="0.25">
      <c r="A58">
        <v>129</v>
      </c>
      <c r="B58" t="s">
        <v>101</v>
      </c>
      <c r="C58" s="8" t="s">
        <v>40</v>
      </c>
      <c r="D58" s="4" t="s">
        <v>41</v>
      </c>
      <c r="E58" s="4">
        <v>2019</v>
      </c>
      <c r="F58" s="4">
        <v>0</v>
      </c>
      <c r="H58" s="10">
        <v>43610</v>
      </c>
    </row>
    <row r="59" spans="1:8" x14ac:dyDescent="0.25">
      <c r="A59">
        <v>128</v>
      </c>
      <c r="B59" t="s">
        <v>102</v>
      </c>
      <c r="C59" s="8" t="s">
        <v>40</v>
      </c>
      <c r="D59" s="4" t="s">
        <v>41</v>
      </c>
      <c r="E59" s="4">
        <v>2019</v>
      </c>
      <c r="F59" s="4">
        <v>0</v>
      </c>
      <c r="H59" s="10">
        <v>43608</v>
      </c>
    </row>
    <row r="60" spans="1:8" x14ac:dyDescent="0.25">
      <c r="A60">
        <v>127</v>
      </c>
      <c r="B60" t="s">
        <v>103</v>
      </c>
      <c r="C60" s="8" t="s">
        <v>40</v>
      </c>
      <c r="D60" s="4" t="s">
        <v>41</v>
      </c>
      <c r="E60" s="4">
        <v>2019</v>
      </c>
      <c r="F60" s="4">
        <v>0</v>
      </c>
      <c r="H60" s="10">
        <v>43608</v>
      </c>
    </row>
    <row r="61" spans="1:8" x14ac:dyDescent="0.25">
      <c r="A61">
        <v>126</v>
      </c>
      <c r="B61" t="s">
        <v>104</v>
      </c>
      <c r="C61" s="8" t="s">
        <v>40</v>
      </c>
      <c r="D61" s="4" t="s">
        <v>41</v>
      </c>
      <c r="E61" s="4">
        <v>2019</v>
      </c>
      <c r="F61" s="4">
        <v>0</v>
      </c>
      <c r="H61" s="10">
        <v>43607</v>
      </c>
    </row>
    <row r="62" spans="1:8" x14ac:dyDescent="0.25">
      <c r="A62">
        <v>125</v>
      </c>
      <c r="B62" t="s">
        <v>105</v>
      </c>
      <c r="C62" s="8" t="s">
        <v>40</v>
      </c>
      <c r="D62" s="4" t="s">
        <v>41</v>
      </c>
      <c r="E62" s="4">
        <v>2019</v>
      </c>
      <c r="F62" s="4">
        <v>0</v>
      </c>
      <c r="H62" s="10">
        <v>43607</v>
      </c>
    </row>
    <row r="63" spans="1:8" x14ac:dyDescent="0.25">
      <c r="A63">
        <v>123</v>
      </c>
      <c r="B63" t="s">
        <v>106</v>
      </c>
      <c r="C63" s="8" t="s">
        <v>45</v>
      </c>
      <c r="D63" s="4" t="s">
        <v>58</v>
      </c>
      <c r="E63" s="4">
        <v>2019</v>
      </c>
      <c r="F63" s="4">
        <v>0</v>
      </c>
      <c r="H63" s="10">
        <v>43550</v>
      </c>
    </row>
    <row r="64" spans="1:8" x14ac:dyDescent="0.25">
      <c r="A64">
        <v>122</v>
      </c>
      <c r="B64" t="s">
        <v>107</v>
      </c>
      <c r="C64" s="8" t="s">
        <v>45</v>
      </c>
      <c r="D64" s="4" t="s">
        <v>58</v>
      </c>
      <c r="E64" s="4">
        <v>2019</v>
      </c>
      <c r="F64" s="4">
        <v>0</v>
      </c>
      <c r="H64" s="10">
        <v>43548</v>
      </c>
    </row>
    <row r="65" spans="1:8" x14ac:dyDescent="0.25">
      <c r="A65">
        <v>121</v>
      </c>
      <c r="B65" t="s">
        <v>71</v>
      </c>
      <c r="C65" s="8" t="s">
        <v>45</v>
      </c>
      <c r="D65" s="4" t="s">
        <v>58</v>
      </c>
      <c r="E65" s="4">
        <v>2019</v>
      </c>
      <c r="F65" s="4">
        <v>0</v>
      </c>
      <c r="H65" s="10">
        <v>43536</v>
      </c>
    </row>
    <row r="66" spans="1:8" x14ac:dyDescent="0.25">
      <c r="A66">
        <v>120</v>
      </c>
      <c r="B66" t="s">
        <v>108</v>
      </c>
      <c r="C66" s="8" t="s">
        <v>45</v>
      </c>
      <c r="D66" s="4" t="s">
        <v>58</v>
      </c>
      <c r="E66" s="4">
        <v>2019</v>
      </c>
      <c r="F66" s="4">
        <v>0</v>
      </c>
      <c r="H66" s="10">
        <v>43536</v>
      </c>
    </row>
    <row r="67" spans="1:8" x14ac:dyDescent="0.25">
      <c r="A67">
        <v>119</v>
      </c>
      <c r="B67" t="s">
        <v>109</v>
      </c>
      <c r="C67" s="8" t="s">
        <v>45</v>
      </c>
      <c r="D67" s="4" t="s">
        <v>58</v>
      </c>
      <c r="E67" s="4">
        <v>2019</v>
      </c>
      <c r="F67" s="4">
        <v>0</v>
      </c>
      <c r="H67" s="10">
        <v>43535</v>
      </c>
    </row>
    <row r="68" spans="1:8" x14ac:dyDescent="0.25">
      <c r="A68">
        <v>118</v>
      </c>
      <c r="B68" t="s">
        <v>47</v>
      </c>
      <c r="C68" s="8" t="s">
        <v>45</v>
      </c>
      <c r="D68" s="4" t="s">
        <v>58</v>
      </c>
      <c r="E68" s="4">
        <v>2019</v>
      </c>
      <c r="F68" s="4">
        <v>0</v>
      </c>
      <c r="H68" s="10">
        <v>43531</v>
      </c>
    </row>
    <row r="69" spans="1:8" x14ac:dyDescent="0.25">
      <c r="A69">
        <v>117</v>
      </c>
      <c r="B69" t="s">
        <v>110</v>
      </c>
      <c r="C69" s="8" t="s">
        <v>45</v>
      </c>
      <c r="D69" s="4" t="s">
        <v>58</v>
      </c>
      <c r="E69" s="4">
        <v>2019</v>
      </c>
      <c r="F69" s="4">
        <v>0</v>
      </c>
      <c r="H69" s="10">
        <v>43529</v>
      </c>
    </row>
    <row r="70" spans="1:8" x14ac:dyDescent="0.25">
      <c r="A70">
        <v>116</v>
      </c>
      <c r="B70" t="s">
        <v>111</v>
      </c>
      <c r="C70" s="8" t="s">
        <v>45</v>
      </c>
      <c r="D70" s="4" t="s">
        <v>58</v>
      </c>
      <c r="E70" s="4">
        <v>2019</v>
      </c>
      <c r="F70" s="4">
        <v>0</v>
      </c>
      <c r="H70" s="10">
        <v>43529</v>
      </c>
    </row>
    <row r="71" spans="1:8" x14ac:dyDescent="0.25">
      <c r="A71">
        <v>115</v>
      </c>
      <c r="B71" t="s">
        <v>112</v>
      </c>
      <c r="C71" s="8" t="s">
        <v>45</v>
      </c>
      <c r="D71" s="4" t="s">
        <v>58</v>
      </c>
      <c r="E71" s="4">
        <v>2019</v>
      </c>
      <c r="F71" s="4">
        <v>0</v>
      </c>
      <c r="H71" s="10">
        <v>43528</v>
      </c>
    </row>
    <row r="72" spans="1:8" x14ac:dyDescent="0.25">
      <c r="A72">
        <v>114</v>
      </c>
      <c r="B72" t="s">
        <v>113</v>
      </c>
      <c r="C72" s="8" t="s">
        <v>43</v>
      </c>
      <c r="D72" s="4" t="s">
        <v>58</v>
      </c>
      <c r="E72" s="4">
        <v>2019</v>
      </c>
      <c r="F72" s="4">
        <v>0</v>
      </c>
      <c r="H72" s="10">
        <v>43525</v>
      </c>
    </row>
    <row r="73" spans="1:8" x14ac:dyDescent="0.25">
      <c r="A73">
        <v>113</v>
      </c>
      <c r="B73" t="s">
        <v>114</v>
      </c>
      <c r="C73" s="8" t="s">
        <v>40</v>
      </c>
      <c r="D73" s="4" t="s">
        <v>58</v>
      </c>
      <c r="E73" s="4">
        <v>2019</v>
      </c>
      <c r="F73" s="4">
        <v>0</v>
      </c>
      <c r="H73" s="10">
        <v>43523</v>
      </c>
    </row>
    <row r="74" spans="1:8" x14ac:dyDescent="0.25">
      <c r="A74">
        <v>112</v>
      </c>
      <c r="B74" t="s">
        <v>115</v>
      </c>
      <c r="C74" s="8" t="s">
        <v>40</v>
      </c>
      <c r="D74" s="4" t="s">
        <v>58</v>
      </c>
      <c r="E74" s="4">
        <v>2019</v>
      </c>
      <c r="F74" s="4">
        <v>0</v>
      </c>
      <c r="H74" s="10">
        <v>43520</v>
      </c>
    </row>
    <row r="75" spans="1:8" x14ac:dyDescent="0.25">
      <c r="A75">
        <v>111</v>
      </c>
      <c r="B75" t="s">
        <v>116</v>
      </c>
      <c r="C75" s="8" t="s">
        <v>40</v>
      </c>
      <c r="D75" s="4" t="s">
        <v>58</v>
      </c>
      <c r="E75" s="4">
        <v>2019</v>
      </c>
      <c r="F75" s="4">
        <v>0</v>
      </c>
      <c r="H75" s="10">
        <v>43517</v>
      </c>
    </row>
    <row r="76" spans="1:8" x14ac:dyDescent="0.25">
      <c r="A76">
        <v>110</v>
      </c>
      <c r="B76" t="s">
        <v>117</v>
      </c>
      <c r="C76" s="8" t="s">
        <v>40</v>
      </c>
      <c r="D76" s="4" t="s">
        <v>58</v>
      </c>
      <c r="E76" s="4">
        <v>2019</v>
      </c>
      <c r="F76" s="4">
        <v>0</v>
      </c>
      <c r="H76" s="10">
        <v>43517</v>
      </c>
    </row>
    <row r="77" spans="1:8" x14ac:dyDescent="0.25">
      <c r="A77">
        <v>109</v>
      </c>
      <c r="B77" t="s">
        <v>119</v>
      </c>
      <c r="C77" s="8" t="s">
        <v>40</v>
      </c>
      <c r="D77" s="4" t="s">
        <v>58</v>
      </c>
      <c r="E77" s="4">
        <v>2019</v>
      </c>
      <c r="F77" s="4">
        <v>0</v>
      </c>
      <c r="H77" s="10">
        <v>43516</v>
      </c>
    </row>
    <row r="78" spans="1:8" x14ac:dyDescent="0.25">
      <c r="A78">
        <v>108</v>
      </c>
      <c r="B78" t="s">
        <v>120</v>
      </c>
      <c r="C78" s="8" t="s">
        <v>40</v>
      </c>
      <c r="D78" s="4" t="s">
        <v>58</v>
      </c>
      <c r="E78" s="4">
        <v>2019</v>
      </c>
      <c r="F78" s="4">
        <v>0</v>
      </c>
      <c r="H78" s="10">
        <v>43516</v>
      </c>
    </row>
    <row r="79" spans="1:8" x14ac:dyDescent="0.25">
      <c r="A79">
        <v>107</v>
      </c>
      <c r="B79" t="s">
        <v>118</v>
      </c>
      <c r="C79" s="8" t="s">
        <v>40</v>
      </c>
      <c r="D79" s="4" t="s">
        <v>58</v>
      </c>
      <c r="E79" s="4">
        <v>2019</v>
      </c>
      <c r="F79" s="4">
        <v>0</v>
      </c>
      <c r="H79" s="10">
        <v>43516</v>
      </c>
    </row>
    <row r="80" spans="1:8" x14ac:dyDescent="0.25">
      <c r="A80">
        <v>106</v>
      </c>
      <c r="B80" t="s">
        <v>121</v>
      </c>
      <c r="C80" s="8" t="s">
        <v>40</v>
      </c>
      <c r="D80" s="4" t="s">
        <v>58</v>
      </c>
      <c r="E80" s="4">
        <v>2019</v>
      </c>
      <c r="F80" s="4">
        <v>0</v>
      </c>
      <c r="H80" s="10">
        <v>43515</v>
      </c>
    </row>
    <row r="81" spans="1:8" x14ac:dyDescent="0.25">
      <c r="A81">
        <v>105</v>
      </c>
      <c r="B81" t="s">
        <v>122</v>
      </c>
      <c r="C81" s="8" t="s">
        <v>40</v>
      </c>
      <c r="D81" s="4" t="s">
        <v>58</v>
      </c>
      <c r="E81" s="4">
        <v>2019</v>
      </c>
      <c r="F81" s="4">
        <v>0</v>
      </c>
      <c r="H81" s="10">
        <v>43514</v>
      </c>
    </row>
    <row r="82" spans="1:8" x14ac:dyDescent="0.25">
      <c r="A82">
        <v>104</v>
      </c>
      <c r="B82" t="s">
        <v>70</v>
      </c>
      <c r="C82" s="8" t="s">
        <v>40</v>
      </c>
      <c r="D82" s="4" t="s">
        <v>58</v>
      </c>
      <c r="E82" s="4">
        <v>2019</v>
      </c>
      <c r="F82" s="4">
        <v>0</v>
      </c>
      <c r="H82" s="10">
        <v>43514</v>
      </c>
    </row>
    <row r="83" spans="1:8" x14ac:dyDescent="0.25">
      <c r="A83">
        <v>103</v>
      </c>
      <c r="B83" t="s">
        <v>123</v>
      </c>
      <c r="C83" s="8" t="s">
        <v>40</v>
      </c>
      <c r="D83" s="4" t="s">
        <v>58</v>
      </c>
      <c r="E83" s="4">
        <v>2019</v>
      </c>
      <c r="F83" s="4">
        <v>0</v>
      </c>
      <c r="H83" s="10">
        <v>43513</v>
      </c>
    </row>
    <row r="84" spans="1:8" x14ac:dyDescent="0.25">
      <c r="A84">
        <v>102</v>
      </c>
      <c r="B84" t="s">
        <v>124</v>
      </c>
      <c r="C84" s="8" t="s">
        <v>40</v>
      </c>
      <c r="D84" s="4" t="s">
        <v>58</v>
      </c>
      <c r="E84" s="4">
        <v>2019</v>
      </c>
      <c r="F84" s="4">
        <v>0</v>
      </c>
      <c r="H84" s="10">
        <v>43512</v>
      </c>
    </row>
    <row r="85" spans="1:8" x14ac:dyDescent="0.25">
      <c r="A85">
        <v>101</v>
      </c>
      <c r="B85" t="s">
        <v>125</v>
      </c>
      <c r="C85" s="8" t="s">
        <v>40</v>
      </c>
      <c r="D85" s="4" t="s">
        <v>58</v>
      </c>
      <c r="E85" s="4">
        <v>2019</v>
      </c>
      <c r="F85" s="4">
        <v>0</v>
      </c>
      <c r="H85" s="10">
        <v>43511</v>
      </c>
    </row>
    <row r="86" spans="1:8" x14ac:dyDescent="0.25">
      <c r="A86">
        <v>100</v>
      </c>
      <c r="B86" t="s">
        <v>126</v>
      </c>
      <c r="C86" s="8" t="s">
        <v>127</v>
      </c>
      <c r="D86" s="4" t="s">
        <v>58</v>
      </c>
      <c r="E86" s="4">
        <v>2019</v>
      </c>
      <c r="F86" s="4">
        <v>0</v>
      </c>
      <c r="H86" s="10">
        <v>43509</v>
      </c>
    </row>
    <row r="87" spans="1:8" x14ac:dyDescent="0.25">
      <c r="A87">
        <v>99</v>
      </c>
      <c r="B87" t="s">
        <v>131</v>
      </c>
      <c r="C87" s="8" t="s">
        <v>40</v>
      </c>
      <c r="D87" s="4" t="s">
        <v>84</v>
      </c>
      <c r="E87" s="4">
        <v>2018</v>
      </c>
      <c r="F87" s="4">
        <v>0</v>
      </c>
      <c r="H87" s="10">
        <v>43353</v>
      </c>
    </row>
    <row r="88" spans="1:8" x14ac:dyDescent="0.25">
      <c r="A88">
        <v>98</v>
      </c>
      <c r="B88" t="s">
        <v>128</v>
      </c>
      <c r="C88" s="8" t="s">
        <v>45</v>
      </c>
      <c r="D88" s="4" t="s">
        <v>82</v>
      </c>
      <c r="E88" s="4">
        <v>2018</v>
      </c>
      <c r="F88" s="4">
        <v>0</v>
      </c>
      <c r="H88" s="10">
        <v>43438</v>
      </c>
    </row>
    <row r="89" spans="1:8" x14ac:dyDescent="0.25">
      <c r="A89">
        <v>97</v>
      </c>
      <c r="B89" t="s">
        <v>129</v>
      </c>
      <c r="C89" s="8" t="s">
        <v>127</v>
      </c>
      <c r="D89" s="4" t="s">
        <v>84</v>
      </c>
      <c r="E89" s="4">
        <v>2018</v>
      </c>
      <c r="F89" s="4">
        <v>0</v>
      </c>
      <c r="H89" s="10">
        <v>43355</v>
      </c>
    </row>
    <row r="90" spans="1:8" x14ac:dyDescent="0.25">
      <c r="A90">
        <v>96</v>
      </c>
      <c r="B90" t="s">
        <v>130</v>
      </c>
      <c r="C90" s="8" t="s">
        <v>127</v>
      </c>
      <c r="D90" s="4" t="s">
        <v>84</v>
      </c>
      <c r="E90" s="4">
        <v>2018</v>
      </c>
      <c r="F90" s="4">
        <v>0</v>
      </c>
      <c r="H90" s="10">
        <v>43355</v>
      </c>
    </row>
    <row r="91" spans="1:8" x14ac:dyDescent="0.25">
      <c r="A91">
        <v>95</v>
      </c>
      <c r="B91" t="s">
        <v>132</v>
      </c>
      <c r="C91" s="8" t="s">
        <v>45</v>
      </c>
      <c r="D91" s="4" t="s">
        <v>84</v>
      </c>
      <c r="E91" s="4">
        <v>2018</v>
      </c>
      <c r="F91" s="4">
        <v>0</v>
      </c>
      <c r="H91" s="10">
        <v>43350</v>
      </c>
    </row>
    <row r="92" spans="1:8" x14ac:dyDescent="0.25">
      <c r="A92">
        <v>94</v>
      </c>
      <c r="B92" t="s">
        <v>133</v>
      </c>
      <c r="C92" s="8" t="s">
        <v>40</v>
      </c>
      <c r="D92" s="4" t="s">
        <v>84</v>
      </c>
      <c r="E92" s="4">
        <v>2018</v>
      </c>
      <c r="F92" s="4">
        <v>0</v>
      </c>
      <c r="H92" s="10">
        <v>43346</v>
      </c>
    </row>
    <row r="93" spans="1:8" x14ac:dyDescent="0.25">
      <c r="A93">
        <v>93</v>
      </c>
      <c r="B93" t="s">
        <v>134</v>
      </c>
      <c r="C93" s="8" t="s">
        <v>40</v>
      </c>
      <c r="D93" s="4" t="s">
        <v>84</v>
      </c>
      <c r="E93" s="4">
        <v>2018</v>
      </c>
      <c r="F93" s="4">
        <v>0</v>
      </c>
      <c r="H93" s="10">
        <v>43346</v>
      </c>
    </row>
    <row r="94" spans="1:8" x14ac:dyDescent="0.25">
      <c r="A94">
        <v>92</v>
      </c>
      <c r="B94" t="s">
        <v>135</v>
      </c>
      <c r="C94" s="8" t="s">
        <v>40</v>
      </c>
      <c r="D94" s="4" t="s">
        <v>84</v>
      </c>
      <c r="E94" s="4">
        <v>2018</v>
      </c>
      <c r="F94" s="4">
        <v>0</v>
      </c>
      <c r="H94" s="10">
        <v>43341</v>
      </c>
    </row>
    <row r="95" spans="1:8" x14ac:dyDescent="0.25">
      <c r="A95">
        <v>91</v>
      </c>
      <c r="B95" t="s">
        <v>136</v>
      </c>
      <c r="C95" s="8" t="s">
        <v>40</v>
      </c>
      <c r="D95" s="4" t="s">
        <v>84</v>
      </c>
      <c r="E95" s="4">
        <v>2018</v>
      </c>
      <c r="F95" s="4">
        <v>0</v>
      </c>
      <c r="H95" s="10">
        <v>43339</v>
      </c>
    </row>
    <row r="96" spans="1:8" x14ac:dyDescent="0.25">
      <c r="A96">
        <v>90</v>
      </c>
      <c r="B96" t="s">
        <v>137</v>
      </c>
      <c r="C96" s="8" t="s">
        <v>40</v>
      </c>
      <c r="D96" s="4" t="s">
        <v>84</v>
      </c>
      <c r="E96" s="4">
        <v>2018</v>
      </c>
      <c r="F96" s="4">
        <v>0</v>
      </c>
      <c r="H96" s="10">
        <v>43338</v>
      </c>
    </row>
    <row r="97" spans="1:8" x14ac:dyDescent="0.25">
      <c r="A97">
        <v>89</v>
      </c>
      <c r="B97" t="s">
        <v>139</v>
      </c>
      <c r="C97" s="8" t="s">
        <v>127</v>
      </c>
      <c r="D97" s="4" t="s">
        <v>84</v>
      </c>
      <c r="E97" s="4">
        <v>2018</v>
      </c>
      <c r="F97" s="4">
        <v>0</v>
      </c>
      <c r="H97" s="10">
        <v>43336</v>
      </c>
    </row>
    <row r="98" spans="1:8" x14ac:dyDescent="0.25">
      <c r="A98">
        <v>88</v>
      </c>
      <c r="B98" t="s">
        <v>138</v>
      </c>
      <c r="C98" s="8" t="s">
        <v>127</v>
      </c>
      <c r="D98" s="4" t="s">
        <v>84</v>
      </c>
      <c r="E98" s="4">
        <v>2018</v>
      </c>
      <c r="F98" s="4">
        <v>0</v>
      </c>
      <c r="H98" s="10">
        <v>43336</v>
      </c>
    </row>
    <row r="99" spans="1:8" x14ac:dyDescent="0.25">
      <c r="A99">
        <v>87</v>
      </c>
      <c r="B99" t="s">
        <v>140</v>
      </c>
      <c r="C99" s="8" t="s">
        <v>40</v>
      </c>
      <c r="D99" s="4" t="s">
        <v>41</v>
      </c>
      <c r="E99" s="4">
        <v>2018</v>
      </c>
      <c r="F99" s="4">
        <v>0</v>
      </c>
      <c r="H99" s="10">
        <v>43264</v>
      </c>
    </row>
    <row r="100" spans="1:8" x14ac:dyDescent="0.25">
      <c r="A100">
        <v>86</v>
      </c>
      <c r="B100" t="s">
        <v>141</v>
      </c>
      <c r="C100" s="8" t="s">
        <v>45</v>
      </c>
      <c r="D100" s="4" t="s">
        <v>41</v>
      </c>
      <c r="E100" s="4">
        <v>2018</v>
      </c>
      <c r="F100" s="4">
        <v>0</v>
      </c>
      <c r="H100" s="10">
        <v>43254</v>
      </c>
    </row>
    <row r="101" spans="1:8" x14ac:dyDescent="0.25">
      <c r="A101">
        <v>85</v>
      </c>
      <c r="B101" t="s">
        <v>142</v>
      </c>
      <c r="C101" s="8" t="s">
        <v>45</v>
      </c>
      <c r="D101" s="4" t="s">
        <v>41</v>
      </c>
      <c r="E101" s="4">
        <v>2018</v>
      </c>
      <c r="F101" s="4">
        <v>0</v>
      </c>
      <c r="H101" s="10">
        <v>43254</v>
      </c>
    </row>
    <row r="102" spans="1:8" x14ac:dyDescent="0.25">
      <c r="A102">
        <v>84</v>
      </c>
      <c r="B102" t="s">
        <v>143</v>
      </c>
      <c r="C102" s="8" t="s">
        <v>40</v>
      </c>
      <c r="D102" s="4" t="s">
        <v>41</v>
      </c>
      <c r="E102" s="4">
        <v>2018</v>
      </c>
      <c r="F102" s="4">
        <v>0</v>
      </c>
      <c r="H102" s="10">
        <v>43253</v>
      </c>
    </row>
    <row r="103" spans="1:8" x14ac:dyDescent="0.25">
      <c r="A103">
        <v>83</v>
      </c>
      <c r="B103" t="s">
        <v>144</v>
      </c>
      <c r="C103" s="8" t="s">
        <v>45</v>
      </c>
      <c r="D103" s="4" t="s">
        <v>41</v>
      </c>
      <c r="E103" s="4">
        <v>2018</v>
      </c>
      <c r="F103" s="4">
        <v>0</v>
      </c>
      <c r="H103" s="10">
        <v>43252</v>
      </c>
    </row>
    <row r="104" spans="1:8" x14ac:dyDescent="0.25">
      <c r="A104">
        <v>82</v>
      </c>
      <c r="B104" t="s">
        <v>145</v>
      </c>
      <c r="C104" s="8" t="s">
        <v>40</v>
      </c>
      <c r="D104" s="4" t="s">
        <v>41</v>
      </c>
      <c r="E104" s="4">
        <v>2018</v>
      </c>
      <c r="F104" s="4">
        <v>0</v>
      </c>
      <c r="H104" s="10">
        <v>43248</v>
      </c>
    </row>
    <row r="105" spans="1:8" x14ac:dyDescent="0.25">
      <c r="A105">
        <v>81</v>
      </c>
      <c r="B105" t="s">
        <v>146</v>
      </c>
      <c r="C105" s="8" t="s">
        <v>45</v>
      </c>
      <c r="D105" s="4" t="s">
        <v>41</v>
      </c>
      <c r="E105" s="4">
        <v>2018</v>
      </c>
      <c r="F105" s="4">
        <v>0</v>
      </c>
      <c r="H105" s="10">
        <v>43245</v>
      </c>
    </row>
    <row r="106" spans="1:8" x14ac:dyDescent="0.25">
      <c r="A106">
        <v>80</v>
      </c>
      <c r="B106" t="s">
        <v>147</v>
      </c>
      <c r="C106" s="8" t="s">
        <v>40</v>
      </c>
      <c r="D106" s="4" t="s">
        <v>41</v>
      </c>
      <c r="E106" s="4">
        <v>2018</v>
      </c>
      <c r="F106" s="4">
        <v>0</v>
      </c>
      <c r="H106" s="10">
        <v>43245</v>
      </c>
    </row>
    <row r="107" spans="1:8" x14ac:dyDescent="0.25">
      <c r="A107">
        <v>79</v>
      </c>
      <c r="B107" t="s">
        <v>148</v>
      </c>
      <c r="C107" s="8" t="s">
        <v>40</v>
      </c>
      <c r="D107" s="4" t="s">
        <v>41</v>
      </c>
      <c r="E107" s="4">
        <v>2018</v>
      </c>
      <c r="F107" s="4">
        <v>0</v>
      </c>
      <c r="H107" s="10">
        <v>43242</v>
      </c>
    </row>
    <row r="108" spans="1:8" x14ac:dyDescent="0.25">
      <c r="A108">
        <v>78</v>
      </c>
      <c r="B108" t="s">
        <v>150</v>
      </c>
      <c r="C108" s="8" t="s">
        <v>45</v>
      </c>
      <c r="D108" s="4" t="s">
        <v>58</v>
      </c>
      <c r="E108" s="4">
        <v>2018</v>
      </c>
      <c r="F108" s="4">
        <v>0</v>
      </c>
      <c r="H108" s="10">
        <v>43167</v>
      </c>
    </row>
    <row r="109" spans="1:8" x14ac:dyDescent="0.25">
      <c r="A109">
        <v>77</v>
      </c>
      <c r="B109" t="s">
        <v>149</v>
      </c>
      <c r="C109" s="8" t="s">
        <v>45</v>
      </c>
      <c r="D109" s="4" t="s">
        <v>58</v>
      </c>
      <c r="E109" s="4">
        <v>2018</v>
      </c>
      <c r="F109" s="4">
        <v>0</v>
      </c>
      <c r="H109" s="10">
        <v>43167</v>
      </c>
    </row>
    <row r="110" spans="1:8" x14ac:dyDescent="0.25">
      <c r="A110">
        <v>76</v>
      </c>
      <c r="B110" t="s">
        <v>26</v>
      </c>
      <c r="C110" s="8" t="s">
        <v>45</v>
      </c>
      <c r="D110" s="4" t="s">
        <v>58</v>
      </c>
      <c r="E110" s="4">
        <v>2018</v>
      </c>
      <c r="F110" s="4">
        <v>0</v>
      </c>
      <c r="H110" s="10">
        <v>43157</v>
      </c>
    </row>
    <row r="111" spans="1:8" x14ac:dyDescent="0.25">
      <c r="A111">
        <v>74</v>
      </c>
      <c r="B111" t="s">
        <v>151</v>
      </c>
      <c r="C111" s="8" t="s">
        <v>45</v>
      </c>
      <c r="D111" s="4" t="s">
        <v>58</v>
      </c>
      <c r="E111" s="4">
        <v>2018</v>
      </c>
      <c r="F111" s="4">
        <v>0</v>
      </c>
      <c r="H111" s="10">
        <v>43157</v>
      </c>
    </row>
    <row r="112" spans="1:8" x14ac:dyDescent="0.25">
      <c r="A112">
        <v>73</v>
      </c>
      <c r="B112" t="s">
        <v>152</v>
      </c>
      <c r="C112" s="8" t="s">
        <v>45</v>
      </c>
      <c r="D112" s="4" t="s">
        <v>58</v>
      </c>
      <c r="E112" s="4">
        <v>2018</v>
      </c>
      <c r="F112" s="4">
        <v>0</v>
      </c>
      <c r="H112" s="10">
        <v>43157</v>
      </c>
    </row>
    <row r="113" spans="1:8" x14ac:dyDescent="0.25">
      <c r="A113">
        <v>71</v>
      </c>
      <c r="B113" t="s">
        <v>153</v>
      </c>
      <c r="C113" s="8" t="s">
        <v>45</v>
      </c>
      <c r="D113" s="4" t="s">
        <v>58</v>
      </c>
      <c r="E113" s="4">
        <v>2018</v>
      </c>
      <c r="F113" s="4">
        <v>0</v>
      </c>
      <c r="H113" s="10">
        <v>43156</v>
      </c>
    </row>
    <row r="114" spans="1:8" x14ac:dyDescent="0.25">
      <c r="A114">
        <v>70</v>
      </c>
      <c r="B114" t="s">
        <v>154</v>
      </c>
      <c r="C114" s="8" t="s">
        <v>40</v>
      </c>
      <c r="D114" s="4" t="s">
        <v>58</v>
      </c>
      <c r="E114" s="4">
        <v>2018</v>
      </c>
      <c r="F114" s="4">
        <v>0</v>
      </c>
      <c r="H114" s="10">
        <v>43156</v>
      </c>
    </row>
    <row r="115" spans="1:8" x14ac:dyDescent="0.25">
      <c r="A115">
        <v>69</v>
      </c>
      <c r="B115" t="s">
        <v>155</v>
      </c>
      <c r="C115" s="8" t="s">
        <v>40</v>
      </c>
      <c r="D115" s="4" t="s">
        <v>58</v>
      </c>
      <c r="E115" s="4">
        <v>2018</v>
      </c>
      <c r="F115" s="4">
        <v>0</v>
      </c>
      <c r="H115" s="10">
        <v>43155</v>
      </c>
    </row>
    <row r="116" spans="1:8" x14ac:dyDescent="0.25">
      <c r="A116">
        <v>68</v>
      </c>
      <c r="B116" t="s">
        <v>112</v>
      </c>
      <c r="C116" s="8" t="s">
        <v>40</v>
      </c>
      <c r="D116" s="4" t="s">
        <v>58</v>
      </c>
      <c r="E116" s="4">
        <v>2018</v>
      </c>
      <c r="F116" s="4">
        <v>0</v>
      </c>
      <c r="H116" s="10">
        <v>43151</v>
      </c>
    </row>
    <row r="117" spans="1:8" x14ac:dyDescent="0.25">
      <c r="A117">
        <v>67</v>
      </c>
      <c r="B117" t="s">
        <v>156</v>
      </c>
      <c r="C117" s="8" t="s">
        <v>40</v>
      </c>
      <c r="D117" s="4" t="s">
        <v>58</v>
      </c>
      <c r="E117" s="4">
        <v>2018</v>
      </c>
      <c r="F117" s="4">
        <v>0</v>
      </c>
      <c r="H117" s="10">
        <v>43151</v>
      </c>
    </row>
    <row r="118" spans="1:8" x14ac:dyDescent="0.25">
      <c r="A118">
        <v>66</v>
      </c>
      <c r="B118" t="s">
        <v>157</v>
      </c>
      <c r="C118" s="8" t="s">
        <v>43</v>
      </c>
      <c r="D118" s="4" t="s">
        <v>58</v>
      </c>
      <c r="E118" s="4">
        <v>2018</v>
      </c>
      <c r="F118" s="4">
        <v>0</v>
      </c>
      <c r="H118" s="10">
        <v>43150</v>
      </c>
    </row>
    <row r="119" spans="1:8" x14ac:dyDescent="0.25">
      <c r="A119">
        <v>64</v>
      </c>
      <c r="B119" t="s">
        <v>108</v>
      </c>
      <c r="C119" s="8" t="s">
        <v>40</v>
      </c>
      <c r="D119" s="4" t="s">
        <v>58</v>
      </c>
      <c r="E119" s="4">
        <v>2018</v>
      </c>
      <c r="F119" s="4">
        <v>0</v>
      </c>
      <c r="H119" s="10">
        <v>43150</v>
      </c>
    </row>
    <row r="120" spans="1:8" x14ac:dyDescent="0.25">
      <c r="A120">
        <v>62</v>
      </c>
      <c r="B120" t="s">
        <v>158</v>
      </c>
      <c r="C120" s="8" t="s">
        <v>40</v>
      </c>
      <c r="D120" s="4" t="s">
        <v>58</v>
      </c>
      <c r="E120" s="4">
        <v>2018</v>
      </c>
      <c r="F120" s="4">
        <v>0</v>
      </c>
      <c r="H120" s="10">
        <v>43148</v>
      </c>
    </row>
    <row r="121" spans="1:8" x14ac:dyDescent="0.25">
      <c r="A121">
        <v>61</v>
      </c>
      <c r="B121" t="s">
        <v>71</v>
      </c>
      <c r="C121" s="8" t="s">
        <v>40</v>
      </c>
      <c r="D121" s="4" t="s">
        <v>58</v>
      </c>
      <c r="E121" s="4">
        <v>2018</v>
      </c>
      <c r="F121" s="4">
        <v>0</v>
      </c>
      <c r="H121" s="10">
        <v>43147</v>
      </c>
    </row>
    <row r="122" spans="1:8" x14ac:dyDescent="0.25">
      <c r="A122">
        <v>60</v>
      </c>
      <c r="B122" t="s">
        <v>159</v>
      </c>
      <c r="C122" s="8" t="s">
        <v>45</v>
      </c>
      <c r="D122" s="4" t="s">
        <v>58</v>
      </c>
      <c r="E122" s="4">
        <v>2018</v>
      </c>
      <c r="F122" s="4">
        <v>0</v>
      </c>
      <c r="H122" s="10">
        <v>43147</v>
      </c>
    </row>
    <row r="123" spans="1:8" x14ac:dyDescent="0.25">
      <c r="A123">
        <v>59</v>
      </c>
      <c r="B123" t="s">
        <v>160</v>
      </c>
      <c r="C123" s="8" t="s">
        <v>45</v>
      </c>
      <c r="D123" s="4" t="s">
        <v>58</v>
      </c>
      <c r="E123" s="4">
        <v>2018</v>
      </c>
      <c r="F123" s="4">
        <v>0</v>
      </c>
      <c r="H123" s="10">
        <v>43147</v>
      </c>
    </row>
    <row r="124" spans="1:8" x14ac:dyDescent="0.25">
      <c r="A124">
        <v>57</v>
      </c>
      <c r="B124" t="s">
        <v>161</v>
      </c>
      <c r="C124" s="8" t="s">
        <v>45</v>
      </c>
      <c r="D124" s="4" t="s">
        <v>58</v>
      </c>
      <c r="E124" s="4">
        <v>2018</v>
      </c>
      <c r="F124" s="4">
        <v>0</v>
      </c>
      <c r="H124" s="10">
        <v>43146</v>
      </c>
    </row>
    <row r="125" spans="1:8" x14ac:dyDescent="0.25">
      <c r="A125">
        <v>56</v>
      </c>
      <c r="B125" t="s">
        <v>162</v>
      </c>
      <c r="C125" s="8" t="s">
        <v>40</v>
      </c>
      <c r="D125" s="4" t="s">
        <v>58</v>
      </c>
      <c r="E125" s="4">
        <v>2018</v>
      </c>
      <c r="F125" s="4">
        <v>0</v>
      </c>
      <c r="H125" s="10">
        <v>43146</v>
      </c>
    </row>
    <row r="126" spans="1:8" x14ac:dyDescent="0.25">
      <c r="A126">
        <v>55</v>
      </c>
      <c r="B126" t="s">
        <v>163</v>
      </c>
      <c r="C126" s="8" t="s">
        <v>40</v>
      </c>
      <c r="D126" s="4" t="s">
        <v>58</v>
      </c>
      <c r="E126" s="4">
        <v>2018</v>
      </c>
      <c r="F126" s="4">
        <v>0</v>
      </c>
      <c r="H126" s="10">
        <v>43144</v>
      </c>
    </row>
    <row r="127" spans="1:8" x14ac:dyDescent="0.25">
      <c r="A127">
        <v>54</v>
      </c>
      <c r="B127" t="s">
        <v>164</v>
      </c>
      <c r="C127" s="8" t="s">
        <v>40</v>
      </c>
      <c r="D127" s="4" t="s">
        <v>58</v>
      </c>
      <c r="E127" s="4">
        <v>2018</v>
      </c>
      <c r="F127" s="4">
        <v>0</v>
      </c>
      <c r="H127" s="10">
        <v>43144</v>
      </c>
    </row>
    <row r="128" spans="1:8" x14ac:dyDescent="0.25">
      <c r="A128">
        <v>53</v>
      </c>
      <c r="B128" t="s">
        <v>47</v>
      </c>
      <c r="C128" s="8" t="s">
        <v>40</v>
      </c>
      <c r="D128" s="4" t="s">
        <v>58</v>
      </c>
      <c r="E128" s="4">
        <v>2018</v>
      </c>
      <c r="F128" s="4">
        <v>0</v>
      </c>
      <c r="H128" s="10">
        <v>43144</v>
      </c>
    </row>
    <row r="129" spans="1:8" x14ac:dyDescent="0.25">
      <c r="A129">
        <v>52</v>
      </c>
      <c r="B129" t="s">
        <v>165</v>
      </c>
      <c r="C129" s="8" t="s">
        <v>40</v>
      </c>
      <c r="D129" s="4" t="s">
        <v>58</v>
      </c>
      <c r="E129" s="4">
        <v>2018</v>
      </c>
      <c r="F129" s="4">
        <v>0</v>
      </c>
      <c r="H129" s="10">
        <v>43144</v>
      </c>
    </row>
  </sheetData>
  <conditionalFormatting sqref="C1:C1048576">
    <cfRule type="containsText" dxfId="21" priority="1" operator="containsText" text="Rover">
      <formula>NOT(ISERROR(SEARCH("Rover",C1)))</formula>
    </cfRule>
    <cfRule type="containsText" dxfId="20" priority="2" operator="containsText" text="Sumo">
      <formula>NOT(ISERROR(SEARCH("Sumo",C1)))</formula>
    </cfRule>
    <cfRule type="containsText" dxfId="19" priority="3" operator="containsText" text="Monster">
      <formula>NOT(ISERROR(SEARCH("Monster",C1)))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59D0-C646-446A-824D-B7FF22E33B60}">
  <dimension ref="A2:AZ88"/>
  <sheetViews>
    <sheetView zoomScale="115" zoomScaleNormal="115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K15" sqref="K15"/>
    </sheetView>
  </sheetViews>
  <sheetFormatPr defaultRowHeight="15" x14ac:dyDescent="0.25"/>
  <cols>
    <col min="3" max="3" width="12.42578125" customWidth="1"/>
    <col min="4" max="4" width="19.140625" customWidth="1"/>
    <col min="5" max="5" width="12" customWidth="1"/>
    <col min="6" max="6" width="11.7109375" customWidth="1"/>
    <col min="7" max="7" width="13.28515625" customWidth="1"/>
    <col min="8" max="8" width="13.140625" customWidth="1"/>
    <col min="9" max="9" width="10.85546875" customWidth="1"/>
    <col min="11" max="11" width="17.5703125" customWidth="1"/>
    <col min="12" max="12" width="19.5703125" customWidth="1"/>
    <col min="13" max="13" width="12.140625" customWidth="1"/>
    <col min="14" max="14" width="11.140625" customWidth="1"/>
    <col min="15" max="15" width="10.7109375" customWidth="1"/>
    <col min="16" max="16" width="17.5703125" customWidth="1"/>
    <col min="17" max="17" width="18.28515625" customWidth="1"/>
    <col min="18" max="18" width="19.140625" customWidth="1"/>
    <col min="19" max="19" width="35.28515625" customWidth="1"/>
    <col min="20" max="20" width="11.28515625" customWidth="1"/>
    <col min="21" max="21" width="10" customWidth="1"/>
    <col min="23" max="23" width="10.7109375" customWidth="1"/>
    <col min="24" max="24" width="10.28515625" customWidth="1"/>
    <col min="25" max="25" width="9.28515625" customWidth="1"/>
    <col min="26" max="26" width="28.42578125" customWidth="1"/>
    <col min="29" max="29" width="9.5703125" customWidth="1"/>
    <col min="30" max="30" width="15.28515625" customWidth="1"/>
    <col min="31" max="31" width="31.42578125" customWidth="1"/>
    <col min="32" max="32" width="33.42578125" customWidth="1"/>
    <col min="33" max="33" width="31.7109375" customWidth="1"/>
    <col min="34" max="34" width="31.140625" customWidth="1"/>
    <col min="40" max="40" width="17.7109375" customWidth="1"/>
    <col min="43" max="43" width="11.140625" customWidth="1"/>
    <col min="44" max="44" width="12.140625" customWidth="1"/>
    <col min="45" max="45" width="18" customWidth="1"/>
    <col min="46" max="46" width="31" customWidth="1"/>
    <col min="47" max="47" width="31.140625" customWidth="1"/>
    <col min="48" max="48" width="32.28515625" customWidth="1"/>
    <col min="52" max="52" width="17.5703125" customWidth="1"/>
  </cols>
  <sheetData>
    <row r="2" spans="1:52" ht="21.75" thickBot="1" x14ac:dyDescent="0.4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52" ht="21.75" thickBot="1" x14ac:dyDescent="0.4">
      <c r="A3" s="4" t="s">
        <v>19</v>
      </c>
      <c r="C3" s="24" t="s">
        <v>296</v>
      </c>
      <c r="D3" s="24"/>
      <c r="E3" s="24"/>
      <c r="F3" s="24"/>
      <c r="G3" s="25"/>
      <c r="H3" s="21" t="s">
        <v>1</v>
      </c>
      <c r="I3" s="22"/>
      <c r="J3" s="22"/>
      <c r="K3" s="22"/>
      <c r="L3" s="23"/>
      <c r="M3" s="21" t="s">
        <v>2</v>
      </c>
      <c r="N3" s="22"/>
      <c r="O3" s="22"/>
      <c r="P3" s="22"/>
      <c r="Q3" s="22"/>
      <c r="R3" s="22"/>
      <c r="S3" s="22"/>
      <c r="T3" s="21" t="s">
        <v>3</v>
      </c>
      <c r="U3" s="22"/>
      <c r="V3" s="22"/>
      <c r="W3" s="22"/>
      <c r="X3" s="22"/>
      <c r="Y3" s="22"/>
      <c r="Z3" s="22"/>
      <c r="AA3" s="21" t="s">
        <v>4</v>
      </c>
      <c r="AB3" s="22"/>
      <c r="AC3" s="22"/>
      <c r="AD3" s="22"/>
      <c r="AE3" s="22"/>
      <c r="AF3" s="3"/>
      <c r="AG3" s="3"/>
      <c r="AH3" s="3"/>
      <c r="AI3" s="3"/>
      <c r="AJ3" s="3"/>
    </row>
    <row r="4" spans="1:52" ht="21.75" customHeight="1" x14ac:dyDescent="0.25">
      <c r="A4" s="4">
        <v>6</v>
      </c>
      <c r="C4" s="6" t="s">
        <v>279</v>
      </c>
      <c r="D4" s="5" t="s">
        <v>280</v>
      </c>
      <c r="E4" s="5" t="s">
        <v>281</v>
      </c>
      <c r="F4" s="5" t="s">
        <v>8</v>
      </c>
      <c r="G4" s="7" t="s">
        <v>9</v>
      </c>
      <c r="H4" s="5" t="s">
        <v>282</v>
      </c>
      <c r="I4" s="5" t="s">
        <v>6</v>
      </c>
      <c r="J4" s="5" t="s">
        <v>7</v>
      </c>
      <c r="K4" s="5" t="s">
        <v>10</v>
      </c>
      <c r="L4" s="5" t="s">
        <v>11</v>
      </c>
      <c r="M4" s="1" t="s">
        <v>286</v>
      </c>
      <c r="N4" s="1" t="s">
        <v>284</v>
      </c>
      <c r="O4" s="1" t="s">
        <v>285</v>
      </c>
      <c r="P4" s="1" t="s">
        <v>12</v>
      </c>
      <c r="Q4" s="1" t="s">
        <v>13</v>
      </c>
      <c r="R4" s="1" t="s">
        <v>14</v>
      </c>
      <c r="S4" s="1" t="s">
        <v>287</v>
      </c>
      <c r="T4" s="1" t="s">
        <v>290</v>
      </c>
      <c r="U4" s="1" t="s">
        <v>288</v>
      </c>
      <c r="V4" s="1" t="s">
        <v>289</v>
      </c>
      <c r="W4" s="1" t="s">
        <v>15</v>
      </c>
      <c r="X4" s="1" t="s">
        <v>16</v>
      </c>
      <c r="Y4" s="1" t="s">
        <v>17</v>
      </c>
      <c r="Z4" s="1" t="s">
        <v>291</v>
      </c>
      <c r="AA4" s="1" t="s">
        <v>292</v>
      </c>
      <c r="AB4" s="1" t="s">
        <v>293</v>
      </c>
      <c r="AC4" s="1" t="s">
        <v>294</v>
      </c>
      <c r="AD4" s="1" t="s">
        <v>18</v>
      </c>
      <c r="AE4" s="1" t="s">
        <v>295</v>
      </c>
      <c r="AF4" s="3"/>
      <c r="AG4" s="3"/>
      <c r="AH4" s="3"/>
      <c r="AI4" s="3"/>
      <c r="AJ4" s="3"/>
    </row>
    <row r="5" spans="1:52" x14ac:dyDescent="0.25">
      <c r="A5" s="4"/>
      <c r="C5" s="3">
        <v>158</v>
      </c>
      <c r="D5" s="3" t="str">
        <f>INDEX(Table1[[#All],[Equipo]],MATCH(Table5[[#This Row],[ID_equipo]],Table1[[#All],[ID]],0))</f>
        <v>Skrapjunk</v>
      </c>
      <c r="E5" s="3" t="str">
        <f>INDEX(Table1[[#All],[Categoría]],MATCH(Table5[[#This Row],[ID_equipo]],Table1[[#All],[ID]],0))</f>
        <v>Monster</v>
      </c>
      <c r="F5" s="3" t="str">
        <f>INDEX(Table1[[#All],[Ciclo]],MATCH(Table5[[#This Row],[ID_equipo]],Table1[[#All],[ID]],0))</f>
        <v>A</v>
      </c>
      <c r="G5" s="3" t="str">
        <f>INDEX(Table1[[#All],[Casa]],MATCH(Table5[[#This Row],[ID_equipo]],Table1[[#All],[ID]],0))</f>
        <v>Blue Team</v>
      </c>
      <c r="H5" s="3"/>
      <c r="I5" s="3"/>
      <c r="J5" s="3"/>
      <c r="K5" s="3"/>
      <c r="L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C5" s="3"/>
      <c r="AD5" s="3"/>
      <c r="AE5" s="3"/>
      <c r="AF5" s="9"/>
      <c r="AG5" s="9"/>
      <c r="AH5" s="9"/>
      <c r="AI5" s="9"/>
      <c r="AJ5" s="9"/>
      <c r="AK5" s="9"/>
      <c r="AL5" s="9"/>
      <c r="AM5" s="9"/>
      <c r="AN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x14ac:dyDescent="0.25">
      <c r="A6" s="4"/>
      <c r="C6" s="3">
        <v>157</v>
      </c>
      <c r="D6" t="str">
        <f>INDEX(Table1[[#All],[Equipo]],MATCH(Table5[[#This Row],[ID_equipo]],Table1[[#All],[ID]],0))</f>
        <v>Jortrol</v>
      </c>
      <c r="E6" t="str">
        <f>INDEX(Table1[[#All],[Categoría]],MATCH(Table5[[#This Row],[ID_equipo]],Table1[[#All],[ID]],0))</f>
        <v>Monster</v>
      </c>
      <c r="F6" t="str">
        <f>INDEX(Table1[[#All],[Ciclo]],MATCH(Table5[[#This Row],[ID_equipo]],Table1[[#All],[ID]],0))</f>
        <v>A</v>
      </c>
      <c r="G6" t="str">
        <f>INDEX(Table1[[#All],[Casa]],MATCH(Table5[[#This Row],[ID_equipo]],Table1[[#All],[ID]],0))</f>
        <v>Red Team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4"/>
      <c r="C7" s="3">
        <v>156</v>
      </c>
      <c r="D7" t="str">
        <f>INDEX(Table1[[#All],[Equipo]],MATCH(Table5[[#This Row],[ID_equipo]],Table1[[#All],[ID]],0))</f>
        <v>RUCS</v>
      </c>
      <c r="E7" t="str">
        <f>INDEX(Table1[[#All],[Categoría]],MATCH(Table5[[#This Row],[ID_equipo]],Table1[[#All],[ID]],0))</f>
        <v>Monster</v>
      </c>
      <c r="F7" t="str">
        <f>INDEX(Table1[[#All],[Ciclo]],MATCH(Table5[[#This Row],[ID_equipo]],Table1[[#All],[ID]],0))</f>
        <v>A</v>
      </c>
      <c r="G7" t="str">
        <f>INDEX(Table1[[#All],[Casa]],MATCH(Table5[[#This Row],[ID_equipo]],Table1[[#All],[ID]],0))</f>
        <v>Yellow Team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A8" s="4"/>
      <c r="C8" s="3">
        <v>155</v>
      </c>
      <c r="D8" t="str">
        <f>INDEX(Table1[[#All],[Equipo]],MATCH(Table5[[#This Row],[ID_equipo]],Table1[[#All],[ID]],0))</f>
        <v>MIB</v>
      </c>
      <c r="E8" t="str">
        <f>INDEX(Table1[[#All],[Categoría]],MATCH(Table5[[#This Row],[ID_equipo]],Table1[[#All],[ID]],0))</f>
        <v>Monster</v>
      </c>
      <c r="F8" t="str">
        <f>INDEX(Table1[[#All],[Ciclo]],MATCH(Table5[[#This Row],[ID_equipo]],Table1[[#All],[ID]],0))</f>
        <v>A</v>
      </c>
      <c r="G8" t="str">
        <f>INDEX(Table1[[#All],[Casa]],MATCH(Table5[[#This Row],[ID_equipo]],Table1[[#All],[ID]],0))</f>
        <v>Blue Team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4"/>
      <c r="C9" s="3">
        <v>154</v>
      </c>
      <c r="D9" t="str">
        <f>INDEX(Table1[[#All],[Equipo]],MATCH(Table5[[#This Row],[ID_equipo]],Table1[[#All],[ID]],0))</f>
        <v>cerberus</v>
      </c>
      <c r="E9" t="str">
        <f>INDEX(Table1[[#All],[Categoría]],MATCH(Table5[[#This Row],[ID_equipo]],Table1[[#All],[ID]],0))</f>
        <v>Monster</v>
      </c>
      <c r="F9" t="str">
        <f>INDEX(Table1[[#All],[Ciclo]],MATCH(Table5[[#This Row],[ID_equipo]],Table1[[#All],[ID]],0))</f>
        <v>A</v>
      </c>
      <c r="G9" t="str">
        <f>INDEX(Table1[[#All],[Casa]],MATCH(Table5[[#This Row],[ID_equipo]],Table1[[#All],[ID]],0))</f>
        <v>Red Team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A10" s="4"/>
      <c r="C10" s="3">
        <v>153</v>
      </c>
      <c r="D10" t="str">
        <f>INDEX(Table1[[#All],[Equipo]],MATCH(Table5[[#This Row],[ID_equipo]],Table1[[#All],[ID]],0))</f>
        <v>KNGR2R</v>
      </c>
      <c r="E10" t="str">
        <f>INDEX(Table1[[#All],[Categoría]],MATCH(Table5[[#This Row],[ID_equipo]],Table1[[#All],[ID]],0))</f>
        <v>Monster</v>
      </c>
      <c r="F10" t="str">
        <f>INDEX(Table1[[#All],[Ciclo]],MATCH(Table5[[#This Row],[ID_equipo]],Table1[[#All],[ID]],0))</f>
        <v>A</v>
      </c>
      <c r="G10" t="str">
        <f>INDEX(Table1[[#All],[Casa]],MATCH(Table5[[#This Row],[ID_equipo]],Table1[[#All],[ID]],0))</f>
        <v>Yellow Team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5">
      <c r="A11" s="4"/>
      <c r="C11" s="3">
        <v>152</v>
      </c>
      <c r="D11" t="str">
        <f>INDEX(Table1[[#All],[Equipo]],MATCH(Table5[[#This Row],[ID_equipo]],Table1[[#All],[ID]],0))</f>
        <v>T.R.U.C.H.O.</v>
      </c>
      <c r="E11" t="str">
        <f>INDEX(Table1[[#All],[Categoría]],MATCH(Table5[[#This Row],[ID_equipo]],Table1[[#All],[ID]],0))</f>
        <v>Monster</v>
      </c>
      <c r="F11" t="str">
        <f>INDEX(Table1[[#All],[Ciclo]],MATCH(Table5[[#This Row],[ID_equipo]],Table1[[#All],[ID]],0))</f>
        <v>A</v>
      </c>
      <c r="G11" t="str">
        <f>INDEX(Table1[[#All],[Casa]],MATCH(Table5[[#This Row],[ID_equipo]],Table1[[#All],[ID]],0))</f>
        <v>Blue Team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5">
      <c r="A12" s="4"/>
      <c r="C12" s="3">
        <v>151</v>
      </c>
      <c r="D12" s="3" t="str">
        <f>INDEX(Table1[[#All],[Equipo]],MATCH(Table5[[#This Row],[ID_equipo]],Table1[[#All],[ID]],0))</f>
        <v>Atom</v>
      </c>
      <c r="E12" s="3" t="str">
        <f>INDEX(Table1[[#All],[Categoría]],MATCH(Table5[[#This Row],[ID_equipo]],Table1[[#All],[ID]],0))</f>
        <v>Monster</v>
      </c>
      <c r="F12" s="3" t="str">
        <f>INDEX(Table1[[#All],[Ciclo]],MATCH(Table5[[#This Row],[ID_equipo]],Table1[[#All],[ID]],0))</f>
        <v>A</v>
      </c>
      <c r="G12" s="3" t="str">
        <f>INDEX(Table1[[#All],[Casa]],MATCH(Table5[[#This Row],[ID_equipo]],Table1[[#All],[ID]],0))</f>
        <v>Red Team</v>
      </c>
      <c r="H12" s="3"/>
      <c r="I12" s="3"/>
      <c r="J12" s="3"/>
      <c r="K12" s="3"/>
      <c r="L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C12" s="3"/>
      <c r="AD12" s="3"/>
      <c r="AE12" s="3"/>
      <c r="AF12" s="9"/>
      <c r="AG12" s="9"/>
      <c r="AH12" s="9"/>
      <c r="AI12" s="9"/>
      <c r="AJ12" s="9"/>
      <c r="AK12" s="9"/>
      <c r="AL12" s="9"/>
      <c r="AM12" s="9"/>
      <c r="AN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x14ac:dyDescent="0.25">
      <c r="A13" s="4"/>
      <c r="C13" s="3">
        <v>150</v>
      </c>
      <c r="D13" t="str">
        <f>INDEX(Table1[[#All],[Equipo]],MATCH(Table5[[#This Row],[ID_equipo]],Table1[[#All],[ID]],0))</f>
        <v>Mark-007</v>
      </c>
      <c r="E13" t="str">
        <f>INDEX(Table1[[#All],[Categoría]],MATCH(Table5[[#This Row],[ID_equipo]],Table1[[#All],[ID]],0))</f>
        <v>Monster</v>
      </c>
      <c r="F13" t="str">
        <f>INDEX(Table1[[#All],[Ciclo]],MATCH(Table5[[#This Row],[ID_equipo]],Table1[[#All],[ID]],0))</f>
        <v>A</v>
      </c>
      <c r="G13" t="str">
        <f>INDEX(Table1[[#All],[Casa]],MATCH(Table5[[#This Row],[ID_equipo]],Table1[[#All],[ID]],0))</f>
        <v>Yellow Team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5">
      <c r="A14" s="4"/>
      <c r="C14" s="3">
        <v>172</v>
      </c>
      <c r="D14" t="str">
        <f>INDEX(Table1[[#All],[Equipo]],MATCH(Table5[[#This Row],[ID_equipo]],Table1[[#All],[ID]],0))</f>
        <v>Harver 2.0</v>
      </c>
      <c r="E14" t="str">
        <f>INDEX(Table1[[#All],[Categoría]],MATCH(Table5[[#This Row],[ID_equipo]],Table1[[#All],[ID]],0))</f>
        <v>Rover</v>
      </c>
      <c r="F14" t="str">
        <f>INDEX(Table1[[#All],[Ciclo]],MATCH(Table5[[#This Row],[ID_equipo]],Table1[[#All],[ID]],0))</f>
        <v>A</v>
      </c>
      <c r="G14" t="str">
        <f>INDEX(Table1[[#All],[Casa]],MATCH(Table5[[#This Row],[ID_equipo]],Table1[[#All],[ID]],0))</f>
        <v>Red Team</v>
      </c>
      <c r="AC14" s="3"/>
      <c r="AD14" s="3"/>
      <c r="AE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5">
      <c r="A15" s="4"/>
      <c r="C15" s="3">
        <v>168</v>
      </c>
      <c r="D15" t="str">
        <f>INDEX(Table1[[#All],[Equipo]],MATCH(Table5[[#This Row],[ID_equipo]],Table1[[#All],[ID]],0))</f>
        <v>T-Seven</v>
      </c>
      <c r="E15" t="str">
        <f>INDEX(Table1[[#All],[Categoría]],MATCH(Table5[[#This Row],[ID_equipo]],Table1[[#All],[ID]],0))</f>
        <v>Rover</v>
      </c>
      <c r="F15" t="str">
        <f>INDEX(Table1[[#All],[Ciclo]],MATCH(Table5[[#This Row],[ID_equipo]],Table1[[#All],[ID]],0))</f>
        <v>A</v>
      </c>
      <c r="G15" t="str">
        <f>INDEX(Table1[[#All],[Casa]],MATCH(Table5[[#This Row],[ID_equipo]],Table1[[#All],[ID]],0))</f>
        <v>Yellow Team</v>
      </c>
      <c r="AC15" s="3"/>
      <c r="AD15" s="3"/>
      <c r="AE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5">
      <c r="A16" s="4"/>
      <c r="C16" s="3">
        <v>167</v>
      </c>
      <c r="D16" t="str">
        <f>INDEX(Table1[[#All],[Equipo]],MATCH(Table5[[#This Row],[ID_equipo]],Table1[[#All],[ID]],0))</f>
        <v>Curiolasux</v>
      </c>
      <c r="E16" t="str">
        <f>INDEX(Table1[[#All],[Categoría]],MATCH(Table5[[#This Row],[ID_equipo]],Table1[[#All],[ID]],0))</f>
        <v>Rover</v>
      </c>
      <c r="F16" t="str">
        <f>INDEX(Table1[[#All],[Ciclo]],MATCH(Table5[[#This Row],[ID_equipo]],Table1[[#All],[ID]],0))</f>
        <v>A</v>
      </c>
      <c r="G16" t="str">
        <f>INDEX(Table1[[#All],[Casa]],MATCH(Table5[[#This Row],[ID_equipo]],Table1[[#All],[ID]],0))</f>
        <v>Blue Team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5">
      <c r="A17" s="4"/>
      <c r="C17" s="3">
        <v>166</v>
      </c>
      <c r="D17" t="str">
        <f>INDEX(Table1[[#All],[Equipo]],MATCH(Table5[[#This Row],[ID_equipo]],Table1[[#All],[ID]],0))</f>
        <v>Saktivantamaina</v>
      </c>
      <c r="E17" t="str">
        <f>INDEX(Table1[[#All],[Categoría]],MATCH(Table5[[#This Row],[ID_equipo]],Table1[[#All],[ID]],0))</f>
        <v>Rover</v>
      </c>
      <c r="F17" t="str">
        <f>INDEX(Table1[[#All],[Ciclo]],MATCH(Table5[[#This Row],[ID_equipo]],Table1[[#All],[ID]],0))</f>
        <v>A</v>
      </c>
      <c r="G17" t="str">
        <f>INDEX(Table1[[#All],[Casa]],MATCH(Table5[[#This Row],[ID_equipo]],Table1[[#All],[ID]],0))</f>
        <v>Red Team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4"/>
      <c r="C18" s="3">
        <v>161</v>
      </c>
      <c r="D18" t="str">
        <f>INDEX(Table1[[#All],[Equipo]],MATCH(Table5[[#This Row],[ID_equipo]],Table1[[#All],[ID]],0))</f>
        <v>Ajax</v>
      </c>
      <c r="E18" t="str">
        <f>INDEX(Table1[[#All],[Categoría]],MATCH(Table5[[#This Row],[ID_equipo]],Table1[[#All],[ID]],0))</f>
        <v>Rover</v>
      </c>
      <c r="F18" t="str">
        <f>INDEX(Table1[[#All],[Ciclo]],MATCH(Table5[[#This Row],[ID_equipo]],Table1[[#All],[ID]],0))</f>
        <v>A</v>
      </c>
      <c r="G18" t="str">
        <f>INDEX(Table1[[#All],[Casa]],MATCH(Table5[[#This Row],[ID_equipo]],Table1[[#All],[ID]],0))</f>
        <v>Yellow Team</v>
      </c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x14ac:dyDescent="0.25">
      <c r="A19" s="4"/>
      <c r="C19" s="3">
        <v>171</v>
      </c>
      <c r="D19" t="str">
        <f>INDEX(Table1[[#All],[Equipo]],MATCH(Table5[[#This Row],[ID_equipo]],Table1[[#All],[ID]],0))</f>
        <v>Wilson</v>
      </c>
      <c r="E19" t="str">
        <f>INDEX(Table1[[#All],[Categoría]],MATCH(Table5[[#This Row],[ID_equipo]],Table1[[#All],[ID]],0))</f>
        <v>Sumo</v>
      </c>
      <c r="F19" t="str">
        <f>INDEX(Table1[[#All],[Ciclo]],MATCH(Table5[[#This Row],[ID_equipo]],Table1[[#All],[ID]],0))</f>
        <v>A</v>
      </c>
      <c r="G19" t="str">
        <f>INDEX(Table1[[#All],[Casa]],MATCH(Table5[[#This Row],[ID_equipo]],Table1[[#All],[ID]],0))</f>
        <v>Red Team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5">
      <c r="A20" s="4"/>
      <c r="C20" s="3">
        <v>170</v>
      </c>
      <c r="D20" t="str">
        <f>INDEX(Table1[[#All],[Equipo]],MATCH(Table5[[#This Row],[ID_equipo]],Table1[[#All],[ID]],0))</f>
        <v>Echo-Rogue</v>
      </c>
      <c r="E20" t="str">
        <f>INDEX(Table1[[#All],[Categoría]],MATCH(Table5[[#This Row],[ID_equipo]],Table1[[#All],[ID]],0))</f>
        <v>Sumo</v>
      </c>
      <c r="F20" t="str">
        <f>INDEX(Table1[[#All],[Ciclo]],MATCH(Table5[[#This Row],[ID_equipo]],Table1[[#All],[ID]],0))</f>
        <v>A</v>
      </c>
      <c r="G20" t="str">
        <f>INDEX(Table1[[#All],[Casa]],MATCH(Table5[[#This Row],[ID_equipo]],Table1[[#All],[ID]],0))</f>
        <v>Yellow Team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5">
      <c r="A21" s="4"/>
      <c r="C21" s="3">
        <v>169</v>
      </c>
      <c r="D21" t="str">
        <f>INDEX(Table1[[#All],[Equipo]],MATCH(Table5[[#This Row],[ID_equipo]],Table1[[#All],[ID]],0))</f>
        <v>Kakarot</v>
      </c>
      <c r="E21" t="str">
        <f>INDEX(Table1[[#All],[Categoría]],MATCH(Table5[[#This Row],[ID_equipo]],Table1[[#All],[ID]],0))</f>
        <v>Sumo</v>
      </c>
      <c r="F21" t="str">
        <f>INDEX(Table1[[#All],[Ciclo]],MATCH(Table5[[#This Row],[ID_equipo]],Table1[[#All],[ID]],0))</f>
        <v>A</v>
      </c>
      <c r="G21" t="str">
        <f>INDEX(Table1[[#All],[Casa]],MATCH(Table5[[#This Row],[ID_equipo]],Table1[[#All],[ID]],0))</f>
        <v>Blue Team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4"/>
      <c r="C22" s="3">
        <v>165</v>
      </c>
      <c r="D22" t="str">
        <f>INDEX(Table1[[#All],[Equipo]],MATCH(Table5[[#This Row],[ID_equipo]],Table1[[#All],[ID]],0))</f>
        <v>Undefined</v>
      </c>
      <c r="E22" t="str">
        <f>INDEX(Table1[[#All],[Categoría]],MATCH(Table5[[#This Row],[ID_equipo]],Table1[[#All],[ID]],0))</f>
        <v>Sumo</v>
      </c>
      <c r="F22" t="str">
        <f>INDEX(Table1[[#All],[Ciclo]],MATCH(Table5[[#This Row],[ID_equipo]],Table1[[#All],[ID]],0))</f>
        <v>A</v>
      </c>
      <c r="G22" t="str">
        <f>INDEX(Table1[[#All],[Casa]],MATCH(Table5[[#This Row],[ID_equipo]],Table1[[#All],[ID]],0))</f>
        <v>Red Team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4"/>
      <c r="C23" s="3">
        <v>164</v>
      </c>
      <c r="D23" t="str">
        <f>INDEX(Table1[[#All],[Equipo]],MATCH(Table5[[#This Row],[ID_equipo]],Table1[[#All],[ID]],0))</f>
        <v>Pandora</v>
      </c>
      <c r="E23" t="str">
        <f>INDEX(Table1[[#All],[Categoría]],MATCH(Table5[[#This Row],[ID_equipo]],Table1[[#All],[ID]],0))</f>
        <v>Sumo</v>
      </c>
      <c r="F23" t="str">
        <f>INDEX(Table1[[#All],[Ciclo]],MATCH(Table5[[#This Row],[ID_equipo]],Table1[[#All],[ID]],0))</f>
        <v>A</v>
      </c>
      <c r="G23" t="str">
        <f>INDEX(Table1[[#All],[Casa]],MATCH(Table5[[#This Row],[ID_equipo]],Table1[[#All],[ID]],0))</f>
        <v>Yellow Team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4"/>
      <c r="C24" s="3">
        <v>163</v>
      </c>
      <c r="D24" t="str">
        <f>INDEX(Table1[[#All],[Equipo]],MATCH(Table5[[#This Row],[ID_equipo]],Table1[[#All],[ID]],0))</f>
        <v>La Pampara</v>
      </c>
      <c r="E24" t="str">
        <f>INDEX(Table1[[#All],[Categoría]],MATCH(Table5[[#This Row],[ID_equipo]],Table1[[#All],[ID]],0))</f>
        <v>Sumo</v>
      </c>
      <c r="F24" t="str">
        <f>INDEX(Table1[[#All],[Ciclo]],MATCH(Table5[[#This Row],[ID_equipo]],Table1[[#All],[ID]],0))</f>
        <v>A</v>
      </c>
      <c r="G24" t="str">
        <f>INDEX(Table1[[#All],[Casa]],MATCH(Table5[[#This Row],[ID_equipo]],Table1[[#All],[ID]],0))</f>
        <v>Blue Team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x14ac:dyDescent="0.25">
      <c r="A25" s="4"/>
      <c r="C25" s="3">
        <v>162</v>
      </c>
      <c r="D25" t="str">
        <f>INDEX(Table1[[#All],[Equipo]],MATCH(Table5[[#This Row],[ID_equipo]],Table1[[#All],[ID]],0))</f>
        <v>Sin Equipo</v>
      </c>
      <c r="E25" t="str">
        <f>INDEX(Table1[[#All],[Categoría]],MATCH(Table5[[#This Row],[ID_equipo]],Table1[[#All],[ID]],0))</f>
        <v>Sumo</v>
      </c>
      <c r="F25" t="str">
        <f>INDEX(Table1[[#All],[Ciclo]],MATCH(Table5[[#This Row],[ID_equipo]],Table1[[#All],[ID]],0))</f>
        <v>A</v>
      </c>
      <c r="G25" t="str">
        <f>INDEX(Table1[[#All],[Casa]],MATCH(Table5[[#This Row],[ID_equipo]],Table1[[#All],[ID]],0))</f>
        <v>Red Team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/>
      <c r="C26" s="3">
        <v>160</v>
      </c>
      <c r="D26" t="str">
        <f>INDEX(Table1[[#All],[Equipo]],MATCH(Table5[[#This Row],[ID_equipo]],Table1[[#All],[ID]],0))</f>
        <v>Madness</v>
      </c>
      <c r="E26" t="str">
        <f>INDEX(Table1[[#All],[Categoría]],MATCH(Table5[[#This Row],[ID_equipo]],Table1[[#All],[ID]],0))</f>
        <v>Sumo</v>
      </c>
      <c r="F26" t="str">
        <f>INDEX(Table1[[#All],[Ciclo]],MATCH(Table5[[#This Row],[ID_equipo]],Table1[[#All],[ID]],0))</f>
        <v>A</v>
      </c>
      <c r="G26" t="str">
        <f>INDEX(Table1[[#All],[Casa]],MATCH(Table5[[#This Row],[ID_equipo]],Table1[[#All],[ID]],0))</f>
        <v>Yellow Team</v>
      </c>
    </row>
    <row r="27" spans="1:52" x14ac:dyDescent="0.25">
      <c r="A27" s="4"/>
      <c r="C27" s="3">
        <v>159</v>
      </c>
      <c r="D27" t="str">
        <f>INDEX(Table1[[#All],[Equipo]],MATCH(Table5[[#This Row],[ID_equipo]],Table1[[#All],[ID]],0))</f>
        <v>Kratos</v>
      </c>
      <c r="E27" t="str">
        <f>INDEX(Table1[[#All],[Categoría]],MATCH(Table5[[#This Row],[ID_equipo]],Table1[[#All],[ID]],0))</f>
        <v>Sumo</v>
      </c>
      <c r="F27" t="str">
        <f>INDEX(Table1[[#All],[Ciclo]],MATCH(Table5[[#This Row],[ID_equipo]],Table1[[#All],[ID]],0))</f>
        <v>A</v>
      </c>
      <c r="G27" t="str">
        <f>INDEX(Table1[[#All],[Casa]],MATCH(Table5[[#This Row],[ID_equipo]],Table1[[#All],[ID]],0))</f>
        <v>Blue Team</v>
      </c>
    </row>
    <row r="28" spans="1:52" x14ac:dyDescent="0.25">
      <c r="A28" s="4"/>
      <c r="C28" s="3">
        <v>187</v>
      </c>
      <c r="D28" t="str">
        <f>INDEX(Table1[[#All],[Equipo]],MATCH(Table5[[#This Row],[ID_equipo]],Table1[[#All],[ID]],0))</f>
        <v>Cima 100</v>
      </c>
      <c r="E28" t="str">
        <f>INDEX(Table1[[#All],[Categoría]],MATCH(Table5[[#This Row],[ID_equipo]],Table1[[#All],[ID]],0))</f>
        <v>Monster</v>
      </c>
      <c r="F28" t="str">
        <f>INDEX(Table1[[#All],[Ciclo]],MATCH(Table5[[#This Row],[ID_equipo]],Table1[[#All],[ID]],0))</f>
        <v>B</v>
      </c>
      <c r="G28" t="str">
        <f>INDEX(Table1[[#All],[Casa]],MATCH(Table5[[#This Row],[ID_equipo]],Table1[[#All],[ID]],0))</f>
        <v>Blue Team</v>
      </c>
      <c r="AC28" s="9"/>
      <c r="AD28" s="9"/>
      <c r="AE28" s="9"/>
    </row>
    <row r="29" spans="1:52" x14ac:dyDescent="0.25">
      <c r="A29" s="4"/>
      <c r="C29" s="3">
        <v>180</v>
      </c>
      <c r="D29" t="str">
        <f>INDEX(Table1[[#All],[Equipo]],MATCH(Table5[[#This Row],[ID_equipo]],Table1[[#All],[ID]],0))</f>
        <v>Artorias</v>
      </c>
      <c r="E29" t="str">
        <f>INDEX(Table1[[#All],[Categoría]],MATCH(Table5[[#This Row],[ID_equipo]],Table1[[#All],[ID]],0))</f>
        <v>Monster</v>
      </c>
      <c r="F29" t="str">
        <f>INDEX(Table1[[#All],[Ciclo]],MATCH(Table5[[#This Row],[ID_equipo]],Table1[[#All],[ID]],0))</f>
        <v>B</v>
      </c>
      <c r="G29" t="str">
        <f>INDEX(Table1[[#All],[Casa]],MATCH(Table5[[#This Row],[ID_equipo]],Table1[[#All],[ID]],0))</f>
        <v>Red Team</v>
      </c>
      <c r="AC29" s="9"/>
      <c r="AD29" s="9"/>
      <c r="AE29" s="9"/>
    </row>
    <row r="30" spans="1:52" x14ac:dyDescent="0.25">
      <c r="A30" s="4"/>
      <c r="C30" s="3">
        <v>179</v>
      </c>
      <c r="D30" t="str">
        <f>INDEX(Table1[[#All],[Equipo]],MATCH(Table5[[#This Row],[ID_equipo]],Table1[[#All],[ID]],0))</f>
        <v>GodKiller</v>
      </c>
      <c r="E30" t="str">
        <f>INDEX(Table1[[#All],[Categoría]],MATCH(Table5[[#This Row],[ID_equipo]],Table1[[#All],[ID]],0))</f>
        <v>Monster</v>
      </c>
      <c r="F30" t="str">
        <f>INDEX(Table1[[#All],[Ciclo]],MATCH(Table5[[#This Row],[ID_equipo]],Table1[[#All],[ID]],0))</f>
        <v>B</v>
      </c>
      <c r="G30" t="str">
        <f>INDEX(Table1[[#All],[Casa]],MATCH(Table5[[#This Row],[ID_equipo]],Table1[[#All],[ID]],0))</f>
        <v>Yellow Team</v>
      </c>
    </row>
    <row r="31" spans="1:52" x14ac:dyDescent="0.25">
      <c r="A31" s="4"/>
      <c r="C31" s="3">
        <v>178</v>
      </c>
      <c r="D31" t="str">
        <f>INDEX(Table1[[#All],[Equipo]],MATCH(Table5[[#This Row],[ID_equipo]],Table1[[#All],[ID]],0))</f>
        <v>Don Quijote</v>
      </c>
      <c r="E31" t="str">
        <f>INDEX(Table1[[#All],[Categoría]],MATCH(Table5[[#This Row],[ID_equipo]],Table1[[#All],[ID]],0))</f>
        <v>Monster</v>
      </c>
      <c r="F31" t="str">
        <f>INDEX(Table1[[#All],[Ciclo]],MATCH(Table5[[#This Row],[ID_equipo]],Table1[[#All],[ID]],0))</f>
        <v>B</v>
      </c>
      <c r="G31" t="str">
        <f>INDEX(Table1[[#All],[Casa]],MATCH(Table5[[#This Row],[ID_equipo]],Table1[[#All],[ID]],0))</f>
        <v>Blue Team</v>
      </c>
    </row>
    <row r="32" spans="1:52" x14ac:dyDescent="0.25">
      <c r="A32" s="4"/>
      <c r="C32" s="3">
        <v>176</v>
      </c>
      <c r="D32" t="str">
        <f>INDEX(Table1[[#All],[Equipo]],MATCH(Table5[[#This Row],[ID_equipo]],Table1[[#All],[ID]],0))</f>
        <v>Ikon ALLY</v>
      </c>
      <c r="E32" t="str">
        <f>INDEX(Table1[[#All],[Categoría]],MATCH(Table5[[#This Row],[ID_equipo]],Table1[[#All],[ID]],0))</f>
        <v>Monster</v>
      </c>
      <c r="F32" t="str">
        <f>INDEX(Table1[[#All],[Ciclo]],MATCH(Table5[[#This Row],[ID_equipo]],Table1[[#All],[ID]],0))</f>
        <v>B</v>
      </c>
      <c r="G32" t="str">
        <f>INDEX(Table1[[#All],[Casa]],MATCH(Table5[[#This Row],[ID_equipo]],Table1[[#All],[ID]],0))</f>
        <v>Red Team</v>
      </c>
    </row>
    <row r="33" spans="1:31" x14ac:dyDescent="0.25">
      <c r="A33" s="4"/>
      <c r="C33" s="3">
        <v>174</v>
      </c>
      <c r="D33" t="str">
        <f>INDEX(Table1[[#All],[Equipo]],MATCH(Table5[[#This Row],[ID_equipo]],Table1[[#All],[ID]],0))</f>
        <v>JESKAI</v>
      </c>
      <c r="E33" t="str">
        <f>INDEX(Table1[[#All],[Categoría]],MATCH(Table5[[#This Row],[ID_equipo]],Table1[[#All],[ID]],0))</f>
        <v>Monster</v>
      </c>
      <c r="F33" t="str">
        <f>INDEX(Table1[[#All],[Ciclo]],MATCH(Table5[[#This Row],[ID_equipo]],Table1[[#All],[ID]],0))</f>
        <v>B</v>
      </c>
      <c r="G33" t="str">
        <f>INDEX(Table1[[#All],[Casa]],MATCH(Table5[[#This Row],[ID_equipo]],Table1[[#All],[ID]],0))</f>
        <v>Yellow Team</v>
      </c>
    </row>
    <row r="34" spans="1:31" x14ac:dyDescent="0.25">
      <c r="A34" s="4"/>
      <c r="C34" s="3">
        <v>186</v>
      </c>
      <c r="D34" t="str">
        <f>INDEX(Table1[[#All],[Equipo]],MATCH(Table5[[#This Row],[ID_equipo]],Table1[[#All],[ID]],0))</f>
        <v>Tony</v>
      </c>
      <c r="E34" t="str">
        <f>INDEX(Table1[[#All],[Categoría]],MATCH(Table5[[#This Row],[ID_equipo]],Table1[[#All],[ID]],0))</f>
        <v>Rover</v>
      </c>
      <c r="F34" t="str">
        <f>INDEX(Table1[[#All],[Ciclo]],MATCH(Table5[[#This Row],[ID_equipo]],Table1[[#All],[ID]],0))</f>
        <v>B</v>
      </c>
      <c r="G34" t="str">
        <f>INDEX(Table1[[#All],[Casa]],MATCH(Table5[[#This Row],[ID_equipo]],Table1[[#All],[ID]],0))</f>
        <v>Yellow Team</v>
      </c>
    </row>
    <row r="35" spans="1:31" x14ac:dyDescent="0.25">
      <c r="A35" s="4"/>
      <c r="C35" s="3">
        <v>183</v>
      </c>
      <c r="D35" t="str">
        <f>INDEX(Table1[[#All],[Equipo]],MATCH(Table5[[#This Row],[ID_equipo]],Table1[[#All],[ID]],0))</f>
        <v>Quimera</v>
      </c>
      <c r="E35" t="str">
        <f>INDEX(Table1[[#All],[Categoría]],MATCH(Table5[[#This Row],[ID_equipo]],Table1[[#All],[ID]],0))</f>
        <v>Rover</v>
      </c>
      <c r="F35" t="str">
        <f>INDEX(Table1[[#All],[Ciclo]],MATCH(Table5[[#This Row],[ID_equipo]],Table1[[#All],[ID]],0))</f>
        <v>B</v>
      </c>
      <c r="G35" t="str">
        <f>INDEX(Table1[[#All],[Casa]],MATCH(Table5[[#This Row],[ID_equipo]],Table1[[#All],[ID]],0))</f>
        <v>Blue Team</v>
      </c>
      <c r="AC35" s="3"/>
      <c r="AD35" s="3"/>
      <c r="AE35" s="3"/>
    </row>
    <row r="36" spans="1:31" x14ac:dyDescent="0.25">
      <c r="A36" s="4"/>
      <c r="C36" s="3">
        <v>185</v>
      </c>
      <c r="D36" t="str">
        <f>INDEX(Table1[[#All],[Equipo]],MATCH(Table5[[#This Row],[ID_equipo]],Table1[[#All],[ID]],0))</f>
        <v>Dark-Star</v>
      </c>
      <c r="E36" t="str">
        <f>INDEX(Table1[[#All],[Categoría]],MATCH(Table5[[#This Row],[ID_equipo]],Table1[[#All],[ID]],0))</f>
        <v>Sumo</v>
      </c>
      <c r="F36" t="str">
        <f>INDEX(Table1[[#All],[Ciclo]],MATCH(Table5[[#This Row],[ID_equipo]],Table1[[#All],[ID]],0))</f>
        <v>B</v>
      </c>
      <c r="G36" t="str">
        <f>INDEX(Table1[[#All],[Casa]],MATCH(Table5[[#This Row],[ID_equipo]],Table1[[#All],[ID]],0))</f>
        <v>Red Team</v>
      </c>
    </row>
    <row r="37" spans="1:31" x14ac:dyDescent="0.25">
      <c r="A37" s="4"/>
      <c r="C37" s="3">
        <v>184</v>
      </c>
      <c r="D37" t="str">
        <f>INDEX(Table1[[#All],[Equipo]],MATCH(Table5[[#This Row],[ID_equipo]],Table1[[#All],[ID]],0))</f>
        <v>Kakuryu</v>
      </c>
      <c r="E37" t="str">
        <f>INDEX(Table1[[#All],[Categoría]],MATCH(Table5[[#This Row],[ID_equipo]],Table1[[#All],[ID]],0))</f>
        <v>Sumo</v>
      </c>
      <c r="F37" t="str">
        <f>INDEX(Table1[[#All],[Ciclo]],MATCH(Table5[[#This Row],[ID_equipo]],Table1[[#All],[ID]],0))</f>
        <v>B</v>
      </c>
      <c r="G37" t="str">
        <f>INDEX(Table1[[#All],[Casa]],MATCH(Table5[[#This Row],[ID_equipo]],Table1[[#All],[ID]],0))</f>
        <v>Yellow Team</v>
      </c>
    </row>
    <row r="38" spans="1:31" x14ac:dyDescent="0.25">
      <c r="A38" s="4"/>
      <c r="C38" s="3">
        <v>182</v>
      </c>
      <c r="D38" t="str">
        <f>INDEX(Table1[[#All],[Equipo]],MATCH(Table5[[#This Row],[ID_equipo]],Table1[[#All],[ID]],0))</f>
        <v>Mojojojo</v>
      </c>
      <c r="E38" t="str">
        <f>INDEX(Table1[[#All],[Categoría]],MATCH(Table5[[#This Row],[ID_equipo]],Table1[[#All],[ID]],0))</f>
        <v>Sumo</v>
      </c>
      <c r="F38" t="str">
        <f>INDEX(Table1[[#All],[Ciclo]],MATCH(Table5[[#This Row],[ID_equipo]],Table1[[#All],[ID]],0))</f>
        <v>B</v>
      </c>
      <c r="G38" t="str">
        <f>INDEX(Table1[[#All],[Casa]],MATCH(Table5[[#This Row],[ID_equipo]],Table1[[#All],[ID]],0))</f>
        <v>Blue Team</v>
      </c>
    </row>
    <row r="39" spans="1:31" x14ac:dyDescent="0.25">
      <c r="A39" s="4"/>
      <c r="C39" s="3">
        <v>181</v>
      </c>
      <c r="D39" t="str">
        <f>INDEX(Table1[[#All],[Equipo]],MATCH(Table5[[#This Row],[ID_equipo]],Table1[[#All],[ID]],0))</f>
        <v>Syfurios X</v>
      </c>
      <c r="E39" t="str">
        <f>INDEX(Table1[[#All],[Categoría]],MATCH(Table5[[#This Row],[ID_equipo]],Table1[[#All],[ID]],0))</f>
        <v>Sumo</v>
      </c>
      <c r="F39" t="str">
        <f>INDEX(Table1[[#All],[Ciclo]],MATCH(Table5[[#This Row],[ID_equipo]],Table1[[#All],[ID]],0))</f>
        <v>B</v>
      </c>
      <c r="G39" t="str">
        <f>INDEX(Table1[[#All],[Casa]],MATCH(Table5[[#This Row],[ID_equipo]],Table1[[#All],[ID]],0))</f>
        <v>Red Team</v>
      </c>
    </row>
    <row r="40" spans="1:31" x14ac:dyDescent="0.25">
      <c r="A40" s="4"/>
      <c r="C40" s="3">
        <v>177</v>
      </c>
      <c r="D40" t="str">
        <f>INDEX(Table1[[#All],[Equipo]],MATCH(Table5[[#This Row],[ID_equipo]],Table1[[#All],[ID]],0))</f>
        <v>JMJ</v>
      </c>
      <c r="E40" t="str">
        <f>INDEX(Table1[[#All],[Categoría]],MATCH(Table5[[#This Row],[ID_equipo]],Table1[[#All],[ID]],0))</f>
        <v>Sumo</v>
      </c>
      <c r="F40" t="str">
        <f>INDEX(Table1[[#All],[Ciclo]],MATCH(Table5[[#This Row],[ID_equipo]],Table1[[#All],[ID]],0))</f>
        <v>B</v>
      </c>
      <c r="G40" t="str">
        <f>INDEX(Table1[[#All],[Casa]],MATCH(Table5[[#This Row],[ID_equipo]],Table1[[#All],[ID]],0))</f>
        <v>Yellow Team</v>
      </c>
    </row>
    <row r="41" spans="1:31" x14ac:dyDescent="0.25">
      <c r="A41" s="4"/>
      <c r="C41" s="3">
        <v>175</v>
      </c>
      <c r="D41" t="str">
        <f>INDEX(Table1[[#All],[Equipo]],MATCH(Table5[[#This Row],[ID_equipo]],Table1[[#All],[ID]],0))</f>
        <v>Tamioka San</v>
      </c>
      <c r="E41" t="str">
        <f>INDEX(Table1[[#All],[Categoría]],MATCH(Table5[[#This Row],[ID_equipo]],Table1[[#All],[ID]],0))</f>
        <v>Sumo</v>
      </c>
      <c r="F41" t="str">
        <f>INDEX(Table1[[#All],[Ciclo]],MATCH(Table5[[#This Row],[ID_equipo]],Table1[[#All],[ID]],0))</f>
        <v>B</v>
      </c>
      <c r="G41" t="str">
        <f>INDEX(Table1[[#All],[Casa]],MATCH(Table5[[#This Row],[ID_equipo]],Table1[[#All],[ID]],0))</f>
        <v>Blue Team</v>
      </c>
    </row>
    <row r="42" spans="1:31" x14ac:dyDescent="0.25">
      <c r="A42" s="4"/>
      <c r="D42" t="e">
        <f>INDEX(Table1[[#All],[Equipo]],MATCH(Table5[[#This Row],[ID_equipo]],Table1[[#All],[ID]],0))</f>
        <v>#N/A</v>
      </c>
      <c r="E42" t="e">
        <f>INDEX(Table1[[#All],[Categoría]],MATCH(Table5[[#This Row],[ID_equipo]],Table1[[#All],[ID]],0))</f>
        <v>#N/A</v>
      </c>
      <c r="F42" t="e">
        <f>INDEX(Table1[[#All],[Ciclo]],MATCH(Table5[[#This Row],[ID_equipo]],Table1[[#All],[ID]],0))</f>
        <v>#N/A</v>
      </c>
      <c r="G42" t="e">
        <f>INDEX(Table1[[#All],[Casa]],MATCH(Table5[[#This Row],[ID_equipo]],Table1[[#All],[ID]],0))</f>
        <v>#N/A</v>
      </c>
    </row>
    <row r="43" spans="1:31" x14ac:dyDescent="0.25">
      <c r="A43" s="4"/>
      <c r="D43" t="e">
        <f>INDEX(Table1[[#All],[Equipo]],MATCH(Table5[[#This Row],[ID_equipo]],Table1[[#All],[ID]],0))</f>
        <v>#N/A</v>
      </c>
      <c r="E43" t="e">
        <f>INDEX(Table1[[#All],[Categoría]],MATCH(Table5[[#This Row],[ID_equipo]],Table1[[#All],[ID]],0))</f>
        <v>#N/A</v>
      </c>
      <c r="F43" t="e">
        <f>INDEX(Table1[[#All],[Ciclo]],MATCH(Table5[[#This Row],[ID_equipo]],Table1[[#All],[ID]],0))</f>
        <v>#N/A</v>
      </c>
      <c r="G43" t="e">
        <f>INDEX(Table1[[#All],[Casa]],MATCH(Table5[[#This Row],[ID_equipo]],Table1[[#All],[ID]],0))</f>
        <v>#N/A</v>
      </c>
    </row>
    <row r="44" spans="1:31" x14ac:dyDescent="0.25">
      <c r="A44" s="4"/>
      <c r="D44" t="e">
        <f>INDEX(Table1[[#All],[Equipo]],MATCH(Table5[[#This Row],[ID_equipo]],Table1[[#All],[ID]],0))</f>
        <v>#N/A</v>
      </c>
      <c r="E44" t="e">
        <f>INDEX(Table1[[#All],[Categoría]],MATCH(Table5[[#This Row],[ID_equipo]],Table1[[#All],[ID]],0))</f>
        <v>#N/A</v>
      </c>
      <c r="F44" t="e">
        <f>INDEX(Table1[[#All],[Ciclo]],MATCH(Table5[[#This Row],[ID_equipo]],Table1[[#All],[ID]],0))</f>
        <v>#N/A</v>
      </c>
      <c r="G44" t="e">
        <f>INDEX(Table1[[#All],[Casa]],MATCH(Table5[[#This Row],[ID_equipo]],Table1[[#All],[ID]],0))</f>
        <v>#N/A</v>
      </c>
    </row>
    <row r="45" spans="1:31" x14ac:dyDescent="0.25">
      <c r="A45" s="4"/>
      <c r="D45" t="e">
        <f>INDEX(Table1[[#All],[Equipo]],MATCH(Table5[[#This Row],[ID_equipo]],Table1[[#All],[ID]],0))</f>
        <v>#N/A</v>
      </c>
      <c r="E45" t="e">
        <f>INDEX(Table1[[#All],[Categoría]],MATCH(Table5[[#This Row],[ID_equipo]],Table1[[#All],[ID]],0))</f>
        <v>#N/A</v>
      </c>
      <c r="F45" t="e">
        <f>INDEX(Table1[[#All],[Ciclo]],MATCH(Table5[[#This Row],[ID_equipo]],Table1[[#All],[ID]],0))</f>
        <v>#N/A</v>
      </c>
      <c r="G45" t="e">
        <f>INDEX(Table1[[#All],[Casa]],MATCH(Table5[[#This Row],[ID_equipo]],Table1[[#All],[ID]],0))</f>
        <v>#N/A</v>
      </c>
    </row>
    <row r="46" spans="1:31" x14ac:dyDescent="0.25">
      <c r="A46" s="4"/>
      <c r="D46" t="e">
        <f>INDEX(Table1[[#All],[Equipo]],MATCH(Table5[[#This Row],[ID_equipo]],Table1[[#All],[ID]],0))</f>
        <v>#N/A</v>
      </c>
      <c r="E46" t="e">
        <f>INDEX(Table1[[#All],[Categoría]],MATCH(Table5[[#This Row],[ID_equipo]],Table1[[#All],[ID]],0))</f>
        <v>#N/A</v>
      </c>
      <c r="F46" t="e">
        <f>INDEX(Table1[[#All],[Ciclo]],MATCH(Table5[[#This Row],[ID_equipo]],Table1[[#All],[ID]],0))</f>
        <v>#N/A</v>
      </c>
      <c r="G46" t="e">
        <f>INDEX(Table1[[#All],[Casa]],MATCH(Table5[[#This Row],[ID_equipo]],Table1[[#All],[ID]],0))</f>
        <v>#N/A</v>
      </c>
    </row>
    <row r="47" spans="1:31" x14ac:dyDescent="0.25">
      <c r="A47" s="4"/>
      <c r="D47" t="e">
        <f>INDEX(Table1[[#All],[Equipo]],MATCH(Table5[[#This Row],[ID_equipo]],Table1[[#All],[ID]],0))</f>
        <v>#N/A</v>
      </c>
      <c r="E47" t="e">
        <f>INDEX(Table1[[#All],[Categoría]],MATCH(Table5[[#This Row],[ID_equipo]],Table1[[#All],[ID]],0))</f>
        <v>#N/A</v>
      </c>
      <c r="F47" t="e">
        <f>INDEX(Table1[[#All],[Ciclo]],MATCH(Table5[[#This Row],[ID_equipo]],Table1[[#All],[ID]],0))</f>
        <v>#N/A</v>
      </c>
      <c r="G47" t="e">
        <f>INDEX(Table1[[#All],[Casa]],MATCH(Table5[[#This Row],[ID_equipo]],Table1[[#All],[ID]],0))</f>
        <v>#N/A</v>
      </c>
    </row>
    <row r="48" spans="1:31" x14ac:dyDescent="0.25">
      <c r="A48" s="4"/>
      <c r="D48" t="e">
        <f>INDEX(Table1[[#All],[Equipo]],MATCH(Table5[[#This Row],[ID_equipo]],Table1[[#All],[ID]],0))</f>
        <v>#N/A</v>
      </c>
      <c r="E48" t="e">
        <f>INDEX(Table1[[#All],[Categoría]],MATCH(Table5[[#This Row],[ID_equipo]],Table1[[#All],[ID]],0))</f>
        <v>#N/A</v>
      </c>
      <c r="F48" t="e">
        <f>INDEX(Table1[[#All],[Ciclo]],MATCH(Table5[[#This Row],[ID_equipo]],Table1[[#All],[ID]],0))</f>
        <v>#N/A</v>
      </c>
      <c r="G48" t="e">
        <f>INDEX(Table1[[#All],[Casa]],MATCH(Table5[[#This Row],[ID_equipo]],Table1[[#All],[ID]],0))</f>
        <v>#N/A</v>
      </c>
    </row>
    <row r="49" spans="1:7" x14ac:dyDescent="0.25">
      <c r="A49" s="4"/>
      <c r="D49" t="e">
        <f>INDEX(Table1[[#All],[Equipo]],MATCH(Table5[[#This Row],[ID_equipo]],Table1[[#All],[ID]],0))</f>
        <v>#N/A</v>
      </c>
      <c r="E49" t="e">
        <f>INDEX(Table1[[#All],[Categoría]],MATCH(Table5[[#This Row],[ID_equipo]],Table1[[#All],[ID]],0))</f>
        <v>#N/A</v>
      </c>
      <c r="F49" t="e">
        <f>INDEX(Table1[[#All],[Ciclo]],MATCH(Table5[[#This Row],[ID_equipo]],Table1[[#All],[ID]],0))</f>
        <v>#N/A</v>
      </c>
      <c r="G49" t="e">
        <f>INDEX(Table1[[#All],[Casa]],MATCH(Table5[[#This Row],[ID_equipo]],Table1[[#All],[ID]],0))</f>
        <v>#N/A</v>
      </c>
    </row>
    <row r="50" spans="1:7" x14ac:dyDescent="0.25">
      <c r="A50" s="4"/>
      <c r="D50" t="e">
        <f>INDEX(Table1[[#All],[Equipo]],MATCH(Table5[[#This Row],[ID_equipo]],Table1[[#All],[ID]],0))</f>
        <v>#N/A</v>
      </c>
      <c r="E50" t="e">
        <f>INDEX(Table1[[#All],[Categoría]],MATCH(Table5[[#This Row],[ID_equipo]],Table1[[#All],[ID]],0))</f>
        <v>#N/A</v>
      </c>
      <c r="F50" t="e">
        <f>INDEX(Table1[[#All],[Ciclo]],MATCH(Table5[[#This Row],[ID_equipo]],Table1[[#All],[ID]],0))</f>
        <v>#N/A</v>
      </c>
      <c r="G50" t="e">
        <f>INDEX(Table1[[#All],[Casa]],MATCH(Table5[[#This Row],[ID_equipo]],Table1[[#All],[ID]],0))</f>
        <v>#N/A</v>
      </c>
    </row>
    <row r="51" spans="1:7" x14ac:dyDescent="0.25">
      <c r="A51" s="4"/>
      <c r="D51" t="e">
        <f>INDEX(Table1[[#All],[Equipo]],MATCH(Table5[[#This Row],[ID_equipo]],Table1[[#All],[ID]],0))</f>
        <v>#N/A</v>
      </c>
      <c r="E51" t="e">
        <f>INDEX(Table1[[#All],[Categoría]],MATCH(Table5[[#This Row],[ID_equipo]],Table1[[#All],[ID]],0))</f>
        <v>#N/A</v>
      </c>
      <c r="F51" t="e">
        <f>INDEX(Table1[[#All],[Ciclo]],MATCH(Table5[[#This Row],[ID_equipo]],Table1[[#All],[ID]],0))</f>
        <v>#N/A</v>
      </c>
      <c r="G51" t="e">
        <f>INDEX(Table1[[#All],[Casa]],MATCH(Table5[[#This Row],[ID_equipo]],Table1[[#All],[ID]],0))</f>
        <v>#N/A</v>
      </c>
    </row>
    <row r="52" spans="1:7" x14ac:dyDescent="0.25">
      <c r="A52" s="4"/>
      <c r="D52" t="e">
        <f>INDEX(Table1[[#All],[Equipo]],MATCH(Table5[[#This Row],[ID_equipo]],Table1[[#All],[ID]],0))</f>
        <v>#N/A</v>
      </c>
      <c r="E52" t="e">
        <f>INDEX(Table1[[#All],[Categoría]],MATCH(Table5[[#This Row],[ID_equipo]],Table1[[#All],[ID]],0))</f>
        <v>#N/A</v>
      </c>
      <c r="F52" t="e">
        <f>INDEX(Table1[[#All],[Ciclo]],MATCH(Table5[[#This Row],[ID_equipo]],Table1[[#All],[ID]],0))</f>
        <v>#N/A</v>
      </c>
      <c r="G52" t="e">
        <f>INDEX(Table1[[#All],[Casa]],MATCH(Table5[[#This Row],[ID_equipo]],Table1[[#All],[ID]],0))</f>
        <v>#N/A</v>
      </c>
    </row>
    <row r="53" spans="1:7" x14ac:dyDescent="0.25">
      <c r="A53" s="4"/>
      <c r="D53" t="e">
        <f>INDEX(Table1[[#All],[Equipo]],MATCH(Table5[[#This Row],[ID_equipo]],Table1[[#All],[ID]],0))</f>
        <v>#N/A</v>
      </c>
      <c r="E53" t="e">
        <f>INDEX(Table1[[#All],[Categoría]],MATCH(Table5[[#This Row],[ID_equipo]],Table1[[#All],[ID]],0))</f>
        <v>#N/A</v>
      </c>
      <c r="F53" t="e">
        <f>INDEX(Table1[[#All],[Ciclo]],MATCH(Table5[[#This Row],[ID_equipo]],Table1[[#All],[ID]],0))</f>
        <v>#N/A</v>
      </c>
      <c r="G53" t="e">
        <f>INDEX(Table1[[#All],[Casa]],MATCH(Table5[[#This Row],[ID_equipo]],Table1[[#All],[ID]],0))</f>
        <v>#N/A</v>
      </c>
    </row>
    <row r="54" spans="1:7" x14ac:dyDescent="0.25">
      <c r="A54" s="4"/>
      <c r="D54" t="e">
        <f>INDEX(Table1[[#All],[Equipo]],MATCH(Table5[[#This Row],[ID_equipo]],Table1[[#All],[ID]],0))</f>
        <v>#N/A</v>
      </c>
      <c r="E54" t="e">
        <f>INDEX(Table1[[#All],[Categoría]],MATCH(Table5[[#This Row],[ID_equipo]],Table1[[#All],[ID]],0))</f>
        <v>#N/A</v>
      </c>
      <c r="F54" t="e">
        <f>INDEX(Table1[[#All],[Ciclo]],MATCH(Table5[[#This Row],[ID_equipo]],Table1[[#All],[ID]],0))</f>
        <v>#N/A</v>
      </c>
      <c r="G54" t="e">
        <f>INDEX(Table1[[#All],[Casa]],MATCH(Table5[[#This Row],[ID_equipo]],Table1[[#All],[ID]],0))</f>
        <v>#N/A</v>
      </c>
    </row>
    <row r="55" spans="1:7" x14ac:dyDescent="0.25">
      <c r="A55" s="4"/>
      <c r="D55" t="e">
        <f>INDEX(Table1[[#All],[Equipo]],MATCH(Table5[[#This Row],[ID_equipo]],Table1[[#All],[ID]],0))</f>
        <v>#N/A</v>
      </c>
      <c r="E55" t="e">
        <f>INDEX(Table1[[#All],[Categoría]],MATCH(Table5[[#This Row],[ID_equipo]],Table1[[#All],[ID]],0))</f>
        <v>#N/A</v>
      </c>
      <c r="F55" t="e">
        <f>INDEX(Table1[[#All],[Ciclo]],MATCH(Table5[[#This Row],[ID_equipo]],Table1[[#All],[ID]],0))</f>
        <v>#N/A</v>
      </c>
      <c r="G55" t="e">
        <f>INDEX(Table1[[#All],[Casa]],MATCH(Table5[[#This Row],[ID_equipo]],Table1[[#All],[ID]],0))</f>
        <v>#N/A</v>
      </c>
    </row>
    <row r="56" spans="1:7" x14ac:dyDescent="0.25">
      <c r="A56" s="4"/>
      <c r="D56" t="e">
        <f>INDEX(Table1[[#All],[Equipo]],MATCH(Table5[[#This Row],[ID_equipo]],Table1[[#All],[ID]],0))</f>
        <v>#N/A</v>
      </c>
      <c r="E56" t="e">
        <f>INDEX(Table1[[#All],[Categoría]],MATCH(Table5[[#This Row],[ID_equipo]],Table1[[#All],[ID]],0))</f>
        <v>#N/A</v>
      </c>
      <c r="F56" t="e">
        <f>INDEX(Table1[[#All],[Ciclo]],MATCH(Table5[[#This Row],[ID_equipo]],Table1[[#All],[ID]],0))</f>
        <v>#N/A</v>
      </c>
      <c r="G56" t="e">
        <f>INDEX(Table1[[#All],[Casa]],MATCH(Table5[[#This Row],[ID_equipo]],Table1[[#All],[ID]],0))</f>
        <v>#N/A</v>
      </c>
    </row>
    <row r="57" spans="1:7" x14ac:dyDescent="0.25">
      <c r="A57" s="4"/>
      <c r="D57" t="e">
        <f>INDEX(Table1[[#All],[Equipo]],MATCH(Table5[[#This Row],[ID_equipo]],Table1[[#All],[ID]],0))</f>
        <v>#N/A</v>
      </c>
      <c r="E57" t="e">
        <f>INDEX(Table1[[#All],[Categoría]],MATCH(Table5[[#This Row],[ID_equipo]],Table1[[#All],[ID]],0))</f>
        <v>#N/A</v>
      </c>
      <c r="F57" t="e">
        <f>INDEX(Table1[[#All],[Ciclo]],MATCH(Table5[[#This Row],[ID_equipo]],Table1[[#All],[ID]],0))</f>
        <v>#N/A</v>
      </c>
      <c r="G57" t="e">
        <f>INDEX(Table1[[#All],[Casa]],MATCH(Table5[[#This Row],[ID_equipo]],Table1[[#All],[ID]],0))</f>
        <v>#N/A</v>
      </c>
    </row>
    <row r="58" spans="1:7" x14ac:dyDescent="0.25">
      <c r="A58" s="4"/>
      <c r="D58" t="e">
        <f>INDEX(Table1[[#All],[Equipo]],MATCH(Table5[[#This Row],[ID_equipo]],Table1[[#All],[ID]],0))</f>
        <v>#N/A</v>
      </c>
      <c r="E58" t="e">
        <f>INDEX(Table1[[#All],[Categoría]],MATCH(Table5[[#This Row],[ID_equipo]],Table1[[#All],[ID]],0))</f>
        <v>#N/A</v>
      </c>
      <c r="F58" t="e">
        <f>INDEX(Table1[[#All],[Ciclo]],MATCH(Table5[[#This Row],[ID_equipo]],Table1[[#All],[ID]],0))</f>
        <v>#N/A</v>
      </c>
      <c r="G58" t="e">
        <f>INDEX(Table1[[#All],[Casa]],MATCH(Table5[[#This Row],[ID_equipo]],Table1[[#All],[ID]],0))</f>
        <v>#N/A</v>
      </c>
    </row>
    <row r="59" spans="1:7" x14ac:dyDescent="0.25">
      <c r="A59" s="4"/>
      <c r="D59" t="e">
        <f>INDEX(Table1[[#All],[Equipo]],MATCH(Table5[[#This Row],[ID_equipo]],Table1[[#All],[ID]],0))</f>
        <v>#N/A</v>
      </c>
      <c r="E59" t="e">
        <f>INDEX(Table1[[#All],[Categoría]],MATCH(Table5[[#This Row],[ID_equipo]],Table1[[#All],[ID]],0))</f>
        <v>#N/A</v>
      </c>
      <c r="F59" t="e">
        <f>INDEX(Table1[[#All],[Ciclo]],MATCH(Table5[[#This Row],[ID_equipo]],Table1[[#All],[ID]],0))</f>
        <v>#N/A</v>
      </c>
      <c r="G59" t="e">
        <f>INDEX(Table1[[#All],[Casa]],MATCH(Table5[[#This Row],[ID_equipo]],Table1[[#All],[ID]],0))</f>
        <v>#N/A</v>
      </c>
    </row>
    <row r="60" spans="1:7" x14ac:dyDescent="0.25">
      <c r="A60" s="4"/>
      <c r="D60" t="e">
        <f>INDEX(Table1[[#All],[Equipo]],MATCH(Table5[[#This Row],[ID_equipo]],Table1[[#All],[ID]],0))</f>
        <v>#N/A</v>
      </c>
      <c r="E60" t="e">
        <f>INDEX(Table1[[#All],[Categoría]],MATCH(Table5[[#This Row],[ID_equipo]],Table1[[#All],[ID]],0))</f>
        <v>#N/A</v>
      </c>
      <c r="F60" t="e">
        <f>INDEX(Table1[[#All],[Ciclo]],MATCH(Table5[[#This Row],[ID_equipo]],Table1[[#All],[ID]],0))</f>
        <v>#N/A</v>
      </c>
      <c r="G60" t="e">
        <f>INDEX(Table1[[#All],[Casa]],MATCH(Table5[[#This Row],[ID_equipo]],Table1[[#All],[ID]],0))</f>
        <v>#N/A</v>
      </c>
    </row>
    <row r="61" spans="1:7" x14ac:dyDescent="0.25">
      <c r="A61" s="4"/>
      <c r="D61" t="e">
        <f>INDEX(Table1[[#All],[Equipo]],MATCH(Table5[[#This Row],[ID_equipo]],Table1[[#All],[ID]],0))</f>
        <v>#N/A</v>
      </c>
      <c r="E61" t="e">
        <f>INDEX(Table1[[#All],[Categoría]],MATCH(Table5[[#This Row],[ID_equipo]],Table1[[#All],[ID]],0))</f>
        <v>#N/A</v>
      </c>
      <c r="F61" t="e">
        <f>INDEX(Table1[[#All],[Ciclo]],MATCH(Table5[[#This Row],[ID_equipo]],Table1[[#All],[ID]],0))</f>
        <v>#N/A</v>
      </c>
      <c r="G61" t="e">
        <f>INDEX(Table1[[#All],[Casa]],MATCH(Table5[[#This Row],[ID_equipo]],Table1[[#All],[ID]],0))</f>
        <v>#N/A</v>
      </c>
    </row>
    <row r="62" spans="1:7" x14ac:dyDescent="0.25">
      <c r="A62" s="4"/>
      <c r="D62" t="e">
        <f>INDEX(Table1[[#All],[Equipo]],MATCH(Table5[[#This Row],[ID_equipo]],Table1[[#All],[ID]],0))</f>
        <v>#N/A</v>
      </c>
      <c r="E62" t="e">
        <f>INDEX(Table1[[#All],[Categoría]],MATCH(Table5[[#This Row],[ID_equipo]],Table1[[#All],[ID]],0))</f>
        <v>#N/A</v>
      </c>
      <c r="F62" t="e">
        <f>INDEX(Table1[[#All],[Ciclo]],MATCH(Table5[[#This Row],[ID_equipo]],Table1[[#All],[ID]],0))</f>
        <v>#N/A</v>
      </c>
      <c r="G62" t="e">
        <f>INDEX(Table1[[#All],[Casa]],MATCH(Table5[[#This Row],[ID_equipo]],Table1[[#All],[ID]],0))</f>
        <v>#N/A</v>
      </c>
    </row>
    <row r="63" spans="1:7" x14ac:dyDescent="0.25">
      <c r="A63" s="4"/>
      <c r="D63" t="e">
        <f>INDEX(Table1[[#All],[Equipo]],MATCH(Table5[[#This Row],[ID_equipo]],Table1[[#All],[ID]],0))</f>
        <v>#N/A</v>
      </c>
      <c r="E63" t="e">
        <f>INDEX(Table1[[#All],[Categoría]],MATCH(Table5[[#This Row],[ID_equipo]],Table1[[#All],[ID]],0))</f>
        <v>#N/A</v>
      </c>
      <c r="F63" t="e">
        <f>INDEX(Table1[[#All],[Ciclo]],MATCH(Table5[[#This Row],[ID_equipo]],Table1[[#All],[ID]],0))</f>
        <v>#N/A</v>
      </c>
      <c r="G63" t="e">
        <f>INDEX(Table1[[#All],[Casa]],MATCH(Table5[[#This Row],[ID_equipo]],Table1[[#All],[ID]],0))</f>
        <v>#N/A</v>
      </c>
    </row>
    <row r="64" spans="1:7" x14ac:dyDescent="0.25">
      <c r="A64" s="4"/>
      <c r="D64" t="e">
        <f>INDEX(Table1[[#All],[Equipo]],MATCH(Table5[[#This Row],[ID_equipo]],Table1[[#All],[ID]],0))</f>
        <v>#N/A</v>
      </c>
      <c r="E64" t="e">
        <f>INDEX(Table1[[#All],[Categoría]],MATCH(Table5[[#This Row],[ID_equipo]],Table1[[#All],[ID]],0))</f>
        <v>#N/A</v>
      </c>
      <c r="F64" t="e">
        <f>INDEX(Table1[[#All],[Ciclo]],MATCH(Table5[[#This Row],[ID_equipo]],Table1[[#All],[ID]],0))</f>
        <v>#N/A</v>
      </c>
      <c r="G64" t="e">
        <f>INDEX(Table1[[#All],[Casa]],MATCH(Table5[[#This Row],[ID_equipo]],Table1[[#All],[ID]],0))</f>
        <v>#N/A</v>
      </c>
    </row>
    <row r="65" spans="1:7" x14ac:dyDescent="0.25">
      <c r="A65" s="4"/>
      <c r="D65" t="e">
        <f>INDEX(Table1[[#All],[Equipo]],MATCH(Table5[[#This Row],[ID_equipo]],Table1[[#All],[ID]],0))</f>
        <v>#N/A</v>
      </c>
      <c r="E65" t="e">
        <f>INDEX(Table1[[#All],[Categoría]],MATCH(Table5[[#This Row],[ID_equipo]],Table1[[#All],[ID]],0))</f>
        <v>#N/A</v>
      </c>
      <c r="F65" t="e">
        <f>INDEX(Table1[[#All],[Ciclo]],MATCH(Table5[[#This Row],[ID_equipo]],Table1[[#All],[ID]],0))</f>
        <v>#N/A</v>
      </c>
      <c r="G65" t="e">
        <f>INDEX(Table1[[#All],[Casa]],MATCH(Table5[[#This Row],[ID_equipo]],Table1[[#All],[ID]],0))</f>
        <v>#N/A</v>
      </c>
    </row>
    <row r="66" spans="1:7" x14ac:dyDescent="0.25">
      <c r="A66" s="4"/>
      <c r="D66" t="e">
        <f>INDEX(Table1[[#All],[Equipo]],MATCH(Table5[[#This Row],[ID_equipo]],Table1[[#All],[ID]],0))</f>
        <v>#N/A</v>
      </c>
      <c r="E66" t="e">
        <f>INDEX(Table1[[#All],[Categoría]],MATCH(Table5[[#This Row],[ID_equipo]],Table1[[#All],[ID]],0))</f>
        <v>#N/A</v>
      </c>
      <c r="F66" t="e">
        <f>INDEX(Table1[[#All],[Ciclo]],MATCH(Table5[[#This Row],[ID_equipo]],Table1[[#All],[ID]],0))</f>
        <v>#N/A</v>
      </c>
      <c r="G66" t="e">
        <f>INDEX(Table1[[#All],[Casa]],MATCH(Table5[[#This Row],[ID_equipo]],Table1[[#All],[ID]],0))</f>
        <v>#N/A</v>
      </c>
    </row>
    <row r="67" spans="1:7" x14ac:dyDescent="0.25">
      <c r="A67" s="4"/>
      <c r="D67" t="e">
        <f>INDEX(Table1[[#All],[Equipo]],MATCH(Table5[[#This Row],[ID_equipo]],Table1[[#All],[ID]],0))</f>
        <v>#N/A</v>
      </c>
      <c r="E67" t="e">
        <f>INDEX(Table1[[#All],[Categoría]],MATCH(Table5[[#This Row],[ID_equipo]],Table1[[#All],[ID]],0))</f>
        <v>#N/A</v>
      </c>
      <c r="F67" t="e">
        <f>INDEX(Table1[[#All],[Ciclo]],MATCH(Table5[[#This Row],[ID_equipo]],Table1[[#All],[ID]],0))</f>
        <v>#N/A</v>
      </c>
      <c r="G67" t="e">
        <f>INDEX(Table1[[#All],[Casa]],MATCH(Table5[[#This Row],[ID_equipo]],Table1[[#All],[ID]],0))</f>
        <v>#N/A</v>
      </c>
    </row>
    <row r="68" spans="1:7" x14ac:dyDescent="0.25">
      <c r="A68" s="4"/>
      <c r="D68" t="e">
        <f>INDEX(Table1[[#All],[Equipo]],MATCH(Table5[[#This Row],[ID_equipo]],Table1[[#All],[ID]],0))</f>
        <v>#N/A</v>
      </c>
      <c r="E68" t="e">
        <f>INDEX(Table1[[#All],[Categoría]],MATCH(Table5[[#This Row],[ID_equipo]],Table1[[#All],[ID]],0))</f>
        <v>#N/A</v>
      </c>
      <c r="F68" t="e">
        <f>INDEX(Table1[[#All],[Ciclo]],MATCH(Table5[[#This Row],[ID_equipo]],Table1[[#All],[ID]],0))</f>
        <v>#N/A</v>
      </c>
      <c r="G68" t="e">
        <f>INDEX(Table1[[#All],[Casa]],MATCH(Table5[[#This Row],[ID_equipo]],Table1[[#All],[ID]],0))</f>
        <v>#N/A</v>
      </c>
    </row>
    <row r="69" spans="1:7" x14ac:dyDescent="0.25">
      <c r="A69" s="4"/>
      <c r="D69" t="e">
        <f>INDEX(Table1[[#All],[Equipo]],MATCH(Table5[[#This Row],[ID_equipo]],Table1[[#All],[ID]],0))</f>
        <v>#N/A</v>
      </c>
      <c r="E69" t="e">
        <f>INDEX(Table1[[#All],[Categoría]],MATCH(Table5[[#This Row],[ID_equipo]],Table1[[#All],[ID]],0))</f>
        <v>#N/A</v>
      </c>
      <c r="F69" t="e">
        <f>INDEX(Table1[[#All],[Ciclo]],MATCH(Table5[[#This Row],[ID_equipo]],Table1[[#All],[ID]],0))</f>
        <v>#N/A</v>
      </c>
      <c r="G69" t="e">
        <f>INDEX(Table1[[#All],[Casa]],MATCH(Table5[[#This Row],[ID_equipo]],Table1[[#All],[ID]],0))</f>
        <v>#N/A</v>
      </c>
    </row>
    <row r="70" spans="1:7" x14ac:dyDescent="0.25">
      <c r="A70" s="4"/>
      <c r="D70" t="e">
        <f>INDEX(Table1[[#All],[Equipo]],MATCH(Table5[[#This Row],[ID_equipo]],Table1[[#All],[ID]],0))</f>
        <v>#N/A</v>
      </c>
      <c r="E70" t="e">
        <f>INDEX(Table1[[#All],[Categoría]],MATCH(Table5[[#This Row],[ID_equipo]],Table1[[#All],[ID]],0))</f>
        <v>#N/A</v>
      </c>
      <c r="F70" t="e">
        <f>INDEX(Table1[[#All],[Ciclo]],MATCH(Table5[[#This Row],[ID_equipo]],Table1[[#All],[ID]],0))</f>
        <v>#N/A</v>
      </c>
      <c r="G70" t="e">
        <f>INDEX(Table1[[#All],[Casa]],MATCH(Table5[[#This Row],[ID_equipo]],Table1[[#All],[ID]],0))</f>
        <v>#N/A</v>
      </c>
    </row>
    <row r="71" spans="1:7" x14ac:dyDescent="0.25">
      <c r="A71" s="4"/>
      <c r="D71" t="e">
        <f>INDEX(Table1[[#All],[Equipo]],MATCH(Table5[[#This Row],[ID_equipo]],Table1[[#All],[ID]],0))</f>
        <v>#N/A</v>
      </c>
      <c r="E71" t="e">
        <f>INDEX(Table1[[#All],[Categoría]],MATCH(Table5[[#This Row],[ID_equipo]],Table1[[#All],[ID]],0))</f>
        <v>#N/A</v>
      </c>
      <c r="F71" t="e">
        <f>INDEX(Table1[[#All],[Ciclo]],MATCH(Table5[[#This Row],[ID_equipo]],Table1[[#All],[ID]],0))</f>
        <v>#N/A</v>
      </c>
      <c r="G71" t="e">
        <f>INDEX(Table1[[#All],[Casa]],MATCH(Table5[[#This Row],[ID_equipo]],Table1[[#All],[ID]],0))</f>
        <v>#N/A</v>
      </c>
    </row>
    <row r="72" spans="1:7" x14ac:dyDescent="0.25">
      <c r="A72" s="4"/>
      <c r="D72" t="e">
        <f>INDEX(Table1[[#All],[Equipo]],MATCH(Table5[[#This Row],[ID_equipo]],Table1[[#All],[ID]],0))</f>
        <v>#N/A</v>
      </c>
      <c r="E72" t="e">
        <f>INDEX(Table1[[#All],[Categoría]],MATCH(Table5[[#This Row],[ID_equipo]],Table1[[#All],[ID]],0))</f>
        <v>#N/A</v>
      </c>
      <c r="F72" t="e">
        <f>INDEX(Table1[[#All],[Ciclo]],MATCH(Table5[[#This Row],[ID_equipo]],Table1[[#All],[ID]],0))</f>
        <v>#N/A</v>
      </c>
      <c r="G72" t="e">
        <f>INDEX(Table1[[#All],[Casa]],MATCH(Table5[[#This Row],[ID_equipo]],Table1[[#All],[ID]],0))</f>
        <v>#N/A</v>
      </c>
    </row>
    <row r="73" spans="1:7" x14ac:dyDescent="0.25">
      <c r="A73" s="4"/>
      <c r="D73" t="e">
        <f>INDEX(Table1[[#All],[Equipo]],MATCH(Table5[[#This Row],[ID_equipo]],Table1[[#All],[ID]],0))</f>
        <v>#N/A</v>
      </c>
      <c r="E73" t="e">
        <f>INDEX(Table1[[#All],[Categoría]],MATCH(Table5[[#This Row],[ID_equipo]],Table1[[#All],[ID]],0))</f>
        <v>#N/A</v>
      </c>
      <c r="F73" t="e">
        <f>INDEX(Table1[[#All],[Ciclo]],MATCH(Table5[[#This Row],[ID_equipo]],Table1[[#All],[ID]],0))</f>
        <v>#N/A</v>
      </c>
      <c r="G73" t="e">
        <f>INDEX(Table1[[#All],[Casa]],MATCH(Table5[[#This Row],[ID_equipo]],Table1[[#All],[ID]],0))</f>
        <v>#N/A</v>
      </c>
    </row>
    <row r="74" spans="1:7" x14ac:dyDescent="0.25">
      <c r="A74" s="4"/>
      <c r="D74" t="e">
        <f>INDEX(Table1[[#All],[Equipo]],MATCH(Table5[[#This Row],[ID_equipo]],Table1[[#All],[ID]],0))</f>
        <v>#N/A</v>
      </c>
      <c r="E74" t="e">
        <f>INDEX(Table1[[#All],[Categoría]],MATCH(Table5[[#This Row],[ID_equipo]],Table1[[#All],[ID]],0))</f>
        <v>#N/A</v>
      </c>
      <c r="F74" t="e">
        <f>INDEX(Table1[[#All],[Ciclo]],MATCH(Table5[[#This Row],[ID_equipo]],Table1[[#All],[ID]],0))</f>
        <v>#N/A</v>
      </c>
      <c r="G74" t="e">
        <f>INDEX(Table1[[#All],[Casa]],MATCH(Table5[[#This Row],[ID_equipo]],Table1[[#All],[ID]],0))</f>
        <v>#N/A</v>
      </c>
    </row>
    <row r="75" spans="1:7" x14ac:dyDescent="0.25">
      <c r="A75" s="4"/>
      <c r="D75" t="e">
        <f>INDEX(Table1[[#All],[Equipo]],MATCH(Table5[[#This Row],[ID_equipo]],Table1[[#All],[ID]],0))</f>
        <v>#N/A</v>
      </c>
      <c r="E75" t="e">
        <f>INDEX(Table1[[#All],[Categoría]],MATCH(Table5[[#This Row],[ID_equipo]],Table1[[#All],[ID]],0))</f>
        <v>#N/A</v>
      </c>
      <c r="F75" t="e">
        <f>INDEX(Table1[[#All],[Ciclo]],MATCH(Table5[[#This Row],[ID_equipo]],Table1[[#All],[ID]],0))</f>
        <v>#N/A</v>
      </c>
      <c r="G75" t="e">
        <f>INDEX(Table1[[#All],[Casa]],MATCH(Table5[[#This Row],[ID_equipo]],Table1[[#All],[ID]],0))</f>
        <v>#N/A</v>
      </c>
    </row>
    <row r="76" spans="1:7" x14ac:dyDescent="0.25">
      <c r="A76" s="4"/>
      <c r="D76" t="e">
        <f>INDEX(Table1[[#All],[Equipo]],MATCH(Table5[[#This Row],[ID_equipo]],Table1[[#All],[ID]],0))</f>
        <v>#N/A</v>
      </c>
      <c r="E76" t="e">
        <f>INDEX(Table1[[#All],[Categoría]],MATCH(Table5[[#This Row],[ID_equipo]],Table1[[#All],[ID]],0))</f>
        <v>#N/A</v>
      </c>
      <c r="F76" t="e">
        <f>INDEX(Table1[[#All],[Ciclo]],MATCH(Table5[[#This Row],[ID_equipo]],Table1[[#All],[ID]],0))</f>
        <v>#N/A</v>
      </c>
      <c r="G76" t="e">
        <f>INDEX(Table1[[#All],[Casa]],MATCH(Table5[[#This Row],[ID_equipo]],Table1[[#All],[ID]],0))</f>
        <v>#N/A</v>
      </c>
    </row>
    <row r="77" spans="1:7" x14ac:dyDescent="0.25">
      <c r="A77" s="4"/>
      <c r="D77" t="e">
        <f>INDEX(Table1[[#All],[Equipo]],MATCH(Table5[[#This Row],[ID_equipo]],Table1[[#All],[ID]],0))</f>
        <v>#N/A</v>
      </c>
      <c r="E77" t="e">
        <f>INDEX(Table1[[#All],[Categoría]],MATCH(Table5[[#This Row],[ID_equipo]],Table1[[#All],[ID]],0))</f>
        <v>#N/A</v>
      </c>
      <c r="F77" t="e">
        <f>INDEX(Table1[[#All],[Ciclo]],MATCH(Table5[[#This Row],[ID_equipo]],Table1[[#All],[ID]],0))</f>
        <v>#N/A</v>
      </c>
      <c r="G77" t="e">
        <f>INDEX(Table1[[#All],[Casa]],MATCH(Table5[[#This Row],[ID_equipo]],Table1[[#All],[ID]],0))</f>
        <v>#N/A</v>
      </c>
    </row>
    <row r="78" spans="1:7" x14ac:dyDescent="0.25">
      <c r="A78" s="4"/>
      <c r="D78" t="e">
        <f>INDEX(Table1[[#All],[Equipo]],MATCH(Table5[[#This Row],[ID_equipo]],Table1[[#All],[ID]],0))</f>
        <v>#N/A</v>
      </c>
      <c r="E78" t="e">
        <f>INDEX(Table1[[#All],[Categoría]],MATCH(Table5[[#This Row],[ID_equipo]],Table1[[#All],[ID]],0))</f>
        <v>#N/A</v>
      </c>
      <c r="F78" t="e">
        <f>INDEX(Table1[[#All],[Ciclo]],MATCH(Table5[[#This Row],[ID_equipo]],Table1[[#All],[ID]],0))</f>
        <v>#N/A</v>
      </c>
      <c r="G78" t="e">
        <f>INDEX(Table1[[#All],[Casa]],MATCH(Table5[[#This Row],[ID_equipo]],Table1[[#All],[ID]],0))</f>
        <v>#N/A</v>
      </c>
    </row>
    <row r="79" spans="1:7" x14ac:dyDescent="0.25">
      <c r="A79" s="4"/>
      <c r="D79" t="e">
        <f>INDEX(Table1[[#All],[Equipo]],MATCH(Table5[[#This Row],[ID_equipo]],Table1[[#All],[ID]],0))</f>
        <v>#N/A</v>
      </c>
      <c r="E79" t="e">
        <f>INDEX(Table1[[#All],[Categoría]],MATCH(Table5[[#This Row],[ID_equipo]],Table1[[#All],[ID]],0))</f>
        <v>#N/A</v>
      </c>
      <c r="F79" t="e">
        <f>INDEX(Table1[[#All],[Ciclo]],MATCH(Table5[[#This Row],[ID_equipo]],Table1[[#All],[ID]],0))</f>
        <v>#N/A</v>
      </c>
      <c r="G79" t="e">
        <f>INDEX(Table1[[#All],[Casa]],MATCH(Table5[[#This Row],[ID_equipo]],Table1[[#All],[ID]],0))</f>
        <v>#N/A</v>
      </c>
    </row>
    <row r="80" spans="1:7" x14ac:dyDescent="0.25">
      <c r="A80" s="4"/>
      <c r="D80" t="e">
        <f>INDEX(Table1[[#All],[Equipo]],MATCH(Table5[[#This Row],[ID_equipo]],Table1[[#All],[ID]],0))</f>
        <v>#N/A</v>
      </c>
      <c r="E80" t="e">
        <f>INDEX(Table1[[#All],[Categoría]],MATCH(Table5[[#This Row],[ID_equipo]],Table1[[#All],[ID]],0))</f>
        <v>#N/A</v>
      </c>
      <c r="F80" t="e">
        <f>INDEX(Table1[[#All],[Ciclo]],MATCH(Table5[[#This Row],[ID_equipo]],Table1[[#All],[ID]],0))</f>
        <v>#N/A</v>
      </c>
      <c r="G80" t="e">
        <f>INDEX(Table1[[#All],[Casa]],MATCH(Table5[[#This Row],[ID_equipo]],Table1[[#All],[ID]],0))</f>
        <v>#N/A</v>
      </c>
    </row>
    <row r="81" spans="1:7" x14ac:dyDescent="0.25">
      <c r="A81" s="4"/>
      <c r="D81" t="e">
        <f>INDEX(Table1[[#All],[Equipo]],MATCH(Table5[[#This Row],[ID_equipo]],Table1[[#All],[ID]],0))</f>
        <v>#N/A</v>
      </c>
      <c r="E81" t="e">
        <f>INDEX(Table1[[#All],[Categoría]],MATCH(Table5[[#This Row],[ID_equipo]],Table1[[#All],[ID]],0))</f>
        <v>#N/A</v>
      </c>
      <c r="F81" t="e">
        <f>INDEX(Table1[[#All],[Ciclo]],MATCH(Table5[[#This Row],[ID_equipo]],Table1[[#All],[ID]],0))</f>
        <v>#N/A</v>
      </c>
      <c r="G81" t="e">
        <f>INDEX(Table1[[#All],[Casa]],MATCH(Table5[[#This Row],[ID_equipo]],Table1[[#All],[ID]],0))</f>
        <v>#N/A</v>
      </c>
    </row>
    <row r="82" spans="1:7" x14ac:dyDescent="0.25">
      <c r="A82" s="4"/>
      <c r="D82" t="e">
        <f>INDEX(Table1[[#All],[Equipo]],MATCH(Table5[[#This Row],[ID_equipo]],Table1[[#All],[ID]],0))</f>
        <v>#N/A</v>
      </c>
      <c r="E82" t="e">
        <f>INDEX(Table1[[#All],[Categoría]],MATCH(Table5[[#This Row],[ID_equipo]],Table1[[#All],[ID]],0))</f>
        <v>#N/A</v>
      </c>
      <c r="F82" t="e">
        <f>INDEX(Table1[[#All],[Ciclo]],MATCH(Table5[[#This Row],[ID_equipo]],Table1[[#All],[ID]],0))</f>
        <v>#N/A</v>
      </c>
      <c r="G82" t="e">
        <f>INDEX(Table1[[#All],[Casa]],MATCH(Table5[[#This Row],[ID_equipo]],Table1[[#All],[ID]],0))</f>
        <v>#N/A</v>
      </c>
    </row>
    <row r="83" spans="1:7" x14ac:dyDescent="0.25">
      <c r="A83" s="4"/>
      <c r="D83" t="e">
        <f>INDEX(Table1[[#All],[Equipo]],MATCH(Table5[[#This Row],[ID_equipo]],Table1[[#All],[ID]],0))</f>
        <v>#N/A</v>
      </c>
      <c r="E83" t="e">
        <f>INDEX(Table1[[#All],[Categoría]],MATCH(Table5[[#This Row],[ID_equipo]],Table1[[#All],[ID]],0))</f>
        <v>#N/A</v>
      </c>
      <c r="F83" t="e">
        <f>INDEX(Table1[[#All],[Ciclo]],MATCH(Table5[[#This Row],[ID_equipo]],Table1[[#All],[ID]],0))</f>
        <v>#N/A</v>
      </c>
      <c r="G83" t="e">
        <f>INDEX(Table1[[#All],[Casa]],MATCH(Table5[[#This Row],[ID_equipo]],Table1[[#All],[ID]],0))</f>
        <v>#N/A</v>
      </c>
    </row>
    <row r="84" spans="1:7" x14ac:dyDescent="0.25">
      <c r="A84" s="4"/>
      <c r="D84" t="e">
        <f>INDEX(Table1[[#All],[Equipo]],MATCH(Table5[[#This Row],[ID_equipo]],Table1[[#All],[ID]],0))</f>
        <v>#N/A</v>
      </c>
      <c r="E84" t="e">
        <f>INDEX(Table1[[#All],[Categoría]],MATCH(Table5[[#This Row],[ID_equipo]],Table1[[#All],[ID]],0))</f>
        <v>#N/A</v>
      </c>
      <c r="F84" t="e">
        <f>INDEX(Table1[[#All],[Ciclo]],MATCH(Table5[[#This Row],[ID_equipo]],Table1[[#All],[ID]],0))</f>
        <v>#N/A</v>
      </c>
      <c r="G84" t="e">
        <f>INDEX(Table1[[#All],[Casa]],MATCH(Table5[[#This Row],[ID_equipo]],Table1[[#All],[ID]],0))</f>
        <v>#N/A</v>
      </c>
    </row>
    <row r="85" spans="1:7" x14ac:dyDescent="0.25">
      <c r="A85" s="4"/>
      <c r="D85" t="e">
        <f>INDEX(Table1[[#All],[Equipo]],MATCH(Table5[[#This Row],[ID_equipo]],Table1[[#All],[ID]],0))</f>
        <v>#N/A</v>
      </c>
      <c r="E85" t="e">
        <f>INDEX(Table1[[#All],[Categoría]],MATCH(Table5[[#This Row],[ID_equipo]],Table1[[#All],[ID]],0))</f>
        <v>#N/A</v>
      </c>
      <c r="F85" t="e">
        <f>INDEX(Table1[[#All],[Ciclo]],MATCH(Table5[[#This Row],[ID_equipo]],Table1[[#All],[ID]],0))</f>
        <v>#N/A</v>
      </c>
      <c r="G85" t="e">
        <f>INDEX(Table1[[#All],[Casa]],MATCH(Table5[[#This Row],[ID_equipo]],Table1[[#All],[ID]],0))</f>
        <v>#N/A</v>
      </c>
    </row>
    <row r="86" spans="1:7" x14ac:dyDescent="0.25">
      <c r="A86" s="4"/>
      <c r="D86" t="e">
        <f>INDEX(Table1[[#All],[Equipo]],MATCH(Table5[[#This Row],[ID_equipo]],Table1[[#All],[ID]],0))</f>
        <v>#N/A</v>
      </c>
      <c r="E86" t="e">
        <f>INDEX(Table1[[#All],[Categoría]],MATCH(Table5[[#This Row],[ID_equipo]],Table1[[#All],[ID]],0))</f>
        <v>#N/A</v>
      </c>
      <c r="F86" t="e">
        <f>INDEX(Table1[[#All],[Ciclo]],MATCH(Table5[[#This Row],[ID_equipo]],Table1[[#All],[ID]],0))</f>
        <v>#N/A</v>
      </c>
      <c r="G86" t="e">
        <f>INDEX(Table1[[#All],[Casa]],MATCH(Table5[[#This Row],[ID_equipo]],Table1[[#All],[ID]],0))</f>
        <v>#N/A</v>
      </c>
    </row>
    <row r="87" spans="1:7" x14ac:dyDescent="0.25">
      <c r="A87" s="4"/>
      <c r="D87" t="e">
        <f>INDEX(Table1[[#All],[Equipo]],MATCH(Table5[[#This Row],[ID_equipo]],Table1[[#All],[ID]],0))</f>
        <v>#N/A</v>
      </c>
      <c r="E87" t="e">
        <f>INDEX(Table1[[#All],[Categoría]],MATCH(Table5[[#This Row],[ID_equipo]],Table1[[#All],[ID]],0))</f>
        <v>#N/A</v>
      </c>
      <c r="F87" t="e">
        <f>INDEX(Table1[[#All],[Ciclo]],MATCH(Table5[[#This Row],[ID_equipo]],Table1[[#All],[ID]],0))</f>
        <v>#N/A</v>
      </c>
      <c r="G87" t="e">
        <f>INDEX(Table1[[#All],[Casa]],MATCH(Table5[[#This Row],[ID_equipo]],Table1[[#All],[ID]],0))</f>
        <v>#N/A</v>
      </c>
    </row>
    <row r="88" spans="1:7" x14ac:dyDescent="0.25">
      <c r="A88" s="4"/>
      <c r="D88" t="e">
        <f>INDEX(Table1[[#All],[Equipo]],MATCH(Table5[[#This Row],[ID_equipo]],Table1[[#All],[ID]],0))</f>
        <v>#N/A</v>
      </c>
      <c r="E88" t="e">
        <f>INDEX(Table1[[#All],[Categoría]],MATCH(Table5[[#This Row],[ID_equipo]],Table1[[#All],[ID]],0))</f>
        <v>#N/A</v>
      </c>
      <c r="F88" t="e">
        <f>INDEX(Table1[[#All],[Ciclo]],MATCH(Table5[[#This Row],[ID_equipo]],Table1[[#All],[ID]],0))</f>
        <v>#N/A</v>
      </c>
      <c r="G88" t="e">
        <f>INDEX(Table1[[#All],[Casa]],MATCH(Table5[[#This Row],[ID_equipo]],Table1[[#All],[ID]],0))</f>
        <v>#N/A</v>
      </c>
    </row>
  </sheetData>
  <mergeCells count="6">
    <mergeCell ref="M3:S3"/>
    <mergeCell ref="T3:Z3"/>
    <mergeCell ref="H3:L3"/>
    <mergeCell ref="C3:G3"/>
    <mergeCell ref="C2:AE2"/>
    <mergeCell ref="AA3:AE3"/>
  </mergeCells>
  <conditionalFormatting sqref="F1:F1048576">
    <cfRule type="containsText" dxfId="12" priority="5" operator="containsText" text="B">
      <formula>NOT(ISERROR(SEARCH("B",F1)))</formula>
    </cfRule>
    <cfRule type="containsText" dxfId="11" priority="6" operator="containsText" text="A">
      <formula>NOT(ISERROR(SEARCH("A",F1)))</formula>
    </cfRule>
  </conditionalFormatting>
  <conditionalFormatting sqref="E1:E1048576">
    <cfRule type="containsText" dxfId="10" priority="1" operator="containsText" text="Sumo">
      <formula>NOT(ISERROR(SEARCH("Sumo",E1)))</formula>
    </cfRule>
    <cfRule type="containsText" dxfId="9" priority="2" operator="containsText" text="Rover">
      <formula>NOT(ISERROR(SEARCH("Rover",E1)))</formula>
    </cfRule>
    <cfRule type="containsText" dxfId="8" priority="3" operator="containsText" text="Monster">
      <formula>NOT(ISERROR(SEARCH("Monster",E1)))</formula>
    </cfRule>
    <cfRule type="containsText" dxfId="7" priority="4" operator="containsText" text="Monster">
      <formula>NOT(ISERROR(SEARCH("Monster",E1)))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589A4-5B28-4979-B136-37A606497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Sheet3</vt:lpstr>
      <vt:lpstr>Sheet2</vt:lpstr>
      <vt:lpstr>Competencia Nov-Ene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Dorne</dc:creator>
  <cp:lastModifiedBy>Mael Dorne</cp:lastModifiedBy>
  <dcterms:created xsi:type="dcterms:W3CDTF">2020-05-30T23:12:29Z</dcterms:created>
  <dcterms:modified xsi:type="dcterms:W3CDTF">2020-08-13T21:55:54Z</dcterms:modified>
</cp:coreProperties>
</file>