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Проекты\UTMN\Lessons R UTMN\Laboratory work №3 Correlation analysis\"/>
    </mc:Choice>
  </mc:AlternateContent>
  <xr:revisionPtr revIDLastSave="0" documentId="13_ncr:1_{94E49559-F3CD-4695-99E4-9B1E3A683020}" xr6:coauthVersionLast="47" xr6:coauthVersionMax="47" xr10:uidLastSave="{00000000-0000-0000-0000-000000000000}"/>
  <bookViews>
    <workbookView xWindow="7200" yWindow="2910" windowWidth="21600" windowHeight="11295" xr2:uid="{B9C0A724-29FD-4FB3-8C3C-30A088B9E143}"/>
  </bookViews>
  <sheets>
    <sheet name="Лабораторная работа №1 К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D9" i="1"/>
  <c r="E9" i="1"/>
  <c r="E10" i="1"/>
  <c r="E11" i="1"/>
  <c r="E1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E22" i="1"/>
  <c r="E8" i="1"/>
  <c r="G9" i="1"/>
  <c r="D10" i="1"/>
  <c r="F10" i="1" s="1"/>
  <c r="D11" i="1"/>
  <c r="D12" i="1"/>
  <c r="D13" i="1"/>
  <c r="D14" i="1"/>
  <c r="F14" i="1" s="1"/>
  <c r="D15" i="1"/>
  <c r="F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8" i="1"/>
  <c r="G8" i="1"/>
  <c r="H9" i="1"/>
  <c r="F11" i="1"/>
  <c r="H10" i="1"/>
  <c r="H11" i="1"/>
  <c r="H12" i="1"/>
  <c r="H21" i="1"/>
  <c r="H22" i="1"/>
  <c r="H8" i="1"/>
  <c r="G11" i="1"/>
  <c r="G12" i="1"/>
  <c r="G13" i="1"/>
  <c r="F9" i="1" l="1"/>
  <c r="G14" i="1"/>
  <c r="F8" i="1"/>
  <c r="F22" i="1"/>
  <c r="G10" i="1"/>
  <c r="F13" i="1"/>
  <c r="F12" i="1"/>
  <c r="F21" i="1"/>
  <c r="F19" i="1"/>
  <c r="G15" i="1"/>
  <c r="F18" i="1"/>
  <c r="F17" i="1"/>
  <c r="F16" i="1"/>
  <c r="F20" i="1"/>
  <c r="D40" i="1" l="1"/>
  <c r="D44" i="1" l="1"/>
  <c r="D51" i="1"/>
  <c r="E48" i="1"/>
  <c r="E49" i="1"/>
</calcChain>
</file>

<file path=xl/sharedStrings.xml><?xml version="1.0" encoding="utf-8"?>
<sst xmlns="http://schemas.openxmlformats.org/spreadsheetml/2006/main" count="59" uniqueCount="59">
  <si>
    <t>α</t>
  </si>
  <si>
    <t>n</t>
  </si>
  <si>
    <t>Xi</t>
  </si>
  <si>
    <t>Yi</t>
  </si>
  <si>
    <t>Задание</t>
  </si>
  <si>
    <t>Построить диаграмму рассеяния</t>
  </si>
  <si>
    <t>Определить направление и вид связи в рядах данных</t>
  </si>
  <si>
    <t>Оценить степень тесноты связи между переменными</t>
  </si>
  <si>
    <t>Вид связи</t>
  </si>
  <si>
    <t>Линейная</t>
  </si>
  <si>
    <t>Положительная</t>
  </si>
  <si>
    <t>Направление связи</t>
  </si>
  <si>
    <t>Степень тесноты</t>
  </si>
  <si>
    <t>Весьма высокая</t>
  </si>
  <si>
    <t>t_p</t>
  </si>
  <si>
    <t>Проверка значимости</t>
  </si>
  <si>
    <t>t_т</t>
  </si>
  <si>
    <t>Доверительный интервал</t>
  </si>
  <si>
    <t>от:</t>
  </si>
  <si>
    <t>до:</t>
  </si>
  <si>
    <t>Коэфф. r_xy имеет значимость</t>
  </si>
  <si>
    <t>Цель:</t>
  </si>
  <si>
    <t>Вариант:</t>
  </si>
  <si>
    <t>№6</t>
  </si>
  <si>
    <t xml:space="preserve"> Освоение методики проведения корреляционного анализа данных</t>
  </si>
  <si>
    <t>Контрольные вопросы</t>
  </si>
  <si>
    <t>Вопрос</t>
  </si>
  <si>
    <t>Ответ</t>
  </si>
  <si>
    <t>В чём заключается основное отличие между функциональной и статистической связью между переменными?</t>
  </si>
  <si>
    <t>Основные задачи корреляционного анализа данных</t>
  </si>
  <si>
    <t>Т.к. 0 не включён, то связь присутствует</t>
  </si>
  <si>
    <t>Таблица для расчёта коэффициента корреляции</t>
  </si>
  <si>
    <r>
      <t xml:space="preserve">Вычислить линейный коэффициент парной корреляции </t>
    </r>
    <r>
      <rPr>
        <i/>
        <sz val="11"/>
        <color theme="0"/>
        <rFont val="Calibri"/>
        <family val="2"/>
        <charset val="204"/>
        <scheme val="minor"/>
      </rPr>
      <t>r_xy</t>
    </r>
  </si>
  <si>
    <t>Функциональные связи описываются определёнными (только один на одной связи) физическими законами. Статистические связи описываются несколькими факторными признаками.</t>
  </si>
  <si>
    <r>
      <t xml:space="preserve">Проверить значимость коэффициента корреляции </t>
    </r>
    <r>
      <rPr>
        <i/>
        <sz val="11"/>
        <color theme="0"/>
        <rFont val="Calibri"/>
        <family val="2"/>
        <charset val="204"/>
        <scheme val="minor"/>
      </rPr>
      <t>r_xy</t>
    </r>
    <r>
      <rPr>
        <sz val="11"/>
        <color theme="0"/>
        <rFont val="Calibri"/>
        <family val="2"/>
        <charset val="204"/>
        <scheme val="minor"/>
      </rPr>
      <t xml:space="preserve"> при заданном уровне значимости </t>
    </r>
    <r>
      <rPr>
        <i/>
        <sz val="11"/>
        <color theme="0"/>
        <rFont val="Calibri"/>
        <family val="2"/>
        <charset val="204"/>
        <scheme val="minor"/>
      </rPr>
      <t>α</t>
    </r>
  </si>
  <si>
    <r>
      <t xml:space="preserve">Определение и выражение формы аналитической зависимости результативного признака </t>
    </r>
    <r>
      <rPr>
        <i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 xml:space="preserve"> от факторных признаков 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</si>
  <si>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Построить доверительный интервал для значимого линейного коэффициента корреляции </t>
    </r>
    <r>
      <rPr>
        <i/>
        <sz val="11"/>
        <color theme="0"/>
        <rFont val="Calibri"/>
        <family val="2"/>
        <charset val="204"/>
        <scheme val="minor"/>
      </rPr>
      <t>r_xy</t>
    </r>
  </si>
  <si>
    <t>Как определяется и что характеризует коэффициент детерминации?</t>
  </si>
  <si>
    <t>Определить коэффициент детерминации</t>
  </si>
  <si>
    <t>Что называется уровнем значимости?</t>
  </si>
  <si>
    <r>
      <t xml:space="preserve">Коэффициент детерминации определятся с помощью коэффициента корреляции, как его квадрат в процентах. Он показывает на сколько дисперсия значений </t>
    </r>
    <r>
      <rPr>
        <i/>
        <sz val="11"/>
        <color theme="1"/>
        <rFont val="Calibri"/>
        <family val="2"/>
        <charset val="204"/>
        <scheme val="minor"/>
      </rPr>
      <t xml:space="preserve">y </t>
    </r>
    <r>
      <rPr>
        <sz val="11"/>
        <color theme="1"/>
        <rFont val="Calibri"/>
        <family val="2"/>
        <charset val="204"/>
        <scheme val="minor"/>
      </rPr>
      <t xml:space="preserve">определяются влиянием фактора 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.</t>
    </r>
  </si>
  <si>
    <t>Как вычисляется линейный коэффициент парной корреляции r_xy?</t>
  </si>
  <si>
    <r>
      <t xml:space="preserve">Линейный коэффициент корреляции равен сумме, по количеству наблюдений, произведения отклонения 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i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 xml:space="preserve"> от моды, делёное на произведение среднеквадратичных отклонений 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i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.</t>
    </r>
  </si>
  <si>
    <t>Как осуществляется оценка статистической значимости линейного коэффициента парной корреляции r_xy?</t>
  </si>
  <si>
    <r>
      <t xml:space="preserve">С помощью проверки нулевой гипотезы, об отсутствии связи между факторными и результативным признаками. Данная теорема проверяется с помощью критерия Стьюдента. Если </t>
    </r>
    <r>
      <rPr>
        <i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критерий Стьюдента больше табличного, то нулевая гипотеза ложна и коэффициент корреляции </t>
    </r>
    <r>
      <rPr>
        <i/>
        <sz val="11"/>
        <color theme="1"/>
        <rFont val="Calibri"/>
        <family val="2"/>
        <charset val="204"/>
        <scheme val="minor"/>
      </rPr>
      <t>r_xy</t>
    </r>
    <r>
      <rPr>
        <sz val="11"/>
        <color theme="1"/>
        <rFont val="Calibri"/>
        <family val="2"/>
        <charset val="204"/>
        <scheme val="minor"/>
      </rPr>
      <t xml:space="preserve"> статистически значим.</t>
    </r>
  </si>
  <si>
    <r>
      <t xml:space="preserve">Это вероятность ложности выдвинутой гипотезы. Обозначается как </t>
    </r>
    <r>
      <rPr>
        <i/>
        <sz val="11"/>
        <color theme="1"/>
        <rFont val="Calibri"/>
        <family val="2"/>
        <charset val="204"/>
        <scheme val="minor"/>
      </rPr>
      <t>α</t>
    </r>
    <r>
      <rPr>
        <sz val="11"/>
        <color theme="1"/>
        <rFont val="Calibri"/>
        <family val="2"/>
        <charset val="204"/>
        <scheme val="minor"/>
      </rPr>
      <t>.</t>
    </r>
  </si>
  <si>
    <t>Как строится доверительный интервал для линейного коэффициента парной корреляции?</t>
  </si>
  <si>
    <r>
      <t xml:space="preserve">Доверительный интервал в данном случае формируется путём вычитания и сложения произведения </t>
    </r>
    <r>
      <rPr>
        <i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критерия Стьюдента на дробь: 1 - </t>
    </r>
    <r>
      <rPr>
        <i/>
        <sz val="11"/>
        <color theme="1"/>
        <rFont val="Calibri"/>
        <family val="2"/>
        <charset val="204"/>
        <scheme val="minor"/>
      </rPr>
      <t>r_xy</t>
    </r>
    <r>
      <rPr>
        <sz val="11"/>
        <color theme="1"/>
        <rFont val="Calibri"/>
        <family val="2"/>
        <charset val="204"/>
        <scheme val="minor"/>
      </rPr>
      <t>^2, делёное на корень от числа наблюдений.</t>
    </r>
  </si>
  <si>
    <t>Xi-СРЗНАЧ(X)</t>
  </si>
  <si>
    <t>Yi-СРЗНАЧ(Y)</t>
  </si>
  <si>
    <t>(Xi-СРЗНАЧ(X))(Yi-СРЗНАЧ(Y))</t>
  </si>
  <si>
    <t>(Xi-СРЗНАЧ(X))^2</t>
  </si>
  <si>
    <t>(Yi-СРЗНАЧ(Y))^2</t>
  </si>
  <si>
    <t xml:space="preserve"> r_xy</t>
  </si>
  <si>
    <t>Коэфф. парной корр.</t>
  </si>
  <si>
    <t>Коэфф. детерминации</t>
  </si>
  <si>
    <t xml:space="preserve"> R^2</t>
  </si>
  <si>
    <t>t-критерий Стьюдента</t>
  </si>
  <si>
    <t>t_р &gt; t_т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</si>
</sst>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0" fontId="0" fillId="0" borderId="0" xfId="0" applyNumberFormat="1"/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'Лабораторная работа №1 КР'!$C$7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'Лабораторная работа №1 КР'!$B$8:$B$22</c:f>
              <c:numCache>
                <c:formatCode>0.00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6</c:v>
                </c:pt>
                <c:pt idx="8">
                  <c:v>8</c:v>
                </c:pt>
                <c:pt idx="9">
                  <c:v>21</c:v>
                </c:pt>
                <c:pt idx="10">
                  <c:v>25</c:v>
                </c:pt>
                <c:pt idx="11">
                  <c:v>1</c:v>
                </c:pt>
                <c:pt idx="12">
                  <c:v>14</c:v>
                </c:pt>
                <c:pt idx="13">
                  <c:v>16</c:v>
                </c:pt>
                <c:pt idx="14">
                  <c:v>10</c:v>
                </c:pt>
              </c:numCache>
            </c:numRef>
          </c:xVal>
          <c:yVal>
            <c:numRef>
              <c:f>'Лабораторная работа №1 КР'!$C$8:$C$22</c:f>
              <c:numCache>
                <c:formatCode>0.00</c:formatCode>
                <c:ptCount val="15"/>
                <c:pt idx="0">
                  <c:v>25</c:v>
                </c:pt>
                <c:pt idx="1">
                  <c:v>31</c:v>
                </c:pt>
                <c:pt idx="2">
                  <c:v>51</c:v>
                </c:pt>
                <c:pt idx="3">
                  <c:v>66</c:v>
                </c:pt>
                <c:pt idx="4">
                  <c:v>80</c:v>
                </c:pt>
                <c:pt idx="5">
                  <c:v>97</c:v>
                </c:pt>
                <c:pt idx="6">
                  <c:v>98</c:v>
                </c:pt>
                <c:pt idx="7">
                  <c:v>50</c:v>
                </c:pt>
                <c:pt idx="8">
                  <c:v>53</c:v>
                </c:pt>
                <c:pt idx="9">
                  <c:v>118</c:v>
                </c:pt>
                <c:pt idx="10">
                  <c:v>149</c:v>
                </c:pt>
                <c:pt idx="11">
                  <c:v>15</c:v>
                </c:pt>
                <c:pt idx="12">
                  <c:v>94</c:v>
                </c:pt>
                <c:pt idx="13">
                  <c:v>117</c:v>
                </c:pt>
                <c:pt idx="1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7-43FA-9144-84BA7CC3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9008"/>
        <c:axId val="189732336"/>
      </c:scatterChart>
      <c:valAx>
        <c:axId val="1897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32336"/>
        <c:crosses val="autoZero"/>
        <c:crossBetween val="midCat"/>
      </c:valAx>
      <c:valAx>
        <c:axId val="189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550C2F-8DF2-7B3C-412C-5740CEF9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F5CA-69A5-4E4B-833C-59A7CD8D13F6}">
  <dimension ref="A1:AC51"/>
  <sheetViews>
    <sheetView tabSelected="1" workbookViewId="0">
      <selection activeCell="F25" sqref="F25"/>
    </sheetView>
  </sheetViews>
  <sheetFormatPr defaultRowHeight="15" x14ac:dyDescent="0.25"/>
  <cols>
    <col min="1" max="3" width="12.140625" customWidth="1"/>
    <col min="4" max="5" width="20.28515625" customWidth="1"/>
    <col min="6" max="6" width="28.85546875" customWidth="1"/>
    <col min="7" max="8" width="17.28515625" customWidth="1"/>
  </cols>
  <sheetData>
    <row r="1" spans="1:29" x14ac:dyDescent="0.25">
      <c r="A1" s="6" t="s">
        <v>22</v>
      </c>
      <c r="B1" s="22" t="s">
        <v>23</v>
      </c>
      <c r="C1" s="22"/>
      <c r="D1" s="22"/>
      <c r="E1" s="22"/>
      <c r="F1" s="22"/>
      <c r="G1" s="22"/>
    </row>
    <row r="2" spans="1:29" x14ac:dyDescent="0.25">
      <c r="A2" s="6" t="s">
        <v>21</v>
      </c>
      <c r="B2" s="22" t="s">
        <v>24</v>
      </c>
      <c r="C2" s="22"/>
      <c r="D2" s="22"/>
      <c r="E2" s="22"/>
      <c r="F2" s="22"/>
      <c r="G2" s="22"/>
    </row>
    <row r="4" spans="1:29" x14ac:dyDescent="0.25">
      <c r="A4" s="5" t="s">
        <v>0</v>
      </c>
      <c r="B4" s="1">
        <v>0.01</v>
      </c>
    </row>
    <row r="6" spans="1:29" x14ac:dyDescent="0.25">
      <c r="A6" s="51" t="s">
        <v>31</v>
      </c>
      <c r="B6" s="51"/>
      <c r="C6" s="51"/>
      <c r="D6" s="51"/>
      <c r="E6" s="51"/>
      <c r="F6" s="51"/>
      <c r="G6" s="51"/>
      <c r="H6" s="51"/>
      <c r="J6" s="23" t="s">
        <v>4</v>
      </c>
      <c r="K6" s="23"/>
      <c r="L6" s="23"/>
      <c r="M6" s="23"/>
      <c r="N6" s="23"/>
      <c r="O6" s="23"/>
      <c r="P6" s="23"/>
      <c r="R6" s="23" t="s">
        <v>25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" customHeight="1" x14ac:dyDescent="0.25">
      <c r="A7" s="2" t="s">
        <v>1</v>
      </c>
      <c r="B7" s="2" t="s">
        <v>2</v>
      </c>
      <c r="C7" s="2" t="s">
        <v>3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J7" s="4">
        <v>1</v>
      </c>
      <c r="K7" s="43" t="s">
        <v>5</v>
      </c>
      <c r="L7" s="43"/>
      <c r="M7" s="43"/>
      <c r="N7" s="43"/>
      <c r="O7" s="43"/>
      <c r="P7" s="43"/>
      <c r="R7" s="23" t="s">
        <v>26</v>
      </c>
      <c r="S7" s="23"/>
      <c r="T7" s="23"/>
      <c r="U7" s="23"/>
      <c r="V7" s="23"/>
      <c r="W7" s="23"/>
      <c r="X7" s="23" t="s">
        <v>27</v>
      </c>
      <c r="Y7" s="23"/>
      <c r="Z7" s="23"/>
      <c r="AA7" s="23"/>
      <c r="AB7" s="23"/>
      <c r="AC7" s="23"/>
    </row>
    <row r="8" spans="1:29" ht="15" customHeight="1" x14ac:dyDescent="0.25">
      <c r="A8" s="3">
        <v>1</v>
      </c>
      <c r="B8" s="63">
        <v>3</v>
      </c>
      <c r="C8" s="63">
        <v>25</v>
      </c>
      <c r="D8" s="63">
        <f>$B8-AVERAGE($B$8:$B$22)</f>
        <v>-8.0666666666666664</v>
      </c>
      <c r="E8" s="63">
        <f>$C8-AVERAGE($C$8:$C$22)</f>
        <v>-49.13333333333334</v>
      </c>
      <c r="F8" s="63">
        <f>$D8*$E8</f>
        <v>396.34222222222229</v>
      </c>
      <c r="G8" s="63">
        <f>$D8^2</f>
        <v>65.071111111111108</v>
      </c>
      <c r="H8" s="63">
        <f>$E8^2</f>
        <v>2414.0844444444451</v>
      </c>
      <c r="J8" s="42">
        <v>2</v>
      </c>
      <c r="K8" s="43" t="s">
        <v>32</v>
      </c>
      <c r="L8" s="43"/>
      <c r="M8" s="43"/>
      <c r="N8" s="43"/>
      <c r="O8" s="43"/>
      <c r="P8" s="43"/>
      <c r="R8" s="33" t="s">
        <v>28</v>
      </c>
      <c r="S8" s="34"/>
      <c r="T8" s="34"/>
      <c r="U8" s="34"/>
      <c r="V8" s="34"/>
      <c r="W8" s="35"/>
      <c r="X8" s="24" t="s">
        <v>33</v>
      </c>
      <c r="Y8" s="25"/>
      <c r="Z8" s="25"/>
      <c r="AA8" s="25"/>
      <c r="AB8" s="25"/>
      <c r="AC8" s="26"/>
    </row>
    <row r="9" spans="1:29" x14ac:dyDescent="0.25">
      <c r="A9" s="3">
        <v>2</v>
      </c>
      <c r="B9" s="63">
        <v>4</v>
      </c>
      <c r="C9" s="63">
        <v>31</v>
      </c>
      <c r="D9" s="63">
        <f>$B9-AVERAGE($B$8:$B$22)</f>
        <v>-7.0666666666666664</v>
      </c>
      <c r="E9" s="63">
        <f t="shared" ref="E9:E22" si="0">$C9-AVERAGE($C$8:$C$22)</f>
        <v>-43.13333333333334</v>
      </c>
      <c r="F9" s="63">
        <f t="shared" ref="F9:F22" si="1">$D9*$E9</f>
        <v>304.80888888888893</v>
      </c>
      <c r="G9" s="63">
        <f t="shared" ref="G9:G22" si="2">$D9^2</f>
        <v>49.937777777777775</v>
      </c>
      <c r="H9" s="63">
        <f t="shared" ref="H9:H22" si="3">$E9^2</f>
        <v>1860.484444444445</v>
      </c>
      <c r="J9" s="42"/>
      <c r="K9" s="43"/>
      <c r="L9" s="43"/>
      <c r="M9" s="43"/>
      <c r="N9" s="43"/>
      <c r="O9" s="43"/>
      <c r="P9" s="43"/>
      <c r="R9" s="36"/>
      <c r="S9" s="37"/>
      <c r="T9" s="37"/>
      <c r="U9" s="37"/>
      <c r="V9" s="37"/>
      <c r="W9" s="38"/>
      <c r="X9" s="27"/>
      <c r="Y9" s="28"/>
      <c r="Z9" s="28"/>
      <c r="AA9" s="28"/>
      <c r="AB9" s="28"/>
      <c r="AC9" s="29"/>
    </row>
    <row r="10" spans="1:29" ht="15" customHeight="1" x14ac:dyDescent="0.25">
      <c r="A10" s="3">
        <v>3</v>
      </c>
      <c r="B10" s="63">
        <v>6</v>
      </c>
      <c r="C10" s="63">
        <v>51</v>
      </c>
      <c r="D10" s="63">
        <f t="shared" ref="D10:D22" si="4">$B10-AVERAGE($B$8:$B$22)</f>
        <v>-5.0666666666666664</v>
      </c>
      <c r="E10" s="63">
        <f t="shared" si="0"/>
        <v>-23.13333333333334</v>
      </c>
      <c r="F10" s="63">
        <f t="shared" si="1"/>
        <v>117.20888888888892</v>
      </c>
      <c r="G10" s="63">
        <f t="shared" si="2"/>
        <v>25.671111111111109</v>
      </c>
      <c r="H10" s="63">
        <f t="shared" si="3"/>
        <v>535.15111111111139</v>
      </c>
      <c r="J10" s="4">
        <v>3</v>
      </c>
      <c r="K10" s="43" t="s">
        <v>6</v>
      </c>
      <c r="L10" s="43"/>
      <c r="M10" s="43"/>
      <c r="N10" s="43"/>
      <c r="O10" s="43"/>
      <c r="P10" s="43"/>
      <c r="R10" s="36"/>
      <c r="S10" s="37"/>
      <c r="T10" s="37"/>
      <c r="U10" s="37"/>
      <c r="V10" s="37"/>
      <c r="W10" s="38"/>
      <c r="X10" s="27"/>
      <c r="Y10" s="28"/>
      <c r="Z10" s="28"/>
      <c r="AA10" s="28"/>
      <c r="AB10" s="28"/>
      <c r="AC10" s="29"/>
    </row>
    <row r="11" spans="1:29" ht="15" customHeight="1" x14ac:dyDescent="0.25">
      <c r="A11" s="3">
        <v>4</v>
      </c>
      <c r="B11" s="63">
        <v>9</v>
      </c>
      <c r="C11" s="63">
        <v>66</v>
      </c>
      <c r="D11" s="63">
        <f t="shared" si="4"/>
        <v>-2.0666666666666664</v>
      </c>
      <c r="E11" s="63">
        <f t="shared" si="0"/>
        <v>-8.13333333333334</v>
      </c>
      <c r="F11" s="63">
        <f t="shared" si="1"/>
        <v>16.808888888888902</v>
      </c>
      <c r="G11" s="63">
        <f t="shared" si="2"/>
        <v>4.27111111111111</v>
      </c>
      <c r="H11" s="63">
        <f t="shared" si="3"/>
        <v>66.15111111111122</v>
      </c>
      <c r="J11" s="4">
        <v>4</v>
      </c>
      <c r="K11" s="43" t="s">
        <v>7</v>
      </c>
      <c r="L11" s="43"/>
      <c r="M11" s="43"/>
      <c r="N11" s="43"/>
      <c r="O11" s="43"/>
      <c r="P11" s="43"/>
      <c r="R11" s="39"/>
      <c r="S11" s="40"/>
      <c r="T11" s="40"/>
      <c r="U11" s="40"/>
      <c r="V11" s="40"/>
      <c r="W11" s="41"/>
      <c r="X11" s="30"/>
      <c r="Y11" s="31"/>
      <c r="Z11" s="31"/>
      <c r="AA11" s="31"/>
      <c r="AB11" s="31"/>
      <c r="AC11" s="32"/>
    </row>
    <row r="12" spans="1:29" ht="15" customHeight="1" x14ac:dyDescent="0.25">
      <c r="A12" s="3">
        <v>5</v>
      </c>
      <c r="B12" s="63">
        <v>11</v>
      </c>
      <c r="C12" s="63">
        <v>80</v>
      </c>
      <c r="D12" s="63">
        <f t="shared" si="4"/>
        <v>-6.666666666666643E-2</v>
      </c>
      <c r="E12" s="63">
        <f t="shared" si="0"/>
        <v>5.86666666666666</v>
      </c>
      <c r="F12" s="63">
        <f t="shared" si="1"/>
        <v>-0.3911111111111093</v>
      </c>
      <c r="G12" s="63">
        <f t="shared" si="2"/>
        <v>4.4444444444444132E-3</v>
      </c>
      <c r="H12" s="63">
        <f t="shared" si="3"/>
        <v>34.417777777777701</v>
      </c>
      <c r="J12" s="42">
        <v>5</v>
      </c>
      <c r="K12" s="43" t="s">
        <v>34</v>
      </c>
      <c r="L12" s="43"/>
      <c r="M12" s="43"/>
      <c r="N12" s="43"/>
      <c r="O12" s="43"/>
      <c r="P12" s="43"/>
      <c r="R12" s="21" t="s">
        <v>29</v>
      </c>
      <c r="S12" s="21"/>
      <c r="T12" s="21"/>
      <c r="U12" s="21"/>
      <c r="V12" s="21"/>
      <c r="W12" s="21"/>
      <c r="X12" s="20" t="s">
        <v>35</v>
      </c>
      <c r="Y12" s="20"/>
      <c r="Z12" s="20"/>
      <c r="AA12" s="20"/>
      <c r="AB12" s="20"/>
      <c r="AC12" s="20"/>
    </row>
    <row r="13" spans="1:29" ht="15" customHeight="1" x14ac:dyDescent="0.25">
      <c r="A13" s="3">
        <v>6</v>
      </c>
      <c r="B13" s="63">
        <v>15</v>
      </c>
      <c r="C13" s="63">
        <v>97</v>
      </c>
      <c r="D13" s="63">
        <f t="shared" si="4"/>
        <v>3.9333333333333336</v>
      </c>
      <c r="E13" s="63">
        <f t="shared" si="0"/>
        <v>22.86666666666666</v>
      </c>
      <c r="F13" s="63">
        <f t="shared" si="1"/>
        <v>89.942222222222199</v>
      </c>
      <c r="G13" s="63">
        <f t="shared" si="2"/>
        <v>15.471111111111114</v>
      </c>
      <c r="H13" s="63">
        <f t="shared" si="3"/>
        <v>522.88444444444417</v>
      </c>
      <c r="J13" s="42"/>
      <c r="K13" s="43"/>
      <c r="L13" s="43"/>
      <c r="M13" s="43"/>
      <c r="N13" s="43"/>
      <c r="O13" s="43"/>
      <c r="P13" s="43"/>
      <c r="R13" s="21"/>
      <c r="S13" s="21"/>
      <c r="T13" s="21"/>
      <c r="U13" s="21"/>
      <c r="V13" s="21"/>
      <c r="W13" s="21"/>
      <c r="X13" s="20"/>
      <c r="Y13" s="20"/>
      <c r="Z13" s="20"/>
      <c r="AA13" s="20"/>
      <c r="AB13" s="20"/>
      <c r="AC13" s="20"/>
    </row>
    <row r="14" spans="1:29" ht="15" customHeight="1" x14ac:dyDescent="0.25">
      <c r="A14" s="3">
        <v>7</v>
      </c>
      <c r="B14" s="63">
        <v>17</v>
      </c>
      <c r="C14" s="63">
        <v>98</v>
      </c>
      <c r="D14" s="63">
        <f t="shared" si="4"/>
        <v>5.9333333333333336</v>
      </c>
      <c r="E14" s="63">
        <f t="shared" si="0"/>
        <v>23.86666666666666</v>
      </c>
      <c r="F14" s="63">
        <f t="shared" si="1"/>
        <v>141.60888888888886</v>
      </c>
      <c r="G14" s="63">
        <f t="shared" si="2"/>
        <v>35.204444444444448</v>
      </c>
      <c r="H14" s="63">
        <f t="shared" si="3"/>
        <v>569.61777777777741</v>
      </c>
      <c r="J14" s="42">
        <v>6</v>
      </c>
      <c r="K14" s="43" t="s">
        <v>36</v>
      </c>
      <c r="L14" s="43"/>
      <c r="M14" s="43"/>
      <c r="N14" s="43"/>
      <c r="O14" s="43"/>
      <c r="P14" s="43"/>
      <c r="R14" s="21"/>
      <c r="S14" s="21"/>
      <c r="T14" s="21"/>
      <c r="U14" s="21"/>
      <c r="V14" s="21"/>
      <c r="W14" s="21"/>
      <c r="X14" s="20"/>
      <c r="Y14" s="20"/>
      <c r="Z14" s="20"/>
      <c r="AA14" s="20"/>
      <c r="AB14" s="20"/>
      <c r="AC14" s="20"/>
    </row>
    <row r="15" spans="1:29" ht="15" customHeight="1" x14ac:dyDescent="0.25">
      <c r="A15" s="3">
        <v>8</v>
      </c>
      <c r="B15" s="63">
        <v>6</v>
      </c>
      <c r="C15" s="63">
        <v>50</v>
      </c>
      <c r="D15" s="63">
        <f t="shared" si="4"/>
        <v>-5.0666666666666664</v>
      </c>
      <c r="E15" s="63">
        <f t="shared" si="0"/>
        <v>-24.13333333333334</v>
      </c>
      <c r="F15" s="63">
        <f t="shared" si="1"/>
        <v>122.27555555555558</v>
      </c>
      <c r="G15" s="63">
        <f t="shared" si="2"/>
        <v>25.671111111111109</v>
      </c>
      <c r="H15" s="63">
        <f t="shared" si="3"/>
        <v>582.41777777777804</v>
      </c>
      <c r="J15" s="42"/>
      <c r="K15" s="43"/>
      <c r="L15" s="43"/>
      <c r="M15" s="43"/>
      <c r="N15" s="43"/>
      <c r="O15" s="43"/>
      <c r="P15" s="43"/>
      <c r="R15" s="19" t="s">
        <v>37</v>
      </c>
      <c r="S15" s="19"/>
      <c r="T15" s="19"/>
      <c r="U15" s="19"/>
      <c r="V15" s="19"/>
      <c r="W15" s="19"/>
      <c r="X15" s="20" t="s">
        <v>40</v>
      </c>
      <c r="Y15" s="20"/>
      <c r="Z15" s="20"/>
      <c r="AA15" s="20"/>
      <c r="AB15" s="20"/>
      <c r="AC15" s="20"/>
    </row>
    <row r="16" spans="1:29" ht="15" customHeight="1" x14ac:dyDescent="0.25">
      <c r="A16" s="3">
        <v>9</v>
      </c>
      <c r="B16" s="63">
        <v>8</v>
      </c>
      <c r="C16" s="63">
        <v>53</v>
      </c>
      <c r="D16" s="63">
        <f t="shared" si="4"/>
        <v>-3.0666666666666664</v>
      </c>
      <c r="E16" s="63">
        <f t="shared" si="0"/>
        <v>-21.13333333333334</v>
      </c>
      <c r="F16" s="63">
        <f t="shared" si="1"/>
        <v>64.808888888888902</v>
      </c>
      <c r="G16" s="63">
        <f t="shared" si="2"/>
        <v>9.4044444444444437</v>
      </c>
      <c r="H16" s="63">
        <f t="shared" si="3"/>
        <v>446.61777777777803</v>
      </c>
      <c r="J16" s="4">
        <v>7</v>
      </c>
      <c r="K16" s="43" t="s">
        <v>38</v>
      </c>
      <c r="L16" s="43"/>
      <c r="M16" s="43"/>
      <c r="N16" s="43"/>
      <c r="O16" s="43"/>
      <c r="P16" s="43"/>
      <c r="R16" s="19"/>
      <c r="S16" s="19"/>
      <c r="T16" s="19"/>
      <c r="U16" s="19"/>
      <c r="V16" s="19"/>
      <c r="W16" s="19"/>
      <c r="X16" s="20"/>
      <c r="Y16" s="20"/>
      <c r="Z16" s="20"/>
      <c r="AA16" s="20"/>
      <c r="AB16" s="20"/>
      <c r="AC16" s="20"/>
    </row>
    <row r="17" spans="1:29" x14ac:dyDescent="0.25">
      <c r="A17" s="3">
        <v>10</v>
      </c>
      <c r="B17" s="63">
        <v>21</v>
      </c>
      <c r="C17" s="63">
        <v>118</v>
      </c>
      <c r="D17" s="63">
        <f t="shared" si="4"/>
        <v>9.9333333333333336</v>
      </c>
      <c r="E17" s="63">
        <f t="shared" si="0"/>
        <v>43.86666666666666</v>
      </c>
      <c r="F17" s="63">
        <f t="shared" si="1"/>
        <v>435.74222222222215</v>
      </c>
      <c r="G17" s="63">
        <f t="shared" si="2"/>
        <v>98.671111111111117</v>
      </c>
      <c r="H17" s="63">
        <f t="shared" si="3"/>
        <v>1924.2844444444438</v>
      </c>
      <c r="R17" s="19"/>
      <c r="S17" s="19"/>
      <c r="T17" s="19"/>
      <c r="U17" s="19"/>
      <c r="V17" s="19"/>
      <c r="W17" s="19"/>
      <c r="X17" s="20"/>
      <c r="Y17" s="20"/>
      <c r="Z17" s="20"/>
      <c r="AA17" s="20"/>
      <c r="AB17" s="20"/>
      <c r="AC17" s="20"/>
    </row>
    <row r="18" spans="1:29" x14ac:dyDescent="0.25">
      <c r="A18" s="3">
        <v>11</v>
      </c>
      <c r="B18" s="63">
        <v>25</v>
      </c>
      <c r="C18" s="63">
        <v>149</v>
      </c>
      <c r="D18" s="63">
        <f t="shared" si="4"/>
        <v>13.933333333333334</v>
      </c>
      <c r="E18" s="63">
        <f t="shared" si="0"/>
        <v>74.86666666666666</v>
      </c>
      <c r="F18" s="63">
        <f t="shared" si="1"/>
        <v>1043.1422222222222</v>
      </c>
      <c r="G18" s="63">
        <f t="shared" si="2"/>
        <v>194.13777777777779</v>
      </c>
      <c r="H18" s="63">
        <f t="shared" si="3"/>
        <v>5605.0177777777772</v>
      </c>
      <c r="R18" s="19"/>
      <c r="S18" s="19"/>
      <c r="T18" s="19"/>
      <c r="U18" s="19"/>
      <c r="V18" s="19"/>
      <c r="W18" s="19"/>
      <c r="X18" s="20"/>
      <c r="Y18" s="20"/>
      <c r="Z18" s="20"/>
      <c r="AA18" s="20"/>
      <c r="AB18" s="20"/>
      <c r="AC18" s="20"/>
    </row>
    <row r="19" spans="1:29" x14ac:dyDescent="0.25">
      <c r="A19" s="3">
        <v>12</v>
      </c>
      <c r="B19" s="63">
        <v>1</v>
      </c>
      <c r="C19" s="63">
        <v>15</v>
      </c>
      <c r="D19" s="63">
        <f t="shared" si="4"/>
        <v>-10.066666666666666</v>
      </c>
      <c r="E19" s="63">
        <f t="shared" si="0"/>
        <v>-59.13333333333334</v>
      </c>
      <c r="F19" s="63">
        <f t="shared" si="1"/>
        <v>595.27555555555557</v>
      </c>
      <c r="G19" s="63">
        <f t="shared" si="2"/>
        <v>101.33777777777777</v>
      </c>
      <c r="H19" s="63">
        <f t="shared" si="3"/>
        <v>3496.7511111111121</v>
      </c>
      <c r="R19" s="19" t="s">
        <v>41</v>
      </c>
      <c r="S19" s="19"/>
      <c r="T19" s="19"/>
      <c r="U19" s="19"/>
      <c r="V19" s="19"/>
      <c r="W19" s="19"/>
      <c r="X19" s="18" t="s">
        <v>42</v>
      </c>
      <c r="Y19" s="18"/>
      <c r="Z19" s="18"/>
      <c r="AA19" s="18"/>
      <c r="AB19" s="18"/>
      <c r="AC19" s="18"/>
    </row>
    <row r="20" spans="1:29" x14ac:dyDescent="0.25">
      <c r="A20" s="3">
        <v>13</v>
      </c>
      <c r="B20" s="63">
        <v>14</v>
      </c>
      <c r="C20" s="63">
        <v>94</v>
      </c>
      <c r="D20" s="63">
        <f t="shared" si="4"/>
        <v>2.9333333333333336</v>
      </c>
      <c r="E20" s="63">
        <f t="shared" si="0"/>
        <v>19.86666666666666</v>
      </c>
      <c r="F20" s="63">
        <f t="shared" si="1"/>
        <v>58.275555555555542</v>
      </c>
      <c r="G20" s="63">
        <f t="shared" si="2"/>
        <v>8.6044444444444466</v>
      </c>
      <c r="H20" s="63">
        <f t="shared" si="3"/>
        <v>394.68444444444418</v>
      </c>
      <c r="R20" s="19"/>
      <c r="S20" s="19"/>
      <c r="T20" s="19"/>
      <c r="U20" s="19"/>
      <c r="V20" s="19"/>
      <c r="W20" s="19"/>
      <c r="X20" s="18"/>
      <c r="Y20" s="18"/>
      <c r="Z20" s="18"/>
      <c r="AA20" s="18"/>
      <c r="AB20" s="18"/>
      <c r="AC20" s="18"/>
    </row>
    <row r="21" spans="1:29" x14ac:dyDescent="0.25">
      <c r="A21" s="3">
        <v>14</v>
      </c>
      <c r="B21" s="63">
        <v>16</v>
      </c>
      <c r="C21" s="63">
        <v>117</v>
      </c>
      <c r="D21" s="63">
        <f t="shared" si="4"/>
        <v>4.9333333333333336</v>
      </c>
      <c r="E21" s="63">
        <f t="shared" si="0"/>
        <v>42.86666666666666</v>
      </c>
      <c r="F21" s="63">
        <f t="shared" si="1"/>
        <v>211.47555555555553</v>
      </c>
      <c r="G21" s="63">
        <f t="shared" si="2"/>
        <v>24.337777777777781</v>
      </c>
      <c r="H21" s="63">
        <f t="shared" si="3"/>
        <v>1837.5511111111105</v>
      </c>
      <c r="R21" s="19"/>
      <c r="S21" s="19"/>
      <c r="T21" s="19"/>
      <c r="U21" s="19"/>
      <c r="V21" s="19"/>
      <c r="W21" s="19"/>
      <c r="X21" s="18"/>
      <c r="Y21" s="18"/>
      <c r="Z21" s="18"/>
      <c r="AA21" s="18"/>
      <c r="AB21" s="18"/>
      <c r="AC21" s="18"/>
    </row>
    <row r="22" spans="1:29" x14ac:dyDescent="0.25">
      <c r="A22" s="3">
        <v>15</v>
      </c>
      <c r="B22" s="63">
        <v>10</v>
      </c>
      <c r="C22" s="63">
        <v>68</v>
      </c>
      <c r="D22" s="63">
        <f t="shared" si="4"/>
        <v>-1.0666666666666664</v>
      </c>
      <c r="E22" s="63">
        <f t="shared" si="0"/>
        <v>-6.13333333333334</v>
      </c>
      <c r="F22" s="63">
        <f t="shared" si="1"/>
        <v>6.5422222222222279</v>
      </c>
      <c r="G22" s="63">
        <f t="shared" si="2"/>
        <v>1.1377777777777773</v>
      </c>
      <c r="H22" s="63">
        <f t="shared" si="3"/>
        <v>37.61777777777786</v>
      </c>
      <c r="R22" s="19"/>
      <c r="S22" s="19"/>
      <c r="T22" s="19"/>
      <c r="U22" s="19"/>
      <c r="V22" s="19"/>
      <c r="W22" s="19"/>
      <c r="X22" s="18"/>
      <c r="Y22" s="18"/>
      <c r="Z22" s="18"/>
      <c r="AA22" s="18"/>
      <c r="AB22" s="18"/>
      <c r="AC22" s="18"/>
    </row>
    <row r="23" spans="1:29" ht="15" customHeight="1" x14ac:dyDescent="0.25">
      <c r="R23" s="19" t="s">
        <v>43</v>
      </c>
      <c r="S23" s="19"/>
      <c r="T23" s="19"/>
      <c r="U23" s="19"/>
      <c r="V23" s="19"/>
      <c r="W23" s="19"/>
      <c r="X23" s="20" t="s">
        <v>44</v>
      </c>
      <c r="Y23" s="20"/>
      <c r="Z23" s="20"/>
      <c r="AA23" s="20"/>
      <c r="AB23" s="20"/>
      <c r="AC23" s="20"/>
    </row>
    <row r="24" spans="1:29" x14ac:dyDescent="0.25">
      <c r="R24" s="19"/>
      <c r="S24" s="19"/>
      <c r="T24" s="19"/>
      <c r="U24" s="19"/>
      <c r="V24" s="19"/>
      <c r="W24" s="19"/>
      <c r="X24" s="20"/>
      <c r="Y24" s="20"/>
      <c r="Z24" s="20"/>
      <c r="AA24" s="20"/>
      <c r="AB24" s="20"/>
      <c r="AC24" s="20"/>
    </row>
    <row r="25" spans="1:29" x14ac:dyDescent="0.25">
      <c r="R25" s="19"/>
      <c r="S25" s="19"/>
      <c r="T25" s="19"/>
      <c r="U25" s="19"/>
      <c r="V25" s="19"/>
      <c r="W25" s="19"/>
      <c r="X25" s="20"/>
      <c r="Y25" s="20"/>
      <c r="Z25" s="20"/>
      <c r="AA25" s="20"/>
      <c r="AB25" s="20"/>
      <c r="AC25" s="20"/>
    </row>
    <row r="26" spans="1:29" x14ac:dyDescent="0.25">
      <c r="R26" s="19"/>
      <c r="S26" s="19"/>
      <c r="T26" s="19"/>
      <c r="U26" s="19"/>
      <c r="V26" s="19"/>
      <c r="W26" s="19"/>
      <c r="X26" s="20"/>
      <c r="Y26" s="20"/>
      <c r="Z26" s="20"/>
      <c r="AA26" s="20"/>
      <c r="AB26" s="20"/>
      <c r="AC26" s="20"/>
    </row>
    <row r="27" spans="1:29" x14ac:dyDescent="0.25">
      <c r="R27" s="19"/>
      <c r="S27" s="19"/>
      <c r="T27" s="19"/>
      <c r="U27" s="19"/>
      <c r="V27" s="19"/>
      <c r="W27" s="19"/>
      <c r="X27" s="20"/>
      <c r="Y27" s="20"/>
      <c r="Z27" s="20"/>
      <c r="AA27" s="20"/>
      <c r="AB27" s="20"/>
      <c r="AC27" s="20"/>
    </row>
    <row r="28" spans="1:29" x14ac:dyDescent="0.25">
      <c r="R28" s="19"/>
      <c r="S28" s="19"/>
      <c r="T28" s="19"/>
      <c r="U28" s="19"/>
      <c r="V28" s="19"/>
      <c r="W28" s="19"/>
      <c r="X28" s="20"/>
      <c r="Y28" s="20"/>
      <c r="Z28" s="20"/>
      <c r="AA28" s="20"/>
      <c r="AB28" s="20"/>
      <c r="AC28" s="20"/>
    </row>
    <row r="29" spans="1:29" x14ac:dyDescent="0.25">
      <c r="R29" s="19" t="s">
        <v>39</v>
      </c>
      <c r="S29" s="19"/>
      <c r="T29" s="19"/>
      <c r="U29" s="19"/>
      <c r="V29" s="19"/>
      <c r="W29" s="19"/>
      <c r="X29" s="20" t="s">
        <v>45</v>
      </c>
      <c r="Y29" s="20"/>
      <c r="Z29" s="20"/>
      <c r="AA29" s="20"/>
      <c r="AB29" s="20"/>
      <c r="AC29" s="20"/>
    </row>
    <row r="30" spans="1:29" x14ac:dyDescent="0.25">
      <c r="R30" s="19"/>
      <c r="S30" s="19"/>
      <c r="T30" s="19"/>
      <c r="U30" s="19"/>
      <c r="V30" s="19"/>
      <c r="W30" s="19"/>
      <c r="X30" s="20"/>
      <c r="Y30" s="20"/>
      <c r="Z30" s="20"/>
      <c r="AA30" s="20"/>
      <c r="AB30" s="20"/>
      <c r="AC30" s="20"/>
    </row>
    <row r="31" spans="1:29" ht="15" customHeight="1" x14ac:dyDescent="0.25">
      <c r="R31" s="19" t="s">
        <v>46</v>
      </c>
      <c r="S31" s="19"/>
      <c r="T31" s="19"/>
      <c r="U31" s="19"/>
      <c r="V31" s="19"/>
      <c r="W31" s="19"/>
      <c r="X31" s="18" t="s">
        <v>47</v>
      </c>
      <c r="Y31" s="18"/>
      <c r="Z31" s="18"/>
      <c r="AA31" s="18"/>
      <c r="AB31" s="18"/>
      <c r="AC31" s="18"/>
    </row>
    <row r="32" spans="1:29" x14ac:dyDescent="0.25">
      <c r="R32" s="19"/>
      <c r="S32" s="19"/>
      <c r="T32" s="19"/>
      <c r="U32" s="19"/>
      <c r="V32" s="19"/>
      <c r="W32" s="19"/>
      <c r="X32" s="18"/>
      <c r="Y32" s="18"/>
      <c r="Z32" s="18"/>
      <c r="AA32" s="18"/>
      <c r="AB32" s="18"/>
      <c r="AC32" s="18"/>
    </row>
    <row r="33" spans="1:29" x14ac:dyDescent="0.25">
      <c r="R33" s="19"/>
      <c r="S33" s="19"/>
      <c r="T33" s="19"/>
      <c r="U33" s="19"/>
      <c r="V33" s="19"/>
      <c r="W33" s="19"/>
      <c r="X33" s="18"/>
      <c r="Y33" s="18"/>
      <c r="Z33" s="18"/>
      <c r="AA33" s="18"/>
      <c r="AB33" s="18"/>
      <c r="AC33" s="18"/>
    </row>
    <row r="34" spans="1:29" x14ac:dyDescent="0.25">
      <c r="R34" s="19"/>
      <c r="S34" s="19"/>
      <c r="T34" s="19"/>
      <c r="U34" s="19"/>
      <c r="V34" s="19"/>
      <c r="W34" s="19"/>
      <c r="X34" s="18"/>
      <c r="Y34" s="18"/>
      <c r="Z34" s="18"/>
      <c r="AA34" s="18"/>
      <c r="AB34" s="18"/>
      <c r="AC34" s="18"/>
    </row>
    <row r="39" spans="1:29" x14ac:dyDescent="0.25">
      <c r="A39" s="57"/>
      <c r="B39" s="57"/>
      <c r="C39" s="57"/>
    </row>
    <row r="40" spans="1:29" ht="15" customHeight="1" x14ac:dyDescent="0.25">
      <c r="A40" s="58" t="s">
        <v>54</v>
      </c>
      <c r="B40" s="59"/>
      <c r="C40" s="60" t="s">
        <v>53</v>
      </c>
      <c r="D40" s="48">
        <f>SUM($F$8:$F$22)/SQRT(SUM($G$8:$G$22)*SUM($H$8:$H$22))</f>
        <v>0.98469900395591348</v>
      </c>
      <c r="E40" s="48"/>
      <c r="F40" s="11"/>
    </row>
    <row r="41" spans="1:29" ht="15" customHeight="1" x14ac:dyDescent="0.25">
      <c r="A41" s="52" t="s">
        <v>11</v>
      </c>
      <c r="B41" s="52"/>
      <c r="C41" s="52"/>
      <c r="D41" s="50" t="s">
        <v>10</v>
      </c>
      <c r="E41" s="50"/>
      <c r="F41" s="12"/>
    </row>
    <row r="42" spans="1:29" ht="15" customHeight="1" x14ac:dyDescent="0.25">
      <c r="A42" s="52" t="s">
        <v>8</v>
      </c>
      <c r="B42" s="52"/>
      <c r="C42" s="52"/>
      <c r="D42" s="46" t="s">
        <v>9</v>
      </c>
      <c r="E42" s="46"/>
      <c r="F42" s="13"/>
    </row>
    <row r="43" spans="1:29" x14ac:dyDescent="0.25">
      <c r="A43" s="61" t="s">
        <v>12</v>
      </c>
      <c r="B43" s="61"/>
      <c r="C43" s="61"/>
      <c r="D43" s="47" t="s">
        <v>13</v>
      </c>
      <c r="E43" s="47"/>
    </row>
    <row r="44" spans="1:29" x14ac:dyDescent="0.25">
      <c r="A44" s="53" t="s">
        <v>57</v>
      </c>
      <c r="B44" s="54"/>
      <c r="C44" s="60" t="s">
        <v>14</v>
      </c>
      <c r="D44" s="48">
        <f>(ABS($D$40)*($A$22-2))/SQRT(1-$B$40^2)</f>
        <v>12.801087051426876</v>
      </c>
      <c r="E44" s="48"/>
      <c r="F44" s="11"/>
    </row>
    <row r="45" spans="1:29" ht="15" customHeight="1" x14ac:dyDescent="0.25">
      <c r="A45" s="55"/>
      <c r="B45" s="56"/>
      <c r="C45" s="62" t="s">
        <v>16</v>
      </c>
      <c r="D45" s="47">
        <v>3.0122</v>
      </c>
      <c r="E45" s="47"/>
    </row>
    <row r="46" spans="1:29" ht="15" customHeight="1" x14ac:dyDescent="0.25">
      <c r="A46" s="52" t="s">
        <v>15</v>
      </c>
      <c r="B46" s="52"/>
      <c r="C46" s="52"/>
      <c r="D46" s="8" t="s">
        <v>58</v>
      </c>
      <c r="E46" s="7" t="b">
        <f>$D$44&gt;$D$45</f>
        <v>1</v>
      </c>
      <c r="F46" s="14"/>
    </row>
    <row r="47" spans="1:29" ht="15" customHeight="1" x14ac:dyDescent="0.25">
      <c r="A47" s="52"/>
      <c r="B47" s="52"/>
      <c r="C47" s="52"/>
      <c r="D47" s="49" t="s">
        <v>20</v>
      </c>
      <c r="E47" s="49"/>
      <c r="F47" s="14"/>
    </row>
    <row r="48" spans="1:29" ht="15" customHeight="1" x14ac:dyDescent="0.25">
      <c r="A48" s="52" t="s">
        <v>17</v>
      </c>
      <c r="B48" s="52"/>
      <c r="C48" s="52"/>
      <c r="D48" s="1" t="s">
        <v>18</v>
      </c>
      <c r="E48" s="9">
        <f>$D$40-$D$45*((1-$D$40^2)/SQRT($A$22))</f>
        <v>0.96108049215727864</v>
      </c>
      <c r="F48" s="11"/>
    </row>
    <row r="49" spans="1:6" x14ac:dyDescent="0.25">
      <c r="A49" s="52"/>
      <c r="B49" s="52"/>
      <c r="C49" s="52"/>
      <c r="D49" s="1" t="s">
        <v>19</v>
      </c>
      <c r="E49" s="10">
        <f>$D$40+$D$45*((1-$D$40^2)/SQRT($A$22))</f>
        <v>1.0083175157545483</v>
      </c>
      <c r="F49" s="15"/>
    </row>
    <row r="50" spans="1:6" x14ac:dyDescent="0.25">
      <c r="A50" s="52"/>
      <c r="B50" s="52"/>
      <c r="C50" s="52"/>
      <c r="D50" s="44" t="s">
        <v>30</v>
      </c>
      <c r="E50" s="44"/>
      <c r="F50" s="16"/>
    </row>
    <row r="51" spans="1:6" ht="15" customHeight="1" x14ac:dyDescent="0.25">
      <c r="A51" s="58" t="s">
        <v>55</v>
      </c>
      <c r="B51" s="59"/>
      <c r="C51" s="60" t="s">
        <v>56</v>
      </c>
      <c r="D51" s="45">
        <f>D40^2*1</f>
        <v>0.96963212839176816</v>
      </c>
      <c r="E51" s="45"/>
      <c r="F51" s="17"/>
    </row>
  </sheetData>
  <mergeCells count="48">
    <mergeCell ref="B1:G1"/>
    <mergeCell ref="K12:P13"/>
    <mergeCell ref="K14:P15"/>
    <mergeCell ref="K16:P16"/>
    <mergeCell ref="A6:H6"/>
    <mergeCell ref="K7:P7"/>
    <mergeCell ref="J6:P6"/>
    <mergeCell ref="A41:C41"/>
    <mergeCell ref="A43:C43"/>
    <mergeCell ref="D40:E40"/>
    <mergeCell ref="D41:E41"/>
    <mergeCell ref="A40:B40"/>
    <mergeCell ref="A42:C42"/>
    <mergeCell ref="A46:C47"/>
    <mergeCell ref="D42:E42"/>
    <mergeCell ref="D43:E43"/>
    <mergeCell ref="D44:E44"/>
    <mergeCell ref="D45:E45"/>
    <mergeCell ref="D47:E47"/>
    <mergeCell ref="A44:B45"/>
    <mergeCell ref="A48:C50"/>
    <mergeCell ref="D50:E50"/>
    <mergeCell ref="D51:E51"/>
    <mergeCell ref="A51:B51"/>
    <mergeCell ref="X12:AC14"/>
    <mergeCell ref="R12:W14"/>
    <mergeCell ref="X15:AC18"/>
    <mergeCell ref="R15:W18"/>
    <mergeCell ref="B2:G2"/>
    <mergeCell ref="R7:W7"/>
    <mergeCell ref="X7:AC7"/>
    <mergeCell ref="R6:AC6"/>
    <mergeCell ref="X8:AC11"/>
    <mergeCell ref="R8:W11"/>
    <mergeCell ref="J8:J9"/>
    <mergeCell ref="J12:J13"/>
    <mergeCell ref="J14:J15"/>
    <mergeCell ref="K8:P9"/>
    <mergeCell ref="K10:P10"/>
    <mergeCell ref="K11:P11"/>
    <mergeCell ref="X31:AC34"/>
    <mergeCell ref="R31:W34"/>
    <mergeCell ref="X19:AC22"/>
    <mergeCell ref="R19:W22"/>
    <mergeCell ref="X23:AC28"/>
    <mergeCell ref="R23:W28"/>
    <mergeCell ref="X29:AC30"/>
    <mergeCell ref="R29:W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Лабораторная работа №1 КР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Кулаков</dc:creator>
  <cp:lastModifiedBy>Максим Кулаков</cp:lastModifiedBy>
  <dcterms:created xsi:type="dcterms:W3CDTF">2022-09-30T10:11:03Z</dcterms:created>
  <dcterms:modified xsi:type="dcterms:W3CDTF">2022-09-30T18:16:19Z</dcterms:modified>
</cp:coreProperties>
</file>