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</Types>
</file>

<file path=_rels/.rels><?xml version="1.0" encoding="UTF-8" standalone="yes"?><Relationships xmlns="http://schemas.openxmlformats.org/package/2006/relationships">
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swissclimate-my.sharepoint.com/personal/annika_schmidt_swissclimate_ch/Documents/Documents/BuildingsEmissionsCalculator/BCJ/"/>
    </mc:Choice>
  </mc:AlternateContent>
  <xr:revisionPtr revIDLastSave="3" documentId="13_ncr:1_{B02AA474-2FB6-4C2A-82D6-F03E856743BB}" xr6:coauthVersionLast="47" xr6:coauthVersionMax="47" xr10:uidLastSave="{6B51969C-C4B5-4F1F-A181-063643A9549C}"/>
  <bookViews>
    <workbookView xWindow="-110" yWindow="-110" windowWidth="19420" windowHeight="11620" activeTab="1" xr2:uid="{00000000-000D-0000-FFFF-FFFF00000000}"/>
  </bookViews>
  <sheets>
    <sheet name="Summary" sheetId="2" state="visible" r:id="rId1"/>
    <sheet name="byBuilding" sheetId="1" state="visible" r:id="rId2"/>
    <sheet name="byMortgage" sheetId="3" state="visible" r:id="rId3"/>
  </sheet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<sst xmlns="http://schemas.openxmlformats.org/spreadsheetml/2006/main" count="170" uniqueCount="170">
  <si>
    <t>Identification du batiment</t>
  </si>
  <si>
    <t>Info d'hypothèque</t>
  </si>
  <si>
    <t>Caractéristiques du bâtiment</t>
  </si>
  <si>
    <t>Résultats</t>
  </si>
  <si>
    <t>Erreur</t>
  </si>
  <si>
    <t>Description</t>
  </si>
  <si>
    <t>EGID</t>
  </si>
  <si>
    <t>Adresse sur une ligne</t>
  </si>
  <si>
    <t>Code postal</t>
  </si>
  <si>
    <t>Nom de rue</t>
  </si>
  <si>
    <t>No de rue</t>
  </si>
  <si>
    <t>Localité</t>
  </si>
  <si>
    <t>No d’immeuble</t>
  </si>
  <si>
    <t>ID de l'hypotèque</t>
  </si>
  <si>
    <t>Nbr d'EWID financé</t>
  </si>
  <si>
    <t>Valeur du bien financé</t>
  </si>
  <si>
    <t>Solde de l'hypothèque</t>
  </si>
  <si>
    <t>Part de la banque</t>
  </si>
  <si>
    <t>Classe de bâtiment</t>
  </si>
  <si>
    <t>Année de construction</t>
  </si>
  <si>
    <t>Epoque de construction</t>
  </si>
  <si>
    <t>Année de démolition</t>
  </si>
  <si>
    <t>Surface au sol</t>
  </si>
  <si>
    <t xml:space="preserve">Nombre de niveaux </t>
  </si>
  <si>
    <t>Nbr d'EWID</t>
  </si>
  <si>
    <t>Surface énergétique</t>
  </si>
  <si>
    <t>Coordonnée E</t>
  </si>
  <si>
    <t>Coordonnée N</t>
  </si>
  <si>
    <t>Source d’énergie</t>
  </si>
  <si>
    <t>Date de mise à jour pour le chauffage</t>
  </si>
  <si>
    <t>Nombre de niveaux</t>
  </si>
  <si>
    <t>Station climatique</t>
  </si>
  <si>
    <t>Année de rénovation des murs</t>
  </si>
  <si>
    <t>Année de rénovation du toit</t>
  </si>
  <si>
    <t>Année de rénovation des fenêtres</t>
  </si>
  <si>
    <t>Année de rénovation des sols</t>
  </si>
  <si>
    <t>Année d'installation du chauffage</t>
  </si>
  <si>
    <t>Énergie nécessaire/m2</t>
  </si>
  <si>
    <t>Emissions pour produire 1 MJ d'énergie</t>
  </si>
  <si>
    <t>Emissions/m2</t>
  </si>
  <si>
    <t>Emissions du bien financé</t>
  </si>
  <si>
    <t>Emissions financées</t>
  </si>
  <si>
    <t>Format</t>
  </si>
  <si>
    <t>num, 9max</t>
  </si>
  <si>
    <t>alpha-num, 72max
Possible variations:
- &lt;STRNAME&gt;
- &lt;STRNAME&gt; &lt;DEINR&gt;</t>
  </si>
  <si>
    <t>num, 4</t>
  </si>
  <si>
    <t>alpha-num, 60max</t>
  </si>
  <si>
    <t>alpha-num, 12max</t>
  </si>
  <si>
    <t>num</t>
  </si>
  <si>
    <t>num, 2max</t>
  </si>
  <si>
    <t>num, 6max</t>
  </si>
  <si>
    <t>num, 12max</t>
  </si>
  <si>
    <t>num, 3max</t>
  </si>
  <si>
    <t>Code RegBl</t>
  </si>
  <si>
    <t>MN95</t>
  </si>
  <si>
    <t>dd.mm.yyyy</t>
  </si>
  <si>
    <t>Code SIA</t>
  </si>
  <si>
    <t>MJ/m2</t>
  </si>
  <si>
    <t>kgCO2/MJ</t>
  </si>
  <si>
    <t>kgCO2/m2</t>
  </si>
  <si>
    <t>kgCO2</t>
  </si>
  <si>
    <t>Personal Notes</t>
  </si>
  <si>
    <t>Column ID</t>
  </si>
  <si>
    <t>ADDRESS</t>
  </si>
  <si>
    <t>DPLZ4</t>
  </si>
  <si>
    <t>STRNAME</t>
  </si>
  <si>
    <t>DEINR</t>
  </si>
  <si>
    <t>DPLZNAME</t>
  </si>
  <si>
    <t>LPARZ</t>
  </si>
  <si>
    <t>mortgage_id</t>
  </si>
  <si>
    <t>ewid_count</t>
  </si>
  <si>
    <t>financed_area</t>
  </si>
  <si>
    <t>asset_value</t>
  </si>
  <si>
    <t>mortgage_value</t>
  </si>
  <si>
    <t>bank_share</t>
  </si>
  <si>
    <t>GKLAS</t>
  </si>
  <si>
    <t>GBAUJ</t>
  </si>
  <si>
    <t>GBAUP</t>
  </si>
  <si>
    <t>GABBJ</t>
  </si>
  <si>
    <t>GAREA</t>
  </si>
  <si>
    <t>GASTW</t>
  </si>
  <si>
    <t>GANZWHG</t>
  </si>
  <si>
    <t>GEBF</t>
  </si>
  <si>
    <t>GKODE</t>
  </si>
  <si>
    <t>GKODN</t>
  </si>
  <si>
    <t>GENH1</t>
  </si>
  <si>
    <t>GWAERDATH1</t>
  </si>
  <si>
    <t>asset_energetic_area</t>
  </si>
  <si>
    <t>heat_energy</t>
  </si>
  <si>
    <t>emission_coefficient</t>
  </si>
  <si>
    <t>emissions_per_area</t>
  </si>
  <si>
    <t>asset_emissions</t>
  </si>
  <si>
    <t>error_comments</t>
  </si>
  <si>
    <t>Surface financé</t>
  </si>
  <si>
    <t>STRNAME format: alpha-num, 60max
Possible variations:
- &lt;STRNAME&gt;
- &lt;STRNAME&gt; &lt;DEINR&gt;
- &lt;STRNAME&gt; &lt;DEINR&gt;, &lt;DEINR&gt;, …</t>
  </si>
  <si>
    <t>DEINR format: alpha-num, 12max
Possible variations:
- &lt;DEINR&gt;
- &lt;DEINR&gt;, &lt;DEINR&gt;, …</t>
  </si>
  <si>
    <t>LPARZ format: alpha-num, 12max
Possible variations:
- &lt;LPARZ&gt;
- &lt;LPARZ&gt;, &lt;LPARZ&gt;, …</t>
  </si>
  <si>
    <t>EGID format: num, 9max
Possible variations:
- &lt;EGID&gt;
- &lt;EGID&gt;, &lt;EGID&gt;, …</t>
  </si>
  <si>
    <t>emissionsPerArea</t>
  </si>
  <si>
    <t>assetEmissions</t>
  </si>
  <si>
    <t>financedEmissions</t>
  </si>
  <si>
    <t>NOT YET IMPLEMENTED</t>
  </si>
  <si>
    <t>Total financed emissions (in kg CO2)</t>
  </si>
  <si>
    <t>Mean Emissions per m2 (kg CO2eq/m2)</t>
  </si>
  <si>
    <t>Number of Mortgages</t>
  </si>
  <si>
    <t>alpha-num</t>
  </si>
  <si>
    <t>EWID</t>
  </si>
  <si>
    <t>EWID format: num, 3max
Possible variations:
- &lt;EWID&gt;
- &lt;EWID&gt;, &lt;EWID&gt;, …</t>
  </si>
  <si>
    <t>Surface énergétique du bien financé</t>
  </si>
  <si>
    <t>Surface habitable du bien financé</t>
  </si>
  <si>
    <t>asset_living_area</t>
  </si>
  <si>
    <t>num, 5max, m2</t>
  </si>
  <si>
    <t>num, 6max, m2</t>
  </si>
  <si>
    <t>Nbr d'EWID du bien financé</t>
  </si>
  <si>
    <t>asset_ewid_count</t>
  </si>
  <si>
    <t>asset_bank_share</t>
  </si>
  <si>
    <t>asset_building_share</t>
  </si>
  <si>
    <t>Part du bien financé par la banque</t>
  </si>
  <si>
    <t>Surface énergétique du bâtiment</t>
  </si>
  <si>
    <t>building_emissions</t>
  </si>
  <si>
    <t>Emissions du bâtiment</t>
  </si>
  <si>
    <t>mortgage_emissions</t>
  </si>
  <si>
    <t>Input du calcul d'émission SIA 380/1:2009 (non modifiable, pour info)</t>
  </si>
  <si>
    <t>sia_area</t>
  </si>
  <si>
    <t>sia_floors</t>
  </si>
  <si>
    <t>sia_year</t>
  </si>
  <si>
    <t>sia_utilisation_key</t>
  </si>
  <si>
    <t>sia_climate_code</t>
  </si>
  <si>
    <t>sia_energy_carrier</t>
  </si>
  <si>
    <t>sia_walls_refurb_year</t>
  </si>
  <si>
    <t>sia_roof_refurb_year</t>
  </si>
  <si>
    <t>sia_windows_refurb_year</t>
  </si>
  <si>
    <t>sia_floor_refurb_year</t>
  </si>
  <si>
    <t>sia_heating_install_year</t>
  </si>
  <si>
    <t>Part du bâtiment dans le bien financé</t>
  </si>
  <si>
    <t>- 1110 : Maison individuelle
- 1121 : Maison à deux logements
- 1122 : Immeuble à trois logements ou plus
- 1130 : Habitat communautaire
- 1211 : Hôtel
- 1212 : Autre bâtiment d'hébergement de tourisme
- 1220 : Immeuble de bureaux
- 1230 : Bâtiment commercial
- 1231 : Restaurants et bars dans des bâtiments sans usage résidentiel
- 1241 : Bâtiment des transports et des communications sans garage
- 1242 : Garage
- 1251 : Bâtiment industriel
- 1252 : Réservoir, silo et entrepôt
- 1261 : Bâtiment à usage culturel ou récréatif
- 1262 : Musée et bibliothèque
- 1263 : Bâtiment pour l'enseignement et la recherche
- 1264 : Hôpital et établissement de santé
- 1265 : Salle de sport
- 1271 : Bâtiment d'exploitation agricole
- 1272 : Édifice cultuel et religieux
- 1273 : Monument historique ou classé
- 1274 : Autre bâtiment non classé ailleur
- 1275 : Autres bâtiments pour l'hébergement collectif
- 1276 : Bâtiments pour la garde d'animaux
- 1277 : Bâtiments pour les cultures végétales
- 1278 : Autres bâtiments d'exploitation agricole</t>
  </si>
  <si>
    <t>- 8011 : Avant 1919
- 8012 : 1919-1945
- 8013 : 1946-1960
- 8014 : 1961-1970
- 8015 : 1971-1980
- 8016 : 1981-1985
- 8017 : 1986-1990
- 8018 : 1991-1995
- 8019 : 1996-2000
- 8020 : 2001-2005
- 8021 : 2006-2010
- 8022 : 2011-2015
- 8023 : Après 2015</t>
  </si>
  <si>
    <t>- 7500 : Aucune
- 7501 : Air
- 7510 : Géothermie (générique)
- 7511 : Sonde géothermique
- 7512 : Serpentin géothermique
- 7513 : Eau (nappe phréatique, eaux superficielles, eaux résiduelles)
- 7520 : Gaz
- 7530 : Mazout
- 7540 : Bois (générique)
- 7541 : Bois (bûches)
- 7542 : Bois (granulés - pellets)
- 7543 : Bois (bois déchiqueté, copeaux)
- 7550 : Rejets thermiques (dans le bâtiment)
- 7560 : Electricité
- 7570 : Soleil (thermique)
- 7580 : Chaleur produite à distance (générique)
- 7581 : Chaleur produite à distance (haute température)
- 7582 : Chaleur produite à distance (basse température)
- 7598 : Indéterminé
- 7599 : Autre</t>
  </si>
  <si>
    <t>Même que GEBF</t>
  </si>
  <si>
    <t>Même que GASTW</t>
  </si>
  <si>
    <t>- 1 : Wohnen Mehrfamilienhaus
- 2 : Wohnen Einfamilienhaus
- 3 : Verwaltung
- 4 : Schulen
- 5 : Verkauf
- 6 : Restaurants
- 7 : Versammlungslokale
- 8 : Spitäler
- 9 : Industrie
- 10 : Lager
- 11 : Sportbauten
- 12 : Hallenbäder</t>
  </si>
  <si>
    <t>- ABO: Adelboden
- AIG: Aigle
- ALT: Altdorf
- BAS: Basel-Binningen
- BER: Bern-Liebefeld
- BUS: Buchs-Aarau
- CDF: La Chaux-de-Fonds
- CHU: Chur
- DAV: Davos
- DIS: Disentis
- ENG: Engelberg
- FRE: La Frétaz
- GLA: Glarus
- GSB: Grand-St-Bernard
- GUT: Güttingen
- GVE: Genève-Cointrin
- INT: Interlaken
- KLO: Zürich-Kloten
- LUG: Lugano
- LUZ: Luzern
- MAG: Magadino
- MVE: Montana
- NEU: Neuchâtel
- OTL: Locarno-Monti
- PAY: Payerne
- PIO: Piotta
- PUY: Pully
- ROB: Robbia
- RUE: Rünenberg
- SAM: Samedan
- SBE: San Bernardino
- SCU: Scuol
- SHA: Schaffhausen
- SIO: Sion
- SMA: Zürich-MeteoSchweiz
- STG: St. Gallen
- ULR: Ulrichen
- VAD: Vaduz
- WYN: Wynau
- ZER: Zermatt</t>
  </si>
  <si>
    <t>- oilHeating
- gasHeating
- undefined
- other</t>
  </si>
  <si>
    <t>Nom et Numéro de rue sur la même ligne</t>
  </si>
  <si>
    <t>tot_mortgage_emissions</t>
  </si>
  <si>
    <t>tot_asset_energetic_area</t>
  </si>
  <si>
    <t>tot_asset_emissions</t>
  </si>
  <si>
    <t>mean_emissions_per_area</t>
  </si>
  <si>
    <t>Total emissions of the assets (in kg CO2)</t>
  </si>
  <si>
    <t>Total Surface of the assets (m2)</t>
  </si>
  <si>
    <t>tot_mortgage_value</t>
  </si>
  <si>
    <t>count_mortgage</t>
  </si>
  <si>
    <t>Coverage (in number of mortgages found)</t>
  </si>
  <si>
    <t>Coverage (in amount of mortgages found)</t>
  </si>
  <si>
    <t>Mean Emissions intensity (kg Co2/ CHF)</t>
  </si>
  <si>
    <t>Mortgage amount in total (CHF)</t>
  </si>
  <si>
    <t>Mortgage amount under consideration without missing data (CHF)</t>
  </si>
  <si>
    <t>tot_mortgage_value_found</t>
  </si>
  <si>
    <t>Number of Missing Mortgages Emission</t>
  </si>
  <si>
    <t>count_mortgage_emissions_not_found</t>
  </si>
  <si>
    <t>coverage_mortgage_emissions_count</t>
  </si>
  <si>
    <t>coverage_mortgage_emissions_value</t>
  </si>
  <si>
    <t>mean_missions_intensity</t>
  </si>
  <si>
    <t>Template Version</t>
  </si>
  <si>
    <t>0.4.0</t>
  </si>
  <si>
    <t>Place de l'Eglise 72</t>
  </si>
  <si>
    <t>Fahy</t>
  </si>
  <si>
    <t>Rue du 23-Juin 40</t>
  </si>
  <si>
    <t>Courgenay</t>
  </si>
  <si>
    <t>Le Chêne 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</si>
</sst>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1"/>
      <name val="Arial"/>
      <family val="2"/>
    </font>
    <font>
      <b/>
      <sz val="26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C009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00B0F0"/>
      </left>
      <right style="thin">
        <color indexed="64"/>
      </right>
      <top style="thick">
        <color rgb="FF00B0F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rgb="FF00B0F0"/>
      </top>
      <bottom style="thin">
        <color indexed="64"/>
      </bottom>
      <diagonal/>
    </border>
    <border>
      <left style="thin">
        <color indexed="64"/>
      </left>
      <right style="thick">
        <color rgb="FF00B0F0"/>
      </right>
      <top style="thick">
        <color rgb="FF00B0F0"/>
      </top>
      <bottom style="thin">
        <color indexed="64"/>
      </bottom>
      <diagonal/>
    </border>
    <border>
      <left style="thick">
        <color rgb="FF00B0F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rgb="FF00B0F0"/>
      </right>
      <top style="thin">
        <color indexed="64"/>
      </top>
      <bottom style="thin">
        <color indexed="64"/>
      </bottom>
      <diagonal/>
    </border>
    <border>
      <left style="thick">
        <color rgb="FF00B0F0"/>
      </left>
      <right style="thin">
        <color indexed="64"/>
      </right>
      <top style="thin">
        <color indexed="64"/>
      </top>
      <bottom style="thick">
        <color rgb="FF00B0F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rgb="FF00B0F0"/>
      </bottom>
      <diagonal/>
    </border>
    <border>
      <left style="thin">
        <color indexed="64"/>
      </left>
      <right style="thick">
        <color rgb="FF00B0F0"/>
      </right>
      <top style="thin">
        <color indexed="64"/>
      </top>
      <bottom style="thick">
        <color rgb="FF00B0F0"/>
      </bottom>
      <diagonal/>
    </border>
    <border>
      <left style="thick">
        <color rgb="FFCC0099"/>
      </left>
      <right style="thin">
        <color indexed="64"/>
      </right>
      <top style="thick">
        <color rgb="FFCC0099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rgb="FFCC0099"/>
      </top>
      <bottom style="thin">
        <color indexed="64"/>
      </bottom>
      <diagonal/>
    </border>
    <border>
      <left style="thin">
        <color indexed="64"/>
      </left>
      <right style="thick">
        <color rgb="FFCC0099"/>
      </right>
      <top style="thick">
        <color rgb="FFCC0099"/>
      </top>
      <bottom style="thin">
        <color indexed="64"/>
      </bottom>
      <diagonal/>
    </border>
    <border>
      <left style="thick">
        <color rgb="FFCC0099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rgb="FFCC0099"/>
      </right>
      <top style="thin">
        <color indexed="64"/>
      </top>
      <bottom style="thin">
        <color indexed="64"/>
      </bottom>
      <diagonal/>
    </border>
    <border>
      <left style="thick">
        <color rgb="FFCC0099"/>
      </left>
      <right style="thin">
        <color indexed="64"/>
      </right>
      <top style="thin">
        <color indexed="64"/>
      </top>
      <bottom style="thick">
        <color rgb="FFCC009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rgb="FFCC0099"/>
      </bottom>
      <diagonal/>
    </border>
    <border>
      <left style="thin">
        <color indexed="64"/>
      </left>
      <right style="thick">
        <color rgb="FFCC0099"/>
      </right>
      <top style="thin">
        <color indexed="64"/>
      </top>
      <bottom style="thick">
        <color rgb="FFCC0099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n">
        <color indexed="64"/>
      </bottom>
      <diagonal/>
    </border>
    <border>
      <left style="thick">
        <color rgb="FFFF0000"/>
      </left>
      <right style="thick">
        <color rgb="FFFF0000"/>
      </right>
      <top style="thin">
        <color indexed="64"/>
      </top>
      <bottom style="thin">
        <color indexed="64"/>
      </bottom>
      <diagonal/>
    </border>
    <border>
      <left style="thick">
        <color rgb="FFFF0000"/>
      </left>
      <right style="thick">
        <color rgb="FFFF0000"/>
      </right>
      <top style="thin">
        <color indexed="64"/>
      </top>
      <bottom style="thick">
        <color rgb="FFFF0000"/>
      </bottom>
      <diagonal/>
    </border>
    <border>
      <left style="thick">
        <color rgb="FFFFFF00"/>
      </left>
      <right style="thin">
        <color indexed="64"/>
      </right>
      <top style="thick">
        <color rgb="FFFFFF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rgb="FFFFFF00"/>
      </top>
      <bottom style="thin">
        <color indexed="64"/>
      </bottom>
      <diagonal/>
    </border>
    <border>
      <left style="thin">
        <color indexed="64"/>
      </left>
      <right style="thick">
        <color rgb="FFFFFF00"/>
      </right>
      <top style="thick">
        <color rgb="FFFFFF00"/>
      </top>
      <bottom style="thin">
        <color indexed="64"/>
      </bottom>
      <diagonal/>
    </border>
    <border>
      <left style="thick">
        <color rgb="FFFFFF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rgb="FFFFFF00"/>
      </right>
      <top style="thin">
        <color indexed="64"/>
      </top>
      <bottom style="thin">
        <color indexed="64"/>
      </bottom>
      <diagonal/>
    </border>
    <border>
      <left style="thick">
        <color rgb="FFFFFF00"/>
      </left>
      <right style="thin">
        <color indexed="64"/>
      </right>
      <top style="thin">
        <color indexed="64"/>
      </top>
      <bottom style="thick">
        <color rgb="FFFFFF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rgb="FFFFFF00"/>
      </bottom>
      <diagonal/>
    </border>
    <border>
      <left style="thin">
        <color indexed="64"/>
      </left>
      <right style="thick">
        <color rgb="FFFFFF00"/>
      </right>
      <top style="thin">
        <color indexed="64"/>
      </top>
      <bottom style="thick">
        <color rgb="FFFFFF00"/>
      </bottom>
      <diagonal/>
    </border>
    <border>
      <left style="thick">
        <color rgb="FFCC0099"/>
      </left>
      <right/>
      <top style="thick">
        <color rgb="FFCC0099"/>
      </top>
      <bottom style="thick">
        <color rgb="FFCC0099"/>
      </bottom>
      <diagonal/>
    </border>
    <border>
      <left/>
      <right/>
      <top style="thick">
        <color rgb="FFCC0099"/>
      </top>
      <bottom style="thick">
        <color rgb="FFCC0099"/>
      </bottom>
      <diagonal/>
    </border>
    <border>
      <left/>
      <right style="thick">
        <color rgb="FFCC0099"/>
      </right>
      <top style="thick">
        <color rgb="FFCC0099"/>
      </top>
      <bottom style="thick">
        <color rgb="FFCC0099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/>
      </top>
      <bottom/>
      <diagonal/>
    </border>
  </borders>
  <cellStyleXfs count="1">
    <xf numFmtId="0" fontId="0" fillId="0" borderId="0"/>
  </cellStyleXfs>
  <cellXfs count="69">
    <xf numFmtId="0" fontId="0" fillId="0" borderId="0" xfId="0"/>
    <xf numFmtId="0" fontId="1" fillId="0" borderId="0" xfId="0" applyFont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0" xfId="0" applyAlignment="1">
      <alignment horizontal="left" vertical="top"/>
    </xf>
    <xf numFmtId="0" fontId="1" fillId="0" borderId="1" xfId="0" applyFont="1" applyBorder="1" applyAlignment="1">
      <alignment horizontal="center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1" fillId="0" borderId="1" xfId="0" applyFont="1" applyBorder="1" applyAlignment="1">
      <alignment horizontal="center" vertical="top" wrapText="1"/>
    </xf>
    <xf numFmtId="0" fontId="1" fillId="0" borderId="5" xfId="0" applyFont="1" applyBorder="1" applyAlignment="1">
      <alignment horizontal="center" vertical="top"/>
    </xf>
    <xf numFmtId="0" fontId="1" fillId="0" borderId="6" xfId="0" applyFont="1" applyBorder="1" applyAlignment="1">
      <alignment horizontal="center" vertical="top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 wrapText="1"/>
    </xf>
    <xf numFmtId="0" fontId="0" fillId="0" borderId="7" xfId="0" applyBorder="1" applyAlignment="1">
      <alignment horizontal="center" vertical="top"/>
    </xf>
    <xf numFmtId="0" fontId="0" fillId="0" borderId="8" xfId="0" applyBorder="1" applyAlignment="1">
      <alignment horizontal="center" vertical="top"/>
    </xf>
    <xf numFmtId="0" fontId="0" fillId="0" borderId="9" xfId="0" applyBorder="1" applyAlignment="1">
      <alignment horizontal="center" vertical="top"/>
    </xf>
    <xf numFmtId="0" fontId="0" fillId="0" borderId="13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0" fillId="0" borderId="15" xfId="0" applyBorder="1" applyAlignment="1">
      <alignment horizontal="center" vertical="top"/>
    </xf>
    <xf numFmtId="0" fontId="0" fillId="0" borderId="16" xfId="0" applyBorder="1" applyAlignment="1">
      <alignment horizontal="center" vertical="top"/>
    </xf>
    <xf numFmtId="0" fontId="0" fillId="0" borderId="17" xfId="0" applyBorder="1" applyAlignment="1">
      <alignment horizontal="center" vertical="top"/>
    </xf>
    <xf numFmtId="0" fontId="1" fillId="5" borderId="18" xfId="0" applyFont="1" applyFill="1" applyBorder="1" applyAlignment="1">
      <alignment horizontal="center" vertical="top"/>
    </xf>
    <xf numFmtId="0" fontId="1" fillId="0" borderId="19" xfId="0" applyFont="1" applyBorder="1" applyAlignment="1">
      <alignment horizontal="center" vertical="top"/>
    </xf>
    <xf numFmtId="0" fontId="0" fillId="0" borderId="19" xfId="0" applyBorder="1" applyAlignment="1">
      <alignment horizontal="left" vertical="top"/>
    </xf>
    <xf numFmtId="0" fontId="0" fillId="0" borderId="20" xfId="0" applyBorder="1" applyAlignment="1">
      <alignment horizontal="center" vertical="top"/>
    </xf>
    <xf numFmtId="0" fontId="2" fillId="0" borderId="0" xfId="0" applyFont="1" applyAlignment="1">
      <alignment horizontal="left" vertical="top"/>
    </xf>
    <xf numFmtId="0" fontId="1" fillId="0" borderId="0" xfId="0" applyFont="1" applyAlignment="1">
      <alignment horizontal="left" vertical="top"/>
    </xf>
    <xf numFmtId="0" fontId="0" fillId="0" borderId="0" xfId="0" applyAlignment="1">
      <alignment horizontal="left"/>
    </xf>
    <xf numFmtId="0" fontId="3" fillId="7" borderId="0" xfId="0" applyFont="1" applyFill="1" applyAlignment="1">
      <alignment vertical="top" wrapText="1"/>
    </xf>
    <xf numFmtId="0" fontId="3" fillId="7" borderId="0" xfId="0" applyFont="1" applyFill="1" applyAlignment="1">
      <alignment vertical="top"/>
    </xf>
    <xf numFmtId="0" fontId="0" fillId="0" borderId="0" xfId="0" applyAlignment="1">
      <alignment vertical="top" wrapText="1"/>
    </xf>
    <xf numFmtId="49" fontId="0" fillId="0" borderId="0" xfId="0" applyNumberFormat="1" applyAlignment="1">
      <alignment vertical="top" wrapText="1"/>
    </xf>
    <xf numFmtId="0" fontId="1" fillId="0" borderId="10" xfId="0" applyFont="1" applyBorder="1" applyAlignment="1">
      <alignment horizontal="center" vertical="top"/>
    </xf>
    <xf numFmtId="0" fontId="1" fillId="0" borderId="11" xfId="0" applyFont="1" applyBorder="1" applyAlignment="1">
      <alignment horizontal="center" vertical="top"/>
    </xf>
    <xf numFmtId="0" fontId="1" fillId="0" borderId="12" xfId="0" applyFont="1" applyBorder="1" applyAlignment="1">
      <alignment horizontal="center" vertical="top"/>
    </xf>
    <xf numFmtId="0" fontId="1" fillId="0" borderId="24" xfId="0" applyFont="1" applyBorder="1" applyAlignment="1">
      <alignment horizontal="center" vertical="top"/>
    </xf>
    <xf numFmtId="0" fontId="1" fillId="0" borderId="25" xfId="0" applyFont="1" applyBorder="1" applyAlignment="1">
      <alignment horizontal="center" vertical="top"/>
    </xf>
    <xf numFmtId="0" fontId="0" fillId="0" borderId="24" xfId="0" applyBorder="1" applyAlignment="1">
      <alignment horizontal="left" vertical="top" wrapText="1"/>
    </xf>
    <xf numFmtId="0" fontId="0" fillId="0" borderId="25" xfId="0" applyBorder="1" applyAlignment="1">
      <alignment horizontal="left" vertical="top"/>
    </xf>
    <xf numFmtId="0" fontId="0" fillId="0" borderId="26" xfId="0" applyBorder="1" applyAlignment="1">
      <alignment horizontal="center" vertical="top"/>
    </xf>
    <xf numFmtId="0" fontId="0" fillId="0" borderId="27" xfId="0" applyBorder="1" applyAlignment="1">
      <alignment horizontal="center" vertical="top"/>
    </xf>
    <xf numFmtId="0" fontId="0" fillId="0" borderId="28" xfId="0" applyBorder="1" applyAlignment="1">
      <alignment horizontal="center" vertical="top"/>
    </xf>
    <xf numFmtId="0" fontId="1" fillId="5" borderId="1" xfId="0" applyFont="1" applyFill="1" applyBorder="1" applyAlignment="1">
      <alignment horizontal="center" vertical="top"/>
    </xf>
    <xf numFmtId="3" fontId="0" fillId="0" borderId="0" xfId="0" applyNumberFormat="1"/>
    <xf numFmtId="0" fontId="4" fillId="0" borderId="0" xfId="0" applyFont="1"/>
    <xf numFmtId="0" fontId="4" fillId="0" borderId="0" xfId="0" applyFont="1" applyAlignment="1">
      <alignment horizontal="left"/>
    </xf>
    <xf numFmtId="0" fontId="5" fillId="0" borderId="0" xfId="0" applyFont="1"/>
    <xf numFmtId="0" fontId="7" fillId="9" borderId="37" xfId="0" applyFont="1" applyFill="1" applyBorder="1"/>
    <xf numFmtId="0" fontId="1" fillId="0" borderId="1" xfId="0" applyFont="1" applyBorder="1" applyAlignment="1">
      <alignment horizontal="left" vertical="top" wrapText="1"/>
    </xf>
    <xf numFmtId="0" fontId="0" fillId="0" borderId="1" xfId="0" quotePrefix="1" applyBorder="1" applyAlignment="1">
      <alignment horizontal="left" vertical="top" wrapText="1"/>
    </xf>
    <xf numFmtId="10" fontId="0" fillId="0" borderId="0" xfId="0" applyNumberFormat="1"/>
    <xf numFmtId="0" fontId="1" fillId="3" borderId="32" xfId="0" applyFont="1" applyFill="1" applyBorder="1" applyAlignment="1">
      <alignment horizontal="center" vertical="top"/>
    </xf>
    <xf numFmtId="0" fontId="1" fillId="3" borderId="33" xfId="0" applyFont="1" applyFill="1" applyBorder="1" applyAlignment="1">
      <alignment horizontal="center" vertical="top"/>
    </xf>
    <xf numFmtId="0" fontId="1" fillId="2" borderId="34" xfId="0" applyFont="1" applyFill="1" applyBorder="1" applyAlignment="1">
      <alignment horizontal="center" vertical="top"/>
    </xf>
    <xf numFmtId="0" fontId="1" fillId="2" borderId="35" xfId="0" applyFont="1" applyFill="1" applyBorder="1" applyAlignment="1">
      <alignment horizontal="center" vertical="top"/>
    </xf>
    <xf numFmtId="0" fontId="1" fillId="2" borderId="36" xfId="0" applyFont="1" applyFill="1" applyBorder="1" applyAlignment="1">
      <alignment horizontal="center" vertical="top"/>
    </xf>
    <xf numFmtId="0" fontId="1" fillId="8" borderId="1" xfId="0" applyFont="1" applyFill="1" applyBorder="1" applyAlignment="1">
      <alignment horizontal="center" vertical="top"/>
    </xf>
    <xf numFmtId="0" fontId="1" fillId="6" borderId="1" xfId="0" applyFont="1" applyFill="1" applyBorder="1" applyAlignment="1">
      <alignment horizontal="center" vertical="top"/>
    </xf>
    <xf numFmtId="0" fontId="1" fillId="4" borderId="34" xfId="0" applyFont="1" applyFill="1" applyBorder="1" applyAlignment="1">
      <alignment horizontal="center" vertical="top"/>
    </xf>
    <xf numFmtId="0" fontId="1" fillId="4" borderId="35" xfId="0" applyFont="1" applyFill="1" applyBorder="1" applyAlignment="1">
      <alignment horizontal="center" vertical="top"/>
    </xf>
    <xf numFmtId="0" fontId="1" fillId="4" borderId="36" xfId="0" applyFont="1" applyFill="1" applyBorder="1" applyAlignment="1">
      <alignment horizontal="center" vertical="top"/>
    </xf>
    <xf numFmtId="0" fontId="1" fillId="3" borderId="2" xfId="0" applyFont="1" applyFill="1" applyBorder="1" applyAlignment="1">
      <alignment horizontal="center" vertical="top"/>
    </xf>
    <xf numFmtId="0" fontId="1" fillId="3" borderId="3" xfId="0" applyFont="1" applyFill="1" applyBorder="1" applyAlignment="1">
      <alignment horizontal="center" vertical="top"/>
    </xf>
    <xf numFmtId="0" fontId="1" fillId="3" borderId="4" xfId="0" applyFont="1" applyFill="1" applyBorder="1" applyAlignment="1">
      <alignment horizontal="center" vertical="top"/>
    </xf>
    <xf numFmtId="0" fontId="1" fillId="8" borderId="21" xfId="0" applyFont="1" applyFill="1" applyBorder="1" applyAlignment="1">
      <alignment horizontal="center" vertical="top"/>
    </xf>
    <xf numFmtId="0" fontId="1" fillId="8" borderId="22" xfId="0" applyFont="1" applyFill="1" applyBorder="1" applyAlignment="1">
      <alignment horizontal="center" vertical="top"/>
    </xf>
    <xf numFmtId="0" fontId="1" fillId="8" borderId="23" xfId="0" applyFont="1" applyFill="1" applyBorder="1" applyAlignment="1">
      <alignment horizontal="center" vertical="top"/>
    </xf>
    <xf numFmtId="0" fontId="1" fillId="6" borderId="29" xfId="0" applyFont="1" applyFill="1" applyBorder="1" applyAlignment="1">
      <alignment horizontal="center" vertical="top"/>
    </xf>
    <xf numFmtId="0" fontId="1" fillId="6" borderId="30" xfId="0" applyFont="1" applyFill="1" applyBorder="1" applyAlignment="1">
      <alignment horizontal="center" vertical="top"/>
    </xf>
    <xf numFmtId="0" fontId="1" fillId="6" borderId="31" xfId="0" applyFont="1" applyFill="1" applyBorder="1" applyAlignment="1">
      <alignment horizontal="center" vertical="top"/>
    </xf>
  </cellXfs>
  <cellStyles count="1">
    <cellStyle name="Standard" xfId="0" builtinId="0"/>
  </cellStyles>
  <dxfs count="12">
    <dxf>
      <numFmt numFmtId="3" formatCode="#,##0"/>
    </dxf>
    <dxf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</dxf>
    <dxf>
      <font>
        <color auto="1"/>
        <name val="Arial"/>
        <family val="2"/>
        <scheme val="none"/>
      </font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4" formatCode="0.00%"/>
    </dxf>
    <dxf>
      <numFmt numFmtId="14" formatCode="0.00%"/>
    </dxf>
    <dxf>
      <numFmt numFmtId="3" formatCode="#,##0"/>
    </dxf>
    <dxf>
      <alignment horizontal="general" vertical="top" textRotation="0" wrapText="1" indent="0" justifyLastLine="0" shrinkToFit="0" readingOrder="0"/>
    </dxf>
  </dxfs>
  <colors>
    <mruColors>
      <color rgb="FFCC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7AEDE2D-C82D-4575-A54D-DABB29C0095F}" name="summary_table" displayName="summary_table" ref="B4:L5" totalsRowShown="0" headerRowDxfId="11">
  <autoFilter ref="B4:L5" xr:uid="{F7AEDE2D-C82D-4575-A54D-DABB29C0095F}"/>
  <tableColumns count="11">
    <tableColumn id="1" xr3:uid="{63CD5137-84A3-42E4-AE60-709ED5DFCB4E}" name="tot_asset_energetic_area">
      <calculatedColumnFormula>SUM(buildings_table[asset_energetic_area])</calculatedColumnFormula>
    </tableColumn>
    <tableColumn id="2" xr3:uid="{6C639075-1DB1-4B53-9F60-C3BE521E2989}" name="tot_asset_emissions">
      <calculatedColumnFormula>SUM(buildings_table[asset_emissions])</calculatedColumnFormula>
    </tableColumn>
    <tableColumn id="3" xr3:uid="{B50F1486-2C3B-4943-9360-9452FB9EA377}" name="tot_mortgage_emissions">
      <calculatedColumnFormula>SUM(buildings_table[mortgage_emissions])</calculatedColumnFormula>
    </tableColumn>
    <tableColumn id="4" xr3:uid="{22D444E3-D949-4AD0-B600-E2B468215921}" name="mean_missions_intensity">
      <calculatedColumnFormula>summary_table[[#This Row],[tot_mortgage_emissions]]/summary_table[[#This Row],[tot_mortgage_value_found]]</calculatedColumnFormula>
    </tableColumn>
    <tableColumn id="5" xr3:uid="{2FDAF6E5-2676-48B0-A36A-D9DA016FC9BB}" name="mean_emissions_per_area">
      <calculatedColumnFormula>AVERAGE(buildings_table[emissions_per_area])</calculatedColumnFormula>
    </tableColumn>
    <tableColumn id="6" xr3:uid="{E63C3BCE-925E-47F3-ADD1-D0B79863988C}" name="tot_mortgage_value" dataDxfId="10">
      <calculatedColumnFormula>SUM(buildings_table[mortgage_value])</calculatedColumnFormula>
    </tableColumn>
    <tableColumn id="7" xr3:uid="{8542E1F7-9828-4EBB-B234-81116766076C}" name="tot_mortgage_value_found">
      <calculatedColumnFormula>SUMIFS(buildings_table[mortgage_value], buildings_table[mortgage_emissions], "&lt;&gt;")</calculatedColumnFormula>
    </tableColumn>
    <tableColumn id="8" xr3:uid="{2D72F286-CD60-497E-B80D-D783616FCBEF}" name="count_mortgage">
      <calculatedColumnFormula>ROWS(buildings_table[mortgage_emissions])</calculatedColumnFormula>
    </tableColumn>
    <tableColumn id="9" xr3:uid="{08F8424F-2BB3-4FB4-877F-34051A3A228D}" name="count_mortgage_emissions_not_found">
      <calculatedColumnFormula>COUNTBLANK(buildings_table[mortgage_emissions])</calculatedColumnFormula>
    </tableColumn>
    <tableColumn id="10" xr3:uid="{DD220F50-0E98-4469-BA00-ADF9170A3180}" name="coverage_mortgage_emissions_count" dataDxfId="9">
      <calculatedColumnFormula>(COUNTA(buildings_table[mortgage_emissions])/ROWS(buildings_table[mortgage_emissions]))</calculatedColumnFormula>
    </tableColumn>
    <tableColumn id="11" xr3:uid="{52EDEA81-9EE9-4362-A5A8-1AA04AF684CA}" name="coverage_mortgage_emissions_value" dataDxfId="8">
      <calculatedColumnFormula>summary_table[[#This Row],[tot_mortgage_value_found]]/summary_table[[#This Row],[tot_mortgage_value]]</calculatedColumnFormula>
    </tableColumn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id="2" name="buildings_table" displayName="buildings_table" ref="B5:AU9" totalsRowCount="0" totalsRowShown="0">
  <autoFilter ref="B5:AU9"/>
  <tableColumns count="46">
    <tableColumn id="1" name="EGID"/>
    <tableColumn id="2" name="EWID"/>
    <tableColumn id="3" name="ADDRESS"/>
    <tableColumn id="4" name="DPLZ4"/>
    <tableColumn id="5" name="STRNAME"/>
    <tableColumn id="6" name="DEINR"/>
    <tableColumn id="7" name="DPLZNAME"/>
    <tableColumn id="8" name="LPARZ"/>
    <tableColumn id="9" name="mortgage_id"/>
    <tableColumn id="10" name="asset_ewid_count"/>
    <tableColumn id="11" name="asset_building_share"/>
    <tableColumn id="12" name="asset_living_area"/>
    <tableColumn id="13" name="asset_energetic_area"/>
    <tableColumn id="14" name="asset_value"/>
    <tableColumn id="15" name="mortgage_value"/>
    <tableColumn id="16" name="asset_bank_share"/>
    <tableColumn id="17" name="GKLAS"/>
    <tableColumn id="18" name="GBAUJ"/>
    <tableColumn id="19" name="GBAUP"/>
    <tableColumn id="20" name="GABBJ"/>
    <tableColumn id="21" name="GAREA"/>
    <tableColumn id="22" name="GASTW"/>
    <tableColumn id="23" name="GANZWHG"/>
    <tableColumn id="24" name="GEBF"/>
    <tableColumn id="25" name="GKODE"/>
    <tableColumn id="26" name="GKODN"/>
    <tableColumn id="27" name="GENH1"/>
    <tableColumn id="28" name="GWAERDATH1"/>
    <tableColumn id="29" name="sia_area"/>
    <tableColumn id="30" name="sia_floors"/>
    <tableColumn id="31" name="sia_year"/>
    <tableColumn id="32" name="sia_utilisation_key"/>
    <tableColumn id="33" name="sia_climate_code"/>
    <tableColumn id="34" name="sia_energy_carrier"/>
    <tableColumn id="35" name="sia_walls_refurb_year"/>
    <tableColumn id="36" name="sia_roof_refurb_year"/>
    <tableColumn id="37" name="sia_windows_refurb_year"/>
    <tableColumn id="38" name="sia_floor_refurb_year"/>
    <tableColumn id="39" name="sia_heating_install_year"/>
    <tableColumn id="40" name="heat_energy"/>
    <tableColumn id="41" name="emission_coefficient"/>
    <tableColumn id="42" name="emissions_per_area"/>
    <tableColumn id="43" name="building_emissions"/>
    <tableColumn id="44" name="asset_emissions"/>
    <tableColumn id="45" name="mortgage_emissions"/>
    <tableColumn id="46" name="error_comments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:L5"/>
  <sheetViews>
    <sheetView zoomScale="70" zoomScaleNormal="70" workbookViewId="0">
      <selection activeCell="C21" sqref="C21"/>
    </sheetView>
  </sheetViews>
  <sheetFormatPr baseColWidth="10" defaultColWidth="8.7265625" defaultRowHeight="14.5" x14ac:dyDescent="0.35"/>
  <cols>
    <col min="1" max="1" width="17.81640625" bestFit="1" customWidth="1"/>
    <col min="2" max="2" width="36.26953125" bestFit="1" customWidth="1"/>
    <col min="3" max="3" width="46.26953125" bestFit="1" customWidth="1"/>
    <col min="4" max="4" width="41.1796875" bestFit="1" customWidth="1"/>
    <col min="5" max="5" width="50.1796875" bestFit="1" customWidth="1"/>
    <col min="6" max="6" width="43.81640625" bestFit="1" customWidth="1"/>
    <col min="7" max="7" width="60.7265625" customWidth="1"/>
    <col min="8" max="8" width="52.1796875" customWidth="1"/>
    <col min="9" max="9" width="24.81640625" bestFit="1" customWidth="1"/>
    <col min="10" max="10" width="50.54296875" bestFit="1" customWidth="1"/>
    <col min="11" max="11" width="49.26953125" bestFit="1" customWidth="1"/>
    <col min="12" max="12" width="48.81640625" bestFit="1" customWidth="1"/>
  </cols>
  <sheetData>
    <row r="1" spans="1:12" x14ac:dyDescent="0.35">
      <c r="A1" t="s">
        <v>163</v>
      </c>
      <c r="B1" t="s">
        <v>164</v>
      </c>
    </row>
    <row ht="26" r="3" spans="1:12" x14ac:dyDescent="0.35">
      <c r="A3" s="24" t="s">
        <v>5</v>
      </c>
      <c r="B3" s="28" t="s">
        <v>149</v>
      </c>
      <c r="C3" s="27" t="s">
        <v>148</v>
      </c>
      <c r="D3" s="27" t="s">
        <v>102</v>
      </c>
      <c r="E3" s="27" t="s">
        <v>154</v>
      </c>
      <c r="F3" s="27" t="s">
        <v>103</v>
      </c>
      <c r="G3" s="27" t="s">
        <v>155</v>
      </c>
      <c r="H3" s="27" t="s">
        <v>156</v>
      </c>
      <c r="I3" s="27" t="s">
        <v>104</v>
      </c>
      <c r="J3" s="27" t="s">
        <v>158</v>
      </c>
      <c r="K3" s="27" t="s">
        <v>152</v>
      </c>
      <c r="L3" s="27" t="s">
        <v>153</v>
      </c>
    </row>
    <row r="4" spans="1:12" x14ac:dyDescent="0.35">
      <c r="A4" s="24" t="s">
        <v>62</v>
      </c>
      <c r="B4" s="29" t="s">
        <v>145</v>
      </c>
      <c r="C4" s="29" t="s">
        <v>146</v>
      </c>
      <c r="D4" s="29" t="s">
        <v>144</v>
      </c>
      <c r="E4" s="29" t="s">
        <v>162</v>
      </c>
      <c r="F4" s="29" t="s">
        <v>147</v>
      </c>
      <c r="G4" s="29" t="s">
        <v>150</v>
      </c>
      <c r="H4" s="29" t="s">
        <v>157</v>
      </c>
      <c r="I4" s="29" t="s">
        <v>151</v>
      </c>
      <c r="J4" s="29" t="s">
        <v>159</v>
      </c>
      <c r="K4" s="30" t="s">
        <v>160</v>
      </c>
      <c r="L4" s="29" t="s">
        <v>161</v>
      </c>
    </row>
    <row r="5" spans="1:12" x14ac:dyDescent="0.35">
      <c r="A5" s="24"/>
      <c r="B5">
        <f>SUM(buildings_table[asset_energetic_area])</f>
        <v>0</v>
      </c>
      <c r="C5">
        <f>SUM(buildings_table[asset_emissions])</f>
        <v>0</v>
      </c>
      <c r="D5">
        <f>SUM(buildings_table[mortgage_emissions])</f>
        <v>0</v>
      </c>
      <c r="E5" t="e">
        <f>summary_table[[#This Row],[tot_mortgage_emissions]]/summary_table[[#This Row],[tot_mortgage_value_found]]</f>
        <v>#DIV/0!</v>
      </c>
      <c r="F5" t="e">
        <f>AVERAGE(buildings_table[emissions_per_area])</f>
        <v>#DIV/0!</v>
      </c>
      <c r="G5" s="42">
        <f>SUM(buildings_table[mortgage_value])</f>
        <v>772000</v>
      </c>
      <c r="H5">
        <f>SUMIFS(buildings_table[mortgage_value], buildings_table[mortgage_emissions], "&lt;&gt;")</f>
        <v>0</v>
      </c>
      <c r="I5">
        <f>ROWS(buildings_table[mortgage_emissions])</f>
        <v>4</v>
      </c>
      <c r="J5">
        <f>COUNTBLANK(buildings_table[mortgage_emissions])</f>
        <v>4</v>
      </c>
      <c r="K5" s="49">
        <f>(COUNTA(buildings_table[mortgage_emissions])/ROWS(buildings_table[mortgage_emissions]))</f>
        <v>0</v>
      </c>
      <c r="L5" s="49">
        <f>summary_table[[#This Row],[tot_mortgage_value_found]]/summary_table[[#This Row],[tot_mortgage_value]]</f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:AU10"/>
  <sheetViews>
    <sheetView tabSelected="1" topLeftCell="N4" workbookViewId="0">
      <selection activeCell="O6" sqref="O6:P8"/>
    </sheetView>
  </sheetViews>
  <sheetFormatPr baseColWidth="10" defaultColWidth="8.7265625" defaultRowHeight="14.5" x14ac:dyDescent="0.35"/>
  <cols>
    <col min="1" max="1" width="14.81640625" style="26" bestFit="1" customWidth="1"/>
    <col min="2" max="2" width="21.54296875" bestFit="1" customWidth="1"/>
    <col min="3" max="3" width="23.26953125" bestFit="1" customWidth="1"/>
    <col min="4" max="4" width="27.81640625" style="26" customWidth="1"/>
    <col min="5" max="5" width="11.453125" bestFit="1" customWidth="1"/>
    <col min="6" max="6" width="32.1796875" bestFit="1" customWidth="1"/>
    <col min="7" max="7" width="29.1796875" bestFit="1" customWidth="1"/>
    <col min="8" max="8" width="29.1796875" customWidth="1"/>
    <col min="9" max="9" width="28.81640625" bestFit="1" customWidth="1"/>
    <col min="10" max="10" width="17" bestFit="1" customWidth="1"/>
    <col min="11" max="11" width="26" bestFit="1" customWidth="1"/>
    <col min="12" max="12" width="34.81640625" bestFit="1" customWidth="1"/>
    <col min="13" max="13" width="31.26953125" bestFit="1" customWidth="1"/>
    <col min="14" max="14" width="34" bestFit="1" customWidth="1"/>
    <col min="15" max="15" width="21.453125" bestFit="1" customWidth="1"/>
    <col min="16" max="16" width="21.54296875" bestFit="1" customWidth="1"/>
    <col min="17" max="17" width="31.81640625" bestFit="1" customWidth="1"/>
    <col min="18" max="18" width="61.81640625" bestFit="1" customWidth="1"/>
    <col min="19" max="19" width="21.453125" bestFit="1" customWidth="1"/>
    <col min="20" max="20" width="22.26953125" bestFit="1" customWidth="1"/>
    <col min="21" max="21" width="20.1796875" bestFit="1" customWidth="1"/>
    <col min="22" max="22" width="14.54296875" bestFit="1" customWidth="1"/>
    <col min="23" max="23" width="19.1796875" bestFit="1" customWidth="1"/>
    <col min="24" max="24" width="13.1796875" bestFit="1" customWidth="1"/>
    <col min="25" max="25" width="19.26953125" bestFit="1" customWidth="1"/>
    <col min="26" max="26" width="13.54296875" bestFit="1" customWidth="1"/>
    <col min="27" max="27" width="14" bestFit="1" customWidth="1"/>
    <col min="28" max="28" width="63.54296875" bestFit="1" customWidth="1"/>
    <col min="29" max="29" width="34.7265625" bestFit="1" customWidth="1"/>
    <col min="30" max="30" width="31" bestFit="1" customWidth="1"/>
    <col min="31" max="31" width="18.7265625" bestFit="1" customWidth="1"/>
    <col min="32" max="32" width="21.453125" bestFit="1" customWidth="1"/>
    <col min="33" max="33" width="29.453125" bestFit="1" customWidth="1"/>
    <col min="34" max="34" width="26.81640625" bestFit="1" customWidth="1"/>
    <col min="35" max="35" width="19.81640625" bestFit="1" customWidth="1"/>
    <col min="36" max="36" width="28.7265625" bestFit="1" customWidth="1"/>
    <col min="37" max="37" width="26.54296875" bestFit="1" customWidth="1"/>
    <col min="38" max="38" width="32" bestFit="1" customWidth="1"/>
    <col min="39" max="39" width="27.7265625" bestFit="1" customWidth="1"/>
    <col min="40" max="40" width="31.54296875" bestFit="1" customWidth="1"/>
    <col min="41" max="41" width="29.26953125" bestFit="1" customWidth="1"/>
    <col min="42" max="42" width="36.7265625" bestFit="1" customWidth="1"/>
    <col min="43" max="43" width="21.26953125" bestFit="1" customWidth="1"/>
    <col min="44" max="45" width="36" customWidth="1"/>
    <col min="46" max="46" width="26.7265625" bestFit="1" customWidth="1"/>
    <col min="47" max="47" width="19.54296875" customWidth="1"/>
    <col min="48" max="48" width="32.1796875" customWidth="1"/>
  </cols>
  <sheetData>
    <row customFormat="1" r="1" s="1" spans="1:47" x14ac:dyDescent="0.35">
      <c r="A1" s="25"/>
      <c r="B1" s="50" t="s">
        <v>0</v>
      </c>
      <c r="C1" s="50"/>
      <c r="D1" s="50"/>
      <c r="E1" s="50"/>
      <c r="F1" s="50"/>
      <c r="G1" s="50"/>
      <c r="H1" s="50"/>
      <c r="I1" s="51"/>
      <c r="J1" s="55" t="s">
        <v>1</v>
      </c>
      <c r="K1" s="55"/>
      <c r="L1" s="55"/>
      <c r="M1" s="55"/>
      <c r="N1" s="55"/>
      <c r="O1" s="55"/>
      <c r="P1" s="55"/>
      <c r="Q1" s="55"/>
      <c r="R1" s="52" t="s">
        <v>2</v>
      </c>
      <c r="S1" s="53"/>
      <c r="T1" s="53"/>
      <c r="U1" s="53"/>
      <c r="V1" s="53"/>
      <c r="W1" s="53"/>
      <c r="X1" s="53"/>
      <c r="Y1" s="53"/>
      <c r="Z1" s="53"/>
      <c r="AA1" s="53"/>
      <c r="AB1" s="53"/>
      <c r="AC1" s="54"/>
      <c r="AD1" s="57" t="s">
        <v>122</v>
      </c>
      <c r="AE1" s="58"/>
      <c r="AF1" s="58"/>
      <c r="AG1" s="58"/>
      <c r="AH1" s="58"/>
      <c r="AI1" s="58"/>
      <c r="AJ1" s="58"/>
      <c r="AK1" s="58"/>
      <c r="AL1" s="58"/>
      <c r="AM1" s="58"/>
      <c r="AN1" s="59"/>
      <c r="AO1" s="56" t="s">
        <v>3</v>
      </c>
      <c r="AP1" s="56"/>
      <c r="AQ1" s="56"/>
      <c r="AR1" s="56"/>
      <c r="AS1" s="56"/>
      <c r="AT1" s="56"/>
      <c r="AU1" s="41" t="s">
        <v>4</v>
      </c>
    </row>
    <row customFormat="1" customHeight="1" ht="15.65" r="2" s="1" spans="1:47" x14ac:dyDescent="0.35">
      <c r="A2" s="24" t="s">
        <v>5</v>
      </c>
      <c r="B2" s="4" t="s">
        <v>6</v>
      </c>
      <c r="C2" s="4" t="s">
        <v>106</v>
      </c>
      <c r="D2" s="4" t="s">
        <v>7</v>
      </c>
      <c r="E2" s="4" t="s">
        <v>8</v>
      </c>
      <c r="F2" s="4" t="s">
        <v>9</v>
      </c>
      <c r="G2" s="4" t="s">
        <v>10</v>
      </c>
      <c r="H2" s="4" t="s">
        <v>11</v>
      </c>
      <c r="I2" s="4" t="s">
        <v>12</v>
      </c>
      <c r="J2" s="4" t="s">
        <v>13</v>
      </c>
      <c r="K2" s="4" t="s">
        <v>113</v>
      </c>
      <c r="L2" s="4" t="s">
        <v>134</v>
      </c>
      <c r="M2" s="4" t="s">
        <v>109</v>
      </c>
      <c r="N2" s="4" t="s">
        <v>108</v>
      </c>
      <c r="O2" s="4" t="s">
        <v>15</v>
      </c>
      <c r="P2" s="4" t="s">
        <v>16</v>
      </c>
      <c r="Q2" s="4" t="s">
        <v>117</v>
      </c>
      <c r="R2" s="7" t="s">
        <v>18</v>
      </c>
      <c r="S2" s="4" t="s">
        <v>19</v>
      </c>
      <c r="T2" s="7" t="s">
        <v>20</v>
      </c>
      <c r="U2" s="4" t="s">
        <v>21</v>
      </c>
      <c r="V2" s="4" t="s">
        <v>22</v>
      </c>
      <c r="W2" s="4" t="s">
        <v>23</v>
      </c>
      <c r="X2" s="4" t="s">
        <v>24</v>
      </c>
      <c r="Y2" s="4" t="s">
        <v>25</v>
      </c>
      <c r="Z2" s="7" t="s">
        <v>26</v>
      </c>
      <c r="AA2" s="7" t="s">
        <v>27</v>
      </c>
      <c r="AB2" s="7" t="s">
        <v>28</v>
      </c>
      <c r="AC2" s="4" t="s">
        <v>29</v>
      </c>
      <c r="AD2" s="4" t="s">
        <v>118</v>
      </c>
      <c r="AE2" s="4" t="s">
        <v>30</v>
      </c>
      <c r="AF2" s="4" t="s">
        <v>19</v>
      </c>
      <c r="AG2" s="7" t="s">
        <v>18</v>
      </c>
      <c r="AH2" s="4" t="s">
        <v>31</v>
      </c>
      <c r="AI2" s="7" t="s">
        <v>28</v>
      </c>
      <c r="AJ2" s="4" t="s">
        <v>32</v>
      </c>
      <c r="AK2" s="4" t="s">
        <v>33</v>
      </c>
      <c r="AL2" s="4" t="s">
        <v>34</v>
      </c>
      <c r="AM2" s="4" t="s">
        <v>35</v>
      </c>
      <c r="AN2" s="4" t="s">
        <v>36</v>
      </c>
      <c r="AO2" s="4" t="s">
        <v>37</v>
      </c>
      <c r="AP2" s="4" t="s">
        <v>38</v>
      </c>
      <c r="AQ2" s="4" t="s">
        <v>39</v>
      </c>
      <c r="AR2" s="4" t="s">
        <v>120</v>
      </c>
      <c r="AS2" s="4" t="s">
        <v>40</v>
      </c>
      <c r="AT2" s="4" t="s">
        <v>41</v>
      </c>
      <c r="AU2" s="4"/>
    </row>
    <row customFormat="1" customHeight="1" ht="78.650000000000006" r="3" s="3" spans="1:47" x14ac:dyDescent="0.35">
      <c r="A3" s="24" t="s">
        <v>42</v>
      </c>
      <c r="B3" s="6" t="s">
        <v>43</v>
      </c>
      <c r="C3" s="6" t="s">
        <v>107</v>
      </c>
      <c r="D3" s="6" t="s">
        <v>44</v>
      </c>
      <c r="E3" s="5" t="s">
        <v>45</v>
      </c>
      <c r="F3" s="6" t="s">
        <v>46</v>
      </c>
      <c r="G3" s="6" t="s">
        <v>47</v>
      </c>
      <c r="H3" s="6" t="s">
        <v>47</v>
      </c>
      <c r="I3" s="6" t="s">
        <v>47</v>
      </c>
      <c r="J3" s="6" t="s">
        <v>105</v>
      </c>
      <c r="K3" s="6" t="s">
        <v>49</v>
      </c>
      <c r="L3" s="6"/>
      <c r="M3" s="5" t="s">
        <v>50</v>
      </c>
      <c r="N3" s="5" t="s">
        <v>50</v>
      </c>
      <c r="O3" s="5" t="s">
        <v>51</v>
      </c>
      <c r="P3" s="5" t="s">
        <v>51</v>
      </c>
      <c r="Q3" s="5" t="s">
        <v>52</v>
      </c>
      <c r="R3" s="6" t="s">
        <v>53</v>
      </c>
      <c r="S3" s="5" t="s">
        <v>45</v>
      </c>
      <c r="T3" s="6" t="s">
        <v>53</v>
      </c>
      <c r="U3" s="5" t="s">
        <v>45</v>
      </c>
      <c r="V3" s="5" t="s">
        <v>111</v>
      </c>
      <c r="W3" s="5" t="s">
        <v>49</v>
      </c>
      <c r="X3" s="5"/>
      <c r="Y3" s="5" t="s">
        <v>112</v>
      </c>
      <c r="Z3" s="6" t="s">
        <v>54</v>
      </c>
      <c r="AA3" s="6" t="s">
        <v>54</v>
      </c>
      <c r="AB3" s="6" t="s">
        <v>53</v>
      </c>
      <c r="AC3" s="5" t="s">
        <v>55</v>
      </c>
      <c r="AD3" s="5"/>
      <c r="AE3" s="5"/>
      <c r="AF3" s="5"/>
      <c r="AG3" s="5" t="s">
        <v>56</v>
      </c>
      <c r="AH3" s="5" t="s">
        <v>56</v>
      </c>
      <c r="AI3" s="5"/>
      <c r="AJ3" s="5" t="s">
        <v>45</v>
      </c>
      <c r="AK3" s="5" t="s">
        <v>45</v>
      </c>
      <c r="AL3" s="5" t="s">
        <v>45</v>
      </c>
      <c r="AM3" s="5" t="s">
        <v>45</v>
      </c>
      <c r="AN3" s="5" t="s">
        <v>45</v>
      </c>
      <c r="AO3" s="5" t="s">
        <v>57</v>
      </c>
      <c r="AP3" s="5" t="s">
        <v>58</v>
      </c>
      <c r="AQ3" s="5" t="s">
        <v>59</v>
      </c>
      <c r="AR3" s="5" t="s">
        <v>60</v>
      </c>
      <c r="AS3" s="5" t="s">
        <v>60</v>
      </c>
      <c r="AT3" s="5" t="s">
        <v>60</v>
      </c>
      <c r="AU3" s="5"/>
    </row>
    <row customFormat="1" customHeight="1" ht="396" r="4" s="3" spans="1:47" x14ac:dyDescent="0.35">
      <c r="A4" s="24" t="s">
        <v>61</v>
      </c>
      <c r="B4" s="6"/>
      <c r="C4" s="47" t="s">
        <v>101</v>
      </c>
      <c r="D4" s="6" t="s">
        <v>143</v>
      </c>
      <c r="E4" s="5"/>
      <c r="F4" s="6"/>
      <c r="G4" s="6"/>
      <c r="H4" s="6"/>
      <c r="I4" s="6"/>
      <c r="J4" s="6"/>
      <c r="K4" s="6"/>
      <c r="L4" s="6"/>
      <c r="M4" s="5"/>
      <c r="N4" s="5"/>
      <c r="O4" s="5"/>
      <c r="P4" s="5"/>
      <c r="Q4" s="5"/>
      <c r="R4" s="48" t="s">
        <v>135</v>
      </c>
      <c r="S4" s="5"/>
      <c r="T4" s="48" t="s">
        <v>136</v>
      </c>
      <c r="U4" s="5"/>
      <c r="V4" s="5"/>
      <c r="W4" s="5"/>
      <c r="X4" s="5"/>
      <c r="Y4" s="5"/>
      <c r="Z4" s="6"/>
      <c r="AA4" s="6"/>
      <c r="AB4" s="48" t="s">
        <v>137</v>
      </c>
      <c r="AC4" s="5"/>
      <c r="AD4" s="5" t="s">
        <v>138</v>
      </c>
      <c r="AE4" s="5" t="s">
        <v>139</v>
      </c>
      <c r="AF4" s="5"/>
      <c r="AG4" s="48" t="s">
        <v>140</v>
      </c>
      <c r="AH4" s="48" t="s">
        <v>141</v>
      </c>
      <c r="AI4" s="48" t="s">
        <v>142</v>
      </c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</row>
    <row customFormat="1" r="5" s="2" spans="1:47" x14ac:dyDescent="0.35">
      <c r="A5" s="24" t="s">
        <v>62</v>
      </c>
      <c r="B5" t="inlineStr">
        <is>
          <t>EGID</t>
        </is>
      </c>
      <c r="C5" t="inlineStr">
        <is>
          <t>EWID</t>
        </is>
      </c>
      <c r="D5" t="inlineStr">
        <is>
          <t>ADDRESS</t>
        </is>
      </c>
      <c r="E5" t="inlineStr">
        <is>
          <t>DPLZ4</t>
        </is>
      </c>
      <c r="F5" t="inlineStr">
        <is>
          <t>STRNAME</t>
        </is>
      </c>
      <c r="G5" t="inlineStr">
        <is>
          <t>DEINR</t>
        </is>
      </c>
      <c r="H5" t="inlineStr">
        <is>
          <t>DPLZNAME</t>
        </is>
      </c>
      <c r="I5" t="inlineStr">
        <is>
          <t>LPARZ</t>
        </is>
      </c>
      <c r="J5" t="inlineStr">
        <is>
          <t>mortgage_id</t>
        </is>
      </c>
      <c r="K5" t="inlineStr">
        <is>
          <t>asset_ewid_count</t>
        </is>
      </c>
      <c r="L5" t="inlineStr">
        <is>
          <t>asset_building_share</t>
        </is>
      </c>
      <c r="M5" t="inlineStr">
        <is>
          <t>asset_living_area</t>
        </is>
      </c>
      <c r="N5" t="inlineStr">
        <is>
          <t>asset_energetic_area</t>
        </is>
      </c>
      <c r="O5" t="inlineStr">
        <is>
          <t>asset_value</t>
        </is>
      </c>
      <c r="P5" t="inlineStr">
        <is>
          <t>mortgage_value</t>
        </is>
      </c>
      <c r="Q5" t="inlineStr">
        <is>
          <t>asset_bank_share</t>
        </is>
      </c>
      <c r="R5" t="inlineStr">
        <is>
          <t>GKLAS</t>
        </is>
      </c>
      <c r="S5" t="inlineStr">
        <is>
          <t>GBAUJ</t>
        </is>
      </c>
      <c r="T5" t="inlineStr">
        <is>
          <t>GBAUP</t>
        </is>
      </c>
      <c r="U5" t="inlineStr">
        <is>
          <t>GABBJ</t>
        </is>
      </c>
      <c r="V5" t="inlineStr">
        <is>
          <t>GAREA</t>
        </is>
      </c>
      <c r="W5" t="inlineStr">
        <is>
          <t>GASTW</t>
        </is>
      </c>
      <c r="X5" t="inlineStr">
        <is>
          <t>GANZWHG</t>
        </is>
      </c>
      <c r="Y5" t="inlineStr">
        <is>
          <t>GEBF</t>
        </is>
      </c>
      <c r="Z5" t="inlineStr">
        <is>
          <t>GKODE</t>
        </is>
      </c>
      <c r="AA5" t="inlineStr">
        <is>
          <t>GKODN</t>
        </is>
      </c>
      <c r="AB5" t="inlineStr">
        <is>
          <t>GENH1</t>
        </is>
      </c>
      <c r="AC5" t="inlineStr">
        <is>
          <t>GWAERDATH1</t>
        </is>
      </c>
      <c r="AD5" t="inlineStr">
        <is>
          <t>sia_area</t>
        </is>
      </c>
      <c r="AE5" t="inlineStr">
        <is>
          <t>sia_floors</t>
        </is>
      </c>
      <c r="AF5" t="inlineStr">
        <is>
          <t>sia_year</t>
        </is>
      </c>
      <c r="AG5" t="inlineStr">
        <is>
          <t>sia_utilisation_key</t>
        </is>
      </c>
      <c r="AH5" t="inlineStr">
        <is>
          <t>sia_climate_code</t>
        </is>
      </c>
      <c r="AI5" t="inlineStr">
        <is>
          <t>sia_energy_carrier</t>
        </is>
      </c>
      <c r="AJ5" t="inlineStr">
        <is>
          <t>sia_walls_refurb_year</t>
        </is>
      </c>
      <c r="AK5" t="inlineStr">
        <is>
          <t>sia_roof_refurb_year</t>
        </is>
      </c>
      <c r="AL5" t="inlineStr">
        <is>
          <t>sia_windows_refurb_year</t>
        </is>
      </c>
      <c r="AM5" t="inlineStr">
        <is>
          <t>sia_floor_refurb_year</t>
        </is>
      </c>
      <c r="AN5" t="inlineStr">
        <is>
          <t>sia_heating_install_year</t>
        </is>
      </c>
      <c r="AO5" t="inlineStr">
        <is>
          <t>heat_energy</t>
        </is>
      </c>
      <c r="AP5" t="inlineStr">
        <is>
          <t>emission_coefficient</t>
        </is>
      </c>
      <c r="AQ5" t="inlineStr">
        <is>
          <t>emissions_per_area</t>
        </is>
      </c>
      <c r="AR5" t="inlineStr">
        <is>
          <t>building_emissions</t>
        </is>
      </c>
      <c r="AS5" t="inlineStr">
        <is>
          <t>asset_emissions</t>
        </is>
      </c>
      <c r="AT5" t="inlineStr">
        <is>
          <t>mortgage_emissions</t>
        </is>
      </c>
      <c r="AU5" t="inlineStr">
        <is>
          <t>error_comments</t>
        </is>
      </c>
    </row>
    <row r="6" spans="1:47" x14ac:dyDescent="0.35">
      <c r="B6" t="inlineStr">
        <is>
          <t>983314</t>
        </is>
      </c>
      <c r="C6" t="inlineStr">
        <is>
          <t/>
        </is>
      </c>
      <c r="D6" t="inlineStr">
        <is>
          <t>Place de l'Eglise 72</t>
        </is>
      </c>
      <c r="E6">
        <v>2916</v>
      </c>
      <c r="F6" t="inlineStr">
        <is>
          <t>Place de l'Eglise</t>
        </is>
      </c>
      <c r="G6" t="inlineStr">
        <is>
          <t>72</t>
        </is>
      </c>
      <c r="H6" t="inlineStr">
        <is>
          <t>Fahy</t>
        </is>
      </c>
      <c r="I6" t="inlineStr">
        <is>
          <t>440</t>
        </is>
      </c>
      <c r="J6" t="inlineStr">
        <is>
          <t/>
        </is>
      </c>
      <c r="K6" t="inlineStr">
        <is>
          <t/>
        </is>
      </c>
      <c r="L6">
        <v>1</v>
      </c>
      <c r="M6" t="inlineStr">
        <is>
          <t/>
        </is>
      </c>
      <c r="N6">
        <v>1105</v>
      </c>
      <c r="O6">
        <v>780000</v>
      </c>
      <c r="P6">
        <v>344500</v>
      </c>
      <c r="Q6">
        <v>0.441666666666667</v>
      </c>
      <c r="R6">
        <v>1110</v>
      </c>
      <c r="S6" t="inlineStr">
        <is>
          <t/>
        </is>
      </c>
      <c r="T6">
        <v>8011</v>
      </c>
      <c r="U6" t="inlineStr">
        <is>
          <t/>
        </is>
      </c>
      <c r="V6">
        <v>425</v>
      </c>
      <c r="W6">
        <v>2</v>
      </c>
      <c r="X6">
        <v>1</v>
      </c>
      <c r="Y6">
        <v>1105</v>
      </c>
      <c r="Z6">
        <v>2563103.095</v>
      </c>
      <c r="AA6">
        <v>1252050.451</v>
      </c>
      <c r="AB6" t="inlineStr">
        <is>
          <t>7530</t>
        </is>
      </c>
      <c r="AC6" t="inlineStr">
        <is>
          <t>2001-11-29</t>
        </is>
      </c>
      <c r="AD6">
        <v>1105</v>
      </c>
      <c r="AE6">
        <v>2</v>
      </c>
      <c r="AF6">
        <v>1900</v>
      </c>
      <c r="AG6">
        <v>2</v>
      </c>
      <c r="AH6" t="inlineStr">
        <is>
          <t>CDF</t>
        </is>
      </c>
      <c r="AI6" t="inlineStr">
        <is>
          <t>oilHeating</t>
        </is>
      </c>
      <c r="AJ6" t="inlineStr">
        <is>
          <t/>
        </is>
      </c>
      <c r="AK6" t="inlineStr">
        <is>
          <t/>
        </is>
      </c>
      <c r="AL6" t="inlineStr">
        <is>
          <t/>
        </is>
      </c>
      <c r="AM6" t="inlineStr">
        <is>
          <t/>
        </is>
      </c>
      <c r="AN6">
        <v>2001</v>
      </c>
      <c r="AO6">
        <v>994.805664556878</v>
      </c>
      <c r="AP6">
        <v>0.0838</v>
      </c>
      <c r="AQ6">
        <v>83.3647146898664</v>
      </c>
      <c r="AR6">
        <v>92118.0097323024</v>
      </c>
      <c r="AS6">
        <v>92118.0097323024</v>
      </c>
      <c r="AT6">
        <v>40685.4542984336</v>
      </c>
      <c r="AU6" t="inlineStr">
        <is>
          <t/>
        </is>
      </c>
    </row>
    <row r="7" spans="1:47" x14ac:dyDescent="0.35">
      <c r="B7" t="inlineStr">
        <is>
          <t>982484</t>
        </is>
      </c>
      <c r="C7" t="inlineStr">
        <is>
          <t/>
        </is>
      </c>
      <c r="D7" t="inlineStr">
        <is>
          <t>Rue du 23-Juin 40</t>
        </is>
      </c>
      <c r="E7">
        <v>2950</v>
      </c>
      <c r="F7" t="inlineStr">
        <is>
          <t>Rue du 23-Juin</t>
        </is>
      </c>
      <c r="G7" t="inlineStr">
        <is>
          <t>40</t>
        </is>
      </c>
      <c r="H7" t="inlineStr">
        <is>
          <t>Courgenay</t>
        </is>
      </c>
      <c r="I7" t="inlineStr">
        <is>
          <t>502</t>
        </is>
      </c>
      <c r="J7" t="inlineStr">
        <is>
          <t/>
        </is>
      </c>
      <c r="K7" t="inlineStr">
        <is>
          <t/>
        </is>
      </c>
      <c r="L7">
        <v>1</v>
      </c>
      <c r="M7" t="inlineStr">
        <is>
          <t/>
        </is>
      </c>
      <c r="N7">
        <v>1357.2</v>
      </c>
      <c r="O7">
        <v>435000</v>
      </c>
      <c r="P7">
        <v>286000</v>
      </c>
      <c r="Q7">
        <v>0.657471264367816</v>
      </c>
      <c r="R7">
        <v>1110</v>
      </c>
      <c r="S7" t="inlineStr">
        <is>
          <t/>
        </is>
      </c>
      <c r="T7">
        <v>8011</v>
      </c>
      <c r="U7" t="inlineStr">
        <is>
          <t/>
        </is>
      </c>
      <c r="V7">
        <v>522</v>
      </c>
      <c r="W7">
        <v>2</v>
      </c>
      <c r="X7">
        <v>1</v>
      </c>
      <c r="Y7">
        <v>1357.2</v>
      </c>
      <c r="Z7">
        <v>2576409.067</v>
      </c>
      <c r="AA7">
        <v>1249892.97</v>
      </c>
      <c r="AB7" t="inlineStr">
        <is>
          <t>7560</t>
        </is>
      </c>
      <c r="AC7" t="inlineStr">
        <is>
          <t>2001-11-29</t>
        </is>
      </c>
      <c r="AD7">
        <v>1357.2</v>
      </c>
      <c r="AE7">
        <v>2</v>
      </c>
      <c r="AF7">
        <v>1900</v>
      </c>
      <c r="AG7">
        <v>2</v>
      </c>
      <c r="AH7" t="inlineStr">
        <is>
          <t>BAS</t>
        </is>
      </c>
      <c r="AI7" t="inlineStr">
        <is>
          <t>other</t>
        </is>
      </c>
      <c r="AJ7" t="inlineStr">
        <is>
          <t/>
        </is>
      </c>
      <c r="AK7" t="inlineStr">
        <is>
          <t/>
        </is>
      </c>
      <c r="AL7" t="inlineStr">
        <is>
          <t/>
        </is>
      </c>
      <c r="AM7" t="inlineStr">
        <is>
          <t/>
        </is>
      </c>
      <c r="AN7">
        <v>2001</v>
      </c>
      <c r="AO7">
        <v>710.825436709263</v>
      </c>
      <c r="AP7">
        <v>0</v>
      </c>
      <c r="AQ7">
        <v>0</v>
      </c>
      <c r="AR7">
        <v>0</v>
      </c>
      <c r="AS7">
        <v>0</v>
      </c>
      <c r="AT7">
        <v>0</v>
      </c>
      <c r="AU7" t="inlineStr">
        <is>
          <t/>
        </is>
      </c>
    </row>
    <row r="8" spans="1:47" x14ac:dyDescent="0.35">
      <c r="B8" t="inlineStr">
        <is>
          <t>982613</t>
        </is>
      </c>
      <c r="C8" t="inlineStr">
        <is>
          <t/>
        </is>
      </c>
      <c r="D8" t="inlineStr">
        <is>
          <t>Le Chêne 14</t>
        </is>
      </c>
      <c r="E8">
        <v>2950</v>
      </c>
      <c r="F8" t="inlineStr">
        <is>
          <t>Le Chêne</t>
        </is>
      </c>
      <c r="G8" t="inlineStr">
        <is>
          <t>14</t>
        </is>
      </c>
      <c r="H8" t="inlineStr">
        <is>
          <t>Courgenay</t>
        </is>
      </c>
      <c r="I8" t="inlineStr">
        <is>
          <t>1059</t>
        </is>
      </c>
      <c r="J8" t="inlineStr">
        <is>
          <t/>
        </is>
      </c>
      <c r="K8" t="inlineStr">
        <is>
          <t/>
        </is>
      </c>
      <c r="L8">
        <v>1</v>
      </c>
      <c r="M8" t="inlineStr">
        <is>
          <t/>
        </is>
      </c>
      <c r="N8">
        <v>1029.6</v>
      </c>
      <c r="O8">
        <v>270000</v>
      </c>
      <c r="P8">
        <v>141500</v>
      </c>
      <c r="Q8">
        <v>0.524074074074074</v>
      </c>
      <c r="R8">
        <v>1121</v>
      </c>
      <c r="S8" t="inlineStr">
        <is>
          <t/>
        </is>
      </c>
      <c r="T8">
        <v>8011</v>
      </c>
      <c r="U8" t="inlineStr">
        <is>
          <t/>
        </is>
      </c>
      <c r="V8">
        <v>396</v>
      </c>
      <c r="W8">
        <v>2</v>
      </c>
      <c r="X8">
        <v>2</v>
      </c>
      <c r="Y8">
        <v>1029.6</v>
      </c>
      <c r="Z8">
        <v>2575747.44</v>
      </c>
      <c r="AA8">
        <v>1250442.954</v>
      </c>
      <c r="AB8" t="inlineStr">
        <is>
          <t>7540</t>
        </is>
      </c>
      <c r="AC8" t="inlineStr">
        <is>
          <t>2001-11-29</t>
        </is>
      </c>
      <c r="AD8">
        <v>1029.6</v>
      </c>
      <c r="AE8">
        <v>2</v>
      </c>
      <c r="AF8">
        <v>1900</v>
      </c>
      <c r="AG8">
        <v>2</v>
      </c>
      <c r="AH8" t="inlineStr">
        <is>
          <t>BAS</t>
        </is>
      </c>
      <c r="AI8" t="inlineStr">
        <is>
          <t>other</t>
        </is>
      </c>
      <c r="AJ8" t="inlineStr">
        <is>
          <t/>
        </is>
      </c>
      <c r="AK8" t="inlineStr">
        <is>
          <t/>
        </is>
      </c>
      <c r="AL8" t="inlineStr">
        <is>
          <t/>
        </is>
      </c>
      <c r="AM8" t="inlineStr">
        <is>
          <t/>
        </is>
      </c>
      <c r="AN8">
        <v>2001</v>
      </c>
      <c r="AO8">
        <v>729.217887563723</v>
      </c>
      <c r="AP8">
        <v>0</v>
      </c>
      <c r="AQ8">
        <v>0</v>
      </c>
      <c r="AR8">
        <v>0</v>
      </c>
      <c r="AS8">
        <v>0</v>
      </c>
      <c r="AT8">
        <v>0</v>
      </c>
      <c r="AU8" t="inlineStr">
        <is>
          <t/>
        </is>
      </c>
    </row>
    <row r="9" spans="1:47" x14ac:dyDescent="0.35">
      <c r="B9" t="inlineStr">
        <is>
          <t/>
        </is>
      </c>
      <c r="C9" t="inlineStr">
        <is>
          <t/>
        </is>
      </c>
      <c r="D9" t="inlineStr">
        <is>
          <t/>
        </is>
      </c>
      <c r="E9" t="inlineStr">
        <is>
          <t/>
        </is>
      </c>
      <c r="F9" t="inlineStr">
        <is>
          <t/>
        </is>
      </c>
      <c r="G9" t="inlineStr">
        <is>
          <t/>
        </is>
      </c>
      <c r="H9" t="inlineStr">
        <is>
          <t/>
        </is>
      </c>
      <c r="I9" t="inlineStr">
        <is>
          <t/>
        </is>
      </c>
      <c r="J9" t="inlineStr">
        <is>
          <t/>
        </is>
      </c>
      <c r="K9" t="inlineStr">
        <is>
          <t/>
        </is>
      </c>
      <c r="L9" t="inlineStr">
        <is>
          <t/>
        </is>
      </c>
      <c r="M9" t="inlineStr">
        <is>
          <t/>
        </is>
      </c>
      <c r="N9" t="inlineStr">
        <is>
          <t/>
        </is>
      </c>
      <c r="O9" t="inlineStr">
        <is>
          <t/>
        </is>
      </c>
      <c r="P9" t="inlineStr">
        <is>
          <t/>
        </is>
      </c>
      <c r="Q9" t="inlineStr">
        <is>
          <t/>
        </is>
      </c>
      <c r="R9" t="inlineStr">
        <is>
          <t/>
        </is>
      </c>
      <c r="S9" t="inlineStr">
        <is>
          <t/>
        </is>
      </c>
      <c r="T9" t="inlineStr">
        <is>
          <t/>
        </is>
      </c>
      <c r="U9" t="inlineStr">
        <is>
          <t/>
        </is>
      </c>
      <c r="V9" t="inlineStr">
        <is>
          <t/>
        </is>
      </c>
      <c r="W9" t="inlineStr">
        <is>
          <t/>
        </is>
      </c>
      <c r="X9" t="inlineStr">
        <is>
          <t/>
        </is>
      </c>
      <c r="Y9" t="inlineStr">
        <is>
          <t/>
        </is>
      </c>
      <c r="Z9" t="inlineStr">
        <is>
          <t/>
        </is>
      </c>
      <c r="AA9" t="inlineStr">
        <is>
          <t/>
        </is>
      </c>
      <c r="AB9" t="inlineStr">
        <is>
          <t/>
        </is>
      </c>
      <c r="AC9" t="inlineStr">
        <is>
          <t/>
        </is>
      </c>
      <c r="AD9" t="inlineStr">
        <is>
          <t/>
        </is>
      </c>
      <c r="AE9" t="inlineStr">
        <is>
          <t/>
        </is>
      </c>
      <c r="AF9" t="inlineStr">
        <is>
          <t/>
        </is>
      </c>
      <c r="AG9" t="inlineStr">
        <is>
          <t/>
        </is>
      </c>
      <c r="AH9" t="inlineStr">
        <is>
          <t/>
        </is>
      </c>
      <c r="AI9" t="inlineStr">
        <is>
          <t/>
        </is>
      </c>
      <c r="AJ9" t="inlineStr">
        <is>
          <t/>
        </is>
      </c>
      <c r="AK9" t="inlineStr">
        <is>
          <t/>
        </is>
      </c>
      <c r="AL9" t="inlineStr">
        <is>
          <t/>
        </is>
      </c>
      <c r="AM9" t="inlineStr">
        <is>
          <t/>
        </is>
      </c>
      <c r="AN9" t="inlineStr">
        <is>
          <t/>
        </is>
      </c>
      <c r="AO9" t="inlineStr">
        <is>
          <t/>
        </is>
      </c>
      <c r="AP9" t="inlineStr">
        <is>
          <t/>
        </is>
      </c>
      <c r="AQ9" t="inlineStr">
        <is>
          <t/>
        </is>
      </c>
      <c r="AR9" t="inlineStr">
        <is>
          <t/>
        </is>
      </c>
      <c r="AS9" t="inlineStr">
        <is>
          <t/>
        </is>
      </c>
      <c r="AT9" t="inlineStr">
        <is>
          <t/>
        </is>
      </c>
      <c r="AU9" t="inlineStr">
        <is>
          <t>Failed to retrieve data from the API.</t>
        </is>
      </c>
    </row>
    <row r="10" spans="1:47" x14ac:dyDescent="0.35">
      <c r="B10" s="26"/>
      <c r="C10" s="26"/>
      <c r="D10" s="44"/>
      <c r="E10" s="43"/>
      <c r="H10" s="43"/>
      <c r="I10" s="44"/>
      <c r="O10" s="42"/>
      <c r="P10" s="42"/>
    </row>
  </sheetData>
  <mergeCells count="5">
    <mergeCell ref="B1:I1"/>
    <mergeCell ref="R1:AC1"/>
    <mergeCell ref="J1:Q1"/>
    <mergeCell ref="AO1:AT1"/>
    <mergeCell ref="AD1:AN1"/>
  </mergeCells>
  <phoneticPr fontId="6" type="noConversion"/>
  <pageMargins left="0.7" right="0.7" top="0.75" bottom="0.75" header="0.3" footer="0.3"/>
  <pageSetup orientation="portrait" horizontalDpi="1200" verticalDpi="1200" r:id="rId1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:T7"/>
  <sheetViews>
    <sheetView workbookViewId="0">
      <selection activeCell="P11" sqref="P11"/>
    </sheetView>
  </sheetViews>
  <sheetFormatPr baseColWidth="10" defaultColWidth="8.7265625" defaultRowHeight="14.5" x14ac:dyDescent="0.35"/>
  <cols>
    <col min="1" max="1" width="10.7265625" bestFit="1" customWidth="1"/>
    <col min="2" max="2" width="1.7265625" customWidth="1"/>
    <col min="3" max="3" width="11.453125" bestFit="1" customWidth="1"/>
    <col min="4" max="4" width="34.1796875" bestFit="1" customWidth="1"/>
    <col min="5" max="6" width="30.81640625" bestFit="1" customWidth="1"/>
    <col min="7" max="7" width="22.7265625" bestFit="1" customWidth="1"/>
    <col min="8" max="8" width="1.7265625" customWidth="1"/>
    <col min="9" max="9" width="17" bestFit="1" customWidth="1"/>
    <col min="10" max="10" width="18.54296875" bestFit="1" customWidth="1"/>
    <col min="11" max="11" width="14.7265625" bestFit="1" customWidth="1"/>
    <col min="12" max="12" width="21.453125" bestFit="1" customWidth="1"/>
    <col min="13" max="13" width="21.54296875" bestFit="1" customWidth="1"/>
    <col min="14" max="14" width="16.54296875" bestFit="1" customWidth="1"/>
    <col min="15" max="15" width="1.7265625" customWidth="1"/>
    <col min="16" max="16" width="17.26953125" bestFit="1" customWidth="1"/>
    <col min="17" max="17" width="24.26953125" bestFit="1" customWidth="1"/>
    <col min="18" max="18" width="19" bestFit="1" customWidth="1"/>
    <col min="19" max="19" width="1.7265625" customWidth="1"/>
    <col min="20" max="20" width="15.81640625" bestFit="1" customWidth="1"/>
  </cols>
  <sheetData>
    <row ht="15.5" r="1" spans="1:20" thickBot="1" thickTop="1" x14ac:dyDescent="0.4">
      <c r="A1" s="25"/>
      <c r="B1" s="1"/>
      <c r="C1" s="60" t="s">
        <v>0</v>
      </c>
      <c r="D1" s="61"/>
      <c r="E1" s="61"/>
      <c r="F1" s="61"/>
      <c r="G1" s="62"/>
      <c r="I1" s="63" t="s">
        <v>1</v>
      </c>
      <c r="J1" s="64"/>
      <c r="K1" s="64"/>
      <c r="L1" s="64"/>
      <c r="M1" s="64"/>
      <c r="N1" s="65"/>
      <c r="P1" s="66" t="s">
        <v>3</v>
      </c>
      <c r="Q1" s="67"/>
      <c r="R1" s="68"/>
      <c r="T1" s="20" t="s">
        <v>4</v>
      </c>
    </row>
    <row ht="15" r="2" spans="1:20" thickTop="1" x14ac:dyDescent="0.35">
      <c r="A2" s="24" t="s">
        <v>5</v>
      </c>
      <c r="B2" s="2"/>
      <c r="C2" s="8" t="s">
        <v>8</v>
      </c>
      <c r="D2" s="4" t="s">
        <v>9</v>
      </c>
      <c r="E2" s="4" t="s">
        <v>10</v>
      </c>
      <c r="F2" s="4" t="s">
        <v>12</v>
      </c>
      <c r="G2" s="9" t="s">
        <v>6</v>
      </c>
      <c r="I2" s="34" t="s">
        <v>13</v>
      </c>
      <c r="J2" s="4" t="s">
        <v>14</v>
      </c>
      <c r="K2" s="4" t="s">
        <v>93</v>
      </c>
      <c r="L2" s="4" t="s">
        <v>15</v>
      </c>
      <c r="M2" s="4" t="s">
        <v>16</v>
      </c>
      <c r="N2" s="35" t="s">
        <v>17</v>
      </c>
      <c r="P2" s="31" t="s">
        <v>39</v>
      </c>
      <c r="Q2" s="32" t="s">
        <v>40</v>
      </c>
      <c r="R2" s="33" t="s">
        <v>41</v>
      </c>
      <c r="T2" s="21"/>
    </row>
    <row ht="72.5" r="3" spans="1:20" x14ac:dyDescent="0.35">
      <c r="A3" s="24" t="s">
        <v>42</v>
      </c>
      <c r="B3" s="3"/>
      <c r="C3" s="10" t="s">
        <v>45</v>
      </c>
      <c r="D3" s="6" t="s">
        <v>94</v>
      </c>
      <c r="E3" s="6" t="s">
        <v>95</v>
      </c>
      <c r="F3" s="6" t="s">
        <v>96</v>
      </c>
      <c r="G3" s="11" t="s">
        <v>97</v>
      </c>
      <c r="I3" s="36" t="s">
        <v>48</v>
      </c>
      <c r="J3" s="6" t="s">
        <v>49</v>
      </c>
      <c r="K3" s="5" t="s">
        <v>50</v>
      </c>
      <c r="L3" s="5" t="s">
        <v>51</v>
      </c>
      <c r="M3" s="5" t="s">
        <v>51</v>
      </c>
      <c r="N3" s="37" t="s">
        <v>52</v>
      </c>
      <c r="P3" s="15" t="s">
        <v>59</v>
      </c>
      <c r="Q3" s="5" t="s">
        <v>60</v>
      </c>
      <c r="R3" s="16" t="s">
        <v>60</v>
      </c>
      <c r="T3" s="22"/>
    </row>
    <row ht="15" r="4" spans="1:20" thickBot="1" x14ac:dyDescent="0.4">
      <c r="A4" s="24" t="s">
        <v>62</v>
      </c>
      <c r="B4" s="2"/>
      <c r="C4" s="12" t="s">
        <v>64</v>
      </c>
      <c r="D4" s="13" t="s">
        <v>65</v>
      </c>
      <c r="E4" s="13" t="s">
        <v>66</v>
      </c>
      <c r="F4" s="13" t="s">
        <v>68</v>
      </c>
      <c r="G4" s="14" t="s">
        <v>6</v>
      </c>
      <c r="I4" s="38" t="s">
        <v>69</v>
      </c>
      <c r="J4" s="39" t="s">
        <v>70</v>
      </c>
      <c r="K4" s="39" t="s">
        <v>71</v>
      </c>
      <c r="L4" s="39" t="s">
        <v>72</v>
      </c>
      <c r="M4" s="39" t="s">
        <v>73</v>
      </c>
      <c r="N4" s="40" t="s">
        <v>74</v>
      </c>
      <c r="P4" s="17" t="s">
        <v>98</v>
      </c>
      <c r="Q4" s="18" t="s">
        <v>99</v>
      </c>
      <c r="R4" s="19" t="s">
        <v>100</v>
      </c>
      <c r="T4" s="23" t="s">
        <v>92</v>
      </c>
    </row>
    <row ht="33.5" r="7" spans="1:20" x14ac:dyDescent="0.75">
      <c r="C7" s="45" t="s">
        <v>101</v>
      </c>
    </row>
  </sheetData>
  <mergeCells count="3">
    <mergeCell ref="C1:G1"/>
    <mergeCell ref="I1:N1"/>
    <mergeCell ref="P1:R1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369b3716-c74a-4476-a78b-8b0d44106444" xsi:nil="true"/>
    <lcf76f155ced4ddcb4097134ff3c332f xmlns="ead4e622-b2a0-4630-8097-df3c7cff1172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E211ADBF9BDBD4D9ADE36FB24B6DB43" ma:contentTypeVersion="13" ma:contentTypeDescription="Create a new document." ma:contentTypeScope="" ma:versionID="aac970cb6bf9f02fcb572aaceebe65ff">
  <xsd:schema xmlns:xsd="http://www.w3.org/2001/XMLSchema" xmlns:xs="http://www.w3.org/2001/XMLSchema" xmlns:p="http://schemas.microsoft.com/office/2006/metadata/properties" xmlns:ns2="ead4e622-b2a0-4630-8097-df3c7cff1172" xmlns:ns3="369b3716-c74a-4476-a78b-8b0d44106444" targetNamespace="http://schemas.microsoft.com/office/2006/metadata/properties" ma:root="true" ma:fieldsID="7acf7802fa099e16bc921d5334042c71" ns2:_="" ns3:_="">
    <xsd:import namespace="ead4e622-b2a0-4630-8097-df3c7cff1172"/>
    <xsd:import namespace="369b3716-c74a-4476-a78b-8b0d4410644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ad4e622-b2a0-4630-8097-df3c7cff117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cf7cda5-45d7-42d8-8fb9-caf8b21e045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69b3716-c74a-4476-a78b-8b0d44106444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70b0b60-f22b-4744-a19c-6dbfda7f88bc}" ma:internalName="TaxCatchAll" ma:showField="CatchAllData" ma:web="369b3716-c74a-4476-a78b-8b0d4410644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EA2D598-A9CD-4F4D-88E3-06312345459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A1E46F3-B521-42B5-AD35-16F7109F5A2D}">
  <ds:schemaRefs>
    <ds:schemaRef ds:uri="http://schemas.microsoft.com/office/2006/metadata/properties"/>
    <ds:schemaRef ds:uri="http://schemas.microsoft.com/office/infopath/2007/PartnerControls"/>
    <ds:schemaRef ds:uri="369b3716-c74a-4476-a78b-8b0d44106444"/>
    <ds:schemaRef ds:uri="ead4e622-b2a0-4630-8097-df3c7cff1172"/>
  </ds:schemaRefs>
</ds:datastoreItem>
</file>

<file path=customXml/itemProps3.xml><?xml version="1.0" encoding="utf-8"?>
<ds:datastoreItem xmlns:ds="http://schemas.openxmlformats.org/officeDocument/2006/customXml" ds:itemID="{09086EA8-7415-4B0A-B27B-8C295153847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ad4e622-b2a0-4630-8097-df3c7cff1172"/>
    <ds:schemaRef ds:uri="369b3716-c74a-4476-a78b-8b0d4410644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Company/>
  <DocSecurity>0</DocSecurity>
  <HeadingPairs>
    <vt:vector size="2" baseType="variant">
      <vt:variant>
        <vt:lpstr>Arbeitsblätter</vt:lpstr>
      </vt:variant>
      <vt:variant>
        <vt:i4>3</vt:i4>
      </vt:variant>
    </vt:vector>
  </HeadingPairs>
  <HyperlinkBase/>
  <HyperlinksChanged>false</HyperlinksChanged>
  <LinksUpToDate>false</LinksUpToDate>
  <Manager/>
  <ScaleCrop>false</ScaleCrop>
  <SharedDoc>false</SharedDoc>
  <TitlesOfParts>
    <vt:vector size="3" baseType="lpstr">
      <vt:lpstr>Summary</vt:lpstr>
      <vt:lpstr>byBuilding</vt:lpstr>
      <vt:lpstr>byMortgage</vt:lpstr>
    </vt:vector>
  </TitlesOfParts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Maxime Charriere</dc:creator>
  <cp:keywords/>
  <dc:description/>
  <cp:lastModifiedBy>Annika Schmidt | Swiss Climate AG</cp:lastModifiedBy>
  <cp:revision/>
  <dcterms:created xsi:type="dcterms:W3CDTF">2024-07-24T17:47:48Z</dcterms:created>
  <dcterms:modified xsi:type="dcterms:W3CDTF">2024-09-30T14:40:46Z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0x0101004E211ADBF9BDBD4D9ADE36FB24B6DB43</vt:lpwstr>
  </property>
  <property fmtid="{D5CDD505-2E9C-101B-9397-08002B2CF9AE}" pid="3" name="MediaServiceImageTags">
    <vt:lpwstr/>
  </property>
</Properties>
</file>