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25200" windowHeight="11985" activeTab="1"/>
  </bookViews>
  <sheets>
    <sheet name="PuntixTitolari" sheetId="23" r:id="rId1"/>
    <sheet name="Juventus" sheetId="3" r:id="rId2"/>
    <sheet name="Lazio" sheetId="4" r:id="rId3"/>
    <sheet name="Roma" sheetId="5" r:id="rId4"/>
    <sheet name="Napoli" sheetId="6" r:id="rId5"/>
    <sheet name="Inter" sheetId="7" r:id="rId6"/>
    <sheet name="Milan" sheetId="8" r:id="rId7"/>
    <sheet name="Torino" sheetId="9" r:id="rId8"/>
    <sheet name="Fiorentina" sheetId="10" r:id="rId9"/>
    <sheet name="Sampdoria" sheetId="11" r:id="rId10"/>
    <sheet name="Atalanta" sheetId="12" r:id="rId11"/>
    <sheet name="Bologna" sheetId="13" r:id="rId12"/>
    <sheet name="Chievo" sheetId="14" r:id="rId13"/>
    <sheet name="Genoa" sheetId="15" r:id="rId14"/>
    <sheet name="Cagliari" sheetId="16" r:id="rId15"/>
    <sheet name="Udinese" sheetId="17" r:id="rId16"/>
    <sheet name="Spal" sheetId="18" r:id="rId17"/>
    <sheet name="Verona" sheetId="19" r:id="rId18"/>
    <sheet name="Benevento" sheetId="20" r:id="rId19"/>
    <sheet name="Sassuolo" sheetId="21" r:id="rId20"/>
    <sheet name="Crotone" sheetId="22" r:id="rId21"/>
    <sheet name="PuntixRosaCompleta" sheetId="1" r:id="rId22"/>
  </sheets>
  <definedNames>
    <definedName name="DatiEsterni_1" localSheetId="10" hidden="1">Atalanta!$A$1:$E$29</definedName>
    <definedName name="DatiEsterni_1" localSheetId="18" hidden="1">Benevento!$A$1:$E$28</definedName>
    <definedName name="DatiEsterni_1" localSheetId="11" hidden="1">Bologna!$A$1:$E$31</definedName>
    <definedName name="DatiEsterni_1" localSheetId="14" hidden="1">'Cagliari'!$A$1:$E$25</definedName>
    <definedName name="DatiEsterni_1" localSheetId="12" hidden="1">'Chievo'!$A$1:$E$31</definedName>
    <definedName name="DatiEsterni_1" localSheetId="20" hidden="1">'Crotone'!$A$1:$E$31</definedName>
    <definedName name="DatiEsterni_1" localSheetId="8" hidden="1">Fiorentina!$A$1:$E$31</definedName>
    <definedName name="DatiEsterni_1" localSheetId="13" hidden="1">Genoa!$A$1:$E$30</definedName>
    <definedName name="DatiEsterni_1" localSheetId="5" hidden="1">Inter!$A$1:$E$25</definedName>
    <definedName name="DatiEsterni_1" localSheetId="1" hidden="1">Juventus!$A$1:$E$27</definedName>
    <definedName name="DatiEsterni_1" localSheetId="2" hidden="1">Lazio!$A$1:$E$34</definedName>
    <definedName name="DatiEsterni_1" localSheetId="6" hidden="1">Milan!$A$1:$E$32</definedName>
    <definedName name="DatiEsterni_1" localSheetId="4" hidden="1">Napoli!$A$1:$E$28</definedName>
    <definedName name="DatiEsterni_1" localSheetId="3" hidden="1">'Roma'!$A$1:$E$28</definedName>
    <definedName name="DatiEsterni_1" localSheetId="9" hidden="1">Sampdoria!$A$1:$E$28</definedName>
    <definedName name="DatiEsterni_1" localSheetId="19" hidden="1">Sassuolo!$A$1:$E$27</definedName>
    <definedName name="DatiEsterni_1" localSheetId="16" hidden="1">Spal!$A$1:$E$30</definedName>
    <definedName name="DatiEsterni_1" localSheetId="7" hidden="1">Torino!$A$1:$E$28</definedName>
    <definedName name="DatiEsterni_1" localSheetId="15" hidden="1">Udinese!$A$1:$E$33</definedName>
    <definedName name="DatiEsterni_1" localSheetId="17" hidden="1">Verona!$A$1:$E$29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3" l="1"/>
  <c r="C20" i="23"/>
  <c r="C19" i="23"/>
  <c r="C18" i="23"/>
  <c r="C17" i="23"/>
  <c r="C16" i="23"/>
  <c r="C15" i="23"/>
  <c r="C14" i="23"/>
  <c r="C13" i="23"/>
  <c r="C12" i="23"/>
  <c r="C11" i="23"/>
  <c r="C10" i="23"/>
  <c r="C9" i="23"/>
  <c r="D8" i="23"/>
  <c r="C8" i="23"/>
  <c r="C7" i="23"/>
  <c r="C6" i="23"/>
  <c r="C5" i="23"/>
  <c r="C4" i="23"/>
  <c r="C3" i="23"/>
  <c r="C2" i="23"/>
  <c r="C6" i="1"/>
  <c r="F12" i="15" l="1"/>
  <c r="F2" i="22" l="1"/>
  <c r="F13" i="22"/>
  <c r="F3" i="22"/>
  <c r="F14" i="22"/>
  <c r="F4" i="22"/>
  <c r="F5" i="22"/>
  <c r="F6" i="22"/>
  <c r="F7" i="22"/>
  <c r="F8" i="22"/>
  <c r="F15" i="22"/>
  <c r="F16" i="22"/>
  <c r="F9" i="22"/>
  <c r="F10" i="22"/>
  <c r="F17" i="22"/>
  <c r="F18" i="22"/>
  <c r="F19" i="22"/>
  <c r="F20" i="22"/>
  <c r="F21" i="22"/>
  <c r="F11" i="22"/>
  <c r="F22" i="22"/>
  <c r="F23" i="22"/>
  <c r="F24" i="22"/>
  <c r="F25" i="22"/>
  <c r="F26" i="22"/>
  <c r="F12" i="22"/>
  <c r="F27" i="22"/>
  <c r="F28" i="22"/>
  <c r="F29" i="22"/>
  <c r="F30" i="22"/>
  <c r="F31" i="22"/>
  <c r="F2" i="21"/>
  <c r="F13" i="21"/>
  <c r="F3" i="21"/>
  <c r="F4" i="21"/>
  <c r="F5" i="21"/>
  <c r="F6" i="21"/>
  <c r="F7" i="21"/>
  <c r="F14" i="21"/>
  <c r="F8" i="21"/>
  <c r="F15" i="21"/>
  <c r="F9" i="21"/>
  <c r="F16" i="21"/>
  <c r="F10" i="21"/>
  <c r="F17" i="21"/>
  <c r="F11" i="21"/>
  <c r="F18" i="21"/>
  <c r="F19" i="21"/>
  <c r="F20" i="21"/>
  <c r="F12" i="21"/>
  <c r="F21" i="21"/>
  <c r="F22" i="21"/>
  <c r="F23" i="21"/>
  <c r="F24" i="21"/>
  <c r="F25" i="21"/>
  <c r="F26" i="21"/>
  <c r="F27" i="21"/>
  <c r="F2" i="20"/>
  <c r="F3" i="20"/>
  <c r="F13" i="20"/>
  <c r="F4" i="20"/>
  <c r="F5" i="20"/>
  <c r="F14" i="20"/>
  <c r="F6" i="20"/>
  <c r="F7" i="20"/>
  <c r="F8" i="20"/>
  <c r="F15" i="20"/>
  <c r="F9" i="20"/>
  <c r="F10" i="20"/>
  <c r="F16" i="20"/>
  <c r="F17" i="20"/>
  <c r="F18" i="20"/>
  <c r="F19" i="20"/>
  <c r="F20" i="20"/>
  <c r="F11" i="20"/>
  <c r="F21" i="20"/>
  <c r="F22" i="20"/>
  <c r="F23" i="20"/>
  <c r="F12" i="20"/>
  <c r="F24" i="20"/>
  <c r="F25" i="20"/>
  <c r="F26" i="20"/>
  <c r="F27" i="20"/>
  <c r="F28" i="20"/>
  <c r="F2" i="19"/>
  <c r="F3" i="19"/>
  <c r="F4" i="19"/>
  <c r="F5" i="19"/>
  <c r="F13" i="19"/>
  <c r="F14" i="19"/>
  <c r="F15" i="19"/>
  <c r="F6" i="19"/>
  <c r="F7" i="19"/>
  <c r="F8" i="19"/>
  <c r="F9" i="19"/>
  <c r="F16" i="19"/>
  <c r="F17" i="19"/>
  <c r="F18" i="19"/>
  <c r="F19" i="19"/>
  <c r="F10" i="19"/>
  <c r="F20" i="19"/>
  <c r="F11" i="19"/>
  <c r="F21" i="19"/>
  <c r="F22" i="19"/>
  <c r="F23" i="19"/>
  <c r="F12" i="19"/>
  <c r="F24" i="19"/>
  <c r="F25" i="19"/>
  <c r="F26" i="19"/>
  <c r="F27" i="19"/>
  <c r="F28" i="19"/>
  <c r="F29" i="19"/>
  <c r="F13" i="18"/>
  <c r="F14" i="18"/>
  <c r="F15" i="18"/>
  <c r="F2" i="18"/>
  <c r="F3" i="18"/>
  <c r="F4" i="18"/>
  <c r="F5" i="18"/>
  <c r="F16" i="18"/>
  <c r="F6" i="18"/>
  <c r="F7" i="18"/>
  <c r="F17" i="18"/>
  <c r="F18" i="18"/>
  <c r="F19" i="18"/>
  <c r="F20" i="18"/>
  <c r="F8" i="18"/>
  <c r="F21" i="18"/>
  <c r="F22" i="18"/>
  <c r="F9" i="18"/>
  <c r="F23" i="18"/>
  <c r="F10" i="18"/>
  <c r="F11" i="18"/>
  <c r="F24" i="18"/>
  <c r="F12" i="18"/>
  <c r="F25" i="18"/>
  <c r="F26" i="18"/>
  <c r="F27" i="18"/>
  <c r="F28" i="18"/>
  <c r="F29" i="18"/>
  <c r="F30" i="18"/>
  <c r="F13" i="17"/>
  <c r="F2" i="17"/>
  <c r="D17" i="23" s="1"/>
  <c r="F14" i="17"/>
  <c r="F3" i="17"/>
  <c r="F4" i="17"/>
  <c r="F5" i="17"/>
  <c r="F15" i="17"/>
  <c r="F16" i="17"/>
  <c r="F6" i="17"/>
  <c r="F7" i="17"/>
  <c r="F8" i="17"/>
  <c r="F17" i="17"/>
  <c r="F9" i="17"/>
  <c r="F18" i="17"/>
  <c r="F19" i="17"/>
  <c r="F10" i="17"/>
  <c r="F20" i="17"/>
  <c r="F21" i="17"/>
  <c r="F11" i="17"/>
  <c r="F22" i="17"/>
  <c r="F23" i="17"/>
  <c r="F12" i="17"/>
  <c r="F24" i="17"/>
  <c r="F25" i="17"/>
  <c r="F26" i="17"/>
  <c r="F27" i="17"/>
  <c r="F28" i="17"/>
  <c r="F29" i="17"/>
  <c r="F30" i="17"/>
  <c r="F31" i="17"/>
  <c r="F32" i="17"/>
  <c r="F33" i="17"/>
  <c r="F2" i="16"/>
  <c r="F13" i="16"/>
  <c r="F3" i="16"/>
  <c r="F4" i="16"/>
  <c r="F5" i="16"/>
  <c r="F6" i="16"/>
  <c r="F7" i="16"/>
  <c r="F8" i="16"/>
  <c r="F9" i="16"/>
  <c r="F10" i="16"/>
  <c r="F11" i="16"/>
  <c r="F14" i="16"/>
  <c r="F15" i="16"/>
  <c r="F16" i="16"/>
  <c r="F17" i="16"/>
  <c r="F18" i="16"/>
  <c r="F19" i="16"/>
  <c r="F20" i="16"/>
  <c r="F21" i="16"/>
  <c r="F22" i="16"/>
  <c r="F23" i="16"/>
  <c r="F24" i="16"/>
  <c r="F12" i="16"/>
  <c r="F25" i="16"/>
  <c r="F2" i="15"/>
  <c r="F3" i="15"/>
  <c r="F4" i="15"/>
  <c r="F13" i="15"/>
  <c r="F14" i="15"/>
  <c r="F15" i="15"/>
  <c r="F5" i="15"/>
  <c r="F6" i="15"/>
  <c r="F16" i="15"/>
  <c r="F17" i="15"/>
  <c r="F7" i="15"/>
  <c r="F18" i="15"/>
  <c r="F19" i="15"/>
  <c r="F20" i="15"/>
  <c r="F8" i="15"/>
  <c r="F9" i="15"/>
  <c r="F21" i="15"/>
  <c r="F22" i="15"/>
  <c r="F10" i="15"/>
  <c r="F23" i="15"/>
  <c r="F24" i="15"/>
  <c r="F25" i="15"/>
  <c r="F26" i="15"/>
  <c r="F27" i="15"/>
  <c r="F11" i="15"/>
  <c r="F28" i="15"/>
  <c r="F29" i="15"/>
  <c r="F30" i="15"/>
  <c r="F2" i="14"/>
  <c r="F3" i="14"/>
  <c r="F4" i="14"/>
  <c r="F5" i="14"/>
  <c r="F13" i="14"/>
  <c r="F6" i="14"/>
  <c r="F7" i="14"/>
  <c r="F8" i="14"/>
  <c r="F9" i="14"/>
  <c r="F14" i="14"/>
  <c r="F10" i="14"/>
  <c r="F15" i="14"/>
  <c r="F11" i="14"/>
  <c r="F12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2" i="13"/>
  <c r="D14" i="23" s="1"/>
  <c r="F13" i="13"/>
  <c r="F14" i="13"/>
  <c r="F15" i="13"/>
  <c r="F3" i="13"/>
  <c r="F4" i="13"/>
  <c r="F5" i="13"/>
  <c r="F16" i="13"/>
  <c r="F6" i="13"/>
  <c r="F17" i="13"/>
  <c r="F18" i="13"/>
  <c r="F7" i="13"/>
  <c r="F19" i="13"/>
  <c r="F8" i="13"/>
  <c r="F20" i="13"/>
  <c r="F9" i="13"/>
  <c r="F21" i="13"/>
  <c r="F22" i="13"/>
  <c r="F23" i="13"/>
  <c r="F10" i="13"/>
  <c r="F24" i="13"/>
  <c r="F11" i="13"/>
  <c r="F12" i="13"/>
  <c r="F25" i="13"/>
  <c r="F26" i="13"/>
  <c r="F27" i="13"/>
  <c r="F28" i="13"/>
  <c r="F29" i="13"/>
  <c r="F30" i="13"/>
  <c r="F31" i="13"/>
  <c r="F2" i="12"/>
  <c r="F13" i="12"/>
  <c r="F3" i="12"/>
  <c r="F4" i="12"/>
  <c r="F5" i="12"/>
  <c r="F6" i="12"/>
  <c r="F7" i="12"/>
  <c r="F8" i="12"/>
  <c r="F14" i="12"/>
  <c r="F9" i="12"/>
  <c r="F10" i="12"/>
  <c r="F15" i="12"/>
  <c r="F16" i="12"/>
  <c r="F17" i="12"/>
  <c r="F18" i="12"/>
  <c r="F19" i="12"/>
  <c r="F20" i="12"/>
  <c r="F11" i="12"/>
  <c r="F21" i="12"/>
  <c r="F22" i="12"/>
  <c r="F23" i="12"/>
  <c r="F24" i="12"/>
  <c r="F12" i="12"/>
  <c r="F25" i="12"/>
  <c r="F26" i="12"/>
  <c r="F27" i="12"/>
  <c r="F28" i="12"/>
  <c r="F29" i="12"/>
  <c r="F2" i="11"/>
  <c r="F3" i="11"/>
  <c r="F4" i="11"/>
  <c r="F5" i="11"/>
  <c r="F6" i="11"/>
  <c r="F13" i="11"/>
  <c r="F7" i="11"/>
  <c r="F8" i="11"/>
  <c r="F9" i="11"/>
  <c r="F10" i="11"/>
  <c r="F11" i="11"/>
  <c r="F14" i="11"/>
  <c r="F15" i="11"/>
  <c r="F16" i="11"/>
  <c r="F17" i="11"/>
  <c r="F18" i="11"/>
  <c r="F19" i="11"/>
  <c r="F20" i="11"/>
  <c r="F21" i="11"/>
  <c r="F22" i="11"/>
  <c r="F23" i="11"/>
  <c r="F24" i="11"/>
  <c r="F12" i="11"/>
  <c r="F25" i="11"/>
  <c r="F26" i="11"/>
  <c r="F27" i="11"/>
  <c r="F28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2" i="9"/>
  <c r="F3" i="9"/>
  <c r="F4" i="9"/>
  <c r="F5" i="9"/>
  <c r="F13" i="9"/>
  <c r="F6" i="9"/>
  <c r="F7" i="9"/>
  <c r="F8" i="9"/>
  <c r="F9" i="9"/>
  <c r="F10" i="9"/>
  <c r="F14" i="9"/>
  <c r="F11" i="9"/>
  <c r="F15" i="9"/>
  <c r="F16" i="9"/>
  <c r="F17" i="9"/>
  <c r="F12" i="9"/>
  <c r="F18" i="9"/>
  <c r="F19" i="9"/>
  <c r="F20" i="9"/>
  <c r="F21" i="9"/>
  <c r="F22" i="9"/>
  <c r="F23" i="9"/>
  <c r="F24" i="9"/>
  <c r="F25" i="9"/>
  <c r="F26" i="9"/>
  <c r="F27" i="9"/>
  <c r="F28" i="9"/>
  <c r="F2" i="8"/>
  <c r="F13" i="8"/>
  <c r="F3" i="8"/>
  <c r="F4" i="8"/>
  <c r="F5" i="8"/>
  <c r="F6" i="8"/>
  <c r="F7" i="8"/>
  <c r="F14" i="8"/>
  <c r="F15" i="8"/>
  <c r="F16" i="8"/>
  <c r="F8" i="8"/>
  <c r="F9" i="8"/>
  <c r="F17" i="8"/>
  <c r="F18" i="8"/>
  <c r="F19" i="8"/>
  <c r="F10" i="8"/>
  <c r="F20" i="8"/>
  <c r="F21" i="8"/>
  <c r="F22" i="8"/>
  <c r="F23" i="8"/>
  <c r="F24" i="8"/>
  <c r="F11" i="8"/>
  <c r="F12" i="8"/>
  <c r="F25" i="8"/>
  <c r="F26" i="8"/>
  <c r="F27" i="8"/>
  <c r="F28" i="8"/>
  <c r="F29" i="8"/>
  <c r="F30" i="8"/>
  <c r="F31" i="8"/>
  <c r="F32" i="8"/>
  <c r="F2" i="7"/>
  <c r="F3" i="7"/>
  <c r="F4" i="7"/>
  <c r="F5" i="7"/>
  <c r="F6" i="7"/>
  <c r="F13" i="7"/>
  <c r="F7" i="7"/>
  <c r="F8" i="7"/>
  <c r="F9" i="7"/>
  <c r="F14" i="7"/>
  <c r="F10" i="7"/>
  <c r="F11" i="7"/>
  <c r="F12" i="7"/>
  <c r="F15" i="7"/>
  <c r="F16" i="7"/>
  <c r="F17" i="7"/>
  <c r="F18" i="7"/>
  <c r="F19" i="7"/>
  <c r="F20" i="7"/>
  <c r="F21" i="7"/>
  <c r="F22" i="7"/>
  <c r="F23" i="7"/>
  <c r="F24" i="7"/>
  <c r="F25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5"/>
  <c r="D4" i="23" s="1"/>
  <c r="F3" i="5"/>
  <c r="F4" i="5"/>
  <c r="F5" i="5"/>
  <c r="F6" i="5"/>
  <c r="F7" i="5"/>
  <c r="F8" i="5"/>
  <c r="F13" i="5"/>
  <c r="F14" i="5"/>
  <c r="F9" i="5"/>
  <c r="F15" i="5"/>
  <c r="F10" i="5"/>
  <c r="F16" i="5"/>
  <c r="F17" i="5"/>
  <c r="F18" i="5"/>
  <c r="F19" i="5"/>
  <c r="F11" i="5"/>
  <c r="F20" i="5"/>
  <c r="F21" i="5"/>
  <c r="F12" i="5"/>
  <c r="F22" i="5"/>
  <c r="F23" i="5"/>
  <c r="F24" i="5"/>
  <c r="F25" i="5"/>
  <c r="F26" i="5"/>
  <c r="F27" i="5"/>
  <c r="F28" i="5"/>
  <c r="F2" i="4"/>
  <c r="F3" i="4"/>
  <c r="F13" i="4"/>
  <c r="F4" i="4"/>
  <c r="F5" i="4"/>
  <c r="F6" i="4"/>
  <c r="F14" i="4"/>
  <c r="F7" i="4"/>
  <c r="F8" i="4"/>
  <c r="F9" i="4"/>
  <c r="F10" i="4"/>
  <c r="F15" i="4"/>
  <c r="F16" i="4"/>
  <c r="F11" i="4"/>
  <c r="F17" i="4"/>
  <c r="F18" i="4"/>
  <c r="F19" i="4"/>
  <c r="F20" i="4"/>
  <c r="F12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" i="3"/>
  <c r="F3" i="3"/>
  <c r="F4" i="3"/>
  <c r="F5" i="3"/>
  <c r="F6" i="3"/>
  <c r="F13" i="3"/>
  <c r="F14" i="3"/>
  <c r="F15" i="3"/>
  <c r="F7" i="3"/>
  <c r="F8" i="3"/>
  <c r="F9" i="3"/>
  <c r="F10" i="3"/>
  <c r="F11" i="3"/>
  <c r="F16" i="3"/>
  <c r="F17" i="3"/>
  <c r="F18" i="3"/>
  <c r="F19" i="3"/>
  <c r="F20" i="3"/>
  <c r="F21" i="3"/>
  <c r="F22" i="3"/>
  <c r="F23" i="3"/>
  <c r="F24" i="3"/>
  <c r="F25" i="3"/>
  <c r="F26" i="3"/>
  <c r="F27" i="3"/>
  <c r="F12" i="3"/>
  <c r="D21" i="23" l="1"/>
  <c r="D10" i="23"/>
  <c r="D20" i="23"/>
  <c r="D18" i="23"/>
  <c r="D19" i="23"/>
  <c r="D15" i="23"/>
  <c r="D16" i="23"/>
  <c r="D11" i="23"/>
  <c r="D12" i="23"/>
  <c r="D13" i="23"/>
  <c r="D9" i="23"/>
  <c r="D6" i="23"/>
  <c r="D5" i="23"/>
  <c r="D3" i="23"/>
  <c r="D7" i="23"/>
  <c r="D2" i="23"/>
  <c r="I1" i="13"/>
  <c r="C5" i="1" s="1"/>
  <c r="I1" i="14"/>
  <c r="C7" i="1" s="1"/>
  <c r="I1" i="19"/>
  <c r="C16" i="1" s="1"/>
  <c r="I1" i="5"/>
  <c r="C11" i="1" s="1"/>
  <c r="I1" i="9"/>
  <c r="C14" i="1" s="1"/>
  <c r="I1" i="12"/>
  <c r="C13" i="1" s="1"/>
  <c r="I1" i="18"/>
  <c r="C12" i="1" s="1"/>
  <c r="I1" i="15"/>
  <c r="C10" i="1" s="1"/>
  <c r="I1" i="16"/>
  <c r="C21" i="1" s="1"/>
  <c r="I1" i="20"/>
  <c r="C19" i="1" s="1"/>
  <c r="I1" i="6"/>
  <c r="C9" i="1" s="1"/>
  <c r="I1" i="11"/>
  <c r="C17" i="1" s="1"/>
  <c r="I1" i="17"/>
  <c r="C4" i="1" s="1"/>
  <c r="I1" i="7"/>
  <c r="C20" i="1" s="1"/>
  <c r="I1" i="8"/>
  <c r="C3" i="1" s="1"/>
  <c r="I1" i="22"/>
  <c r="C15" i="1" s="1"/>
  <c r="I1" i="10"/>
  <c r="I1" i="4"/>
  <c r="C2" i="1" s="1"/>
  <c r="I1" i="21"/>
  <c r="C18" i="1" s="1"/>
  <c r="I1" i="3"/>
  <c r="C8" i="1" s="1"/>
</calcChain>
</file>

<file path=xl/connections.xml><?xml version="1.0" encoding="utf-8"?>
<connections xmlns="http://schemas.openxmlformats.org/spreadsheetml/2006/main">
  <connection id="1" keepAlive="1" name="Query - Atalanta" description="Connessione alla query 'Atalanta' nella cartella di lavoro." type="5" refreshedVersion="5" background="1" saveData="1">
    <dbPr connection="provider=Microsoft.Mashup.OleDb.1;data source=$EmbeddedMashup(ac2e0bdc-0813-4fa6-bf8c-1ccdfc1c03c8)$;location=Atalanta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42GCSgwAQAALgIAABMAHABGb3JtdWxhcy9TZWN0aW9uMS5tIKIYACigFAAAAAAAAAAAAAAAAAAAAAAAAAAAAH2R0UrDMBSG7wt9hxBvWijNdCLo8EKmF17oxlbYhXiRdafbgTQpyRmblr7LnkVfzGydw1EwNwnfH/7z/4mDnNBoNm33y0EYhIFbSQsL9kBSSU2S3TMFFAbMr5HFJWrwaAbzdCyXEO0PQ6MJNLmIr4gqdyfEZrNJCywk6gVs09yUAkkQyFL0b4U8Ogsex0lr/OhZz9seB9S95m2P3o/yBX8xCywwl2QYYWW4v5vJuYI0s1K7wthyaNS61NlHBS462CV1zXnCnjXdXKd73iSs5mPj8NN3BS+Rh4xgSwflqkP6HZKNsq/deJR1fV9N2bWcrI1CVlkowCJhR3+i7925VROfKk+wNM4Bk4ossNwoo33qU/EpKP9rbWsXdV8oObQ/6/s3/m/gNkMThwHq/ycPfgBQSwECLQAUAAIACACdhE1LxtWaf6sAAAD6AAAAEgAAAAAAAAAAAAAAAAAAAAAAQ29uZmlnL1BhY2thZ2UueG1sUEsBAi0AFAACAAgAnYRNSw/K6aukAAAA6QAAABMAAAAAAAAAAAAAAAAA9wAAAFtDb250ZW50X1R5cGVzXS54bWxQSwECLQAUAAIACACdhE1LjYYJKDABAAAuAgAAEwAAAAAAAAAAAAAAAADoAQAARm9ybXVsYXMvU2VjdGlvbjEubVBLBQYAAAAAAwADAMIAAABlAwAAAAA=&quot;" command="SELECT * FROM [Atalanta]"/>
  </connection>
  <connection id="2" keepAlive="1" name="Query - Benevento" description="Connessione alla query 'Benevento' nella cartella di lavoro." type="5" refreshedVersion="5" background="1" saveData="1">
    <dbPr connection="provider=Microsoft.Mashup.OleDb.1;data source=$EmbeddedMashup(ac2e0bdc-0813-4fa6-bf8c-1ccdfc1c03c8)$;location=Benevento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5hCJ2U1AQAANAIAABMAHABGb3JtdWxhcy9TZWN0aW9uMS5tIKIYACigFAAAAAAAAAAAAAAAAAAAAAAAAAAAAH2RsW7CMBRF90j5B8tdEilKgFYMRV1KO3RoQRCpQ9XBhBd4kmNH9qPQRvkXvqX9sZoEUFGkerF1r3XevbaFjFArNm/3/sj3fM+uhYEluwcFH6BIszsmgXyPuTUxuEIFTnqFRTwVKwgOh7FW5K7agK+JSnubJNvtNs4xF6iWsIszXSRICYEokn5/0BsMk8UJn/AwjFr6gyDRc+zjlKpXvx2k96N9xZ/1EnPMhAtFWGru7qZiISFOjVA216YYa7kpVPpZgg0aXFRVnEfsSdHwJj7odcQqPtUWv1xjcBY5kRHsqHEGHeW6o6ST9Hs/naRd7osuusjZRktkpYEcDBJ2/Ef62V+i6vBceYaFthaYkGSAZVpq5VKfi89Bur9rW9ug+0JR0/6i79/4p8Bthjr0PVT/Tx79AlBLAQItABQAAgAIAJ2ETUvG1Zp/qwAAAPoAAAASAAAAAAAAAAAAAAAAAAAAAABDb25maWcvUGFja2FnZS54bWxQSwECLQAUAAIACACdhE1LD8rpq6QAAADpAAAAEwAAAAAAAAAAAAAAAAD3AAAAW0NvbnRlbnRfVHlwZXNdLnhtbFBLAQItABQAAgAIAJ2ETUuYQidlNQEAADQCAAATAAAAAAAAAAAAAAAAAOgBAABGb3JtdWxhcy9TZWN0aW9uMS5tUEsFBgAAAAADAAMAwgAAAGoDAAAAAA==&quot;" command="SELECT * FROM [Benevento]"/>
  </connection>
  <connection id="3" keepAlive="1" name="Query - Bologna" description="Connessione alla query 'Bologna' nella cartella di lavoro." type="5" refreshedVersion="5" background="1" saveData="1">
    <dbPr connection="provider=Microsoft.Mashup.OleDb.1;data source=$EmbeddedMashup(ac2e0bdc-0813-4fa6-bf8c-1ccdfc1c03c8)$;location=Bologna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wmliCkxAQAALQIAABMAHABGb3JtdWxhcy9TZWN0aW9uMS5tIKIYACigFAAAAAAAAAAAAAAAAAAAAAAAAAAAAH2R0UrDMBSG7wt9hxBvWijNpiLq8MbphRe6sRW8EC+y7nQ7kCYlOWPT0nfZs+iLma1zOArmJuH/w3f+P3GQExrNpu3eH4RBGLiltDBn90aZhZbsjimgMGB+jSwuUIOXXmGWjuUCot1haDSBJhfxJVHlboVYr9dpgYVEPYdNmptSIAkCWYr+9Y2YtWTB4zhpwQ+SZM9jDwPqXvO2k94P9hl/NnMsMJdkGGFluL+byZmCNLNSu8LYcmjUqtTZRwUu2uOSuuY8YU+ari7Tnd4krOZj4/DTVwVvkRcZwYb2znlHuego2Sj72o5HWZf7YsoucrIyCllloQCLhB3/kb63p6gmPlaeYGmcAyYVWWC5fzPtUx+LT0H5T2tbu6j7Qsm+/Unfv/F/A7cZmjgMUP8/efADUEsBAi0AFAACAAgAnYRNS8bVmn+rAAAA+gAAABIAAAAAAAAAAAAAAAAAAAAAAENvbmZpZy9QYWNrYWdlLnhtbFBLAQItABQAAgAIAJ2ETUsPyumrpAAAAOkAAAATAAAAAAAAAAAAAAAAAPcAAABbQ29udGVudF9UeXBlc10ueG1sUEsBAi0AFAACAAgAnYRNSwmliCkxAQAALQIAABMAAAAAAAAAAAAAAAAA6AEAAEZvcm11bGFzL1NlY3Rpb24xLm1QSwUGAAAAAAMAAwDCAAAAZgMAAAAA" command="SELECT * FROM [Bologna]"/>
  </connection>
  <connection id="4" keepAlive="1" name="Query - Cagliari" description="Connessione alla query 'Cagliari' nella cartella di lavoro." type="5" refreshedVersion="5" background="1" saveData="1">
    <dbPr connection="provider=Microsoft.Mashup.OleDb.1;data source=$EmbeddedMashup(ac2e0bdc-0813-4fa6-bf8c-1ccdfc1c03c8)$;location=Cagliari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6acpFQxAQAAMAIAABMAHABGb3JtdWxhcy9TZWN0aW9uMS5tIKIYACigFAAAAAAAAAAAAAAAAAAAAAAAAAAAAH2R0WrCMBSG7wt9h5DdtFAadTLGZFduF7vYFC3sYuwi1lM9kCYlOaJb6bv4LNuLLVonk8Jyk/D/4Tv/nzjICY1m83bvj8IgDNxaWliysVwplBbZPVNAYcD8mlhcoQYvvcIincoVRIfD2GgCTS7ia6LK3Qmx3W7TAguJegm7NDelQBIEshT92+FA5Ce24HGctOgHSbLnwacRda95O0jvJ/uKP5slFphLMoywMtzfzeRCQZpZqV1hbDk2alPq7KMCFx1xSV1znrAnTTfD9KA3Cav51Dj89G3BW+RFRrCjozPoKNcdJZtkX/vpJOtyX0zZRc42RiGrLBRgkbDjP9L3/hLVxOfKMyyNc8CkIgssN8pon/pcfA7K/1vb2kXdF0qO7S/6/o3/G7jN0MRhgPr/yaMfUEsBAi0AFAACAAgAnYRNS8bVmn+rAAAA+gAAABIAAAAAAAAAAAAAAAAAAAAAAENvbmZpZy9QYWNrYWdlLnhtbFBLAQItABQAAgAIAJ2ETUsPyumrpAAAAOkAAAATAAAAAAAAAAAAAAAAAPcAAABbQ29udGVudF9UeXBlc10ueG1sUEsBAi0AFAACAAgAnYRNS6acpFQxAQAAMAIAABMAAAAAAAAAAAAAAAAA6AEAAEZvcm11bGFzL1NlY3Rpb24xLm1QSwUGAAAAAAMAAwDCAAAAZgMAAAAA" command="SELECT * FROM [Cagliari]"/>
  </connection>
  <connection id="5" keepAlive="1" name="Query - Chievo" description="Connessione alla query 'Chievo' nella cartella di lavoro." type="5" refreshedVersion="5" background="1" saveData="1">
    <dbPr connection="provider=Microsoft.Mashup.OleDb.1;data source=$EmbeddedMashup(ac2e0bdc-0813-4fa6-bf8c-1ccdfc1c03c8)$;location=Chievo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7CedL41AQAAMgIAABMAHABGb3JtdWxhcy9TZWN0aW9uMS5tIKIYACigFAAAAAAAAAAAAAAAAAAAAAAAAAAAAH2RzUrDQBSF94G8wxA3CcSkrSJocVVduNCWNuBCXEzTm/ZCMjfM3P5oyLv0WfTFnCa1WALOZoZzhu+eM2MgZSQlZu3eH7qO65iV1LAQoxXChsS9yIFdR9g11rhEBVZ6hXk0kUvwD4cRKQbFxvdWzKW5i+PtdhtlmElUC9hFKRUxcswgi7h/O4jTBny5AU1Kxl4QhC3+QbLsWfhxTNWr3w7S+9G+8J5pgRmmkkkwluTZu4mc5xAlWiqTkS5GlK8LlXyUYPwGF1aV54XiSfHNdXTQ61BU3oQMftq+YC22omDYceMMOspVR0nGydd+Mk663BcqusjpmnIUpYYMNDJ2/Ef+3p+j6uBUeYoFGQNC5qxBpJSTsqlPxWeQ259rWxu/+0Jh0/6s79/4v4HbDHXgOqj+nzz8AVBLAQItABQAAgAIAJ2ETUvG1Zp/qwAAAPoAAAASAAAAAAAAAAAAAAAAAAAAAABDb25maWcvUGFja2FnZS54bWxQSwECLQAUAAIACACdhE1LD8rpq6QAAADpAAAAEwAAAAAAAAAAAAAAAAD3AAAAW0NvbnRlbnRfVHlwZXNdLnhtbFBLAQItABQAAgAIAJ2ETUuwnnS+NQEAADICAAATAAAAAAAAAAAAAAAAAOgBAABGb3JtdWxhcy9TZWN0aW9uMS5tUEsFBgAAAAADAAMAwgAAAGoDAAAAAA==&quot;" command="SELECT * FROM [Chievo]"/>
  </connection>
  <connection id="6" keepAlive="1" name="Query - Crotone" description="Connessione alla query 'Crotone' nella cartella di lavoro." type="5" refreshedVersion="5" background="1" saveData="1">
    <dbPr connection="provider=Microsoft.Mashup.OleDb.1;data source=$EmbeddedMashup(ac2e0bdc-0813-4fa6-bf8c-1ccdfc1c03c8)$;location=Crotone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1SvplkxAQAAMAIAABMAHABGb3JtdWxhcy9TZWN0aW9uMS5tIKIYACigFAAAAAAAAAAAAAAAAAAAAAAAAAAAAH2RwUrDQBRF94H8wxA3CYSktUXB4qq6cKEtbcCFuJimL+2DZF6YeaXVkH/pt+iPOUlqsQSczQz3DufdO2MgZSQllt0+nLiO65it1LAWU01MCsS9yIFdR9g107jBVnqFVTSXG/Cbw5QUg2Lje1vm0tzF8X6/jzLMJKo1HKKUihg5ZpBFPBwObkfjOO3gsRcEYcd+kCwHlnyaUQ3qt0Z6P9lX3jOtMcNUMgnGkjx7N5GrHKJES2Uy0sWU8l2hko8SjN/iwqryvFA8Kb4ZR41eh6Ly5mTw07YFa7EVBcOBW+e6p4x6SjJLvo7zWdLnvlDRRy52lKMoNWSgkbHnP/L38RJVB+fKCyzIGBAyZw0ipZyUTX0uvoTc/lvX2vj9Fwrb9hd9/8b/DdxlqAPXQfX/5MkPUEsBAi0AFAACAAgAnYRNS8bVmn+rAAAA+gAAABIAAAAAAAAAAAAAAAAAAAAAAENvbmZpZy9QYWNrYWdlLnhtbFBLAQItABQAAgAIAJ2ETUsPyumrpAAAAOkAAAATAAAAAAAAAAAAAAAAAPcAAABbQ29udGVudF9UeXBlc10ueG1sUEsBAi0AFAACAAgAnYRNS1SvplkxAQAAMAIAABMAAAAAAAAAAAAAAAAA6AEAAEZvcm11bGFzL1NlY3Rpb24xLm1QSwUGAAAAAAMAAwDCAAAAZgMAAAAA" command="SELECT * FROM [Crotone]"/>
  </connection>
  <connection id="7" keepAlive="1" name="Query - Fiorentina" description="Connessione alla query 'Fiorentina' nella cartella di lavoro." type="5" refreshedVersion="5" background="1" saveData="1">
    <dbPr connection="provider=Microsoft.Mashup.OleDb.1;data source=$EmbeddedMashup(ac2e0bdc-0813-4fa6-bf8c-1ccdfc1c03c8)$;location=Fiorentina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+zzcbw0AQAANgIAABMAHABGb3JtdWxhcy9TZWN0aW9uMS5tIKIYACigFAAAAAAAAAAAAAAAAAAAAAAAAAAAAH2R0UrDMBSG7wt9h1BvWijt5oaCw6up4IVuzIIX4kXWnW4H0pySnLFp6bvsWfTFzNY5HAVzk/D/4Tv/n1jIGUmLl3bvj3zP9+xKGliIByQDmlFLcSsUsO8JtyYGl6jBSa8wT6ZyCeH+MCbN7rINgxVzZW/SdLPZJAUWEvUCtklOZYqcMsgy7fd7g+thWpz4aRBFcYu/kyx7Dn4cU/eat730frQvgidaYIG5ZBKMFQXubibnCpLMSG0LMuWY1LrU2UcFNjzg4roOglg8ar4aJnu9iUUdTMnip+sMzmInCoYtH5zLjjLoKNkk+9pNJ1mX+0xlFzlbk0JRGSjAIGPHv+fv3TmqiU6VZ1iStSCkYgMiJ0XapT4VfwHlfq9tbcPuC8WH9md9/8b/DdxmaCLfQ/3/5NEPUEsBAi0AFAACAAgAnYRNS8bVmn+rAAAA+gAAABIAAAAAAAAAAAAAAAAAAAAAAENvbmZpZy9QYWNrYWdlLnhtbFBLAQItABQAAgAIAJ2ETUsPyumrpAAAAOkAAAATAAAAAAAAAAAAAAAAAPcAAABbQ29udGVudF9UeXBlc10ueG1sUEsBAi0AFAACAAgAnYRNS+zzcbw0AQAANgIAABMAAAAAAAAAAAAAAAAA6AEAAEZvcm11bGFzL1NlY3Rpb24xLm1QSwUGAAAAAAMAAwDCAAAAaQMAAAAA" command="SELECT * FROM [Fiorentina]"/>
  </connection>
  <connection id="8" keepAlive="1" name="Query - Genoa" description="Connessione alla query 'Genoa' nella cartella di lavoro." type="5" refreshedVersion="5" background="1" saveData="1">
    <dbPr connection="provider=Microsoft.Mashup.OleDb.1;data source=$EmbeddedMashup(ac2e0bdc-0813-4fa6-bf8c-1ccdfc1c03c8)$;location=Genoa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3jiWicyAQAALAIAABMAHABGb3JtdWxhcy9TZWN0aW9uMS5tIKIYACigFAAAAAAAAAAAAAAAAAAAAAAAAAAAAH2RwWrCQBRF94H8w5BuEggZbauLSle2lC5aRQMuShdjfNEHybyQeaJtyL/4Le2PdWKsVAKdzQz3DufdO2MgYSQt5u3eH7mO65iNKmElnkCTEvciA3YdYdekxDVqsNICltFUrcFvDmPSDJqN722YC3Mn5W63i1JMFeoV7KOEcoksGVQu+/3eYDCU6wYtvSAIW/KDYtWz3NOEqle/NdL7yb7yXmiFKSaKSTAW5Nm7sVpmEMWl0ialMh9Tts11/FGA8Y+4sKo8LxTPmoe3UaPXoai8KRn8tE3BWmxFwbDno3PdUW46SjyJvw7TSdzlvlLeRc62lKEoSkihRMaO/8jfh0tUHZwrzzAnY0CojEsQCWWkbepz8Tlk9s/a1sbvvlB4bH/R92/838BthjpwHdT/Tx79AFBLAQItABQAAgAIAJ2ETUvG1Zp/qwAAAPoAAAASAAAAAAAAAAAAAAAAAAAAAABDb25maWcvUGFja2FnZS54bWxQSwECLQAUAAIACACdhE1LD8rpq6QAAADpAAAAEwAAAAAAAAAAAAAAAAD3AAAAW0NvbnRlbnRfVHlwZXNdLnhtbFBLAQItABQAAgAIAJ2ETUt44lonMgEAACwCAAATAAAAAAAAAAAAAAAAAOgBAABGb3JtdWxhcy9TZWN0aW9uMS5tUEsFBgAAAAADAAMAwgAAAGcDAAAAAA==&quot;" command="SELECT * FROM [Genoa]"/>
  </connection>
  <connection id="9" keepAlive="1" name="Query - Inter" description="Connessione alla query 'Inter' nella cartella di lavoro." type="5" refreshedVersion="5" background="1" saveData="1">
    <dbPr connection="provider=Microsoft.Mashup.OleDb.1;data source=$EmbeddedMashup(ac2e0bdc-0813-4fa6-bf8c-1ccdfc1c03c8)$;location=Inter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7xHeTYsAQAAKAIAABMAHABGb3JtdWxhcy9TZWN0aW9uMS5tIKIYACigFAAAAAAAAAAAAAAAAAAAAAAAAAAAAH2RsWrDMBRFd4P/QaiLDcZK29ChoVPaoUObkBg6hA6K85w8kCUjvZC0xv+Sb2l/rHKchgZDtUjc+zi6V3KQExrN5t1+PQqDMHAbaWHFnjWBZQ9MAYUB82ticY0avPQGy3Qq1xC1h7Hxg5pcxDdElbsXYrfbpQUWEvUK9mluSoEkCGQphkOBLVbwOE466qMkOfDME70eNItWej/ZV/zFrLDAXJJhhJXhfjaTSwVpZqV2hbHl2KhtqbOPClx0xCV1zXnSNrgbpq3eJKzmU+Pw07cEb5EXGcGejs5NT7ntKdkk+zpMJ1mf+2rKPnK2NQpZZaEAi4Q9/4m+D5eoJj5XnmFpnAMmFVlguVFG+9Tn4nNQ/r+61i7qv1BybH/R92/838BdhiYOA9T/3zz6AVBLAQItABQAAgAIAJ2ETUvG1Zp/qwAAAPoAAAASAAAAAAAAAAAAAAAAAAAAAABDb25maWcvUGFja2FnZS54bWxQSwECLQAUAAIACACdhE1LD8rpq6QAAADpAAAAEwAAAAAAAAAAAAAAAAD3AAAAW0NvbnRlbnRfVHlwZXNdLnhtbFBLAQItABQAAgAIAJ2ETUu8R3k2LAEAACgCAAATAAAAAAAAAAAAAAAAAOgBAABGb3JtdWxhcy9TZWN0aW9uMS5tUEsFBgAAAAADAAMAwgAAAGEDAAAAAA==&quot;" command="SELECT * FROM [Inter]"/>
  </connection>
  <connection id="10" keepAlive="1" name="Query - Juventus" description="Connessione alla query 'Juventus' nella cartella di lavoro." type="5" refreshedVersion="5" background="1" saveData="1">
    <dbPr connection="provider=Microsoft.Mashup.OleDb.1;data source=$EmbeddedMashup(ac2e0bdc-0813-4fa6-bf8c-1ccdfc1c03c8)$;location=Juventus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4xyHsQxAQAALgIAABMAHABGb3JtdWxhcy9TZWN0aW9uMS5tIKIYACigFAAAAAAAAAAAAAAAAAAAAAAAAAAAAH2R0UrDMBSG7wt9hxBvWijN1OmFw6vphYJubAUvxIusO92OtElJTt209F32LO7FzNY5HAVzk/D/4Tv/n1hICbVi03Y/H/ie79mlNDBnj9UHKKosu2U5kO8xt0YGF6jASS8wi8dyAcHuMNSK3F0b8CVRaW+EWK1WcYaZRDWHdZzqQiAJAlmI/pV4P5AFD8OoBd9Jkj2HPQyoe83rTno72Gf8Sc8xw1SSZoSl5u5uImc5xImRymbaFEOdV4VKPkuwwR4X1TXnEXtQdN2Pd3oTsZqPtcUv1xWcRU5kBGvaOxcd5bKjJKPkezMeJV3usy66yEmlc2SlgQwMEnb8e9puTlFNeKw8wUJbC0zmZIClOtfKpT4Wn0Lufq1tbYPuC0X79id9/8b/DdxmaELfQ/X/5MEPUEsBAi0AFAACAAgAnYRNS8bVmn+rAAAA+gAAABIAAAAAAAAAAAAAAAAAAAAAAENvbmZpZy9QYWNrYWdlLnhtbFBLAQItABQAAgAIAJ2ETUsPyumrpAAAAOkAAAATAAAAAAAAAAAAAAAAAPcAAABbQ29udGVudF9UeXBlc10ueG1sUEsBAi0AFAACAAgAnYRNS4xyHsQxAQAALgIAABMAAAAAAAAAAAAAAAAA6AEAAEZvcm11bGFzL1NlY3Rpb24xLm1QSwUGAAAAAAMAAwDCAAAAZgMAAAAA" command="SELECT * FROM [Juventus]"/>
  </connection>
  <connection id="11" keepAlive="1" name="Query - Lazio" description="Connessione alla query 'Lazio' nella cartella di lavoro." type="5" refreshedVersion="5" background="1" saveData="1">
    <dbPr connection="provider=Microsoft.Mashup.OleDb.1;data source=$EmbeddedMashup(ac2e0bdc-0813-4fa6-bf8c-1ccdfc1c03c8)$;location=Lazio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1L6IkEBAQAAqwEAABMAHABGb3JtdWxhcy9TZWN0aW9uMS5tIKIYACigFAAAAAAAAAAAAAAAAAAAAAAAAAAAAHWPwUrDQBCG74G8w7JeEgjZqqUHi6fqQVATdMGDeNgmk3Yg2Q27U1INeZc+i76Ym7YXCc5lhu8fvmEcFIRGs9dTv1yGQRi4rbJQskf1hYbdshooDJivzOIGNXj0Bus0VxuIxmFlNIEmF/EtUetuhOi6Lq2wUqhL2KeFaQSSIFCNmC9EPWoFj+PkZL1TpGbeebb3s+F9RB/n+II/mRIrLBQZRtga7nelWteQSqu0q4xtVqbeNVp+tuCioy7pe84T9qBpMU9HPiSs57lx6G9r8BF5yAj2dEyuJuR6QmQmvw95JqfeZ9NMlS87UyNrLVRgkXCS39PP4a9qiMMA9X9fL38BUEsBAi0AFAACAAgAnYRNS8bVmn+rAAAA+gAAABIAAAAAAAAAAAAAAAAAAAAAAENvbmZpZy9QYWNrYWdlLnhtbFBLAQItABQAAgAIAJ2ETUsPyumrpAAAAOkAAAATAAAAAAAAAAAAAAAAAPcAAABbQ29udGVudF9UeXBlc10ueG1sUEsBAi0AFAACAAgAnYRNS1L6IkEBAQAAqwEAABMAAAAAAAAAAAAAAAAA6AEAAEZvcm11bGFzL1NlY3Rpb24xLm1QSwUGAAAAAAMAAwDCAAAANgMAAAAA" command="SELECT * FROM [Lazio]"/>
  </connection>
  <connection id="12" keepAlive="1" name="Query - Milan" description="Connessione alla query 'Milan' nella cartella di lavoro." type="5" refreshedVersion="5" background="1" saveData="1">
    <dbPr connection="provider=Microsoft.Mashup.OleDb.1;data source=$EmbeddedMashup(ac2e0bdc-0813-4fa6-bf8c-1ccdfc1c03c8)$;location=Milan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/1TAiItAQAAKAIAABMAHABGb3JtdWxhcy9TZWN0aW9uMS5tIKIYACigFAAAAAAAAAAAAAAAAAAAAAAAAAAAAH2R0UrDMBSG7wt9hxBvWijN1KHg8Gp64cXc2ApeiBdZd7odSJOSnLFp6bvsWfTFTNcpjoK5Sfj/8J3/TxzkhEazRbdfjsIgDNxGWlixCSqp2T1TQGHA/JpaXKMGL73AMp3JNUTtYWw0gSYX8Q1R5e6E2O12aYGFRL2CfZqbUiAJAlmK4a0oW6zgcZx01AdJcuCZJ3o9aF5b6e1kX/CJWWGBuSTDCCvD/d1MLhWkmZXaFcaWY6O2pc7eK3DREZfUNecJe9J0M0xbvUlYzWfG4YdvCd4iLzKCPR2dq55y3VOyafZ5mE2zPvfZlH3kfGsUsspCARYJe/4jfR3OUU38W3mOpXEOmFRkgeVGGe1T/xZfgPL/1bV2Uf+FkmP7s75/4/8E7jI0cRig/n/y6BtQSwECLQAUAAIACACdhE1LxtWaf6sAAAD6AAAAEgAAAAAAAAAAAAAAAAAAAAAAQ29uZmlnL1BhY2thZ2UueG1sUEsBAi0AFAACAAgAnYRNSw/K6aukAAAA6QAAABMAAAAAAAAAAAAAAAAA9wAAAFtDb250ZW50X1R5cGVzXS54bWxQSwECLQAUAAIACACdhE1L/VMCIi0BAAAoAgAAEwAAAAAAAAAAAAAAAADoAQAARm9ybXVsYXMvU2VjdGlvbjEubVBLBQYAAAAAAwADAMIAAABiAwAAAAA=&quot;" command="SELECT * FROM [Milan]"/>
  </connection>
  <connection id="13" keepAlive="1" name="Query - Napoli" description="Connessione alla query 'Napoli' nella cartella di lavoro." type="5" refreshedVersion="5" background="1" saveData="1">
    <dbPr connection="provider=Microsoft.Mashup.OleDb.1;data source=$EmbeddedMashup(ac2e0bdc-0813-4fa6-bf8c-1ccdfc1c03c8)$;location=Napoli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919c/suAQAAKgIAABMAHABGb3JtdWxhcy9TZWN0aW9uMS5tIKIYACigFAAAAAAAAAAAAAAAAAAAAAAAAAAAAH2R0UrDMBSG7wt9hxBvWijN1CHi8Gp64YXb2Aq7EC+y7nQ70CYlOWPT0nfZs+iLmbZzOArmJuH/w5f/P7GQEmrFFt1+PfI937NbaWDNJrLUObJHlgP5HnNranCDCpy0hFU8kxsImsNYKwJFNuBbotI+CLHf7+MMM4lqDYc41YVAEgSyEMN7oVqu4GEYddgnSXLgoCd8NajfGun9ZF/xV73GDFNJmhGWmru7iVzlECdGKptpU4x1vitU8lGCDVpcVFWcR+xF0d0wbvQ6YhWfaYufric4i5zICA7UOjc95banJNPk6zibJn3uRBd95HzXjK80kIFBwp7/TN/HS1QdnivPsdDWApM5GWCpzrVyqc/FF5C7H+ta26A/oahtf9H3b/zfwF2GOvQ9VP+/PPoBUEsBAi0AFAACAAgAnYRNS8bVmn+rAAAA+gAAABIAAAAAAAAAAAAAAAAAAAAAAENvbmZpZy9QYWNrYWdlLnhtbFBLAQItABQAAgAIAJ2ETUsPyumrpAAAAOkAAAATAAAAAAAAAAAAAAAAAPcAAABbQ29udGVudF9UeXBlc10ueG1sUEsBAi0AFAACAAgAnYRNS919c/suAQAAKgIAABMAAAAAAAAAAAAAAAAA6AEAAEZvcm11bGFzL1NlY3Rpb24xLm1QSwUGAAAAAAMAAwDCAAAAYwMAAAAA" command="SELECT * FROM [Napoli]"/>
  </connection>
  <connection id="14" keepAlive="1" name="Query - Roma" description="Connessione alla query 'Roma' nella cartella di lavoro." type="5" refreshedVersion="5" background="1" saveData="1">
    <dbPr connection="provider=Microsoft.Mashup.OleDb.1;data source=$EmbeddedMashup(ac2e0bdc-0813-4fa6-bf8c-1ccdfc1c03c8)$;location=Roma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2hGjo8tAQAAJgIAABMAHABGb3JtdWxhcy9TZWN0aW9uMS5tIKIYACigFAAAAAAAAAAAAAAAAAAAAAAAAAAAAH2RTWrDMBCF9wbfQbgbG4yVpj+Lhq7SLrpoExJDF6ULxRknA7bGSBOS1vguOUt7scpxGhoM1UbiPfHNe5KFjJG0mHf75cj3fM+ulYGlmFGpxL0ogH1PuDUxuEINTnqFRTJVKwjbw5g0g2YbBmvmyt5Jud1ukxxzhXoJuySjUiJLBlXKm6E0jiqDKIo76INiNXDII7weNG+t9H60L4JnWmKOmWISjBUF7m6qFgUkqVHa5mTKMRWbUqcfFdjwgIvrOghi8aT59jpp9SYWdTAli5+uIziLnSgYdnxwhj3lqqekk/RrP52kfe4LlX3kbEMFispADgYZe/4jf+/PUU10qjzDkqwFoQo2IDIqSLvUp+JzKNxvda1t2H+h+ND+rO/f+L+BuwxN5Huo/588+gFQSwECLQAUAAIACACdhE1LxtWaf6sAAAD6AAAAEgAAAAAAAAAAAAAAAAAAAAAAQ29uZmlnL1BhY2thZ2UueG1sUEsBAi0AFAACAAgAnYRNSw/K6aukAAAA6QAAABMAAAAAAAAAAAAAAAAA9wAAAFtDb250ZW50X1R5cGVzXS54bWxQSwECLQAUAAIACACdhE1LaEaOjy0BAAAmAgAAEwAAAAAAAAAAAAAAAADoAQAARm9ybXVsYXMvU2VjdGlvbjEubVBLBQYAAAAAAwADAMIAAABiAwAAAAA=&quot;" command="SELECT * FROM [Roma]"/>
  </connection>
  <connection id="15" keepAlive="1" name="Query - Sampdoria" description="Connessione alla query 'Sampdoria' nella cartella di lavoro." type="5" refreshedVersion="5" background="1" saveData="1">
    <dbPr connection="provider=Microsoft.Mashup.OleDb.1;data source=$EmbeddedMashup(ac2e0bdc-0813-4fa6-bf8c-1ccdfc1c03c8)$;location=Sampdoria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/u9peczAQAAMgIAABMAHABGb3JtdWxhcy9TZWN0aW9uMS5tIKIYACigFAAAAAAAAAAAAAAAAAAAAAAAAAAAAH2RwWrCQBRF94H8w5BuEgiJ1tKWSle2iy5aRQMuShdj8qIPknlh5om2If/it7Q/1tGoVAKdzQz3DufdO2MgZSQlZu3eH7qO65iV1JCJmSyrjDRK8SgKYNcRdo01LlGBleawiCZyCf7+MCLFoNj43oq5Mg9xvNlsohxziSqDbZRSGSPHDLKM+/eDu9ic4LEXBGHLfpIse5Z8nFH3mve99HG0r7xXyjDHVDIJxoo8ezeRiwKiREtlctLliIp1qZLPCox/wIV17XmheFF8exPt9SYUtTchg1+2L1iLrSgYtnxwrjvKoKMk4+R7NxknXe4blV3kdE0FikpDDhoZO/4z/+wuUU1wrjzFkowBIQvWIFIqSNnU5+IzKOzPta2N332h8ND+ou/f+KfAbYYmcB1U/08e/gJQSwECLQAUAAIACACdhE1LxtWaf6sAAAD6AAAAEgAAAAAAAAAAAAAAAAAAAAAAQ29uZmlnL1BhY2thZ2UueG1sUEsBAi0AFAACAAgAnYRNSw/K6aukAAAA6QAAABMAAAAAAAAAAAAAAAAA9wAAAFtDb250ZW50X1R5cGVzXS54bWxQSwECLQAUAAIACACdhE1L+72l5zMBAAAyAgAAEwAAAAAAAAAAAAAAAADoAQAARm9ybXVsYXMvU2VjdGlvbjEubVBLBQYAAAAAAwADAMIAAABoAwAAAAA=&quot;" command="SELECT * FROM [Sampdoria]"/>
  </connection>
  <connection id="16" keepAlive="1" name="Query - Sassuolo" description="Connessione alla query 'Sassuolo' nella cartella di lavoro." type="5" refreshedVersion="5" background="1" saveData="1">
    <dbPr connection="provider=Microsoft.Mashup.OleDb.1;data source=$EmbeddedMashup(ac2e0bdc-0813-4fa6-bf8c-1ccdfc1c03c8)$;location=Sassuolo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5savjMzAQAAMgIAABMAHABGb3JtdWxhcy9TZWN0aW9uMS5tIKIYACigFAAAAAAAAAAAAAAAAAAAAAAAAAAAAH2R0UrDMBSG7wt9hxBvWijNqkPR4dX0wgvd2ApeiBdZd7odaJOSnLFp6bvsWfTFTNc5HAVzk/D/4Tv/n1jICLVi825PRr7ne3YtDSzZXFq70YVm96wA8j3m1sTgChU46RUW8VSuIGgPY60IFNmAr4kqeyfEdruNc8wlqiXs4kyXAkkQyFIkSXJ7MxT2SBc8DKMO/iBJDhz6OKQeNG+t9H60L/izXmKOmSTNCCvN3d1ULgqIUyOVzbUpx7rYlCr9qMAGB1xU15xH7EnR9TBu9SZiNZ9qi5+uLziLnMgIdnRwLnvKVU9JJ+nXfjpJ+9wXXfaRM1cTWWUgB4OEPf+RvvfnqCY8VZ5hqa0FJgsywDL3YMqlPhWfQ+F+rmttg/4LRYf2Z33/xv8N3GVoQt9D9f/k0Q9QSwECLQAUAAIACACdhE1LxtWaf6sAAAD6AAAAEgAAAAAAAAAAAAAAAAAAAAAAQ29uZmlnL1BhY2thZ2UueG1sUEsBAi0AFAACAAgAnYRNSw/K6aukAAAA6QAAABMAAAAAAAAAAAAAAAAA9wAAAFtDb250ZW50X1R5cGVzXS54bWxQSwECLQAUAAIACACdhE1Lmxq+MzMBAAAyAgAAEwAAAAAAAAAAAAAAAADoAQAARm9ybXVsYXMvU2VjdGlvbjEubVBLBQYAAAAAAwADAMIAAABoAwAAAAA=&quot;" command="SELECT * FROM [Sassuolo]"/>
  </connection>
  <connection id="17" keepAlive="1" name="Query - Spal" description="Connessione alla query 'Spal' nella cartella di lavoro." type="5" refreshedVersion="5" background="1" saveData="1">
    <dbPr connection="provider=Microsoft.Mashup.OleDb.1;data source=$EmbeddedMashup(ac2e0bdc-0813-4fa6-bf8c-1ccdfc1c03c8)$;location=Spal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/EL0H0xAQAAKgIAABMAHABGb3JtdWxhcy9TZWN0aW9uMS5tIKIYACigFAAAAAAAAAAAAAAAAAAAAAAAAAAAAH2R0UrDMBSG7wt9h1BvWijNOkXR4dX0wgvd2ApeiBdZd7odSJOSnLFp6bvsWfTFTNc5HAVzk/D/4Tv/n1jICbVi825PR77ne3YtDCzZvBKS3TMJ5HvMrYnBFSpw0isskqlYQdgexloRKLJhsCaq7B3n2+02KbAQqJawS3JdciROIEqepsOb25RbR+ZBFMUd+EGQGDjscUA9aN5a6f1oXwTPeokF5oI0I6x04O5mYiEhyYxQttCmHGu5KVX2UYEND7i4roMgZk+Krq+SVm9iVgdTbfHT9QRnkRMZwY4OzrCnXPaUbJJ97aeTrM990WUfOdtoiawyUIBBwp7/SN/7c1QTnSrPsNTWAhOSDLBcS61c6lPxOUj3Y11rG/ZfKD60P+v7N/5v4C5DE/keqv8nj34AUEsBAi0AFAACAAgAnYRNS8bVmn+rAAAA+gAAABIAAAAAAAAAAAAAAAAAAAAAAENvbmZpZy9QYWNrYWdlLnhtbFBLAQItABQAAgAIAJ2ETUsPyumrpAAAAOkAAAATAAAAAAAAAAAAAAAAAPcAAABbQ29udGVudF9UeXBlc10ueG1sUEsBAi0AFAACAAgAnYRNS/EL0H0xAQAAKgIAABMAAAAAAAAAAAAAAAAA6AEAAEZvcm11bGFzL1NlY3Rpb24xLm1QSwUGAAAAAAMAAwDCAAAAZgMAAAAA" command="SELECT * FROM [Spal]"/>
  </connection>
  <connection id="18" keepAlive="1" name="Query - Torino" description="Connessione alla query 'Torino' nella cartella di lavoro." type="5" refreshedVersion="5" background="1" saveData="1">
    <dbPr connection="provider=Microsoft.Mashup.OleDb.1;data source=$EmbeddedMashup(ac2e0bdc-0813-4fa6-bf8c-1ccdfc1c03c8)$;location=Torino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wnHrUYtAQAAKgIAABMAHABGb3JtdWxhcy9TZWN0aW9uMS5tIKIYACigFAAAAAAAAAAAAAAAAAAAAAAAAAAAAH2RQU7DMBBF95FyBytsEilKChQWVKwKCxbQqrXEArFw00k7UuKJ7KlaiHKXngUuhpuUiioS3tj633rzv20hYyQt5t1+OfI937NrZWApJBnUJO5FAex7wq2JwRVqcNIrLJKpWkF4OIxJM2i2YbBmruxdmm632yTHXKFewi7JqEyRUwZVpjfDlFtuGkRR3GEfFKuBgx7x9aB5O0jvR/sieKYl5pgpJsFYUeDuSrUoIJFGaZuTKcdUbEotPyqwYYuL6zoIYvGk+XaYHPQmFnUwJYufric4i50oGHbcOlc95bqnyIn82k8nss99obKPnG2oQFEZyMEgY89/5O/9OaqJTpVnWJK1IFTBBkRGBWmX+lR8DoX7sa61DfsvFLftz/r+jf8buMvQRL6H+v/Jox9QSwECLQAUAAIACACdhE1LxtWaf6sAAAD6AAAAEgAAAAAAAAAAAAAAAAAAAAAAQ29uZmlnL1BhY2thZ2UueG1sUEsBAi0AFAACAAgAnYRNSw/K6aukAAAA6QAAABMAAAAAAAAAAAAAAAAA9wAAAFtDb250ZW50X1R5cGVzXS54bWxQSwECLQAUAAIACACdhE1LCcetRi0BAAAqAgAAEwAAAAAAAAAAAAAAAADoAQAARm9ybXVsYXMvU2VjdGlvbjEubVBLBQYAAAAAAwADAMIAAABiAwAAAAA=&quot;" command="SELECT * FROM [Torino]"/>
  </connection>
  <connection id="19" keepAlive="1" name="Query - Udinese" description="Connessione alla query 'Udinese' nella cartella di lavoro." type="5" refreshedVersion="5" background="1" saveData="1">
    <dbPr connection="provider=Microsoft.Mashup.OleDb.1;data source=$EmbeddedMashup(ac2e0bdc-0813-4fa6-bf8c-1ccdfc1c03c8)$;location=Udinese;extended properties=&quot;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/CH9rIvAQAALAIAABMAHABGb3JtdWxhcy9TZWN0aW9uMS5tIKIYACigFAAAAAAAAAAAAAAAAAAAAAAAAAAAAH2RvU7DMBSF90h5B8ssiRTF5acMVEyFgQFalSAGxOAmN+2VHDuyb9VClHfps8CL4TalooqEF1vnWJ/PuXaQExrNnrv9fBQGYeCW0kLBXgrU4IDdMgUUBsyvicWFF730CvN0KhcQ7Q5jowk0uYgviWp3I8R6vU5LLCXqAjZpbiqBJAhkJYZDserAgsdx0nHvJMmBpx74zaB920nvB/uMP5oCS8wlGUZYG+7vZnKuIM2s1K40thobtap09lGDi/a4pGk4T9iDpuurdKe3CWv41Dj89E3BW+RFRrChvXPRUy57SjbJvrbTSdbnPpmqj5ytjEJWWyjBImHPv6fv7SmqjY+VZ1gZ58cvFVlguVFG+9TH4s+g/J91rV3Un1Cyb3/S92/838BdhjYOA9T/vzz6AVBLAQItABQAAgAIAJ2ETUvG1Zp/qwAAAPoAAAASAAAAAAAAAAAAAAAAAAAAAABDb25maWcvUGFja2FnZS54bWxQSwECLQAUAAIACACdhE1LD8rpq6QAAADpAAAAEwAAAAAAAAAAAAAAAAD3AAAAW0NvbnRlbnRfVHlwZXNdLnhtbFBLAQItABQAAgAIAJ2ETUvwh/ayLwEAACwCAAATAAAAAAAAAAAAAAAAAOgBAABGb3JtdWxhcy9TZWN0aW9uMS5tUEsFBgAAAAADAAMAwgAAAGQDAAAAAA==&quot;" command="SELECT * FROM [Udinese]"/>
  </connection>
  <connection id="20" keepAlive="1" name="Query - Verona" description="Connessione alla query 'Verona' nella cartella di lavoro." type="5" refreshedVersion="5" background="1" saveData="1">
    <dbPr connection="provider=Microsoft.Mashup.OleDb.1;data source=$EmbeddedMashup(ac2e0bdc-0813-4fa6-bf8c-1ccdfc1c03c8)$;location=Verona;extended properties=UEsDBBQAAgAIAJ2ETUvG1Zp/qwAAAPoAAAASABwAQ29uZmlnL1BhY2thZ2UueG1sIKIYACigFAAAAAAAAAAAAAAAAAAAAAAAAAAAAIWPwQqCQBiEX0X27r+7aqHyux46BQlBEV1l3XRJ19A1fbcOPVKvUFBGt24zw3ww87jdMZ2a2rmqrtetSQgHRhxlZFtoUyZksCc3JKnAbS7PeamcV9n08dTrhFTWXmJKx3GE0Ye2K6nHGKfHbLOTlWpyV5ve5kYq8qWK/xQReHiPER4EEQShz8EPOdI5xkybWXNYgO9FS2BIf2JcDbUdOiW0ddd7pLNF+vkhnlBLAwQUAAIACACdhE1L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YRNS+n5zFk0AQAAMgIAABMAHABGb3JtdWxhcy9TZWN0aW9uMS5tIKIYACigFAAAAAAAAAAAAAAAAAAAAAAAAAAAAH2RQU7DMBBF95FyBytsUikkpaAuqFgVFiygVYlggVi46aQdyfFE9pQWotylZ4GL4SalooqEN7b+t978b1vIGEmLp3a/GPme79mVNLAQz2BIS3EjFLDvCbcmBpeowUkvMI+ncgnh/jAmzaDZhsGKubTXSbLZbOIcc4l6Ads4oyJBThhkkQz6w2QFSkl7/t7wk6DXi1r8rWTZd/DDmKpfv+6lt4N9FjzQAnPMJJNgLClwd1M5VxCnRmqbkynGpNaFTj9KsGGDi6oqCCJxr3l4Fe/1OhJVMCWLn64vOIudKBi23DiDjnLZUdJJ+rWbTtIu95GKLnK2JoWiNJCDQcaOf8ffu1NU3TtWnmFB1oKQig2IjBRpl/pY/AmU+7m2tQ27LxQ17U/6/o3/G7jNUPd8D/X/k0c/UEsBAi0AFAACAAgAnYRNS8bVmn+rAAAA+gAAABIAAAAAAAAAAAAAAAAAAAAAAENvbmZpZy9QYWNrYWdlLnhtbFBLAQItABQAAgAIAJ2ETUsPyumrpAAAAOkAAAATAAAAAAAAAAAAAAAAAPcAAABbQ29udGVudF9UeXBlc10ueG1sUEsBAi0AFAACAAgAnYRNS+n5zFk0AQAAMgIAABMAAAAAAAAAAAAAAAAA6AEAAEZvcm11bGFzL1NlY3Rpb24xLm1QSwUGAAAAAAMAAwDCAAAAaQMAAAAA" command="SELECT * FROM [Verona]"/>
  </connection>
</connections>
</file>

<file path=xl/sharedStrings.xml><?xml version="1.0" encoding="utf-8"?>
<sst xmlns="http://schemas.openxmlformats.org/spreadsheetml/2006/main" count="1536" uniqueCount="621">
  <si>
    <t>Nome</t>
  </si>
  <si>
    <t>Età</t>
  </si>
  <si>
    <t>ATT</t>
  </si>
  <si>
    <t>AS</t>
  </si>
  <si>
    <t>Paulo Dybala</t>
  </si>
  <si>
    <t>ES</t>
  </si>
  <si>
    <t>AD</t>
  </si>
  <si>
    <t>CDC</t>
  </si>
  <si>
    <t>Gianluigi Donnarumma</t>
  </si>
  <si>
    <t>POR</t>
  </si>
  <si>
    <t>Andrea Belotti</t>
  </si>
  <si>
    <t>DC</t>
  </si>
  <si>
    <t>CC</t>
  </si>
  <si>
    <t>TS</t>
  </si>
  <si>
    <t>André Silva</t>
  </si>
  <si>
    <t>ED</t>
  </si>
  <si>
    <t>Dries Mertens</t>
  </si>
  <si>
    <t>Gonzalo Higuaín</t>
  </si>
  <si>
    <t>TD</t>
  </si>
  <si>
    <t>Lorenzo Insigne</t>
  </si>
  <si>
    <t>Alex Sandro</t>
  </si>
  <si>
    <t>Patrick Cutrone</t>
  </si>
  <si>
    <t>Mauro Icardi</t>
  </si>
  <si>
    <t>Posizione</t>
  </si>
  <si>
    <t>TOT POT</t>
  </si>
  <si>
    <t>Gianluigi Buffon</t>
  </si>
  <si>
    <t>Stephan Lichtsteiner</t>
  </si>
  <si>
    <t>CD</t>
  </si>
  <si>
    <t>Medhi Benatia</t>
  </si>
  <si>
    <t>DCS</t>
  </si>
  <si>
    <t>Giorgio Chiellini</t>
  </si>
  <si>
    <t>CDD</t>
  </si>
  <si>
    <t>Sami Khedira</t>
  </si>
  <si>
    <t>CDS</t>
  </si>
  <si>
    <t>Miralem Pjanić</t>
  </si>
  <si>
    <t>Juan Cuadrado</t>
  </si>
  <si>
    <t>Mario Mandžukić</t>
  </si>
  <si>
    <t>COC</t>
  </si>
  <si>
    <t>Sos</t>
  </si>
  <si>
    <t>Blaise Matuidi</t>
  </si>
  <si>
    <t>Douglas Costa</t>
  </si>
  <si>
    <t>Daniele Rugani</t>
  </si>
  <si>
    <t>Marko Pjaca</t>
  </si>
  <si>
    <t>Stefano Sturaro</t>
  </si>
  <si>
    <t>Kwadwo Asamoah</t>
  </si>
  <si>
    <t>Claudio Marchisio</t>
  </si>
  <si>
    <t>Mattia De Sciglio</t>
  </si>
  <si>
    <t>Benedikt Höwedes</t>
  </si>
  <si>
    <t>Wojciech Szczęsny</t>
  </si>
  <si>
    <t>Andrea Barzagli</t>
  </si>
  <si>
    <t>Federico Bernardeschi</t>
  </si>
  <si>
    <t>Ris</t>
  </si>
  <si>
    <t>Mame Thiam</t>
  </si>
  <si>
    <t>Carlo Pinsoglio</t>
  </si>
  <si>
    <t>Rodrigo Bentancur</t>
  </si>
  <si>
    <t>Column1</t>
  </si>
  <si>
    <t>Juventus </t>
  </si>
  <si>
    <t> Lazio</t>
  </si>
  <si>
    <t>Roma </t>
  </si>
  <si>
    <t> Napoli</t>
  </si>
  <si>
    <t>Fiorentina </t>
  </si>
  <si>
    <t> Udinese</t>
  </si>
  <si>
    <t>Bologna </t>
  </si>
  <si>
    <t> Spal</t>
  </si>
  <si>
    <t>Cagliari </t>
  </si>
  <si>
    <t> Genoa</t>
  </si>
  <si>
    <t>Crotone </t>
  </si>
  <si>
    <t> Torino</t>
  </si>
  <si>
    <t>Sampdoria </t>
  </si>
  <si>
    <t> Atalanta</t>
  </si>
  <si>
    <t>Sassuolo </t>
  </si>
  <si>
    <t> Chievo</t>
  </si>
  <si>
    <t>Inter </t>
  </si>
  <si>
    <t> Milan</t>
  </si>
  <si>
    <t>Verona </t>
  </si>
  <si>
    <t> Benevento</t>
  </si>
  <si>
    <t>PuntiG</t>
  </si>
  <si>
    <t>PuntiSq</t>
  </si>
  <si>
    <t>Squadra</t>
  </si>
  <si>
    <t>Thomas Strakosha</t>
  </si>
  <si>
    <t>Stefan de Vrij</t>
  </si>
  <si>
    <t>Wallace</t>
  </si>
  <si>
    <t>Ştefan Radu</t>
  </si>
  <si>
    <t>Marco Parolo</t>
  </si>
  <si>
    <t>Lucas Leiva</t>
  </si>
  <si>
    <t>Dušan Basta</t>
  </si>
  <si>
    <t>Sergej Milinković-Savić</t>
  </si>
  <si>
    <t>Senad Lulić</t>
  </si>
  <si>
    <t>AT</t>
  </si>
  <si>
    <t>Luis Alberto</t>
  </si>
  <si>
    <t>Ciro Immobile</t>
  </si>
  <si>
    <t>Nani</t>
  </si>
  <si>
    <t>Simone Palombi</t>
  </si>
  <si>
    <t>Patric</t>
  </si>
  <si>
    <t>Luiz Felipe</t>
  </si>
  <si>
    <t>Felipe Caicedo</t>
  </si>
  <si>
    <t>Luca Crecco</t>
  </si>
  <si>
    <t>Davide Di Gennaro</t>
  </si>
  <si>
    <t>Adam Marušić</t>
  </si>
  <si>
    <t>Guido Guerrieri</t>
  </si>
  <si>
    <t>Jordan Lukaku</t>
  </si>
  <si>
    <t>Alessandro Murgia</t>
  </si>
  <si>
    <t>Felipe Anderson</t>
  </si>
  <si>
    <t>Mamadou Tounkara</t>
  </si>
  <si>
    <t>Ivan Vargić</t>
  </si>
  <si>
    <t>Pedro Neto</t>
  </si>
  <si>
    <t>Bruno Jordão</t>
  </si>
  <si>
    <t>Bastos</t>
  </si>
  <si>
    <t>Christopher Oikonomidis</t>
  </si>
  <si>
    <t>Brayan Perea</t>
  </si>
  <si>
    <t>Filip Đorđević</t>
  </si>
  <si>
    <t>Federico Marchetti</t>
  </si>
  <si>
    <t>Maurício</t>
  </si>
  <si>
    <t>Alisson</t>
  </si>
  <si>
    <t>Alessandro Florenzi</t>
  </si>
  <si>
    <t>Kostas Manolas</t>
  </si>
  <si>
    <t>Federico Fazio</t>
  </si>
  <si>
    <t>Aleksandar Kolarov</t>
  </si>
  <si>
    <t>Daniele De Rossi</t>
  </si>
  <si>
    <t>CCD</t>
  </si>
  <si>
    <t>Radja Nainggolan</t>
  </si>
  <si>
    <t>CS</t>
  </si>
  <si>
    <t>Kevin Strootman</t>
  </si>
  <si>
    <t>Gregoire Defrel</t>
  </si>
  <si>
    <t>Edin Džeko</t>
  </si>
  <si>
    <t>Diego Perotti</t>
  </si>
  <si>
    <t>Stephan El Shaarawy</t>
  </si>
  <si>
    <t>Rick Karsdorp</t>
  </si>
  <si>
    <t>Castán</t>
  </si>
  <si>
    <t>Bogdan Lobonţ</t>
  </si>
  <si>
    <t>Patrik Schick</t>
  </si>
  <si>
    <t>Maxime Gonalons</t>
  </si>
  <si>
    <t>Cengiz Ünder</t>
  </si>
  <si>
    <t>Héctor Moreno</t>
  </si>
  <si>
    <t>Bruno Peres</t>
  </si>
  <si>
    <t>Łukasz Skorupski</t>
  </si>
  <si>
    <t>Juan Jesus</t>
  </si>
  <si>
    <t>Lorenzo Pellegrini</t>
  </si>
  <si>
    <t>Rezan Corlu</t>
  </si>
  <si>
    <t>Emerson</t>
  </si>
  <si>
    <t>Gerson</t>
  </si>
  <si>
    <t>Abdullahi Nura</t>
  </si>
  <si>
    <t>José Reina</t>
  </si>
  <si>
    <t>Elseid Hysaj</t>
  </si>
  <si>
    <t>Raúl Albiol</t>
  </si>
  <si>
    <t>Kalidou Koulibaly</t>
  </si>
  <si>
    <t>Faouzi Ghoulam</t>
  </si>
  <si>
    <t>Allan</t>
  </si>
  <si>
    <t>Jorginho</t>
  </si>
  <si>
    <t>Marek Hamšík</t>
  </si>
  <si>
    <t>José Callejón</t>
  </si>
  <si>
    <t>Arkadiusz Milik</t>
  </si>
  <si>
    <t>Amadou Diawara</t>
  </si>
  <si>
    <t>Christian Maggio</t>
  </si>
  <si>
    <t>Lorenzo Tonelli</t>
  </si>
  <si>
    <t>Emanuele Giaccherini</t>
  </si>
  <si>
    <t>Nikola Maksimović</t>
  </si>
  <si>
    <t>Mário Rui</t>
  </si>
  <si>
    <t>Marko Rog</t>
  </si>
  <si>
    <t>Adam Ounas</t>
  </si>
  <si>
    <t>Rafael</t>
  </si>
  <si>
    <t>Vlad Chiricheş</t>
  </si>
  <si>
    <t>Piotr Zieliński</t>
  </si>
  <si>
    <t>Juan Camilo Zúñiga</t>
  </si>
  <si>
    <t>Luigi Sepe</t>
  </si>
  <si>
    <t>Alessio Zerbin</t>
  </si>
  <si>
    <t>Leandrinho</t>
  </si>
  <si>
    <t>Samir Handanovič</t>
  </si>
  <si>
    <t>Danilo D'Ambrosio</t>
  </si>
  <si>
    <t>Milan Škriniar</t>
  </si>
  <si>
    <t>Miranda</t>
  </si>
  <si>
    <t>Dalbert</t>
  </si>
  <si>
    <t>Matias Vecino</t>
  </si>
  <si>
    <t>Borja Valero</t>
  </si>
  <si>
    <t>Antonio Candreva</t>
  </si>
  <si>
    <t>Ivan Perišić</t>
  </si>
  <si>
    <t>João Mário</t>
  </si>
  <si>
    <t>Roberto Gagliardini</t>
  </si>
  <si>
    <t>Marcelo Brozović</t>
  </si>
  <si>
    <t>Zinho Vanheusden</t>
  </si>
  <si>
    <t>Tommaso Berni</t>
  </si>
  <si>
    <t>Andrea Pinamonti</t>
  </si>
  <si>
    <t>Davide Santon</t>
  </si>
  <si>
    <t>Andrea Ranocchia</t>
  </si>
  <si>
    <t>Yann Karamoh</t>
  </si>
  <si>
    <t>Eder</t>
  </si>
  <si>
    <t>Daniele Padelli</t>
  </si>
  <si>
    <t>Yuto Nagatomo</t>
  </si>
  <si>
    <t>João Cancelo</t>
  </si>
  <si>
    <t>Assane Gnoukouri</t>
  </si>
  <si>
    <t>Ignazio Abate</t>
  </si>
  <si>
    <t>Leonardo Bonucci</t>
  </si>
  <si>
    <t>Mateo Musacchio</t>
  </si>
  <si>
    <t>Ricardo Rodríguez</t>
  </si>
  <si>
    <t>Lucas Biglia</t>
  </si>
  <si>
    <t>Franck Yannick Kessié</t>
  </si>
  <si>
    <t>Hakan Çalhanoğlu</t>
  </si>
  <si>
    <t>Suso</t>
  </si>
  <si>
    <t>Nikola Kalinić</t>
  </si>
  <si>
    <t>Fabio Borini</t>
  </si>
  <si>
    <t>Marco Storari</t>
  </si>
  <si>
    <t>Gabriel Paletta</t>
  </si>
  <si>
    <t>Luca Antonelli</t>
  </si>
  <si>
    <t>Alessio Romagnoli</t>
  </si>
  <si>
    <t>Andrea Conti</t>
  </si>
  <si>
    <t>Riccardo Montolivo</t>
  </si>
  <si>
    <t>Cristian Zapata</t>
  </si>
  <si>
    <t>Manuel Locatelli</t>
  </si>
  <si>
    <t>Davide Calabria</t>
  </si>
  <si>
    <t>Giacomo Bonaventura</t>
  </si>
  <si>
    <t>Jherson Vergara</t>
  </si>
  <si>
    <t>Antonio Donnarumma</t>
  </si>
  <si>
    <t>José Mauri</t>
  </si>
  <si>
    <t>Gustavo Gómez</t>
  </si>
  <si>
    <t>Gabrìel</t>
  </si>
  <si>
    <t>Niccolò Zanellato</t>
  </si>
  <si>
    <t>Alessandro Guarnone</t>
  </si>
  <si>
    <t>Matteo Gabbia</t>
  </si>
  <si>
    <t>Salvatore Sirigu</t>
  </si>
  <si>
    <t>Cristian Ansaldi</t>
  </si>
  <si>
    <t>Lyanco</t>
  </si>
  <si>
    <t>Nicolas Nkoulou</t>
  </si>
  <si>
    <t>Antonio Barreca</t>
  </si>
  <si>
    <t>Tomás Rincón</t>
  </si>
  <si>
    <t>Daniele Baselli</t>
  </si>
  <si>
    <t>COD</t>
  </si>
  <si>
    <t>Iago Falqué</t>
  </si>
  <si>
    <t>Adem Ljajić</t>
  </si>
  <si>
    <t>COS</t>
  </si>
  <si>
    <t>M'Baye Niang</t>
  </si>
  <si>
    <t>Lucas Boyé</t>
  </si>
  <si>
    <t>Nicolás Burdisso</t>
  </si>
  <si>
    <t>Emiliano Moretti</t>
  </si>
  <si>
    <t>Joel Obi</t>
  </si>
  <si>
    <t>Cristian Molinaro</t>
  </si>
  <si>
    <t>Kevin Bonifazi</t>
  </si>
  <si>
    <t>Mirko Valdifiori</t>
  </si>
  <si>
    <t>Alex Berenguer</t>
  </si>
  <si>
    <t>Sadiq Umar</t>
  </si>
  <si>
    <t>Vanja Milinković-Savić</t>
  </si>
  <si>
    <t>Lorenzo De Silvestri</t>
  </si>
  <si>
    <t>Afriyie Acquah</t>
  </si>
  <si>
    <t>Simone Edera</t>
  </si>
  <si>
    <t>Manuel De Luca</t>
  </si>
  <si>
    <t>Samuel Gustafson</t>
  </si>
  <si>
    <t>Salvador Ichazo</t>
  </si>
  <si>
    <t>Marco Sportiello</t>
  </si>
  <si>
    <t>Bruno Gaspar</t>
  </si>
  <si>
    <t>Germán Pezzella</t>
  </si>
  <si>
    <t>Davide Astori</t>
  </si>
  <si>
    <t>Cristiano Biraghi</t>
  </si>
  <si>
    <t>Jordan Veretout</t>
  </si>
  <si>
    <t>Milan Badelj</t>
  </si>
  <si>
    <t>Federico Chiesa</t>
  </si>
  <si>
    <t>Marco Benassi</t>
  </si>
  <si>
    <t>Cyril Théréau</t>
  </si>
  <si>
    <t>Giovanni Simeone</t>
  </si>
  <si>
    <t>Valentin Eysseric</t>
  </si>
  <si>
    <t>Carlos Sánchez</t>
  </si>
  <si>
    <t>Rafik Zekhnini</t>
  </si>
  <si>
    <t>Nikola Milenković</t>
  </si>
  <si>
    <t>Maximiliano Olivera</t>
  </si>
  <si>
    <t>Vincent Laurini</t>
  </si>
  <si>
    <t>Sebastián Cristóforo</t>
  </si>
  <si>
    <t>Vitor Hugo</t>
  </si>
  <si>
    <t>Gil Dias</t>
  </si>
  <si>
    <t>Bartłomiej Drągowski</t>
  </si>
  <si>
    <t>Riccardo Saponara</t>
  </si>
  <si>
    <t>Khouma Babacar</t>
  </si>
  <si>
    <t>Simone Lo Faso</t>
  </si>
  <si>
    <t>Gabriele Gori</t>
  </si>
  <si>
    <t>Ianis Hagi</t>
  </si>
  <si>
    <t>Petko Hristov</t>
  </si>
  <si>
    <t>Michele Cerofolini</t>
  </si>
  <si>
    <t>Marco Meli</t>
  </si>
  <si>
    <t>Luca Ranieri</t>
  </si>
  <si>
    <t>Christian Puggioni</t>
  </si>
  <si>
    <t>Bartosz Bereszyński</t>
  </si>
  <si>
    <t>Matías Silvestre</t>
  </si>
  <si>
    <t>Vasco Regini</t>
  </si>
  <si>
    <t>Ivan Strinić</t>
  </si>
  <si>
    <t>Edgar Barreto</t>
  </si>
  <si>
    <t>Lucas Torreira</t>
  </si>
  <si>
    <t>Dennis Praet</t>
  </si>
  <si>
    <t>Gastón Ramírez</t>
  </si>
  <si>
    <t>PD</t>
  </si>
  <si>
    <t>Duván Zapata</t>
  </si>
  <si>
    <t>PS</t>
  </si>
  <si>
    <t>Fabio Quagliarella</t>
  </si>
  <si>
    <t>Ricardo Álvarez</t>
  </si>
  <si>
    <t>Gian Marco Ferrari</t>
  </si>
  <si>
    <t>Joachim Andersen</t>
  </si>
  <si>
    <t>Dodô</t>
  </si>
  <si>
    <t>Leonardo Capezzi</t>
  </si>
  <si>
    <t>Gianluca Caprari</t>
  </si>
  <si>
    <t>Nicola Murru</t>
  </si>
  <si>
    <t>Valerio Verre</t>
  </si>
  <si>
    <t>Dawid Kownacki</t>
  </si>
  <si>
    <t>Andrea Tozzo</t>
  </si>
  <si>
    <t>Jacopo Sala</t>
  </si>
  <si>
    <t>Karol Linetty</t>
  </si>
  <si>
    <t>Dávid Ivan</t>
  </si>
  <si>
    <t>Filip Đuričić</t>
  </si>
  <si>
    <t>Emiliano Viviano</t>
  </si>
  <si>
    <t>Titas Krapikas</t>
  </si>
  <si>
    <t>Etrit Berisha</t>
  </si>
  <si>
    <t>Rafael Tolói</t>
  </si>
  <si>
    <t>Mattia Caldara</t>
  </si>
  <si>
    <t>Andrea Masiello</t>
  </si>
  <si>
    <t>Hans Hateboer</t>
  </si>
  <si>
    <t>Bryan Cristante</t>
  </si>
  <si>
    <t>Remo Freuler</t>
  </si>
  <si>
    <t>Leonardo Spinazzola</t>
  </si>
  <si>
    <t>Jasmin Kurtić</t>
  </si>
  <si>
    <t>Andrea Petagna</t>
  </si>
  <si>
    <t>Alejandro Gómez</t>
  </si>
  <si>
    <t>Josip Iličić</t>
  </si>
  <si>
    <t>Filippo Melegoni</t>
  </si>
  <si>
    <t>Nicolas Haas</t>
  </si>
  <si>
    <t>Alessandro Bastoni</t>
  </si>
  <si>
    <t>João Schmidt</t>
  </si>
  <si>
    <t>Riccardo Orsolini</t>
  </si>
  <si>
    <t>José Luis Palomino</t>
  </si>
  <si>
    <t>Timothy Castagne</t>
  </si>
  <si>
    <t>Andreas Cornelius</t>
  </si>
  <si>
    <t>Pierluigi Gollini</t>
  </si>
  <si>
    <t>Robin Gosens</t>
  </si>
  <si>
    <t>Marten de Roon</t>
  </si>
  <si>
    <t>Doudou Mangni</t>
  </si>
  <si>
    <t>Luca Vido</t>
  </si>
  <si>
    <t>Gianluca Mancini</t>
  </si>
  <si>
    <t>Francesco Rossi</t>
  </si>
  <si>
    <t>Boukary Dramé</t>
  </si>
  <si>
    <t>Antonio Mirante</t>
  </si>
  <si>
    <t>Vassilis Torosidis</t>
  </si>
  <si>
    <t>Sebastian De Maio</t>
  </si>
  <si>
    <t>Domenico Maietta</t>
  </si>
  <si>
    <t>Adam Masina</t>
  </si>
  <si>
    <t>Erick Pulgar</t>
  </si>
  <si>
    <t>Andrea Poli</t>
  </si>
  <si>
    <t>Saphir Taïder</t>
  </si>
  <si>
    <t>Simone Verdi</t>
  </si>
  <si>
    <t>Mattia Destro</t>
  </si>
  <si>
    <t>Federico Di Francesco</t>
  </si>
  <si>
    <t>Bruno Petković</t>
  </si>
  <si>
    <t>Emil Krafth</t>
  </si>
  <si>
    <t>Ibrahima Mbaye</t>
  </si>
  <si>
    <t>Cheick Keita</t>
  </si>
  <si>
    <t>Filip Helander</t>
  </si>
  <si>
    <t>Okwonkwo Orji</t>
  </si>
  <si>
    <t>Ádám Nagy</t>
  </si>
  <si>
    <t>Ladislav Krejčí</t>
  </si>
  <si>
    <t>Rodrigo Palacio</t>
  </si>
  <si>
    <t>Da Costa</t>
  </si>
  <si>
    <t>Giancarlo González</t>
  </si>
  <si>
    <t>Godfred Donsah</t>
  </si>
  <si>
    <t>Federico Ravaglia</t>
  </si>
  <si>
    <t>Lorenzo Crisetig</t>
  </si>
  <si>
    <t>César Falletti</t>
  </si>
  <si>
    <t>Juan Valencia</t>
  </si>
  <si>
    <t>Antonio Santurro</t>
  </si>
  <si>
    <t>Felipe Nicolás Avenatti</t>
  </si>
  <si>
    <t>Fabrizio Brignani</t>
  </si>
  <si>
    <t>Stefano Sorrentino</t>
  </si>
  <si>
    <t>Fabrizio Cacciatore</t>
  </si>
  <si>
    <t>Dario Dainelli</t>
  </si>
  <si>
    <t>Alessandro Gamberini</t>
  </si>
  <si>
    <t>Massimo Gobbi</t>
  </si>
  <si>
    <t>Ivan Radovanović</t>
  </si>
  <si>
    <t>Lucas Castro</t>
  </si>
  <si>
    <t>Perparim Hetemaj</t>
  </si>
  <si>
    <t>Valter Birsa</t>
  </si>
  <si>
    <t>Manuel Pucciarelli</t>
  </si>
  <si>
    <t>Roberto Inglese</t>
  </si>
  <si>
    <t>Riccardo Meggiorini</t>
  </si>
  <si>
    <t>Nenad Tomović</t>
  </si>
  <si>
    <t>Samuel Bastien</t>
  </si>
  <si>
    <t>Mehdi Léris</t>
  </si>
  <si>
    <t>Paweł Jaroszyński</t>
  </si>
  <si>
    <t>Nicola Rigoni</t>
  </si>
  <si>
    <t>Boštjan Cesar</t>
  </si>
  <si>
    <t>Nicolas Frey</t>
  </si>
  <si>
    <t>Luca Garritano</t>
  </si>
  <si>
    <t>Andrea Seculin</t>
  </si>
  <si>
    <t>Gianluca Gaudino</t>
  </si>
  <si>
    <t>Sergio Pellissier</t>
  </si>
  <si>
    <t>Massimiliano Gatto</t>
  </si>
  <si>
    <t>Fabio De Paoli</t>
  </si>
  <si>
    <t>Alessandro Confente</t>
  </si>
  <si>
    <t>Mariusz Stępiński</t>
  </si>
  <si>
    <t>Filippo Pavoni</t>
  </si>
  <si>
    <t>Mattia Bani</t>
  </si>
  <si>
    <t>Emanuel Vignato</t>
  </si>
  <si>
    <t>Mattia Perin</t>
  </si>
  <si>
    <t>Davide Biraschi</t>
  </si>
  <si>
    <t>Luca Rossettini</t>
  </si>
  <si>
    <t>Santiago Gentiletti</t>
  </si>
  <si>
    <t>Darko Lazović</t>
  </si>
  <si>
    <t>Andrea Bertolacci</t>
  </si>
  <si>
    <t>Miguel Veloso</t>
  </si>
  <si>
    <t>Diego Laxalt</t>
  </si>
  <si>
    <t>Goran Pandev</t>
  </si>
  <si>
    <t>Gianluca Lapadula</t>
  </si>
  <si>
    <t>Adel Taarabt</t>
  </si>
  <si>
    <t>Raffaele Palladino</t>
  </si>
  <si>
    <t>Luca Rigoni</t>
  </si>
  <si>
    <t>Francesco Migliore</t>
  </si>
  <si>
    <t>Isaac Cofie</t>
  </si>
  <si>
    <t>Aleandro Rosi</t>
  </si>
  <si>
    <t>Ricardo Centurión</t>
  </si>
  <si>
    <t>Nicolás Spolli</t>
  </si>
  <si>
    <t>Ervin Zukanović</t>
  </si>
  <si>
    <t>Andrey Galabinov</t>
  </si>
  <si>
    <t>Eugenio Lamanna</t>
  </si>
  <si>
    <t>Petar Brlek</t>
  </si>
  <si>
    <t>Federico Ricci</t>
  </si>
  <si>
    <t>Loïck Landre</t>
  </si>
  <si>
    <t>Stephane Omeonga</t>
  </si>
  <si>
    <t>Lukáš Zima</t>
  </si>
  <si>
    <t>Thomas Rodríguez</t>
  </si>
  <si>
    <t>Luca Zanimacchia</t>
  </si>
  <si>
    <t>Alessio Cragno</t>
  </si>
  <si>
    <t>Gregory van der Wiel</t>
  </si>
  <si>
    <t>Marco Andreolli</t>
  </si>
  <si>
    <t>Fabio Pisacane</t>
  </si>
  <si>
    <t>Marco Capuano</t>
  </si>
  <si>
    <t>Artur Ioniţă</t>
  </si>
  <si>
    <t>Luca Cigarini</t>
  </si>
  <si>
    <t>Nicolò Barella</t>
  </si>
  <si>
    <t>João Pedro</t>
  </si>
  <si>
    <t>Marco Sau</t>
  </si>
  <si>
    <t>Leonardo Pavoletti</t>
  </si>
  <si>
    <t>Daniele Dessena</t>
  </si>
  <si>
    <t>Diego Farías</t>
  </si>
  <si>
    <t>Niccolò Giannetti</t>
  </si>
  <si>
    <t>Senna Miangue</t>
  </si>
  <si>
    <t>Paolo Pancrazio Faragò</t>
  </si>
  <si>
    <t>Andrea Cossu</t>
  </si>
  <si>
    <t>Luca Crosta</t>
  </si>
  <si>
    <t>Alessandro Deiola</t>
  </si>
  <si>
    <t>Federico Melchiorri</t>
  </si>
  <si>
    <t>Luca Ceppitelli</t>
  </si>
  <si>
    <t>Simone Padoin</t>
  </si>
  <si>
    <t>Filippo Romagna</t>
  </si>
  <si>
    <t>Simone Scuffet</t>
  </si>
  <si>
    <t>Jens Stryger Larsen</t>
  </si>
  <si>
    <t>Danilo</t>
  </si>
  <si>
    <t>Bram Nuytinck</t>
  </si>
  <si>
    <t>Samir</t>
  </si>
  <si>
    <t>Rodrigo Javier De Paul</t>
  </si>
  <si>
    <t>Seko Fofana</t>
  </si>
  <si>
    <t>Emil Hallfreðsson</t>
  </si>
  <si>
    <t>Jakub Jankto</t>
  </si>
  <si>
    <t>Kevin Lasagna</t>
  </si>
  <si>
    <t>Maximiliano López</t>
  </si>
  <si>
    <t>Stipe Perica</t>
  </si>
  <si>
    <t>Albano Bizzarri</t>
  </si>
  <si>
    <t>Ryder</t>
  </si>
  <si>
    <t>Igor Bubnjić</t>
  </si>
  <si>
    <t>Antonín Barák</t>
  </si>
  <si>
    <t>Silvan Widmer</t>
  </si>
  <si>
    <t>Riad Bajić</t>
  </si>
  <si>
    <t>Valon Behrami</t>
  </si>
  <si>
    <t>Ewandro</t>
  </si>
  <si>
    <t>Ali Adnan</t>
  </si>
  <si>
    <t>Gabriele Angella</t>
  </si>
  <si>
    <t>Andrija Balić</t>
  </si>
  <si>
    <t>Nabil Jaadi</t>
  </si>
  <si>
    <t>Aly Mallé</t>
  </si>
  <si>
    <t>Giuseppe Pezzella</t>
  </si>
  <si>
    <t>Svante Ingelsson</t>
  </si>
  <si>
    <t>Simone Pontisso</t>
  </si>
  <si>
    <t>Pawel Bochniewicz</t>
  </si>
  <si>
    <t>Nicolas Ruscio Garmendia</t>
  </si>
  <si>
    <t>Davide Borsellini</t>
  </si>
  <si>
    <t>Gaspar Iñíguez</t>
  </si>
  <si>
    <t>Alex Meret</t>
  </si>
  <si>
    <t>Sauli Väisänen</t>
  </si>
  <si>
    <t>Marios Oikonomou</t>
  </si>
  <si>
    <t>Francesco Vicari</t>
  </si>
  <si>
    <t>Federico Viviani</t>
  </si>
  <si>
    <t>Manuel Lazzari</t>
  </si>
  <si>
    <t>Pasquale Schiattarella</t>
  </si>
  <si>
    <t>Luca Rizzo</t>
  </si>
  <si>
    <t>Filippo Costa</t>
  </si>
  <si>
    <t>Alberto Paloschi</t>
  </si>
  <si>
    <t>Marco Borriello</t>
  </si>
  <si>
    <t>Sergio Floccari</t>
  </si>
  <si>
    <t>Federico Mattiello</t>
  </si>
  <si>
    <t>Pa Konate</t>
  </si>
  <si>
    <t>Bartosz Salamon</t>
  </si>
  <si>
    <t>Federico Bonazzoli</t>
  </si>
  <si>
    <t>Michele Cremonesi</t>
  </si>
  <si>
    <t>Felipe</t>
  </si>
  <si>
    <t>Eros Schiavon</t>
  </si>
  <si>
    <t>Luca Mora</t>
  </si>
  <si>
    <t>Alfred Gomis</t>
  </si>
  <si>
    <t>Alberto Grassi</t>
  </si>
  <si>
    <t>Mirco Antenucci</t>
  </si>
  <si>
    <t>Fabio Della Giovanna</t>
  </si>
  <si>
    <t>Gabriele Marchegiani</t>
  </si>
  <si>
    <t>Alessandro Bellemo</t>
  </si>
  <si>
    <t>Giacomo Poluzzi</t>
  </si>
  <si>
    <t>Mattia Vitale</t>
  </si>
  <si>
    <t>Barbosa</t>
  </si>
  <si>
    <t>Nicolas</t>
  </si>
  <si>
    <t>Rômulo</t>
  </si>
  <si>
    <t>Martín Cáceres</t>
  </si>
  <si>
    <t>Thomas Heurtaux</t>
  </si>
  <si>
    <t>Samuel Souprayen</t>
  </si>
  <si>
    <t>Marcel Büchel</t>
  </si>
  <si>
    <t>Bruno Zuculini</t>
  </si>
  <si>
    <t>Daniel Bessa</t>
  </si>
  <si>
    <t>Alessio Cerci</t>
  </si>
  <si>
    <t>Giampaolo Pazzini</t>
  </si>
  <si>
    <t>Daniele Verde</t>
  </si>
  <si>
    <t>Lee Seung Woo</t>
  </si>
  <si>
    <t>Matteo Bianchetti</t>
  </si>
  <si>
    <t>Mohamed Fares</t>
  </si>
  <si>
    <t>Enrico Bearzotti</t>
  </si>
  <si>
    <t>Marco Fossati</t>
  </si>
  <si>
    <t>Moise Kean</t>
  </si>
  <si>
    <t>Antonio Caracciolo</t>
  </si>
  <si>
    <t>Gian Filippo Felicioli</t>
  </si>
  <si>
    <t>Franco Zuculini</t>
  </si>
  <si>
    <t>Marco Silvestri</t>
  </si>
  <si>
    <t>Alex Ferrari</t>
  </si>
  <si>
    <t>Mattia Zaccagni</t>
  </si>
  <si>
    <t>Mattia Valoti</t>
  </si>
  <si>
    <t>Ferdinando Coppola</t>
  </si>
  <si>
    <t>Nicolò Cherubin</t>
  </si>
  <si>
    <t>Michelangelo Albertazzi</t>
  </si>
  <si>
    <t>Simon Laner</t>
  </si>
  <si>
    <t>Vid Belec</t>
  </si>
  <si>
    <t>Lorenzo Venuti</t>
  </si>
  <si>
    <t>Luca Antei</t>
  </si>
  <si>
    <t>Andrea Costa</t>
  </si>
  <si>
    <t>Gaetano Letizia</t>
  </si>
  <si>
    <t>Amato Ciciretti</t>
  </si>
  <si>
    <t>Danilo Cataldi</t>
  </si>
  <si>
    <t>Ledian Memushaj</t>
  </si>
  <si>
    <t>Marco D'Alessandro</t>
  </si>
  <si>
    <t>Massimo Coda</t>
  </si>
  <si>
    <t>Pietro Iemmello</t>
  </si>
  <si>
    <t>Cristiano Lombardi</t>
  </si>
  <si>
    <t>Achraf Lazaar</t>
  </si>
  <si>
    <t>Vittorio Parigini</t>
  </si>
  <si>
    <t>Bright Gyamfi</t>
  </si>
  <si>
    <t>Lorenzo Del Pinto</t>
  </si>
  <si>
    <t>Samuel Armenteros</t>
  </si>
  <si>
    <t>Nicolas Viola</t>
  </si>
  <si>
    <t>Gianluca Di Chiara</t>
  </si>
  <si>
    <t>George Puşcaş</t>
  </si>
  <si>
    <t>Alberto Brignoli</t>
  </si>
  <si>
    <t>Berat Djimsiti</t>
  </si>
  <si>
    <t>Yussif Raman Chibsah</t>
  </si>
  <si>
    <t>Fabrizio Melara</t>
  </si>
  <si>
    <t>Enrico Brignola</t>
  </si>
  <si>
    <t>Riccardo Piscitelli</t>
  </si>
  <si>
    <t>Andrew Gravillon</t>
  </si>
  <si>
    <t>Andrea Consigli</t>
  </si>
  <si>
    <t>Timo Letschert</t>
  </si>
  <si>
    <t>Francesco Acerbi</t>
  </si>
  <si>
    <t>Paolo Cannavaro</t>
  </si>
  <si>
    <t>Francesco Magnanelli</t>
  </si>
  <si>
    <t>Pol Lirola</t>
  </si>
  <si>
    <t>Stefano Sensi</t>
  </si>
  <si>
    <t>Simone Missiroli</t>
  </si>
  <si>
    <t>Claud Adjapong</t>
  </si>
  <si>
    <t>Diego Falcinelli</t>
  </si>
  <si>
    <t>Domenico Berardi</t>
  </si>
  <si>
    <t>Matteo Politano</t>
  </si>
  <si>
    <t>Alessandro Matri</t>
  </si>
  <si>
    <t>Davide Biondini</t>
  </si>
  <si>
    <t>Federico Peluso</t>
  </si>
  <si>
    <t>Francesco Cassata</t>
  </si>
  <si>
    <t>Marcello Gazzola</t>
  </si>
  <si>
    <t>Cristian Dell'Orco</t>
  </si>
  <si>
    <t>Alfred Duncan</t>
  </si>
  <si>
    <t>Antonino Ragusa</t>
  </si>
  <si>
    <t>Gianluca Pegolo</t>
  </si>
  <si>
    <t>Edoardo Goldaniga</t>
  </si>
  <si>
    <t>Luca Mazzitelli</t>
  </si>
  <si>
    <t>Leonardo Marson</t>
  </si>
  <si>
    <t>Davide Frattesi</t>
  </si>
  <si>
    <t>Gianluca Scamacca</t>
  </si>
  <si>
    <t>Alex Cordaz</t>
  </si>
  <si>
    <t>Marco Davide Faraoni</t>
  </si>
  <si>
    <t>Federico Ceccherini</t>
  </si>
  <si>
    <t>Leandro Cabrera</t>
  </si>
  <si>
    <t>Bruno Martella</t>
  </si>
  <si>
    <t>Marcus Rohdén</t>
  </si>
  <si>
    <t>Rolando Mandragora</t>
  </si>
  <si>
    <t>Andrea Barberis</t>
  </si>
  <si>
    <t>Adrian Stoian</t>
  </si>
  <si>
    <t>Ante Budimir</t>
  </si>
  <si>
    <t>Marcello Trotta</t>
  </si>
  <si>
    <t>Simy</t>
  </si>
  <si>
    <t>Mario Sampirisi</t>
  </si>
  <si>
    <t>Aristóteles Romero</t>
  </si>
  <si>
    <t>Marco Tumminello</t>
  </si>
  <si>
    <t>Stefan Šimić</t>
  </si>
  <si>
    <t>Cazim Suljic</t>
  </si>
  <si>
    <t>Daniel Pavlovic</t>
  </si>
  <si>
    <t>Arlind Ajeti</t>
  </si>
  <si>
    <t>Aleksandar Tonev</t>
  </si>
  <si>
    <t>Marco Festa</t>
  </si>
  <si>
    <t>Oliver Kragl</t>
  </si>
  <si>
    <t>Mariano Izco</t>
  </si>
  <si>
    <t>Manuel Nicoletti</t>
  </si>
  <si>
    <t>Andrea Nalini</t>
  </si>
  <si>
    <t>Giovanni Crociata</t>
  </si>
  <si>
    <t>Aniello Viscovo</t>
  </si>
  <si>
    <t>Giuseppe Borello</t>
  </si>
  <si>
    <t>Giuseppe Cuomo</t>
  </si>
  <si>
    <t>Andrej Kotnik</t>
  </si>
  <si>
    <t>Titolare</t>
  </si>
  <si>
    <t>N°GiocTit</t>
  </si>
  <si>
    <t>Pietro Pellegri</t>
  </si>
  <si>
    <t>2017-18</t>
  </si>
  <si>
    <t>Ruolo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</si>
</sst>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186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85"/>
      <tableStyleElement type="headerRow" dxfId="184"/>
      <tableStyleElement type="firstRowStripe" dxfId="183"/>
    </tableStyle>
    <tableStyle name="TableStyleQueryResult" pivot="0" count="3">
      <tableStyleElement type="wholeTable" dxfId="182"/>
      <tableStyleElement type="headerRow" dxfId="181"/>
      <tableStyleElement type="firstRowStripe" dxfId="1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iEsterni_1" connectionId="10" autoFormatId="0" applyNumberFormats="0" applyBorderFormats="0" applyFontFormats="1" applyPatternFormats="1" applyAlignmentFormats="0" applyWidthHeightFormats="0">
  <queryTableRefresh preserveSortFilterLayout="0" nextId="11" unboundColumnsRight="2">
    <queryTableFields count="7">
      <queryTableField id="1" name="Column1" tableColumnId="24"/>
      <queryTableField id="2" name="Posizione" tableColumnId="25"/>
      <queryTableField id="3" name="TOT POT" tableColumnId="26"/>
      <queryTableField id="4" name="Nome" tableColumnId="27"/>
      <queryTableField id="5" name="Età" tableColumnId="28"/>
      <queryTableField id="9" dataBound="0" tableColumnId="32"/>
      <queryTableField id="10" dataBound="0" tableColumnId="1"/>
    </queryTableFields>
  </queryTableRefresh>
</queryTable>
</file>

<file path=xl/queryTables/queryTable10.xml><?xml version="1.0" encoding="utf-8"?>
<queryTable xmlns="http://schemas.openxmlformats.org/spreadsheetml/2006/main" name="DatiEsterni_1" connectionId="1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1.xml><?xml version="1.0" encoding="utf-8"?>
<queryTable xmlns="http://schemas.openxmlformats.org/spreadsheetml/2006/main" name="DatiEsterni_1" connectionId="3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2.xml><?xml version="1.0" encoding="utf-8"?>
<queryTable xmlns="http://schemas.openxmlformats.org/spreadsheetml/2006/main" name="DatiEsterni_1" connectionId="5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1"/>
      <queryTableField id="2" name="Posizione" tableColumnId="12"/>
      <queryTableField id="3" name="TOT POT" tableColumnId="13"/>
      <queryTableField id="4" name="Nome" tableColumnId="14"/>
      <queryTableField id="5" name="Età" tableColumnId="15"/>
      <queryTableField id="6" dataBound="0" tableColumnId="16"/>
      <queryTableField id="7" dataBound="0" tableColumnId="1"/>
    </queryTableFields>
  </queryTableRefresh>
</queryTable>
</file>

<file path=xl/queryTables/queryTable13.xml><?xml version="1.0" encoding="utf-8"?>
<queryTable xmlns="http://schemas.openxmlformats.org/spreadsheetml/2006/main" name="DatiEsterni_1" connectionId="8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4.xml><?xml version="1.0" encoding="utf-8"?>
<queryTable xmlns="http://schemas.openxmlformats.org/spreadsheetml/2006/main" name="DatiEsterni_1" connectionId="4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5.xml><?xml version="1.0" encoding="utf-8"?>
<queryTable xmlns="http://schemas.openxmlformats.org/spreadsheetml/2006/main" name="DatiEsterni_1" connectionId="19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6.xml><?xml version="1.0" encoding="utf-8"?>
<queryTable xmlns="http://schemas.openxmlformats.org/spreadsheetml/2006/main" name="DatiEsterni_1" connectionId="17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7.xml><?xml version="1.0" encoding="utf-8"?>
<queryTable xmlns="http://schemas.openxmlformats.org/spreadsheetml/2006/main" name="DatiEsterni_1" connectionId="20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8.xml><?xml version="1.0" encoding="utf-8"?>
<queryTable xmlns="http://schemas.openxmlformats.org/spreadsheetml/2006/main" name="DatiEsterni_1" connectionId="2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19.xml><?xml version="1.0" encoding="utf-8"?>
<queryTable xmlns="http://schemas.openxmlformats.org/spreadsheetml/2006/main" name="DatiEsterni_1" connectionId="16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2.xml><?xml version="1.0" encoding="utf-8"?>
<queryTable xmlns="http://schemas.openxmlformats.org/spreadsheetml/2006/main" name="DatiEsterni_1" connectionId="11" autoFormatId="0" applyNumberFormats="0" applyBorderFormats="0" applyFontFormats="1" applyPatternFormats="1" applyAlignmentFormats="0" applyWidthHeightFormats="0">
  <queryTableRefresh preserveSortFilterLayout="0" nextId="11" unboundColumnsRight="2">
    <queryTableFields count="7">
      <queryTableField id="1" name="Column1" tableColumnId="16"/>
      <queryTableField id="2" name="Posizione" tableColumnId="17"/>
      <queryTableField id="5" name="TOT POT" tableColumnId="20"/>
      <queryTableField id="6" name="Nome" tableColumnId="21"/>
      <queryTableField id="8" name="Età" tableColumnId="23"/>
      <queryTableField id="9" dataBound="0" tableColumnId="24"/>
      <queryTableField id="10" dataBound="0" tableColumnId="1"/>
    </queryTableFields>
    <queryTableDeletedFields count="3">
      <deletedField name="2"/>
      <deletedField name="3"/>
      <deletedField name="Ruoli preferiti"/>
    </queryTableDeletedFields>
  </queryTableRefresh>
</queryTable>
</file>

<file path=xl/queryTables/queryTable20.xml><?xml version="1.0" encoding="utf-8"?>
<queryTable xmlns="http://schemas.openxmlformats.org/spreadsheetml/2006/main" name="DatiEsterni_1" connectionId="6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3.xml><?xml version="1.0" encoding="utf-8"?>
<queryTable xmlns="http://schemas.openxmlformats.org/spreadsheetml/2006/main" name="DatiEsterni_1" connectionId="14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7">
      <queryTableField id="1" name="Column1" tableColumnId="11"/>
      <queryTableField id="2" name="Posizione" tableColumnId="12"/>
      <queryTableField id="3" name="TOT POT" tableColumnId="13"/>
      <queryTableField id="4" name="Nome" tableColumnId="14"/>
      <queryTableField id="5" name="Età" tableColumnId="15"/>
      <queryTableField id="7" dataBound="0" tableColumnId="17"/>
      <queryTableField id="8" dataBound="0" tableColumnId="1"/>
    </queryTableFields>
  </queryTableRefresh>
</queryTable>
</file>

<file path=xl/queryTables/queryTable4.xml><?xml version="1.0" encoding="utf-8"?>
<queryTable xmlns="http://schemas.openxmlformats.org/spreadsheetml/2006/main" name="DatiEsterni_1" connectionId="13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5.xml><?xml version="1.0" encoding="utf-8"?>
<queryTable xmlns="http://schemas.openxmlformats.org/spreadsheetml/2006/main" name="DatiEsterni_1" connectionId="9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6.xml><?xml version="1.0" encoding="utf-8"?>
<queryTable xmlns="http://schemas.openxmlformats.org/spreadsheetml/2006/main" name="DatiEsterni_1" connectionId="12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7.xml><?xml version="1.0" encoding="utf-8"?>
<queryTable xmlns="http://schemas.openxmlformats.org/spreadsheetml/2006/main" name="DatiEsterni_1" connectionId="18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8.xml><?xml version="1.0" encoding="utf-8"?>
<queryTable xmlns="http://schemas.openxmlformats.org/spreadsheetml/2006/main" name="DatiEsterni_1" connectionId="7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queryTables/queryTable9.xml><?xml version="1.0" encoding="utf-8"?>
<queryTable xmlns="http://schemas.openxmlformats.org/spreadsheetml/2006/main" name="DatiEsterni_1" connectionId="15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Column1" tableColumnId="10"/>
      <queryTableField id="2" name="Posizione" tableColumnId="11"/>
      <queryTableField id="3" name="TOT POT" tableColumnId="12"/>
      <queryTableField id="4" name="Nome" tableColumnId="13"/>
      <queryTableField id="5" name="Età" tableColumnId="14"/>
      <queryTableField id="6" dataBound="0" tableColumnId="15"/>
      <queryTableField id="7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Juventus" displayName="Juventus" ref="A1:G27" tableType="queryTable" totalsRowShown="0" headerRowDxfId="179" dataDxfId="178">
  <autoFilter ref="A1:G27"/>
  <sortState ref="A2:G27">
    <sortCondition descending="1" ref="G2:G27"/>
  </sortState>
  <tableColumns count="7">
    <tableColumn id="24" uniqueName="24" name="Column1" queryTableFieldId="1" dataDxfId="177"/>
    <tableColumn id="25" uniqueName="25" name="Posizione" queryTableFieldId="2" dataDxfId="176"/>
    <tableColumn id="26" uniqueName="26" name="TOT POT" queryTableFieldId="3" dataDxfId="175"/>
    <tableColumn id="27" uniqueName="27" name="Nome" queryTableFieldId="4" dataDxfId="174"/>
    <tableColumn id="28" uniqueName="28" name="Età" queryTableFieldId="5" dataDxfId="173"/>
    <tableColumn id="32" uniqueName="32" name="PuntiG" queryTableFieldId="9" dataDxfId="172">
      <calculatedColumnFormula>VALUE(LEFT(Juventus[[#This Row],[TOT POT]],2))</calculatedColumnFormula>
    </tableColumn>
    <tableColumn id="1" uniqueName="1" name="Ruolo" queryTableFieldId="10" dataDxfId="171"/>
  </tableColumns>
  <tableStyleInfo name="TableStyleQueryResult" showFirstColumn="0" showLastColumn="0" showRowStripes="1" showColumnStripes="0"/>
</table>
</file>

<file path=xl/tables/table10.xml><?xml version="1.0" encoding="utf-8"?>
<table xmlns="http://schemas.openxmlformats.org/spreadsheetml/2006/main" id="11" name="Atalanta" displayName="Atalanta" ref="A1:G29" tableType="queryTable" totalsRowShown="0" headerRowDxfId="98" dataDxfId="97">
  <autoFilter ref="A1:G29"/>
  <sortState ref="A2:G29">
    <sortCondition descending="1" ref="G5"/>
  </sortState>
  <tableColumns count="7">
    <tableColumn id="10" uniqueName="10" name="Column1" queryTableFieldId="1" dataDxfId="96"/>
    <tableColumn id="11" uniqueName="11" name="Posizione" queryTableFieldId="2" dataDxfId="95"/>
    <tableColumn id="12" uniqueName="12" name="TOT POT" queryTableFieldId="3" dataDxfId="94"/>
    <tableColumn id="13" uniqueName="13" name="Nome" queryTableFieldId="4" dataDxfId="93"/>
    <tableColumn id="14" uniqueName="14" name="Età" queryTableFieldId="5" dataDxfId="92"/>
    <tableColumn id="15" uniqueName="15" name="PuntiG" queryTableFieldId="6" dataDxfId="91">
      <calculatedColumnFormula>VALUE(LEFT(Atalanta[[#This Row],[TOT POT]],2))</calculatedColumnFormula>
    </tableColumn>
    <tableColumn id="1" uniqueName="1" name="Ruolo" queryTableFieldId="7" dataDxfId="90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2" name="Bologna" displayName="Bologna" ref="A1:G31" tableType="queryTable" totalsRowShown="0" headerRowDxfId="89" dataDxfId="88">
  <autoFilter ref="A1:G31"/>
  <sortState ref="A2:G31">
    <sortCondition descending="1" ref="G7"/>
  </sortState>
  <tableColumns count="7">
    <tableColumn id="10" uniqueName="10" name="Column1" queryTableFieldId="1" dataDxfId="87"/>
    <tableColumn id="11" uniqueName="11" name="Posizione" queryTableFieldId="2" dataDxfId="86"/>
    <tableColumn id="12" uniqueName="12" name="TOT POT" queryTableFieldId="3" dataDxfId="85"/>
    <tableColumn id="13" uniqueName="13" name="Nome" queryTableFieldId="4" dataDxfId="84"/>
    <tableColumn id="14" uniqueName="14" name="Età" queryTableFieldId="5" dataDxfId="83"/>
    <tableColumn id="15" uniqueName="15" name="PuntiG" queryTableFieldId="6" dataDxfId="82">
      <calculatedColumnFormula>VALUE(LEFT(Bologna[[#This Row],[TOT POT]],2))</calculatedColumnFormula>
    </tableColumn>
    <tableColumn id="1" uniqueName="1" name="Ruolo" queryTableFieldId="7" dataDxfId="81"/>
  </tableColumns>
  <tableStyleInfo name="TableStyleQueryResult" showFirstColumn="0" showLastColumn="0" showRowStripes="1" showColumnStripes="0"/>
</table>
</file>

<file path=xl/tables/table12.xml><?xml version="1.0" encoding="utf-8"?>
<table xmlns="http://schemas.openxmlformats.org/spreadsheetml/2006/main" id="13" name="Chievo" displayName="Chievo" ref="A1:G31" tableType="queryTable" totalsRowShown="0" headerRowDxfId="80" dataDxfId="79">
  <autoFilter ref="A1:G31"/>
  <sortState ref="A2:G31">
    <sortCondition descending="1" ref="G7"/>
  </sortState>
  <tableColumns count="7">
    <tableColumn id="11" uniqueName="11" name="Column1" queryTableFieldId="1" dataDxfId="78"/>
    <tableColumn id="12" uniqueName="12" name="Posizione" queryTableFieldId="2" dataDxfId="77"/>
    <tableColumn id="13" uniqueName="13" name="TOT POT" queryTableFieldId="3" dataDxfId="76"/>
    <tableColumn id="14" uniqueName="14" name="Nome" queryTableFieldId="4" dataDxfId="75"/>
    <tableColumn id="15" uniqueName="15" name="Età" queryTableFieldId="5" dataDxfId="74"/>
    <tableColumn id="16" uniqueName="16" name="PuntiG" queryTableFieldId="6" dataDxfId="73">
      <calculatedColumnFormula>VALUE(LEFT(Chievo[[#This Row],[TOT POT]],2))</calculatedColumnFormula>
    </tableColumn>
    <tableColumn id="1" uniqueName="1" name="Ruolo" queryTableFieldId="7" dataDxfId="72"/>
  </tableColumns>
  <tableStyleInfo name="TableStyleQueryResult" showFirstColumn="0" showLastColumn="0" showRowStripes="1" showColumnStripes="0"/>
</table>
</file>

<file path=xl/tables/table13.xml><?xml version="1.0" encoding="utf-8"?>
<table xmlns="http://schemas.openxmlformats.org/spreadsheetml/2006/main" id="14" name="Genoa" displayName="Genoa" ref="A1:G30" tableType="queryTable" totalsRowShown="0" headerRowDxfId="71" dataDxfId="70">
  <autoFilter ref="A1:G30"/>
  <sortState ref="A2:G30">
    <sortCondition descending="1" ref="G4"/>
  </sortState>
  <tableColumns count="7">
    <tableColumn id="10" uniqueName="10" name="Column1" queryTableFieldId="1" dataDxfId="69"/>
    <tableColumn id="11" uniqueName="11" name="Posizione" queryTableFieldId="2" dataDxfId="68"/>
    <tableColumn id="12" uniqueName="12" name="TOT POT" queryTableFieldId="3" dataDxfId="67"/>
    <tableColumn id="13" uniqueName="13" name="Nome" queryTableFieldId="4" dataDxfId="66"/>
    <tableColumn id="14" uniqueName="14" name="Età" queryTableFieldId="5" dataDxfId="65"/>
    <tableColumn id="15" uniqueName="15" name="PuntiG" queryTableFieldId="6" dataDxfId="64">
      <calculatedColumnFormula>VALUE(LEFT(Genoa[[#This Row],[TOT POT]],2))</calculatedColumnFormula>
    </tableColumn>
    <tableColumn id="1" uniqueName="1" name="Ruolo" queryTableFieldId="7" dataDxfId="63"/>
  </tableColumns>
  <tableStyleInfo name="TableStyleQueryResult" showFirstColumn="0" showLastColumn="0" showRowStripes="1" showColumnStripes="0"/>
</table>
</file>

<file path=xl/tables/table14.xml><?xml version="1.0" encoding="utf-8"?>
<table xmlns="http://schemas.openxmlformats.org/spreadsheetml/2006/main" id="15" name="Cagliari" displayName="Cagliari" ref="A1:G25" tableType="queryTable" totalsRowShown="0" headerRowDxfId="62" dataDxfId="61">
  <autoFilter ref="A1:G25"/>
  <sortState ref="A2:G25">
    <sortCondition descending="1" ref="G6"/>
  </sortState>
  <tableColumns count="7">
    <tableColumn id="10" uniqueName="10" name="Column1" queryTableFieldId="1" dataDxfId="60"/>
    <tableColumn id="11" uniqueName="11" name="Posizione" queryTableFieldId="2" dataDxfId="59"/>
    <tableColumn id="12" uniqueName="12" name="TOT POT" queryTableFieldId="3" dataDxfId="58"/>
    <tableColumn id="13" uniqueName="13" name="Nome" queryTableFieldId="4" dataDxfId="57"/>
    <tableColumn id="14" uniqueName="14" name="Età" queryTableFieldId="5" dataDxfId="56"/>
    <tableColumn id="15" uniqueName="15" name="PuntiG" queryTableFieldId="6" dataDxfId="55">
      <calculatedColumnFormula>VALUE(LEFT(Cagliari[[#This Row],[TOT POT]],2))</calculatedColumnFormula>
    </tableColumn>
    <tableColumn id="1" uniqueName="1" name="Ruolo" queryTableFieldId="7" dataDxfId="54"/>
  </tableColumns>
  <tableStyleInfo name="TableStyleQueryResult" showFirstColumn="0" showLastColumn="0" showRowStripes="1" showColumnStripes="0"/>
</table>
</file>

<file path=xl/tables/table15.xml><?xml version="1.0" encoding="utf-8"?>
<table xmlns="http://schemas.openxmlformats.org/spreadsheetml/2006/main" id="16" name="Udinese" displayName="Udinese" ref="A1:G33" tableType="queryTable" totalsRowShown="0" headerRowDxfId="53" dataDxfId="52">
  <autoFilter ref="A1:G33"/>
  <sortState ref="A2:G33">
    <sortCondition descending="1" ref="G7"/>
  </sortState>
  <tableColumns count="7">
    <tableColumn id="10" uniqueName="10" name="Column1" queryTableFieldId="1" dataDxfId="51"/>
    <tableColumn id="11" uniqueName="11" name="Posizione" queryTableFieldId="2" dataDxfId="50"/>
    <tableColumn id="12" uniqueName="12" name="TOT POT" queryTableFieldId="3" dataDxfId="49"/>
    <tableColumn id="13" uniqueName="13" name="Nome" queryTableFieldId="4" dataDxfId="48"/>
    <tableColumn id="14" uniqueName="14" name="Età" queryTableFieldId="5" dataDxfId="47"/>
    <tableColumn id="15" uniqueName="15" name="PuntiG" queryTableFieldId="6" dataDxfId="46">
      <calculatedColumnFormula>VALUE(LEFT(Udinese[[#This Row],[TOT POT]],2))</calculatedColumnFormula>
    </tableColumn>
    <tableColumn id="1" uniqueName="1" name="Ruolo" queryTableFieldId="7" dataDxfId="45"/>
  </tableColumns>
  <tableStyleInfo name="TableStyleQueryResult" showFirstColumn="0" showLastColumn="0" showRowStripes="1" showColumnStripes="0"/>
</table>
</file>

<file path=xl/tables/table16.xml><?xml version="1.0" encoding="utf-8"?>
<table xmlns="http://schemas.openxmlformats.org/spreadsheetml/2006/main" id="17" name="Spal" displayName="Spal" ref="A1:G30" tableType="queryTable" totalsRowShown="0" headerRowDxfId="44" dataDxfId="43">
  <autoFilter ref="A1:G30"/>
  <sortState ref="A2:G30">
    <sortCondition descending="1" ref="G5"/>
  </sortState>
  <tableColumns count="7">
    <tableColumn id="10" uniqueName="10" name="Column1" queryTableFieldId="1" dataDxfId="42"/>
    <tableColumn id="11" uniqueName="11" name="Posizione" queryTableFieldId="2" dataDxfId="41"/>
    <tableColumn id="12" uniqueName="12" name="TOT POT" queryTableFieldId="3" dataDxfId="40"/>
    <tableColumn id="13" uniqueName="13" name="Nome" queryTableFieldId="4" dataDxfId="39"/>
    <tableColumn id="14" uniqueName="14" name="Età" queryTableFieldId="5" dataDxfId="38"/>
    <tableColumn id="15" uniqueName="15" name="PuntiG" queryTableFieldId="6" dataDxfId="37">
      <calculatedColumnFormula>VALUE(LEFT(Spal[[#This Row],[TOT POT]],2))</calculatedColumnFormula>
    </tableColumn>
    <tableColumn id="1" uniqueName="1" name="Ruolo" queryTableFieldId="7" dataDxfId="36"/>
  </tableColumns>
  <tableStyleInfo name="TableStyleQueryResult" showFirstColumn="0" showLastColumn="0" showRowStripes="1" showColumnStripes="0"/>
</table>
</file>

<file path=xl/tables/table17.xml><?xml version="1.0" encoding="utf-8"?>
<table xmlns="http://schemas.openxmlformats.org/spreadsheetml/2006/main" id="18" name="Verona" displayName="Verona" ref="A1:G29" tableType="queryTable" totalsRowShown="0" headerRowDxfId="35" dataDxfId="34">
  <autoFilter ref="A1:G29"/>
  <sortState ref="A2:G29">
    <sortCondition descending="1" ref="G5"/>
  </sortState>
  <tableColumns count="7">
    <tableColumn id="10" uniqueName="10" name="Column1" queryTableFieldId="1" dataDxfId="33"/>
    <tableColumn id="11" uniqueName="11" name="Posizione" queryTableFieldId="2" dataDxfId="32"/>
    <tableColumn id="12" uniqueName="12" name="TOT POT" queryTableFieldId="3" dataDxfId="31"/>
    <tableColumn id="13" uniqueName="13" name="Nome" queryTableFieldId="4" dataDxfId="30"/>
    <tableColumn id="14" uniqueName="14" name="Età" queryTableFieldId="5" dataDxfId="29"/>
    <tableColumn id="15" uniqueName="15" name="PuntiG" queryTableFieldId="6" dataDxfId="28">
      <calculatedColumnFormula>VALUE(LEFT(Verona[[#This Row],[TOT POT]],2))</calculatedColumnFormula>
    </tableColumn>
    <tableColumn id="1" uniqueName="1" name="Ruolo" queryTableFieldId="7" dataDxfId="27"/>
  </tableColumns>
  <tableStyleInfo name="TableStyleQueryResult" showFirstColumn="0" showLastColumn="0" showRowStripes="1" showColumnStripes="0"/>
</table>
</file>

<file path=xl/tables/table18.xml><?xml version="1.0" encoding="utf-8"?>
<table xmlns="http://schemas.openxmlformats.org/spreadsheetml/2006/main" id="19" name="Benevento" displayName="Benevento" ref="A1:G28" tableType="queryTable" totalsRowShown="0" headerRowDxfId="26" dataDxfId="25">
  <autoFilter ref="A1:G28"/>
  <sortState ref="A2:G28">
    <sortCondition descending="1" ref="G5"/>
  </sortState>
  <tableColumns count="7">
    <tableColumn id="10" uniqueName="10" name="Column1" queryTableFieldId="1" dataDxfId="24"/>
    <tableColumn id="11" uniqueName="11" name="Posizione" queryTableFieldId="2" dataDxfId="23"/>
    <tableColumn id="12" uniqueName="12" name="TOT POT" queryTableFieldId="3" dataDxfId="22"/>
    <tableColumn id="13" uniqueName="13" name="Nome" queryTableFieldId="4" dataDxfId="21"/>
    <tableColumn id="14" uniqueName="14" name="Età" queryTableFieldId="5" dataDxfId="20"/>
    <tableColumn id="15" uniqueName="15" name="PuntiG" queryTableFieldId="6" dataDxfId="19">
      <calculatedColumnFormula>VALUE(LEFT(Benevento[[#This Row],[TOT POT]],2))</calculatedColumnFormula>
    </tableColumn>
    <tableColumn id="1" uniqueName="1" name="Ruolo" queryTableFieldId="7" dataDxfId="18"/>
  </tableColumns>
  <tableStyleInfo name="TableStyleQueryResult" showFirstColumn="0" showLastColumn="0" showRowStripes="1" showColumnStripes="0"/>
</table>
</file>

<file path=xl/tables/table19.xml><?xml version="1.0" encoding="utf-8"?>
<table xmlns="http://schemas.openxmlformats.org/spreadsheetml/2006/main" id="20" name="Sassuolo" displayName="Sassuolo" ref="A1:G27" tableType="queryTable" totalsRowShown="0" headerRowDxfId="17" dataDxfId="16">
  <autoFilter ref="A1:G27"/>
  <sortState ref="A2:G27">
    <sortCondition descending="1" ref="G5"/>
  </sortState>
  <tableColumns count="7">
    <tableColumn id="10" uniqueName="10" name="Column1" queryTableFieldId="1" dataDxfId="15"/>
    <tableColumn id="11" uniqueName="11" name="Posizione" queryTableFieldId="2" dataDxfId="14"/>
    <tableColumn id="12" uniqueName="12" name="TOT POT" queryTableFieldId="3" dataDxfId="13"/>
    <tableColumn id="13" uniqueName="13" name="Nome" queryTableFieldId="4" dataDxfId="12"/>
    <tableColumn id="14" uniqueName="14" name="Età" queryTableFieldId="5" dataDxfId="11"/>
    <tableColumn id="15" uniqueName="15" name="PuntiG" queryTableFieldId="6" dataDxfId="10">
      <calculatedColumnFormula>VALUE(LEFT(Sassuolo[[#This Row],[TOT POT]],2))</calculatedColumnFormula>
    </tableColumn>
    <tableColumn id="1" uniqueName="1" name="Ruolo" queryTableFieldId="7" dataDxfId="9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Lazio" displayName="Lazio" ref="A1:G34" tableType="queryTable" totalsRowShown="0" headerRowDxfId="170" dataDxfId="169">
  <autoFilter ref="A1:G34"/>
  <sortState ref="A2:G34">
    <sortCondition ref="G2:G34"/>
  </sortState>
  <tableColumns count="7">
    <tableColumn id="16" uniqueName="16" name="Column1" queryTableFieldId="1" dataDxfId="168"/>
    <tableColumn id="17" uniqueName="17" name="Posizione" queryTableFieldId="2" dataDxfId="167"/>
    <tableColumn id="20" uniqueName="20" name="TOT POT" queryTableFieldId="5" dataDxfId="166"/>
    <tableColumn id="21" uniqueName="21" name="Nome" queryTableFieldId="6" dataDxfId="165"/>
    <tableColumn id="23" uniqueName="23" name="Età" queryTableFieldId="8" dataDxfId="164"/>
    <tableColumn id="24" uniqueName="24" name="PuntiG" queryTableFieldId="9" dataDxfId="163">
      <calculatedColumnFormula>VALUE(LEFT(Lazio[[#This Row],[TOT POT]],2))</calculatedColumnFormula>
    </tableColumn>
    <tableColumn id="1" uniqueName="1" name="Ruolo" queryTableFieldId="10" dataDxfId="162"/>
  </tableColumns>
  <tableStyleInfo name="TableStyleQueryResult" showFirstColumn="0" showLastColumn="0" showRowStripes="1" showColumnStripes="0"/>
</table>
</file>

<file path=xl/tables/table20.xml><?xml version="1.0" encoding="utf-8"?>
<table xmlns="http://schemas.openxmlformats.org/spreadsheetml/2006/main" id="21" name="Crotone" displayName="Crotone" ref="A1:G31" tableType="queryTable" totalsRowShown="0" headerRowDxfId="8" dataDxfId="7">
  <autoFilter ref="A1:G31"/>
  <sortState ref="A2:G31">
    <sortCondition descending="1" ref="G7"/>
  </sortState>
  <tableColumns count="7">
    <tableColumn id="10" uniqueName="10" name="Column1" queryTableFieldId="1" dataDxfId="6"/>
    <tableColumn id="11" uniqueName="11" name="Posizione" queryTableFieldId="2" dataDxfId="5"/>
    <tableColumn id="12" uniqueName="12" name="TOT POT" queryTableFieldId="3" dataDxfId="4"/>
    <tableColumn id="13" uniqueName="13" name="Nome" queryTableFieldId="4" dataDxfId="3"/>
    <tableColumn id="14" uniqueName="14" name="Età" queryTableFieldId="5" dataDxfId="2"/>
    <tableColumn id="15" uniqueName="15" name="PuntiG" queryTableFieldId="6" dataDxfId="1">
      <calculatedColumnFormula>VALUE(LEFT(Crotone[[#This Row],[TOT POT]],2))</calculatedColumnFormula>
    </tableColumn>
    <tableColumn id="1" uniqueName="1" name="Ruolo" queryTableFieldId="7" dataDxfId="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Roma" displayName="Roma" ref="A1:G28" tableType="queryTable" totalsRowShown="0" headerRowDxfId="161" dataDxfId="160">
  <autoFilter ref="A1:G28"/>
  <sortState ref="A2:G28">
    <sortCondition ref="G2:G28"/>
  </sortState>
  <tableColumns count="7">
    <tableColumn id="11" uniqueName="11" name="Column1" queryTableFieldId="1" dataDxfId="159"/>
    <tableColumn id="12" uniqueName="12" name="Posizione" queryTableFieldId="2" dataDxfId="158"/>
    <tableColumn id="13" uniqueName="13" name="TOT POT" queryTableFieldId="3" dataDxfId="157"/>
    <tableColumn id="14" uniqueName="14" name="Nome" queryTableFieldId="4" dataDxfId="156"/>
    <tableColumn id="15" uniqueName="15" name="Età" queryTableFieldId="5" dataDxfId="155"/>
    <tableColumn id="17" uniqueName="17" name="PuntiG" queryTableFieldId="7" dataDxfId="154">
      <calculatedColumnFormula>VALUE(LEFT(Roma[[#This Row],[TOT POT]],2))</calculatedColumnFormula>
    </tableColumn>
    <tableColumn id="1" uniqueName="1" name="Ruolo" queryTableFieldId="8" dataDxfId="153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Napoli" displayName="Napoli" ref="A1:G28" tableType="queryTable" totalsRowShown="0" headerRowDxfId="152" dataDxfId="151">
  <autoFilter ref="A1:G28"/>
  <sortState ref="A2:G28">
    <sortCondition descending="1" ref="G8"/>
  </sortState>
  <tableColumns count="7">
    <tableColumn id="10" uniqueName="10" name="Column1" queryTableFieldId="1" dataDxfId="150"/>
    <tableColumn id="11" uniqueName="11" name="Posizione" queryTableFieldId="2" dataDxfId="149"/>
    <tableColumn id="12" uniqueName="12" name="TOT POT" queryTableFieldId="3" dataDxfId="148"/>
    <tableColumn id="13" uniqueName="13" name="Nome" queryTableFieldId="4" dataDxfId="147"/>
    <tableColumn id="14" uniqueName="14" name="Età" queryTableFieldId="5" dataDxfId="146"/>
    <tableColumn id="15" uniqueName="15" name="PuntiG" queryTableFieldId="6" dataDxfId="145">
      <calculatedColumnFormula>VALUE(LEFT(Napoli[[#This Row],[TOT POT]],2))</calculatedColumnFormula>
    </tableColumn>
    <tableColumn id="1" uniqueName="1" name="Ruolo" queryTableFieldId="7" dataDxfId="14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6" name="Inter" displayName="Inter" ref="A1:G25" tableType="queryTable" totalsRowShown="0" headerRowDxfId="143" dataDxfId="142">
  <autoFilter ref="A1:G25"/>
  <sortState ref="A2:G25">
    <sortCondition descending="1" ref="G9"/>
  </sortState>
  <tableColumns count="7">
    <tableColumn id="10" uniqueName="10" name="Column1" queryTableFieldId="1" dataDxfId="141"/>
    <tableColumn id="11" uniqueName="11" name="Posizione" queryTableFieldId="2" dataDxfId="140"/>
    <tableColumn id="12" uniqueName="12" name="TOT POT" queryTableFieldId="3" dataDxfId="139"/>
    <tableColumn id="13" uniqueName="13" name="Nome" queryTableFieldId="4" dataDxfId="138"/>
    <tableColumn id="14" uniqueName="14" name="Età" queryTableFieldId="5" dataDxfId="137"/>
    <tableColumn id="15" uniqueName="15" name="PuntiG" queryTableFieldId="6" dataDxfId="136">
      <calculatedColumnFormula>VALUE(LEFT(Inter[[#This Row],[TOT POT]],2))</calculatedColumnFormula>
    </tableColumn>
    <tableColumn id="1" uniqueName="1" name="Ruolo" queryTableFieldId="7" dataDxfId="13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7" name="Milan" displayName="Milan" ref="A1:G32" tableType="queryTable" totalsRowShown="0" headerRowDxfId="134" dataDxfId="133">
  <autoFilter ref="A1:G32"/>
  <sortState ref="A2:G32">
    <sortCondition descending="1" ref="G8"/>
  </sortState>
  <tableColumns count="7">
    <tableColumn id="10" uniqueName="10" name="Column1" queryTableFieldId="1" dataDxfId="132"/>
    <tableColumn id="11" uniqueName="11" name="Posizione" queryTableFieldId="2" dataDxfId="131"/>
    <tableColumn id="12" uniqueName="12" name="TOT POT" queryTableFieldId="3" dataDxfId="130"/>
    <tableColumn id="13" uniqueName="13" name="Nome" queryTableFieldId="4" dataDxfId="129"/>
    <tableColumn id="14" uniqueName="14" name="Età" queryTableFieldId="5" dataDxfId="128"/>
    <tableColumn id="15" uniqueName="15" name="PuntiG" queryTableFieldId="6" dataDxfId="127">
      <calculatedColumnFormula>VALUE(LEFT(Milan[[#This Row],[TOT POT]],2))</calculatedColumnFormula>
    </tableColumn>
    <tableColumn id="1" uniqueName="1" name="Ruolo" queryTableFieldId="7" dataDxfId="126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8" name="Torino" displayName="Torino" ref="A1:G28" tableType="queryTable" totalsRowShown="0" headerRowDxfId="125" dataDxfId="124">
  <autoFilter ref="A1:G28"/>
  <sortState ref="A2:G28">
    <sortCondition descending="1" ref="G7"/>
  </sortState>
  <tableColumns count="7">
    <tableColumn id="10" uniqueName="10" name="Column1" queryTableFieldId="1" dataDxfId="123"/>
    <tableColumn id="11" uniqueName="11" name="Posizione" queryTableFieldId="2" dataDxfId="122"/>
    <tableColumn id="12" uniqueName="12" name="TOT POT" queryTableFieldId="3" dataDxfId="121"/>
    <tableColumn id="13" uniqueName="13" name="Nome" queryTableFieldId="4" dataDxfId="120"/>
    <tableColumn id="14" uniqueName="14" name="Età" queryTableFieldId="5" dataDxfId="119"/>
    <tableColumn id="15" uniqueName="15" name="PuntiG" queryTableFieldId="6" dataDxfId="118">
      <calculatedColumnFormula>VALUE(LEFT(Torino[[#This Row],[TOT POT]],2))</calculatedColumnFormula>
    </tableColumn>
    <tableColumn id="1" uniqueName="1" name="Ruolo" queryTableFieldId="7" dataDxfId="117"/>
  </tableColumns>
  <tableStyleInfo name="TableStyleQueryResult" showFirstColumn="0" showLastColumn="0" showRowStripes="1" showColumnStripes="0"/>
</table>
</file>

<file path=xl/tables/table8.xml><?xml version="1.0" encoding="utf-8"?>
<table xmlns="http://schemas.openxmlformats.org/spreadsheetml/2006/main" id="9" name="Fiorentina" displayName="Fiorentina" ref="A1:G31" tableType="queryTable" totalsRowShown="0" headerRowDxfId="116" dataDxfId="115">
  <autoFilter ref="A1:G31"/>
  <tableColumns count="7">
    <tableColumn id="10" uniqueName="10" name="Column1" queryTableFieldId="1" dataDxfId="114"/>
    <tableColumn id="11" uniqueName="11" name="Posizione" queryTableFieldId="2" dataDxfId="113"/>
    <tableColumn id="12" uniqueName="12" name="TOT POT" queryTableFieldId="3" dataDxfId="112"/>
    <tableColumn id="13" uniqueName="13" name="Nome" queryTableFieldId="4" dataDxfId="111"/>
    <tableColumn id="14" uniqueName="14" name="Età" queryTableFieldId="5" dataDxfId="110"/>
    <tableColumn id="15" uniqueName="15" name="PuntiG" queryTableFieldId="6" dataDxfId="109">
      <calculatedColumnFormula>VALUE(LEFT(Fiorentina[[#This Row],[TOT POT]],2))</calculatedColumnFormula>
    </tableColumn>
    <tableColumn id="1" uniqueName="1" name="Ruolo" queryTableFieldId="7" dataDxfId="108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10" name="Sampdoria" displayName="Sampdoria" ref="A1:G28" tableType="queryTable" totalsRowShown="0" headerRowDxfId="107" dataDxfId="106">
  <autoFilter ref="A1:G28"/>
  <sortState ref="A2:G28">
    <sortCondition descending="1" ref="G9"/>
  </sortState>
  <tableColumns count="7">
    <tableColumn id="10" uniqueName="10" name="Column1" queryTableFieldId="1" dataDxfId="105"/>
    <tableColumn id="11" uniqueName="11" name="Posizione" queryTableFieldId="2" dataDxfId="104"/>
    <tableColumn id="12" uniqueName="12" name="TOT POT" queryTableFieldId="3" dataDxfId="103"/>
    <tableColumn id="13" uniqueName="13" name="Nome" queryTableFieldId="4" dataDxfId="102"/>
    <tableColumn id="14" uniqueName="14" name="Età" queryTableFieldId="5" dataDxfId="101"/>
    <tableColumn id="15" uniqueName="15" name="PuntiG" queryTableFieldId="6" dataDxfId="100">
      <calculatedColumnFormula>VALUE(LEFT(Sampdoria[[#This Row],[TOT POT]],2))</calculatedColumnFormula>
    </tableColumn>
    <tableColumn id="1" uniqueName="1" name="Ruolo" queryTableFieldId="7" dataDxfId="9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5" sqref="C5"/>
    </sheetView>
  </sheetViews>
  <sheetFormatPr defaultRowHeight="15" x14ac:dyDescent="0.25"/>
  <sheetData>
    <row r="1" spans="1:4" x14ac:dyDescent="0.25">
      <c r="A1" t="s">
        <v>619</v>
      </c>
      <c r="B1" t="s">
        <v>78</v>
      </c>
      <c r="C1" t="s">
        <v>617</v>
      </c>
      <c r="D1" t="s">
        <v>77</v>
      </c>
    </row>
    <row r="2" spans="1:4" x14ac:dyDescent="0.25">
      <c r="A2">
        <v>1</v>
      </c>
      <c r="B2" t="s">
        <v>56</v>
      </c>
      <c r="C2">
        <f>COUNTIF(Juventus!$G$2:$G$37,"Titolare")</f>
        <v>11</v>
      </c>
      <c r="D2">
        <f ca="1">SUMIF(Juventus!$G$2:$G$37,"Titolare",Juventus[PuntiG])</f>
        <v>928</v>
      </c>
    </row>
    <row r="3" spans="1:4" x14ac:dyDescent="0.25">
      <c r="A3">
        <v>2</v>
      </c>
      <c r="B3" t="s">
        <v>59</v>
      </c>
      <c r="C3">
        <f>COUNTIF(Napoli!$G$2:$G$37,"Titolare")</f>
        <v>11</v>
      </c>
      <c r="D3">
        <f ca="1">SUMIF(Napoli!$G$2:$G$37,"Titolare",Napoli[PuntiG])</f>
        <v>910</v>
      </c>
    </row>
    <row r="4" spans="1:4" x14ac:dyDescent="0.25">
      <c r="A4">
        <v>3</v>
      </c>
      <c r="B4" t="s">
        <v>58</v>
      </c>
      <c r="C4">
        <f>COUNTIF('Roma'!$G$2:$G$37,"Titolare")</f>
        <v>11</v>
      </c>
      <c r="D4">
        <f ca="1">SUMIF('Roma'!$G$2:$G$37,"Titolare",Roma[PuntiG])</f>
        <v>898</v>
      </c>
    </row>
    <row r="5" spans="1:4" x14ac:dyDescent="0.25">
      <c r="A5">
        <v>4</v>
      </c>
      <c r="B5" t="s">
        <v>72</v>
      </c>
      <c r="C5">
        <f>COUNTIF(Inter!$G$2:$G$37,"Titolare")</f>
        <v>11</v>
      </c>
      <c r="D5">
        <f ca="1">SUMIF(Inter!$G$2:$G$37,"Titolare",Inter[PuntiG])</f>
        <v>890</v>
      </c>
    </row>
    <row r="6" spans="1:4" x14ac:dyDescent="0.25">
      <c r="A6">
        <v>5</v>
      </c>
      <c r="B6" t="s">
        <v>73</v>
      </c>
      <c r="C6">
        <f>COUNTIF(Milan!$G$2:$G$37,"Titolare")</f>
        <v>11</v>
      </c>
      <c r="D6">
        <f ca="1">SUMIF(Milan!$G$2:$G$37,"Titolare",Milan[PuntiG])</f>
        <v>879</v>
      </c>
    </row>
    <row r="7" spans="1:4" x14ac:dyDescent="0.25">
      <c r="A7">
        <v>6</v>
      </c>
      <c r="B7" t="s">
        <v>57</v>
      </c>
      <c r="C7">
        <f>COUNTIF(Lazio!$G$2:$G$37,"Titolare")</f>
        <v>11</v>
      </c>
      <c r="D7">
        <f ca="1">SUMIF(Lazio!$G$2:$G$37,"Titolare",Lazio[PuntiG])</f>
        <v>855</v>
      </c>
    </row>
    <row r="8" spans="1:4" x14ac:dyDescent="0.25">
      <c r="A8">
        <v>7</v>
      </c>
      <c r="B8" t="s">
        <v>60</v>
      </c>
      <c r="C8">
        <f>COUNTIF(Fiorentina!$G$2:$G$37,"Titolare")</f>
        <v>11</v>
      </c>
      <c r="D8">
        <f ca="1">SUMIF(Fiorentina!$G$2:$G$37,"Titolare",Fiorentina[PuntiG])</f>
        <v>848</v>
      </c>
    </row>
    <row r="9" spans="1:4" x14ac:dyDescent="0.25">
      <c r="A9">
        <v>8</v>
      </c>
      <c r="B9" t="s">
        <v>67</v>
      </c>
      <c r="C9">
        <f>COUNTIF(Torino!$G$2:$G$37,"Titolare")</f>
        <v>11</v>
      </c>
      <c r="D9">
        <f ca="1">SUMIF(Torino!$G$2:$G$37,"Titolare",Torino[PuntiG])</f>
        <v>846</v>
      </c>
    </row>
    <row r="10" spans="1:4" x14ac:dyDescent="0.25">
      <c r="A10">
        <v>9</v>
      </c>
      <c r="B10" t="s">
        <v>70</v>
      </c>
      <c r="C10">
        <f>COUNTIF(Sassuolo!$G$2:$G$37,"Titolare")</f>
        <v>11</v>
      </c>
      <c r="D10">
        <f ca="1">SUMIF(Sassuolo!$G$2:$G$37,"Titolare",Sassuolo[PuntiG])</f>
        <v>842</v>
      </c>
    </row>
    <row r="11" spans="1:4" x14ac:dyDescent="0.25">
      <c r="A11">
        <v>10</v>
      </c>
      <c r="B11" t="s">
        <v>71</v>
      </c>
      <c r="C11">
        <f>COUNTIF('Chievo'!$G$2:$G$37,"Titolare")</f>
        <v>11</v>
      </c>
      <c r="D11">
        <f ca="1">SUMIF('Chievo'!$G$2:$G$37,"Titolare",Chievo[PuntiG])</f>
        <v>839</v>
      </c>
    </row>
    <row r="12" spans="1:4" x14ac:dyDescent="0.25">
      <c r="A12">
        <v>11</v>
      </c>
      <c r="B12" t="s">
        <v>69</v>
      </c>
      <c r="C12">
        <f>COUNTIF(Atalanta!$G$2:$G$37,"Titolare")</f>
        <v>11</v>
      </c>
      <c r="D12">
        <f ca="1">SUMIF(Atalanta!$G$2:$G$37,"Titolare",Atalanta[PuntiG])</f>
        <v>831</v>
      </c>
    </row>
    <row r="13" spans="1:4" x14ac:dyDescent="0.25">
      <c r="A13">
        <v>12</v>
      </c>
      <c r="B13" t="s">
        <v>68</v>
      </c>
      <c r="C13">
        <f>COUNTIF(Sampdoria!$G$2:$G$37,"Titolare")</f>
        <v>11</v>
      </c>
      <c r="D13">
        <f ca="1">SUMIF(Sampdoria!$G$2:$G$37,"Titolare",Sampdoria[PuntiG])</f>
        <v>827</v>
      </c>
    </row>
    <row r="14" spans="1:4" x14ac:dyDescent="0.25">
      <c r="A14">
        <v>13</v>
      </c>
      <c r="B14" t="s">
        <v>62</v>
      </c>
      <c r="C14">
        <f>COUNTIF(Bologna!$G$2:$G$37,"Titolare")</f>
        <v>11</v>
      </c>
      <c r="D14">
        <f ca="1">SUMIF(Bologna!$G$2:$G$37,"Titolare",Bologna[PuntiG])</f>
        <v>823</v>
      </c>
    </row>
    <row r="15" spans="1:4" x14ac:dyDescent="0.25">
      <c r="A15">
        <v>14</v>
      </c>
      <c r="B15" t="s">
        <v>64</v>
      </c>
      <c r="C15">
        <f>COUNTIF('Cagliari'!$G$2:$G$37,"Titolare")</f>
        <v>11</v>
      </c>
      <c r="D15">
        <f ca="1">SUMIF('Cagliari'!$G$2:$G$37,"Titolare",Cagliari[PuntiG])</f>
        <v>815</v>
      </c>
    </row>
    <row r="16" spans="1:4" x14ac:dyDescent="0.25">
      <c r="A16">
        <v>15</v>
      </c>
      <c r="B16" t="s">
        <v>65</v>
      </c>
      <c r="C16">
        <f>COUNTIF(Genoa!$G$2:$G$37,"Titolare")</f>
        <v>11</v>
      </c>
      <c r="D16">
        <f ca="1">SUMIF(Genoa!$G$2:$G$37,"Titolare",Genoa[PuntiG])</f>
        <v>811</v>
      </c>
    </row>
    <row r="17" spans="1:4" x14ac:dyDescent="0.25">
      <c r="A17">
        <v>16</v>
      </c>
      <c r="B17" t="s">
        <v>61</v>
      </c>
      <c r="C17">
        <f>COUNTIF(Udinese!$G$2:$G$37,"Titolare")</f>
        <v>11</v>
      </c>
      <c r="D17">
        <f ca="1">SUMIF(Udinese!$G$2:$G$37,"Titolare",Udinese[PuntiG])</f>
        <v>808</v>
      </c>
    </row>
    <row r="18" spans="1:4" x14ac:dyDescent="0.25">
      <c r="A18">
        <v>17</v>
      </c>
      <c r="B18" t="s">
        <v>74</v>
      </c>
      <c r="C18">
        <f>COUNTIF(Verona!$G$2:$G$37,"Titolare")</f>
        <v>11</v>
      </c>
      <c r="D18">
        <f ca="1">SUMIF(Verona!$G$2:$G$37,"Titolare",Verona[PuntiG])</f>
        <v>798</v>
      </c>
    </row>
    <row r="19" spans="1:4" x14ac:dyDescent="0.25">
      <c r="A19">
        <v>18</v>
      </c>
      <c r="B19" t="s">
        <v>63</v>
      </c>
      <c r="C19">
        <f>COUNTIF(Spal!$G$2:$G$37,"Titolare")</f>
        <v>11</v>
      </c>
      <c r="D19">
        <f ca="1">SUMIF(Spal!$G$2:$G$37,"Titolare",Spal[PuntiG])</f>
        <v>792</v>
      </c>
    </row>
    <row r="20" spans="1:4" x14ac:dyDescent="0.25">
      <c r="A20">
        <v>19</v>
      </c>
      <c r="B20" t="s">
        <v>75</v>
      </c>
      <c r="C20">
        <f>COUNTIF(Benevento!$G$2:$G$37,"Titolare")</f>
        <v>11</v>
      </c>
      <c r="D20">
        <f ca="1">SUMIF(Benevento!$G$2:$G$37,"Titolare",Benevento[PuntiG])</f>
        <v>784</v>
      </c>
    </row>
    <row r="21" spans="1:4" x14ac:dyDescent="0.25">
      <c r="A21">
        <v>20</v>
      </c>
      <c r="B21" t="s">
        <v>66</v>
      </c>
      <c r="C21">
        <f>COUNTIF('Crotone'!$G$2:$G$37,"Titolare")</f>
        <v>11</v>
      </c>
      <c r="D21">
        <f ca="1">SUMIF('Crotone'!$G$2:$G$37,"Titolare",Crotone[PuntiG])</f>
        <v>759</v>
      </c>
    </row>
  </sheetData>
  <sortState ref="A2:D21">
    <sortCondition descending="1" ref="D2:D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9" sqref="G9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18.57031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SUM(Sampdoria[PuntiG])</f>
        <v>1957</v>
      </c>
    </row>
    <row r="2" spans="1:9" x14ac:dyDescent="0.25">
      <c r="A2" s="2">
        <v>1</v>
      </c>
      <c r="B2" s="2" t="s">
        <v>9</v>
      </c>
      <c r="C2" s="2">
        <v>7171</v>
      </c>
      <c r="D2" s="2" t="s">
        <v>276</v>
      </c>
      <c r="E2" s="2">
        <v>36</v>
      </c>
      <c r="F2" s="2">
        <f>VALUE(LEFT(Sampdoria[[#This Row],[TOT POT]],2))</f>
        <v>71</v>
      </c>
      <c r="G2" t="s">
        <v>616</v>
      </c>
    </row>
    <row r="3" spans="1:9" x14ac:dyDescent="0.25">
      <c r="A3" s="2">
        <v>24</v>
      </c>
      <c r="B3" s="2" t="s">
        <v>18</v>
      </c>
      <c r="C3" s="2">
        <v>7376</v>
      </c>
      <c r="D3" s="2" t="s">
        <v>277</v>
      </c>
      <c r="E3" s="2">
        <v>25</v>
      </c>
      <c r="F3" s="2">
        <f>VALUE(LEFT(Sampdoria[[#This Row],[TOT POT]],2))</f>
        <v>73</v>
      </c>
      <c r="G3" t="s">
        <v>616</v>
      </c>
    </row>
    <row r="4" spans="1:9" x14ac:dyDescent="0.25">
      <c r="A4" s="2">
        <v>26</v>
      </c>
      <c r="B4" s="2" t="s">
        <v>27</v>
      </c>
      <c r="C4" s="2">
        <v>7575</v>
      </c>
      <c r="D4" s="2" t="s">
        <v>278</v>
      </c>
      <c r="E4" s="2">
        <v>33</v>
      </c>
      <c r="F4" s="2">
        <f>VALUE(LEFT(Sampdoria[[#This Row],[TOT POT]],2))</f>
        <v>75</v>
      </c>
      <c r="G4" t="s">
        <v>616</v>
      </c>
    </row>
    <row r="5" spans="1:9" x14ac:dyDescent="0.25">
      <c r="A5" s="2">
        <v>19</v>
      </c>
      <c r="B5" s="2" t="s">
        <v>29</v>
      </c>
      <c r="C5" s="2">
        <v>7273</v>
      </c>
      <c r="D5" s="2" t="s">
        <v>279</v>
      </c>
      <c r="E5" s="2">
        <v>27</v>
      </c>
      <c r="F5" s="2">
        <f>VALUE(LEFT(Sampdoria[[#This Row],[TOT POT]],2))</f>
        <v>72</v>
      </c>
      <c r="G5" t="s">
        <v>616</v>
      </c>
    </row>
    <row r="6" spans="1:9" x14ac:dyDescent="0.25">
      <c r="A6" s="2">
        <v>17</v>
      </c>
      <c r="B6" s="2" t="s">
        <v>13</v>
      </c>
      <c r="C6" s="2">
        <v>7575</v>
      </c>
      <c r="D6" s="2" t="s">
        <v>280</v>
      </c>
      <c r="E6" s="2">
        <v>30</v>
      </c>
      <c r="F6" s="2">
        <f>VALUE(LEFT(Sampdoria[[#This Row],[TOT POT]],2))</f>
        <v>75</v>
      </c>
      <c r="G6" t="s">
        <v>616</v>
      </c>
    </row>
    <row r="7" spans="1:9" x14ac:dyDescent="0.25">
      <c r="A7" s="2">
        <v>34</v>
      </c>
      <c r="B7" s="2" t="s">
        <v>12</v>
      </c>
      <c r="C7" s="2">
        <v>7684</v>
      </c>
      <c r="D7" s="2" t="s">
        <v>282</v>
      </c>
      <c r="E7" s="2">
        <v>21</v>
      </c>
      <c r="F7" s="2">
        <f>VALUE(LEFT(Sampdoria[[#This Row],[TOT POT]],2))</f>
        <v>76</v>
      </c>
      <c r="G7" t="s">
        <v>616</v>
      </c>
    </row>
    <row r="8" spans="1:9" x14ac:dyDescent="0.25">
      <c r="A8" s="2">
        <v>18</v>
      </c>
      <c r="B8" s="2" t="s">
        <v>121</v>
      </c>
      <c r="C8" s="2">
        <v>7681</v>
      </c>
      <c r="D8" s="2" t="s">
        <v>283</v>
      </c>
      <c r="E8" s="2">
        <v>23</v>
      </c>
      <c r="F8" s="2">
        <f>VALUE(LEFT(Sampdoria[[#This Row],[TOT POT]],2))</f>
        <v>76</v>
      </c>
      <c r="G8" t="s">
        <v>616</v>
      </c>
    </row>
    <row r="9" spans="1:9" x14ac:dyDescent="0.25">
      <c r="A9" s="2">
        <v>90</v>
      </c>
      <c r="B9" s="2" t="s">
        <v>37</v>
      </c>
      <c r="C9" s="2">
        <v>7881</v>
      </c>
      <c r="D9" s="2" t="s">
        <v>284</v>
      </c>
      <c r="E9" s="2">
        <v>26</v>
      </c>
      <c r="F9" s="2">
        <f>VALUE(LEFT(Sampdoria[[#This Row],[TOT POT]],2))</f>
        <v>78</v>
      </c>
      <c r="G9" t="s">
        <v>616</v>
      </c>
    </row>
    <row r="10" spans="1:9" x14ac:dyDescent="0.25">
      <c r="A10" s="2">
        <v>91</v>
      </c>
      <c r="B10" s="2" t="s">
        <v>285</v>
      </c>
      <c r="C10" s="2">
        <v>7881</v>
      </c>
      <c r="D10" s="2" t="s">
        <v>286</v>
      </c>
      <c r="E10" s="2">
        <v>26</v>
      </c>
      <c r="F10" s="2">
        <f>VALUE(LEFT(Sampdoria[[#This Row],[TOT POT]],2))</f>
        <v>78</v>
      </c>
      <c r="G10" t="s">
        <v>616</v>
      </c>
    </row>
    <row r="11" spans="1:9" x14ac:dyDescent="0.25">
      <c r="A11" s="2">
        <v>27</v>
      </c>
      <c r="B11" s="2" t="s">
        <v>287</v>
      </c>
      <c r="C11" s="2">
        <v>7878</v>
      </c>
      <c r="D11" s="2" t="s">
        <v>288</v>
      </c>
      <c r="E11" s="2">
        <v>34</v>
      </c>
      <c r="F11" s="2">
        <f>VALUE(LEFT(Sampdoria[[#This Row],[TOT POT]],2))</f>
        <v>78</v>
      </c>
      <c r="G11" t="s">
        <v>616</v>
      </c>
    </row>
    <row r="12" spans="1:9" x14ac:dyDescent="0.25">
      <c r="A12" s="2">
        <v>16</v>
      </c>
      <c r="B12" s="2" t="s">
        <v>38</v>
      </c>
      <c r="C12" s="2">
        <v>7585</v>
      </c>
      <c r="D12" s="2" t="s">
        <v>300</v>
      </c>
      <c r="E12" s="2">
        <v>22</v>
      </c>
      <c r="F12" s="2">
        <f>VALUE(LEFT(Sampdoria[[#This Row],[TOT POT]],2))</f>
        <v>75</v>
      </c>
      <c r="G12" t="s">
        <v>616</v>
      </c>
    </row>
    <row r="13" spans="1:9" x14ac:dyDescent="0.25">
      <c r="A13" s="2">
        <v>8</v>
      </c>
      <c r="B13" s="2" t="s">
        <v>119</v>
      </c>
      <c r="C13" s="2">
        <v>7474</v>
      </c>
      <c r="D13" s="2" t="s">
        <v>281</v>
      </c>
      <c r="E13" s="2">
        <v>33</v>
      </c>
      <c r="F13" s="2">
        <f>VALUE(LEFT(Sampdoria[[#This Row],[TOT POT]],2))</f>
        <v>74</v>
      </c>
    </row>
    <row r="14" spans="1:9" x14ac:dyDescent="0.25">
      <c r="A14" s="2">
        <v>11</v>
      </c>
      <c r="B14" s="2" t="s">
        <v>38</v>
      </c>
      <c r="C14" s="2">
        <v>7575</v>
      </c>
      <c r="D14" s="2" t="s">
        <v>289</v>
      </c>
      <c r="E14" s="2">
        <v>29</v>
      </c>
      <c r="F14" s="2">
        <f>VALUE(LEFT(Sampdoria[[#This Row],[TOT POT]],2))</f>
        <v>75</v>
      </c>
    </row>
    <row r="15" spans="1:9" x14ac:dyDescent="0.25">
      <c r="A15" s="2">
        <v>13</v>
      </c>
      <c r="B15" s="2" t="s">
        <v>38</v>
      </c>
      <c r="C15" s="2">
        <v>7479</v>
      </c>
      <c r="D15" s="2" t="s">
        <v>290</v>
      </c>
      <c r="E15" s="2">
        <v>25</v>
      </c>
      <c r="F15" s="2">
        <f>VALUE(LEFT(Sampdoria[[#This Row],[TOT POT]],2))</f>
        <v>74</v>
      </c>
    </row>
    <row r="16" spans="1:9" x14ac:dyDescent="0.25">
      <c r="A16" s="2">
        <v>3</v>
      </c>
      <c r="B16" s="2" t="s">
        <v>38</v>
      </c>
      <c r="C16" s="2">
        <v>6976</v>
      </c>
      <c r="D16" s="2" t="s">
        <v>291</v>
      </c>
      <c r="E16" s="2">
        <v>21</v>
      </c>
      <c r="F16" s="2">
        <f>VALUE(LEFT(Sampdoria[[#This Row],[TOT POT]],2))</f>
        <v>69</v>
      </c>
    </row>
    <row r="17" spans="1:7" x14ac:dyDescent="0.25">
      <c r="A17" s="2">
        <v>6</v>
      </c>
      <c r="B17" s="2" t="s">
        <v>38</v>
      </c>
      <c r="C17" s="2">
        <v>7375</v>
      </c>
      <c r="D17" s="2" t="s">
        <v>292</v>
      </c>
      <c r="E17" s="2">
        <v>25</v>
      </c>
      <c r="F17" s="2">
        <f>VALUE(LEFT(Sampdoria[[#This Row],[TOT POT]],2))</f>
        <v>73</v>
      </c>
    </row>
    <row r="18" spans="1:7" x14ac:dyDescent="0.25">
      <c r="A18" s="2">
        <v>28</v>
      </c>
      <c r="B18" s="2" t="s">
        <v>38</v>
      </c>
      <c r="C18" s="2">
        <v>7079</v>
      </c>
      <c r="D18" s="2" t="s">
        <v>293</v>
      </c>
      <c r="E18" s="2">
        <v>22</v>
      </c>
      <c r="F18" s="2">
        <f>VALUE(LEFT(Sampdoria[[#This Row],[TOT POT]],2))</f>
        <v>70</v>
      </c>
    </row>
    <row r="19" spans="1:7" x14ac:dyDescent="0.25">
      <c r="A19" s="2">
        <v>9</v>
      </c>
      <c r="B19" s="2" t="s">
        <v>38</v>
      </c>
      <c r="C19" s="2">
        <v>7380</v>
      </c>
      <c r="D19" s="2" t="s">
        <v>294</v>
      </c>
      <c r="E19" s="2">
        <v>24</v>
      </c>
      <c r="F19" s="2">
        <f>VALUE(LEFT(Sampdoria[[#This Row],[TOT POT]],2))</f>
        <v>73</v>
      </c>
    </row>
    <row r="20" spans="1:7" x14ac:dyDescent="0.25">
      <c r="A20" s="2">
        <v>29</v>
      </c>
      <c r="B20" s="2" t="s">
        <v>38</v>
      </c>
      <c r="C20" s="2">
        <v>7077</v>
      </c>
      <c r="D20" s="2" t="s">
        <v>295</v>
      </c>
      <c r="E20" s="2">
        <v>22</v>
      </c>
      <c r="F20" s="2">
        <f>VALUE(LEFT(Sampdoria[[#This Row],[TOT POT]],2))</f>
        <v>70</v>
      </c>
    </row>
    <row r="21" spans="1:7" x14ac:dyDescent="0.25">
      <c r="A21" s="2">
        <v>21</v>
      </c>
      <c r="B21" s="2" t="s">
        <v>38</v>
      </c>
      <c r="C21" s="2">
        <v>7179</v>
      </c>
      <c r="D21" s="2" t="s">
        <v>296</v>
      </c>
      <c r="E21" s="2">
        <v>23</v>
      </c>
      <c r="F21" s="2">
        <f>VALUE(LEFT(Sampdoria[[#This Row],[TOT POT]],2))</f>
        <v>71</v>
      </c>
    </row>
    <row r="22" spans="1:7" x14ac:dyDescent="0.25">
      <c r="A22" s="2">
        <v>99</v>
      </c>
      <c r="B22" s="2" t="s">
        <v>38</v>
      </c>
      <c r="C22" s="2">
        <v>6881</v>
      </c>
      <c r="D22" s="2" t="s">
        <v>297</v>
      </c>
      <c r="E22" s="2">
        <v>20</v>
      </c>
      <c r="F22" s="2">
        <f>VALUE(LEFT(Sampdoria[[#This Row],[TOT POT]],2))</f>
        <v>68</v>
      </c>
    </row>
    <row r="23" spans="1:7" x14ac:dyDescent="0.25">
      <c r="A23" s="2">
        <v>92</v>
      </c>
      <c r="B23" s="2" t="s">
        <v>38</v>
      </c>
      <c r="C23" s="2">
        <v>6167</v>
      </c>
      <c r="D23" s="2" t="s">
        <v>298</v>
      </c>
      <c r="E23" s="2">
        <v>25</v>
      </c>
      <c r="F23" s="2">
        <f>VALUE(LEFT(Sampdoria[[#This Row],[TOT POT]],2))</f>
        <v>61</v>
      </c>
    </row>
    <row r="24" spans="1:7" x14ac:dyDescent="0.25">
      <c r="A24" s="2">
        <v>7</v>
      </c>
      <c r="B24" s="2" t="s">
        <v>38</v>
      </c>
      <c r="C24" s="2">
        <v>7377</v>
      </c>
      <c r="D24" s="2" t="s">
        <v>299</v>
      </c>
      <c r="E24" s="2">
        <v>25</v>
      </c>
      <c r="F24" s="2">
        <f>VALUE(LEFT(Sampdoria[[#This Row],[TOT POT]],2))</f>
        <v>73</v>
      </c>
    </row>
    <row r="25" spans="1:7" x14ac:dyDescent="0.25">
      <c r="A25" s="2">
        <v>95</v>
      </c>
      <c r="B25" s="2" t="s">
        <v>51</v>
      </c>
      <c r="C25" s="2">
        <v>6975</v>
      </c>
      <c r="D25" s="2" t="s">
        <v>301</v>
      </c>
      <c r="E25" s="2">
        <v>22</v>
      </c>
      <c r="F25" s="2">
        <f>VALUE(LEFT(Sampdoria[[#This Row],[TOT POT]],2))</f>
        <v>69</v>
      </c>
      <c r="G25" s="2"/>
    </row>
    <row r="26" spans="1:7" x14ac:dyDescent="0.25">
      <c r="A26" s="2">
        <v>10</v>
      </c>
      <c r="B26" s="2" t="s">
        <v>51</v>
      </c>
      <c r="C26" s="2">
        <v>7477</v>
      </c>
      <c r="D26" s="2" t="s">
        <v>302</v>
      </c>
      <c r="E26" s="2">
        <v>25</v>
      </c>
      <c r="F26" s="2">
        <f>VALUE(LEFT(Sampdoria[[#This Row],[TOT POT]],2))</f>
        <v>74</v>
      </c>
      <c r="G26" s="2"/>
    </row>
    <row r="27" spans="1:7" x14ac:dyDescent="0.25">
      <c r="A27" s="2">
        <v>2</v>
      </c>
      <c r="B27" s="2" t="s">
        <v>51</v>
      </c>
      <c r="C27" s="2">
        <v>8282</v>
      </c>
      <c r="D27" s="2" t="s">
        <v>303</v>
      </c>
      <c r="E27" s="2">
        <v>31</v>
      </c>
      <c r="F27" s="2">
        <f>VALUE(LEFT(Sampdoria[[#This Row],[TOT POT]],2))</f>
        <v>82</v>
      </c>
      <c r="G27" s="2"/>
    </row>
    <row r="28" spans="1:7" x14ac:dyDescent="0.25">
      <c r="A28" s="2">
        <v>12</v>
      </c>
      <c r="B28" s="2" t="s">
        <v>51</v>
      </c>
      <c r="C28" s="2">
        <v>5464</v>
      </c>
      <c r="D28" s="2" t="s">
        <v>304</v>
      </c>
      <c r="E28" s="2">
        <v>18</v>
      </c>
      <c r="F28" s="2">
        <f>VALUE(LEFT(Sampdoria[[#This Row],[TOT POT]],2))</f>
        <v>54</v>
      </c>
      <c r="G28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5" sqref="G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19.285156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SUM(Atalanta[PuntiG])</f>
        <v>1994</v>
      </c>
    </row>
    <row r="2" spans="1:9" x14ac:dyDescent="0.25">
      <c r="A2" s="2">
        <v>1</v>
      </c>
      <c r="B2" s="2" t="s">
        <v>9</v>
      </c>
      <c r="C2" s="2">
        <v>7879</v>
      </c>
      <c r="D2" s="2" t="s">
        <v>305</v>
      </c>
      <c r="E2" s="2">
        <v>28</v>
      </c>
      <c r="F2" s="2">
        <f>VALUE(LEFT(Atalanta[[#This Row],[TOT POT]],2))</f>
        <v>78</v>
      </c>
      <c r="G2" t="s">
        <v>616</v>
      </c>
    </row>
    <row r="3" spans="1:9" x14ac:dyDescent="0.25">
      <c r="A3" s="2">
        <v>13</v>
      </c>
      <c r="B3" s="2" t="s">
        <v>11</v>
      </c>
      <c r="C3" s="2">
        <v>7685</v>
      </c>
      <c r="D3" s="2" t="s">
        <v>307</v>
      </c>
      <c r="E3" s="2">
        <v>23</v>
      </c>
      <c r="F3" s="2">
        <f>VALUE(LEFT(Atalanta[[#This Row],[TOT POT]],2))</f>
        <v>76</v>
      </c>
      <c r="G3" t="s">
        <v>616</v>
      </c>
    </row>
    <row r="4" spans="1:9" x14ac:dyDescent="0.25">
      <c r="A4" s="2">
        <v>5</v>
      </c>
      <c r="B4" s="2" t="s">
        <v>29</v>
      </c>
      <c r="C4" s="2">
        <v>7777</v>
      </c>
      <c r="D4" s="2" t="s">
        <v>308</v>
      </c>
      <c r="E4" s="2">
        <v>31</v>
      </c>
      <c r="F4" s="2">
        <f>VALUE(LEFT(Atalanta[[#This Row],[TOT POT]],2))</f>
        <v>77</v>
      </c>
      <c r="G4" t="s">
        <v>616</v>
      </c>
    </row>
    <row r="5" spans="1:9" x14ac:dyDescent="0.25">
      <c r="A5" s="2">
        <v>33</v>
      </c>
      <c r="B5" s="2" t="s">
        <v>15</v>
      </c>
      <c r="C5" s="2">
        <v>7176</v>
      </c>
      <c r="D5" s="2" t="s">
        <v>309</v>
      </c>
      <c r="E5" s="2">
        <v>23</v>
      </c>
      <c r="F5" s="2">
        <f>VALUE(LEFT(Atalanta[[#This Row],[TOT POT]],2))</f>
        <v>71</v>
      </c>
      <c r="G5" t="s">
        <v>616</v>
      </c>
    </row>
    <row r="6" spans="1:9" x14ac:dyDescent="0.25">
      <c r="A6" s="2">
        <v>4</v>
      </c>
      <c r="B6" s="2" t="s">
        <v>119</v>
      </c>
      <c r="C6" s="2">
        <v>7282</v>
      </c>
      <c r="D6" s="2" t="s">
        <v>310</v>
      </c>
      <c r="E6" s="2">
        <v>22</v>
      </c>
      <c r="F6" s="2">
        <f>VALUE(LEFT(Atalanta[[#This Row],[TOT POT]],2))</f>
        <v>72</v>
      </c>
      <c r="G6" t="s">
        <v>616</v>
      </c>
    </row>
    <row r="7" spans="1:9" x14ac:dyDescent="0.25">
      <c r="A7" s="2">
        <v>11</v>
      </c>
      <c r="B7" s="2" t="s">
        <v>121</v>
      </c>
      <c r="C7" s="2">
        <v>7580</v>
      </c>
      <c r="D7" s="2" t="s">
        <v>311</v>
      </c>
      <c r="E7" s="2">
        <v>25</v>
      </c>
      <c r="F7" s="2">
        <f>VALUE(LEFT(Atalanta[[#This Row],[TOT POT]],2))</f>
        <v>75</v>
      </c>
      <c r="G7" t="s">
        <v>616</v>
      </c>
    </row>
    <row r="8" spans="1:9" x14ac:dyDescent="0.25">
      <c r="A8" s="2">
        <v>37</v>
      </c>
      <c r="B8" s="2" t="s">
        <v>5</v>
      </c>
      <c r="C8" s="2">
        <v>7682</v>
      </c>
      <c r="D8" s="2" t="s">
        <v>312</v>
      </c>
      <c r="E8" s="2">
        <v>24</v>
      </c>
      <c r="F8" s="2">
        <f>VALUE(LEFT(Atalanta[[#This Row],[TOT POT]],2))</f>
        <v>76</v>
      </c>
      <c r="G8" t="s">
        <v>616</v>
      </c>
    </row>
    <row r="9" spans="1:9" x14ac:dyDescent="0.25">
      <c r="A9" s="2">
        <v>29</v>
      </c>
      <c r="B9" s="2" t="s">
        <v>285</v>
      </c>
      <c r="C9" s="2">
        <v>7382</v>
      </c>
      <c r="D9" s="2" t="s">
        <v>314</v>
      </c>
      <c r="E9" s="2">
        <v>22</v>
      </c>
      <c r="F9" s="2">
        <f>VALUE(LEFT(Atalanta[[#This Row],[TOT POT]],2))</f>
        <v>73</v>
      </c>
      <c r="G9" t="s">
        <v>616</v>
      </c>
    </row>
    <row r="10" spans="1:9" x14ac:dyDescent="0.25">
      <c r="A10" s="2">
        <v>10</v>
      </c>
      <c r="B10" s="2" t="s">
        <v>287</v>
      </c>
      <c r="C10" s="2">
        <v>8484</v>
      </c>
      <c r="D10" s="2" t="s">
        <v>315</v>
      </c>
      <c r="E10" s="2">
        <v>29</v>
      </c>
      <c r="F10" s="2">
        <f>VALUE(LEFT(Atalanta[[#This Row],[TOT POT]],2))</f>
        <v>84</v>
      </c>
      <c r="G10" t="s">
        <v>616</v>
      </c>
    </row>
    <row r="11" spans="1:9" x14ac:dyDescent="0.25">
      <c r="A11" s="2">
        <v>6</v>
      </c>
      <c r="B11" s="2" t="s">
        <v>38</v>
      </c>
      <c r="C11" s="2">
        <v>7476</v>
      </c>
      <c r="D11" s="2" t="s">
        <v>322</v>
      </c>
      <c r="E11" s="2">
        <v>27</v>
      </c>
      <c r="F11" s="2">
        <f>VALUE(LEFT(Atalanta[[#This Row],[TOT POT]],2))</f>
        <v>74</v>
      </c>
      <c r="G11" t="s">
        <v>616</v>
      </c>
    </row>
    <row r="12" spans="1:9" x14ac:dyDescent="0.25">
      <c r="A12" s="2">
        <v>15</v>
      </c>
      <c r="B12" s="2" t="s">
        <v>38</v>
      </c>
      <c r="C12" s="2">
        <v>7578</v>
      </c>
      <c r="D12" s="2" t="s">
        <v>327</v>
      </c>
      <c r="E12" s="2">
        <v>26</v>
      </c>
      <c r="F12" s="2">
        <f>VALUE(LEFT(Atalanta[[#This Row],[TOT POT]],2))</f>
        <v>75</v>
      </c>
      <c r="G12" t="s">
        <v>616</v>
      </c>
    </row>
    <row r="13" spans="1:9" x14ac:dyDescent="0.25">
      <c r="A13" s="2">
        <v>3</v>
      </c>
      <c r="B13" s="2" t="s">
        <v>27</v>
      </c>
      <c r="C13" s="2">
        <v>7780</v>
      </c>
      <c r="D13" s="2" t="s">
        <v>306</v>
      </c>
      <c r="E13" s="2">
        <v>27</v>
      </c>
      <c r="F13" s="2">
        <f>VALUE(LEFT(Atalanta[[#This Row],[TOT POT]],2))</f>
        <v>77</v>
      </c>
    </row>
    <row r="14" spans="1:9" x14ac:dyDescent="0.25">
      <c r="A14" s="2">
        <v>27</v>
      </c>
      <c r="B14" s="2" t="s">
        <v>37</v>
      </c>
      <c r="C14" s="2">
        <v>7676</v>
      </c>
      <c r="D14" s="2" t="s">
        <v>313</v>
      </c>
      <c r="E14" s="2">
        <v>28</v>
      </c>
      <c r="F14" s="2">
        <f>VALUE(LEFT(Atalanta[[#This Row],[TOT POT]],2))</f>
        <v>76</v>
      </c>
    </row>
    <row r="15" spans="1:9" x14ac:dyDescent="0.25">
      <c r="A15" s="2">
        <v>72</v>
      </c>
      <c r="B15" s="2" t="s">
        <v>38</v>
      </c>
      <c r="C15" s="2">
        <v>8080</v>
      </c>
      <c r="D15" s="2" t="s">
        <v>316</v>
      </c>
      <c r="E15" s="2">
        <v>29</v>
      </c>
      <c r="F15" s="2">
        <f>VALUE(LEFT(Atalanta[[#This Row],[TOT POT]],2))</f>
        <v>80</v>
      </c>
    </row>
    <row r="16" spans="1:9" x14ac:dyDescent="0.25">
      <c r="A16" s="2">
        <v>94</v>
      </c>
      <c r="B16" s="2" t="s">
        <v>38</v>
      </c>
      <c r="C16" s="2">
        <v>6383</v>
      </c>
      <c r="D16" s="2" t="s">
        <v>317</v>
      </c>
      <c r="E16" s="2">
        <v>18</v>
      </c>
      <c r="F16" s="2">
        <f>VALUE(LEFT(Atalanta[[#This Row],[TOT POT]],2))</f>
        <v>63</v>
      </c>
    </row>
    <row r="17" spans="1:7" x14ac:dyDescent="0.25">
      <c r="A17" s="2">
        <v>32</v>
      </c>
      <c r="B17" s="2" t="s">
        <v>38</v>
      </c>
      <c r="C17" s="2">
        <v>6073</v>
      </c>
      <c r="D17" s="2" t="s">
        <v>318</v>
      </c>
      <c r="E17" s="2">
        <v>21</v>
      </c>
      <c r="F17" s="2">
        <f>VALUE(LEFT(Atalanta[[#This Row],[TOT POT]],2))</f>
        <v>60</v>
      </c>
    </row>
    <row r="18" spans="1:7" x14ac:dyDescent="0.25">
      <c r="A18" s="2">
        <v>95</v>
      </c>
      <c r="B18" s="2" t="s">
        <v>38</v>
      </c>
      <c r="C18" s="2">
        <v>6484</v>
      </c>
      <c r="D18" s="2" t="s">
        <v>319</v>
      </c>
      <c r="E18" s="2">
        <v>18</v>
      </c>
      <c r="F18" s="2">
        <f>VALUE(LEFT(Atalanta[[#This Row],[TOT POT]],2))</f>
        <v>64</v>
      </c>
    </row>
    <row r="19" spans="1:7" x14ac:dyDescent="0.25">
      <c r="A19" s="2">
        <v>88</v>
      </c>
      <c r="B19" s="2" t="s">
        <v>38</v>
      </c>
      <c r="C19" s="2">
        <v>7278</v>
      </c>
      <c r="D19" s="2" t="s">
        <v>320</v>
      </c>
      <c r="E19" s="2">
        <v>24</v>
      </c>
      <c r="F19" s="2">
        <f>VALUE(LEFT(Atalanta[[#This Row],[TOT POT]],2))</f>
        <v>72</v>
      </c>
    </row>
    <row r="20" spans="1:7" x14ac:dyDescent="0.25">
      <c r="A20" s="2">
        <v>7</v>
      </c>
      <c r="B20" s="2" t="s">
        <v>38</v>
      </c>
      <c r="C20" s="2">
        <v>6984</v>
      </c>
      <c r="D20" s="2" t="s">
        <v>321</v>
      </c>
      <c r="E20" s="2">
        <v>20</v>
      </c>
      <c r="F20" s="2">
        <f>VALUE(LEFT(Atalanta[[#This Row],[TOT POT]],2))</f>
        <v>69</v>
      </c>
    </row>
    <row r="21" spans="1:7" x14ac:dyDescent="0.25">
      <c r="A21" s="2">
        <v>21</v>
      </c>
      <c r="B21" s="2" t="s">
        <v>38</v>
      </c>
      <c r="C21" s="2">
        <v>7279</v>
      </c>
      <c r="D21" s="2" t="s">
        <v>323</v>
      </c>
      <c r="E21" s="2">
        <v>21</v>
      </c>
      <c r="F21" s="2">
        <f>VALUE(LEFT(Atalanta[[#This Row],[TOT POT]],2))</f>
        <v>72</v>
      </c>
    </row>
    <row r="22" spans="1:7" x14ac:dyDescent="0.25">
      <c r="A22" s="2">
        <v>9</v>
      </c>
      <c r="B22" s="2" t="s">
        <v>38</v>
      </c>
      <c r="C22" s="2">
        <v>7378</v>
      </c>
      <c r="D22" s="2" t="s">
        <v>324</v>
      </c>
      <c r="E22" s="2">
        <v>24</v>
      </c>
      <c r="F22" s="2">
        <f>VALUE(LEFT(Atalanta[[#This Row],[TOT POT]],2))</f>
        <v>73</v>
      </c>
    </row>
    <row r="23" spans="1:7" x14ac:dyDescent="0.25">
      <c r="A23" s="2">
        <v>91</v>
      </c>
      <c r="B23" s="2" t="s">
        <v>38</v>
      </c>
      <c r="C23" s="2">
        <v>7078</v>
      </c>
      <c r="D23" s="2" t="s">
        <v>325</v>
      </c>
      <c r="E23" s="2">
        <v>22</v>
      </c>
      <c r="F23" s="2">
        <f>VALUE(LEFT(Atalanta[[#This Row],[TOT POT]],2))</f>
        <v>70</v>
      </c>
    </row>
    <row r="24" spans="1:7" x14ac:dyDescent="0.25">
      <c r="A24" s="2">
        <v>8</v>
      </c>
      <c r="B24" s="2" t="s">
        <v>38</v>
      </c>
      <c r="C24" s="2">
        <v>7075</v>
      </c>
      <c r="D24" s="2" t="s">
        <v>326</v>
      </c>
      <c r="E24" s="2">
        <v>23</v>
      </c>
      <c r="F24" s="2">
        <f>VALUE(LEFT(Atalanta[[#This Row],[TOT POT]],2))</f>
        <v>70</v>
      </c>
    </row>
    <row r="25" spans="1:7" x14ac:dyDescent="0.25">
      <c r="A25" s="2">
        <v>30</v>
      </c>
      <c r="B25" s="2" t="s">
        <v>51</v>
      </c>
      <c r="C25" s="2">
        <v>6571</v>
      </c>
      <c r="D25" s="2" t="s">
        <v>328</v>
      </c>
      <c r="E25" s="2">
        <v>24</v>
      </c>
      <c r="F25" s="2">
        <f>VALUE(LEFT(Atalanta[[#This Row],[TOT POT]],2))</f>
        <v>65</v>
      </c>
      <c r="G25" s="2"/>
    </row>
    <row r="26" spans="1:7" x14ac:dyDescent="0.25">
      <c r="A26" s="2">
        <v>20</v>
      </c>
      <c r="B26" s="2" t="s">
        <v>51</v>
      </c>
      <c r="C26" s="2">
        <v>6073</v>
      </c>
      <c r="D26" s="2" t="s">
        <v>329</v>
      </c>
      <c r="E26" s="2">
        <v>20</v>
      </c>
      <c r="F26" s="2">
        <f>VALUE(LEFT(Atalanta[[#This Row],[TOT POT]],2))</f>
        <v>60</v>
      </c>
      <c r="G26" s="2"/>
    </row>
    <row r="27" spans="1:7" x14ac:dyDescent="0.25">
      <c r="A27" s="2">
        <v>28</v>
      </c>
      <c r="B27" s="2" t="s">
        <v>51</v>
      </c>
      <c r="C27" s="2">
        <v>6068</v>
      </c>
      <c r="D27" s="2" t="s">
        <v>330</v>
      </c>
      <c r="E27" s="2">
        <v>21</v>
      </c>
      <c r="F27" s="2">
        <f>VALUE(LEFT(Atalanta[[#This Row],[TOT POT]],2))</f>
        <v>60</v>
      </c>
      <c r="G27" s="2"/>
    </row>
    <row r="28" spans="1:7" x14ac:dyDescent="0.25">
      <c r="A28" s="2">
        <v>31</v>
      </c>
      <c r="B28" s="2" t="s">
        <v>51</v>
      </c>
      <c r="C28" s="2">
        <v>5862</v>
      </c>
      <c r="D28" s="2" t="s">
        <v>331</v>
      </c>
      <c r="E28" s="2">
        <v>26</v>
      </c>
      <c r="F28" s="2">
        <f>VALUE(LEFT(Atalanta[[#This Row],[TOT POT]],2))</f>
        <v>58</v>
      </c>
      <c r="G28" s="2"/>
    </row>
    <row r="29" spans="1:7" x14ac:dyDescent="0.25">
      <c r="A29" s="2">
        <v>93</v>
      </c>
      <c r="B29" s="2" t="s">
        <v>51</v>
      </c>
      <c r="C29" s="2">
        <v>7474</v>
      </c>
      <c r="D29" s="2" t="s">
        <v>332</v>
      </c>
      <c r="E29" s="2">
        <v>32</v>
      </c>
      <c r="F29" s="2">
        <f>VALUE(LEFT(Atalanta[[#This Row],[TOT POT]],2))</f>
        <v>74</v>
      </c>
      <c r="G29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1.8554687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SUM(Bologna[PuntiG])</f>
        <v>2154</v>
      </c>
    </row>
    <row r="2" spans="1:9" x14ac:dyDescent="0.25">
      <c r="A2" s="2">
        <v>83</v>
      </c>
      <c r="B2" s="2" t="s">
        <v>9</v>
      </c>
      <c r="C2" s="2">
        <v>8080</v>
      </c>
      <c r="D2" s="2" t="s">
        <v>333</v>
      </c>
      <c r="E2" s="2">
        <v>34</v>
      </c>
      <c r="F2" s="2">
        <f>VALUE(LEFT(Bologna[[#This Row],[TOT POT]],2))</f>
        <v>80</v>
      </c>
      <c r="G2" t="s">
        <v>616</v>
      </c>
    </row>
    <row r="3" spans="1:9" x14ac:dyDescent="0.25">
      <c r="A3" s="2">
        <v>25</v>
      </c>
      <c r="B3" s="2" t="s">
        <v>13</v>
      </c>
      <c r="C3" s="2">
        <v>7479</v>
      </c>
      <c r="D3" s="2" t="s">
        <v>337</v>
      </c>
      <c r="E3" s="2">
        <v>23</v>
      </c>
      <c r="F3" s="2">
        <f>VALUE(LEFT(Bologna[[#This Row],[TOT POT]],2))</f>
        <v>74</v>
      </c>
      <c r="G3" t="s">
        <v>616</v>
      </c>
    </row>
    <row r="4" spans="1:9" x14ac:dyDescent="0.25">
      <c r="A4" s="2">
        <v>5</v>
      </c>
      <c r="B4" s="2" t="s">
        <v>7</v>
      </c>
      <c r="C4" s="2">
        <v>7379</v>
      </c>
      <c r="D4" s="2" t="s">
        <v>338</v>
      </c>
      <c r="E4" s="2">
        <v>23</v>
      </c>
      <c r="F4" s="2">
        <f>VALUE(LEFT(Bologna[[#This Row],[TOT POT]],2))</f>
        <v>73</v>
      </c>
      <c r="G4" t="s">
        <v>616</v>
      </c>
    </row>
    <row r="5" spans="1:9" x14ac:dyDescent="0.25">
      <c r="A5" s="2">
        <v>16</v>
      </c>
      <c r="B5" s="2" t="s">
        <v>119</v>
      </c>
      <c r="C5" s="2">
        <v>7575</v>
      </c>
      <c r="D5" s="2" t="s">
        <v>339</v>
      </c>
      <c r="E5" s="2">
        <v>28</v>
      </c>
      <c r="F5" s="2">
        <f>VALUE(LEFT(Bologna[[#This Row],[TOT POT]],2))</f>
        <v>75</v>
      </c>
      <c r="G5" t="s">
        <v>616</v>
      </c>
    </row>
    <row r="6" spans="1:9" x14ac:dyDescent="0.25">
      <c r="A6" s="2">
        <v>9</v>
      </c>
      <c r="B6" s="2" t="s">
        <v>6</v>
      </c>
      <c r="C6" s="2">
        <v>7880</v>
      </c>
      <c r="D6" s="2" t="s">
        <v>341</v>
      </c>
      <c r="E6" s="2">
        <v>25</v>
      </c>
      <c r="F6" s="2">
        <f>VALUE(LEFT(Bologna[[#This Row],[TOT POT]],2))</f>
        <v>78</v>
      </c>
      <c r="G6" t="s">
        <v>616</v>
      </c>
    </row>
    <row r="7" spans="1:9" x14ac:dyDescent="0.25">
      <c r="A7" s="2">
        <v>7</v>
      </c>
      <c r="B7" s="2" t="s">
        <v>38</v>
      </c>
      <c r="C7" s="2">
        <v>7280</v>
      </c>
      <c r="D7" s="2" t="s">
        <v>344</v>
      </c>
      <c r="E7" s="2">
        <v>23</v>
      </c>
      <c r="F7" s="2">
        <f>VALUE(LEFT(Bologna[[#This Row],[TOT POT]],2))</f>
        <v>72</v>
      </c>
      <c r="G7" t="s">
        <v>616</v>
      </c>
    </row>
    <row r="8" spans="1:9" x14ac:dyDescent="0.25">
      <c r="A8" s="2">
        <v>15</v>
      </c>
      <c r="B8" s="2" t="s">
        <v>38</v>
      </c>
      <c r="C8" s="2">
        <v>7078</v>
      </c>
      <c r="D8" s="2" t="s">
        <v>346</v>
      </c>
      <c r="E8" s="2">
        <v>22</v>
      </c>
      <c r="F8" s="2">
        <f>VALUE(LEFT(Bologna[[#This Row],[TOT POT]],2))</f>
        <v>70</v>
      </c>
      <c r="G8" t="s">
        <v>616</v>
      </c>
    </row>
    <row r="9" spans="1:9" x14ac:dyDescent="0.25">
      <c r="A9" s="2">
        <v>18</v>
      </c>
      <c r="B9" s="2" t="s">
        <v>38</v>
      </c>
      <c r="C9" s="2">
        <v>7378</v>
      </c>
      <c r="D9" s="2" t="s">
        <v>348</v>
      </c>
      <c r="E9" s="2">
        <v>24</v>
      </c>
      <c r="F9" s="2">
        <f>VALUE(LEFT(Bologna[[#This Row],[TOT POT]],2))</f>
        <v>73</v>
      </c>
      <c r="G9" t="s">
        <v>616</v>
      </c>
    </row>
    <row r="10" spans="1:9" x14ac:dyDescent="0.25">
      <c r="A10" s="2">
        <v>24</v>
      </c>
      <c r="B10" s="2" t="s">
        <v>38</v>
      </c>
      <c r="C10" s="2">
        <v>7878</v>
      </c>
      <c r="D10" s="2" t="s">
        <v>352</v>
      </c>
      <c r="E10" s="2">
        <v>35</v>
      </c>
      <c r="F10" s="2">
        <f>VALUE(LEFT(Bologna[[#This Row],[TOT POT]],2))</f>
        <v>78</v>
      </c>
      <c r="G10" t="s">
        <v>616</v>
      </c>
    </row>
    <row r="11" spans="1:9" x14ac:dyDescent="0.25">
      <c r="A11" s="2">
        <v>3</v>
      </c>
      <c r="B11" s="2" t="s">
        <v>38</v>
      </c>
      <c r="C11" s="2">
        <v>7575</v>
      </c>
      <c r="D11" s="2" t="s">
        <v>354</v>
      </c>
      <c r="E11" s="2">
        <v>29</v>
      </c>
      <c r="F11" s="2">
        <f>VALUE(LEFT(Bologna[[#This Row],[TOT POT]],2))</f>
        <v>75</v>
      </c>
      <c r="G11" t="s">
        <v>616</v>
      </c>
    </row>
    <row r="12" spans="1:9" x14ac:dyDescent="0.25">
      <c r="A12" s="2">
        <v>77</v>
      </c>
      <c r="B12" s="2" t="s">
        <v>38</v>
      </c>
      <c r="C12" s="2">
        <v>7583</v>
      </c>
      <c r="D12" s="2" t="s">
        <v>355</v>
      </c>
      <c r="E12" s="2">
        <v>21</v>
      </c>
      <c r="F12" s="2">
        <f>VALUE(LEFT(Bologna[[#This Row],[TOT POT]],2))</f>
        <v>75</v>
      </c>
      <c r="G12" t="s">
        <v>616</v>
      </c>
    </row>
    <row r="13" spans="1:9" x14ac:dyDescent="0.25">
      <c r="A13" s="2">
        <v>35</v>
      </c>
      <c r="B13" s="2" t="s">
        <v>18</v>
      </c>
      <c r="C13" s="2">
        <v>7373</v>
      </c>
      <c r="D13" s="2" t="s">
        <v>334</v>
      </c>
      <c r="E13" s="2">
        <v>32</v>
      </c>
      <c r="F13" s="2">
        <f>VALUE(LEFT(Bologna[[#This Row],[TOT POT]],2))</f>
        <v>73</v>
      </c>
    </row>
    <row r="14" spans="1:9" x14ac:dyDescent="0.25">
      <c r="A14" s="2">
        <v>6</v>
      </c>
      <c r="B14" s="2" t="s">
        <v>27</v>
      </c>
      <c r="C14" s="2">
        <v>7676</v>
      </c>
      <c r="D14" s="2" t="s">
        <v>335</v>
      </c>
      <c r="E14" s="2">
        <v>30</v>
      </c>
      <c r="F14" s="2">
        <f>VALUE(LEFT(Bologna[[#This Row],[TOT POT]],2))</f>
        <v>76</v>
      </c>
    </row>
    <row r="15" spans="1:9" x14ac:dyDescent="0.25">
      <c r="A15" s="2">
        <v>20</v>
      </c>
      <c r="B15" s="2" t="s">
        <v>29</v>
      </c>
      <c r="C15" s="2">
        <v>7474</v>
      </c>
      <c r="D15" s="2" t="s">
        <v>336</v>
      </c>
      <c r="E15" s="2">
        <v>35</v>
      </c>
      <c r="F15" s="2">
        <f>VALUE(LEFT(Bologna[[#This Row],[TOT POT]],2))</f>
        <v>74</v>
      </c>
    </row>
    <row r="16" spans="1:9" x14ac:dyDescent="0.25">
      <c r="A16" s="2">
        <v>8</v>
      </c>
      <c r="B16" s="2" t="s">
        <v>121</v>
      </c>
      <c r="C16" s="2">
        <v>7577</v>
      </c>
      <c r="D16" s="2" t="s">
        <v>340</v>
      </c>
      <c r="E16" s="2">
        <v>25</v>
      </c>
      <c r="F16" s="2">
        <f>VALUE(LEFT(Bologna[[#This Row],[TOT POT]],2))</f>
        <v>75</v>
      </c>
    </row>
    <row r="17" spans="1:7" x14ac:dyDescent="0.25">
      <c r="A17" s="2">
        <v>10</v>
      </c>
      <c r="B17" s="2" t="s">
        <v>2</v>
      </c>
      <c r="C17" s="2">
        <v>7679</v>
      </c>
      <c r="D17" s="2" t="s">
        <v>342</v>
      </c>
      <c r="E17" s="2">
        <v>26</v>
      </c>
      <c r="F17" s="2">
        <f>VALUE(LEFT(Bologna[[#This Row],[TOT POT]],2))</f>
        <v>76</v>
      </c>
    </row>
    <row r="18" spans="1:7" x14ac:dyDescent="0.25">
      <c r="A18" s="2">
        <v>14</v>
      </c>
      <c r="B18" s="2" t="s">
        <v>3</v>
      </c>
      <c r="C18" s="2">
        <v>7381</v>
      </c>
      <c r="D18" s="2" t="s">
        <v>343</v>
      </c>
      <c r="E18" s="2">
        <v>23</v>
      </c>
      <c r="F18" s="2">
        <f>VALUE(LEFT(Bologna[[#This Row],[TOT POT]],2))</f>
        <v>73</v>
      </c>
    </row>
    <row r="19" spans="1:7" x14ac:dyDescent="0.25">
      <c r="A19" s="2">
        <v>4</v>
      </c>
      <c r="B19" s="2" t="s">
        <v>38</v>
      </c>
      <c r="C19" s="2">
        <v>7380</v>
      </c>
      <c r="D19" s="2" t="s">
        <v>345</v>
      </c>
      <c r="E19" s="2">
        <v>23</v>
      </c>
      <c r="F19" s="2">
        <f>VALUE(LEFT(Bologna[[#This Row],[TOT POT]],2))</f>
        <v>73</v>
      </c>
    </row>
    <row r="20" spans="1:7" x14ac:dyDescent="0.25">
      <c r="A20" s="2">
        <v>33</v>
      </c>
      <c r="B20" s="2" t="s">
        <v>38</v>
      </c>
      <c r="C20" s="2">
        <v>6980</v>
      </c>
      <c r="D20" s="2" t="s">
        <v>347</v>
      </c>
      <c r="E20" s="2">
        <v>20</v>
      </c>
      <c r="F20" s="2">
        <f>VALUE(LEFT(Bologna[[#This Row],[TOT POT]],2))</f>
        <v>69</v>
      </c>
    </row>
    <row r="21" spans="1:7" x14ac:dyDescent="0.25">
      <c r="A21" s="2">
        <v>30</v>
      </c>
      <c r="B21" s="2" t="s">
        <v>38</v>
      </c>
      <c r="C21" s="2">
        <v>6683</v>
      </c>
      <c r="D21" s="2" t="s">
        <v>349</v>
      </c>
      <c r="E21" s="2">
        <v>19</v>
      </c>
      <c r="F21" s="2">
        <f>VALUE(LEFT(Bologna[[#This Row],[TOT POT]],2))</f>
        <v>66</v>
      </c>
    </row>
    <row r="22" spans="1:7" x14ac:dyDescent="0.25">
      <c r="A22" s="2">
        <v>2</v>
      </c>
      <c r="B22" s="2" t="s">
        <v>38</v>
      </c>
      <c r="C22" s="2">
        <v>7485</v>
      </c>
      <c r="D22" s="2" t="s">
        <v>350</v>
      </c>
      <c r="E22" s="2">
        <v>22</v>
      </c>
      <c r="F22" s="2">
        <f>VALUE(LEFT(Bologna[[#This Row],[TOT POT]],2))</f>
        <v>74</v>
      </c>
    </row>
    <row r="23" spans="1:7" x14ac:dyDescent="0.25">
      <c r="A23" s="2">
        <v>11</v>
      </c>
      <c r="B23" s="2" t="s">
        <v>38</v>
      </c>
      <c r="C23" s="2">
        <v>7780</v>
      </c>
      <c r="D23" s="2" t="s">
        <v>351</v>
      </c>
      <c r="E23" s="2">
        <v>25</v>
      </c>
      <c r="F23" s="2">
        <f>VALUE(LEFT(Bologna[[#This Row],[TOT POT]],2))</f>
        <v>77</v>
      </c>
    </row>
    <row r="24" spans="1:7" x14ac:dyDescent="0.25">
      <c r="A24" s="2">
        <v>1</v>
      </c>
      <c r="B24" s="2" t="s">
        <v>38</v>
      </c>
      <c r="C24" s="2">
        <v>7474</v>
      </c>
      <c r="D24" s="2" t="s">
        <v>353</v>
      </c>
      <c r="E24" s="2">
        <v>33</v>
      </c>
      <c r="F24" s="2">
        <f>VALUE(LEFT(Bologna[[#This Row],[TOT POT]],2))</f>
        <v>74</v>
      </c>
    </row>
    <row r="25" spans="1:7" x14ac:dyDescent="0.25">
      <c r="A25" s="2">
        <v>34</v>
      </c>
      <c r="B25" s="2" t="s">
        <v>51</v>
      </c>
      <c r="C25" s="2">
        <v>5575</v>
      </c>
      <c r="D25" s="2" t="s">
        <v>356</v>
      </c>
      <c r="E25" s="2">
        <v>17</v>
      </c>
      <c r="F25" s="2">
        <f>VALUE(LEFT(Bologna[[#This Row],[TOT POT]],2))</f>
        <v>55</v>
      </c>
      <c r="G25" s="2"/>
    </row>
    <row r="26" spans="1:7" x14ac:dyDescent="0.25">
      <c r="A26" s="2">
        <v>12</v>
      </c>
      <c r="B26" s="2" t="s">
        <v>51</v>
      </c>
      <c r="C26" s="2">
        <v>7377</v>
      </c>
      <c r="D26" s="2" t="s">
        <v>357</v>
      </c>
      <c r="E26" s="2">
        <v>24</v>
      </c>
      <c r="F26" s="2">
        <f>VALUE(LEFT(Bologna[[#This Row],[TOT POT]],2))</f>
        <v>73</v>
      </c>
      <c r="G26" s="2"/>
    </row>
    <row r="27" spans="1:7" x14ac:dyDescent="0.25">
      <c r="A27" s="2">
        <v>21</v>
      </c>
      <c r="B27" s="2" t="s">
        <v>51</v>
      </c>
      <c r="C27" s="2">
        <v>6773</v>
      </c>
      <c r="D27" s="2" t="s">
        <v>358</v>
      </c>
      <c r="E27" s="2">
        <v>24</v>
      </c>
      <c r="F27" s="2">
        <f>VALUE(LEFT(Bologna[[#This Row],[TOT POT]],2))</f>
        <v>67</v>
      </c>
      <c r="G27" s="2"/>
    </row>
    <row r="28" spans="1:7" x14ac:dyDescent="0.25">
      <c r="A28" s="2">
        <v>17</v>
      </c>
      <c r="B28" s="2" t="s">
        <v>51</v>
      </c>
      <c r="C28" s="2">
        <v>6378</v>
      </c>
      <c r="D28" s="2" t="s">
        <v>359</v>
      </c>
      <c r="E28" s="2">
        <v>19</v>
      </c>
      <c r="F28" s="2">
        <f>VALUE(LEFT(Bologna[[#This Row],[TOT POT]],2))</f>
        <v>63</v>
      </c>
      <c r="G28" s="2"/>
    </row>
    <row r="29" spans="1:7" x14ac:dyDescent="0.25">
      <c r="A29" s="2">
        <v>29</v>
      </c>
      <c r="B29" s="2" t="s">
        <v>51</v>
      </c>
      <c r="C29" s="2">
        <v>6366</v>
      </c>
      <c r="D29" s="2" t="s">
        <v>360</v>
      </c>
      <c r="E29" s="2">
        <v>25</v>
      </c>
      <c r="F29" s="2">
        <f>VALUE(LEFT(Bologna[[#This Row],[TOT POT]],2))</f>
        <v>63</v>
      </c>
      <c r="G29" s="2"/>
    </row>
    <row r="30" spans="1:7" x14ac:dyDescent="0.25">
      <c r="A30" s="2">
        <v>19</v>
      </c>
      <c r="B30" s="2" t="s">
        <v>51</v>
      </c>
      <c r="C30" s="2">
        <v>6874</v>
      </c>
      <c r="D30" s="2" t="s">
        <v>361</v>
      </c>
      <c r="E30" s="2">
        <v>24</v>
      </c>
      <c r="F30" s="2">
        <f>VALUE(LEFT(Bologna[[#This Row],[TOT POT]],2))</f>
        <v>68</v>
      </c>
      <c r="G30" s="2"/>
    </row>
    <row r="31" spans="1:7" x14ac:dyDescent="0.25">
      <c r="A31" s="2">
        <v>13</v>
      </c>
      <c r="B31" s="2" t="s">
        <v>51</v>
      </c>
      <c r="C31" s="2">
        <v>6276</v>
      </c>
      <c r="D31" s="2" t="s">
        <v>362</v>
      </c>
      <c r="E31" s="2">
        <v>19</v>
      </c>
      <c r="F31" s="2">
        <f>VALUE(LEFT(Bologna[[#This Row],[TOT POT]],2))</f>
        <v>62</v>
      </c>
      <c r="G3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85546875" bestFit="1" customWidth="1"/>
    <col min="5" max="5" width="6" bestFit="1" customWidth="1"/>
    <col min="6" max="6" width="12.85546875" bestFit="1" customWidth="1"/>
    <col min="7" max="7" width="10.7109375" bestFit="1" customWidth="1"/>
    <col min="8" max="8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1" t="s">
        <v>76</v>
      </c>
      <c r="G1" s="2" t="s">
        <v>620</v>
      </c>
      <c r="I1">
        <f>SUM(Chievo[PuntiG])</f>
        <v>2131</v>
      </c>
    </row>
    <row r="2" spans="1:9" x14ac:dyDescent="0.25">
      <c r="A2" s="2">
        <v>70</v>
      </c>
      <c r="B2" s="2" t="s">
        <v>9</v>
      </c>
      <c r="C2" s="2">
        <v>7979</v>
      </c>
      <c r="D2" s="2" t="s">
        <v>363</v>
      </c>
      <c r="E2" s="2">
        <v>38</v>
      </c>
      <c r="F2" s="1">
        <f>VALUE(LEFT(Chievo[[#This Row],[TOT POT]],2))</f>
        <v>79</v>
      </c>
      <c r="G2" t="s">
        <v>616</v>
      </c>
    </row>
    <row r="3" spans="1:9" x14ac:dyDescent="0.25">
      <c r="A3" s="2">
        <v>29</v>
      </c>
      <c r="B3" s="2" t="s">
        <v>18</v>
      </c>
      <c r="C3" s="2">
        <v>7474</v>
      </c>
      <c r="D3" s="2" t="s">
        <v>364</v>
      </c>
      <c r="E3" s="2">
        <v>31</v>
      </c>
      <c r="F3" s="1">
        <f>VALUE(LEFT(Chievo[[#This Row],[TOT POT]],2))</f>
        <v>74</v>
      </c>
      <c r="G3" t="s">
        <v>616</v>
      </c>
    </row>
    <row r="4" spans="1:9" x14ac:dyDescent="0.25">
      <c r="A4" s="2">
        <v>3</v>
      </c>
      <c r="B4" s="2" t="s">
        <v>27</v>
      </c>
      <c r="C4" s="2">
        <v>7676</v>
      </c>
      <c r="D4" s="2" t="s">
        <v>365</v>
      </c>
      <c r="E4" s="2">
        <v>38</v>
      </c>
      <c r="F4" s="1">
        <f>VALUE(LEFT(Chievo[[#This Row],[TOT POT]],2))</f>
        <v>76</v>
      </c>
      <c r="G4" t="s">
        <v>616</v>
      </c>
    </row>
    <row r="5" spans="1:9" x14ac:dyDescent="0.25">
      <c r="A5" s="2">
        <v>5</v>
      </c>
      <c r="B5" s="2" t="s">
        <v>29</v>
      </c>
      <c r="C5" s="2">
        <v>7777</v>
      </c>
      <c r="D5" s="2" t="s">
        <v>366</v>
      </c>
      <c r="E5" s="2">
        <v>36</v>
      </c>
      <c r="F5" s="1">
        <f>VALUE(LEFT(Chievo[[#This Row],[TOT POT]],2))</f>
        <v>77</v>
      </c>
      <c r="G5" t="s">
        <v>616</v>
      </c>
    </row>
    <row r="6" spans="1:9" x14ac:dyDescent="0.25">
      <c r="A6" s="2">
        <v>8</v>
      </c>
      <c r="B6" s="2" t="s">
        <v>7</v>
      </c>
      <c r="C6" s="2">
        <v>7777</v>
      </c>
      <c r="D6" s="2" t="s">
        <v>368</v>
      </c>
      <c r="E6" s="2">
        <v>29</v>
      </c>
      <c r="F6" s="1">
        <f>VALUE(LEFT(Chievo[[#This Row],[TOT POT]],2))</f>
        <v>77</v>
      </c>
      <c r="G6" t="s">
        <v>616</v>
      </c>
    </row>
    <row r="7" spans="1:9" x14ac:dyDescent="0.25">
      <c r="A7" s="2">
        <v>19</v>
      </c>
      <c r="B7" s="2" t="s">
        <v>119</v>
      </c>
      <c r="C7" s="2">
        <v>7878</v>
      </c>
      <c r="D7" s="2" t="s">
        <v>369</v>
      </c>
      <c r="E7" s="2">
        <v>28</v>
      </c>
      <c r="F7" s="1">
        <f>VALUE(LEFT(Chievo[[#This Row],[TOT POT]],2))</f>
        <v>78</v>
      </c>
      <c r="G7" t="s">
        <v>616</v>
      </c>
    </row>
    <row r="8" spans="1:9" x14ac:dyDescent="0.25">
      <c r="A8" s="2">
        <v>56</v>
      </c>
      <c r="B8" s="2" t="s">
        <v>121</v>
      </c>
      <c r="C8" s="2">
        <v>7777</v>
      </c>
      <c r="D8" s="2" t="s">
        <v>370</v>
      </c>
      <c r="E8" s="2">
        <v>30</v>
      </c>
      <c r="F8" s="1">
        <f>VALUE(LEFT(Chievo[[#This Row],[TOT POT]],2))</f>
        <v>77</v>
      </c>
      <c r="G8" t="s">
        <v>616</v>
      </c>
    </row>
    <row r="9" spans="1:9" x14ac:dyDescent="0.25">
      <c r="A9" s="2">
        <v>23</v>
      </c>
      <c r="B9" s="2" t="s">
        <v>37</v>
      </c>
      <c r="C9" s="2">
        <v>8080</v>
      </c>
      <c r="D9" s="2" t="s">
        <v>371</v>
      </c>
      <c r="E9" s="2">
        <v>31</v>
      </c>
      <c r="F9" s="1">
        <f>VALUE(LEFT(Chievo[[#This Row],[TOT POT]],2))</f>
        <v>80</v>
      </c>
      <c r="G9" t="s">
        <v>616</v>
      </c>
    </row>
    <row r="10" spans="1:9" x14ac:dyDescent="0.25">
      <c r="A10" s="2">
        <v>45</v>
      </c>
      <c r="B10" s="2" t="s">
        <v>287</v>
      </c>
      <c r="C10" s="2">
        <v>7578</v>
      </c>
      <c r="D10" s="2" t="s">
        <v>373</v>
      </c>
      <c r="E10" s="2">
        <v>25</v>
      </c>
      <c r="F10" s="1">
        <f>VALUE(LEFT(Chievo[[#This Row],[TOT POT]],2))</f>
        <v>75</v>
      </c>
      <c r="G10" t="s">
        <v>616</v>
      </c>
    </row>
    <row r="11" spans="1:9" x14ac:dyDescent="0.25">
      <c r="A11" s="2">
        <v>40</v>
      </c>
      <c r="B11" s="2" t="s">
        <v>38</v>
      </c>
      <c r="C11" s="2">
        <v>7676</v>
      </c>
      <c r="D11" s="2" t="s">
        <v>375</v>
      </c>
      <c r="E11" s="2">
        <v>30</v>
      </c>
      <c r="F11" s="1">
        <f>VALUE(LEFT(Chievo[[#This Row],[TOT POT]],2))</f>
        <v>76</v>
      </c>
      <c r="G11" t="s">
        <v>616</v>
      </c>
    </row>
    <row r="12" spans="1:9" x14ac:dyDescent="0.25">
      <c r="A12" s="2">
        <v>77</v>
      </c>
      <c r="B12" s="2" t="s">
        <v>38</v>
      </c>
      <c r="C12" s="2">
        <v>7080</v>
      </c>
      <c r="D12" s="2" t="s">
        <v>376</v>
      </c>
      <c r="E12" s="2">
        <v>21</v>
      </c>
      <c r="F12" s="1">
        <f>VALUE(LEFT(Chievo[[#This Row],[TOT POT]],2))</f>
        <v>70</v>
      </c>
      <c r="G12" t="s">
        <v>616</v>
      </c>
    </row>
    <row r="13" spans="1:9" x14ac:dyDescent="0.25">
      <c r="A13" s="2">
        <v>18</v>
      </c>
      <c r="B13" s="2" t="s">
        <v>13</v>
      </c>
      <c r="C13" s="2">
        <v>7373</v>
      </c>
      <c r="D13" s="2" t="s">
        <v>367</v>
      </c>
      <c r="E13" s="2">
        <v>36</v>
      </c>
      <c r="F13" s="1">
        <f>VALUE(LEFT(Chievo[[#This Row],[TOT POT]],2))</f>
        <v>73</v>
      </c>
    </row>
    <row r="14" spans="1:9" x14ac:dyDescent="0.25">
      <c r="A14" s="2">
        <v>20</v>
      </c>
      <c r="B14" s="2" t="s">
        <v>285</v>
      </c>
      <c r="C14" s="2">
        <v>7376</v>
      </c>
      <c r="D14" s="2" t="s">
        <v>372</v>
      </c>
      <c r="E14" s="2">
        <v>26</v>
      </c>
      <c r="F14" s="1">
        <f>VALUE(LEFT(Chievo[[#This Row],[TOT POT]],2))</f>
        <v>73</v>
      </c>
    </row>
    <row r="15" spans="1:9" x14ac:dyDescent="0.25">
      <c r="A15" s="2">
        <v>69</v>
      </c>
      <c r="B15" s="2" t="s">
        <v>38</v>
      </c>
      <c r="C15" s="2">
        <v>7676</v>
      </c>
      <c r="D15" s="2" t="s">
        <v>374</v>
      </c>
      <c r="E15" s="2">
        <v>32</v>
      </c>
      <c r="F15" s="1">
        <f>VALUE(LEFT(Chievo[[#This Row],[TOT POT]],2))</f>
        <v>76</v>
      </c>
    </row>
    <row r="16" spans="1:9" x14ac:dyDescent="0.25">
      <c r="A16" s="2">
        <v>11</v>
      </c>
      <c r="B16" s="2" t="s">
        <v>38</v>
      </c>
      <c r="C16" s="2">
        <v>6377</v>
      </c>
      <c r="D16" s="2" t="s">
        <v>377</v>
      </c>
      <c r="E16" s="2">
        <v>19</v>
      </c>
      <c r="F16" s="1">
        <f>VALUE(LEFT(Chievo[[#This Row],[TOT POT]],2))</f>
        <v>63</v>
      </c>
      <c r="G16" s="2"/>
    </row>
    <row r="17" spans="1:7" x14ac:dyDescent="0.25">
      <c r="A17" s="2">
        <v>44</v>
      </c>
      <c r="B17" s="2" t="s">
        <v>38</v>
      </c>
      <c r="C17" s="2">
        <v>6572</v>
      </c>
      <c r="D17" s="2" t="s">
        <v>378</v>
      </c>
      <c r="E17" s="2">
        <v>23</v>
      </c>
      <c r="F17" s="1">
        <f>VALUE(LEFT(Chievo[[#This Row],[TOT POT]],2))</f>
        <v>65</v>
      </c>
      <c r="G17" s="2"/>
    </row>
    <row r="18" spans="1:7" x14ac:dyDescent="0.25">
      <c r="A18" s="2">
        <v>4</v>
      </c>
      <c r="B18" s="2" t="s">
        <v>38</v>
      </c>
      <c r="C18" s="2">
        <v>7477</v>
      </c>
      <c r="D18" s="2" t="s">
        <v>379</v>
      </c>
      <c r="E18" s="2">
        <v>26</v>
      </c>
      <c r="F18" s="1">
        <f>VALUE(LEFT(Chievo[[#This Row],[TOT POT]],2))</f>
        <v>74</v>
      </c>
      <c r="G18" s="2"/>
    </row>
    <row r="19" spans="1:7" x14ac:dyDescent="0.25">
      <c r="A19" s="2">
        <v>12</v>
      </c>
      <c r="B19" s="2" t="s">
        <v>38</v>
      </c>
      <c r="C19" s="2">
        <v>7676</v>
      </c>
      <c r="D19" s="2" t="s">
        <v>380</v>
      </c>
      <c r="E19" s="2">
        <v>35</v>
      </c>
      <c r="F19" s="1">
        <f>VALUE(LEFT(Chievo[[#This Row],[TOT POT]],2))</f>
        <v>76</v>
      </c>
      <c r="G19" s="2"/>
    </row>
    <row r="20" spans="1:7" x14ac:dyDescent="0.25">
      <c r="A20" s="2">
        <v>21</v>
      </c>
      <c r="B20" s="2" t="s">
        <v>38</v>
      </c>
      <c r="C20" s="2">
        <v>7272</v>
      </c>
      <c r="D20" s="2" t="s">
        <v>381</v>
      </c>
      <c r="E20" s="2">
        <v>33</v>
      </c>
      <c r="F20" s="1">
        <f>VALUE(LEFT(Chievo[[#This Row],[TOT POT]],2))</f>
        <v>72</v>
      </c>
      <c r="G20" s="2"/>
    </row>
    <row r="21" spans="1:7" x14ac:dyDescent="0.25">
      <c r="A21" s="2">
        <v>7</v>
      </c>
      <c r="B21" s="2" t="s">
        <v>38</v>
      </c>
      <c r="C21" s="2">
        <v>7078</v>
      </c>
      <c r="D21" s="2" t="s">
        <v>382</v>
      </c>
      <c r="E21" s="2">
        <v>23</v>
      </c>
      <c r="F21" s="1">
        <f>VALUE(LEFT(Chievo[[#This Row],[TOT POT]],2))</f>
        <v>70</v>
      </c>
      <c r="G21" s="2"/>
    </row>
    <row r="22" spans="1:7" x14ac:dyDescent="0.25">
      <c r="A22" s="2">
        <v>90</v>
      </c>
      <c r="B22" s="2" t="s">
        <v>38</v>
      </c>
      <c r="C22" s="2">
        <v>7074</v>
      </c>
      <c r="D22" s="2" t="s">
        <v>383</v>
      </c>
      <c r="E22" s="2">
        <v>27</v>
      </c>
      <c r="F22" s="1">
        <f>VALUE(LEFT(Chievo[[#This Row],[TOT POT]],2))</f>
        <v>70</v>
      </c>
      <c r="G22" s="2"/>
    </row>
    <row r="23" spans="1:7" x14ac:dyDescent="0.25">
      <c r="A23" s="2">
        <v>10</v>
      </c>
      <c r="B23" s="2" t="s">
        <v>38</v>
      </c>
      <c r="C23" s="2">
        <v>6982</v>
      </c>
      <c r="D23" s="2" t="s">
        <v>384</v>
      </c>
      <c r="E23" s="2">
        <v>20</v>
      </c>
      <c r="F23" s="1">
        <f>VALUE(LEFT(Chievo[[#This Row],[TOT POT]],2))</f>
        <v>69</v>
      </c>
      <c r="G23" s="2"/>
    </row>
    <row r="24" spans="1:7" x14ac:dyDescent="0.25">
      <c r="A24" s="2">
        <v>31</v>
      </c>
      <c r="B24" s="2" t="s">
        <v>38</v>
      </c>
      <c r="C24" s="2">
        <v>7373</v>
      </c>
      <c r="D24" s="2" t="s">
        <v>385</v>
      </c>
      <c r="E24" s="2">
        <v>38</v>
      </c>
      <c r="F24" s="1">
        <f>VALUE(LEFT(Chievo[[#This Row],[TOT POT]],2))</f>
        <v>73</v>
      </c>
      <c r="G24" s="2"/>
    </row>
    <row r="25" spans="1:7" x14ac:dyDescent="0.25">
      <c r="A25" s="2">
        <v>43</v>
      </c>
      <c r="B25" s="2" t="s">
        <v>51</v>
      </c>
      <c r="C25" s="2">
        <v>6169</v>
      </c>
      <c r="D25" s="2" t="s">
        <v>386</v>
      </c>
      <c r="E25" s="2">
        <v>21</v>
      </c>
      <c r="F25" s="1">
        <f>VALUE(LEFT(Chievo[[#This Row],[TOT POT]],2))</f>
        <v>61</v>
      </c>
      <c r="G25" s="2"/>
    </row>
    <row r="26" spans="1:7" x14ac:dyDescent="0.25">
      <c r="A26" s="2">
        <v>97</v>
      </c>
      <c r="B26" s="2" t="s">
        <v>51</v>
      </c>
      <c r="C26" s="2">
        <v>6073</v>
      </c>
      <c r="D26" s="2" t="s">
        <v>387</v>
      </c>
      <c r="E26" s="2">
        <v>20</v>
      </c>
      <c r="F26" s="1">
        <f>VALUE(LEFT(Chievo[[#This Row],[TOT POT]],2))</f>
        <v>60</v>
      </c>
      <c r="G26" s="2"/>
    </row>
    <row r="27" spans="1:7" x14ac:dyDescent="0.25">
      <c r="A27" s="2">
        <v>98</v>
      </c>
      <c r="B27" s="2" t="s">
        <v>51</v>
      </c>
      <c r="C27" s="2">
        <v>6074</v>
      </c>
      <c r="D27" s="2" t="s">
        <v>388</v>
      </c>
      <c r="E27" s="2">
        <v>19</v>
      </c>
      <c r="F27" s="1">
        <f>VALUE(LEFT(Chievo[[#This Row],[TOT POT]],2))</f>
        <v>60</v>
      </c>
      <c r="G27" s="2"/>
    </row>
    <row r="28" spans="1:7" x14ac:dyDescent="0.25">
      <c r="A28" s="2">
        <v>9</v>
      </c>
      <c r="B28" s="2" t="s">
        <v>51</v>
      </c>
      <c r="C28" s="2">
        <v>7077</v>
      </c>
      <c r="D28" s="2" t="s">
        <v>389</v>
      </c>
      <c r="E28" s="2">
        <v>22</v>
      </c>
      <c r="F28" s="1">
        <f>VALUE(LEFT(Chievo[[#This Row],[TOT POT]],2))</f>
        <v>70</v>
      </c>
      <c r="G28" s="2"/>
    </row>
    <row r="29" spans="1:7" x14ac:dyDescent="0.25">
      <c r="A29" s="2">
        <v>1</v>
      </c>
      <c r="B29" s="2" t="s">
        <v>51</v>
      </c>
      <c r="C29" s="2">
        <v>5974</v>
      </c>
      <c r="D29" s="2" t="s">
        <v>390</v>
      </c>
      <c r="E29" s="2">
        <v>18</v>
      </c>
      <c r="F29" s="1">
        <f>VALUE(LEFT(Chievo[[#This Row],[TOT POT]],2))</f>
        <v>59</v>
      </c>
      <c r="G29" s="2"/>
    </row>
    <row r="30" spans="1:7" x14ac:dyDescent="0.25">
      <c r="A30" s="2">
        <v>14</v>
      </c>
      <c r="B30" s="2" t="s">
        <v>51</v>
      </c>
      <c r="C30" s="2">
        <v>6773</v>
      </c>
      <c r="D30" s="2" t="s">
        <v>391</v>
      </c>
      <c r="E30" s="2">
        <v>23</v>
      </c>
      <c r="F30" s="1">
        <f>VALUE(LEFT(Chievo[[#This Row],[TOT POT]],2))</f>
        <v>67</v>
      </c>
      <c r="G30" s="2"/>
    </row>
    <row r="31" spans="1:7" x14ac:dyDescent="0.25">
      <c r="A31" s="2">
        <v>55</v>
      </c>
      <c r="B31" s="2" t="s">
        <v>51</v>
      </c>
      <c r="C31" s="2">
        <v>6180</v>
      </c>
      <c r="D31" s="2" t="s">
        <v>392</v>
      </c>
      <c r="E31" s="2">
        <v>17</v>
      </c>
      <c r="F31" s="1">
        <f>VALUE(LEFT(Chievo[[#This Row],[TOT POT]],2))</f>
        <v>61</v>
      </c>
      <c r="G3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4" sqref="G4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18.7109375" bestFit="1" customWidth="1"/>
    <col min="5" max="5" width="6" bestFit="1" customWidth="1"/>
    <col min="6" max="6" width="11.85546875" bestFit="1" customWidth="1"/>
    <col min="7" max="7" width="10.7109375" bestFit="1" customWidth="1"/>
    <col min="8" max="8" width="6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SUM(Genoa[PuntiG])</f>
        <v>2096</v>
      </c>
    </row>
    <row r="2" spans="1:9" x14ac:dyDescent="0.25">
      <c r="A2" s="2">
        <v>1</v>
      </c>
      <c r="B2" s="2" t="s">
        <v>9</v>
      </c>
      <c r="C2" s="2">
        <v>8388</v>
      </c>
      <c r="D2" s="2" t="s">
        <v>393</v>
      </c>
      <c r="E2" s="2">
        <v>24</v>
      </c>
      <c r="F2" s="2">
        <f>VALUE(LEFT(Genoa[[#This Row],[TOT POT]],2))</f>
        <v>83</v>
      </c>
      <c r="G2" t="s">
        <v>616</v>
      </c>
    </row>
    <row r="3" spans="1:9" x14ac:dyDescent="0.25">
      <c r="A3" s="2">
        <v>14</v>
      </c>
      <c r="B3" s="2" t="s">
        <v>27</v>
      </c>
      <c r="C3" s="2">
        <v>6875</v>
      </c>
      <c r="D3" s="2" t="s">
        <v>394</v>
      </c>
      <c r="E3" s="2">
        <v>23</v>
      </c>
      <c r="F3" s="2">
        <f>VALUE(LEFT(Genoa[[#This Row],[TOT POT]],2))</f>
        <v>68</v>
      </c>
      <c r="G3" t="s">
        <v>616</v>
      </c>
    </row>
    <row r="4" spans="1:9" x14ac:dyDescent="0.25">
      <c r="A4" s="2">
        <v>13</v>
      </c>
      <c r="B4" s="2" t="s">
        <v>11</v>
      </c>
      <c r="C4" s="2">
        <v>7676</v>
      </c>
      <c r="D4" s="2" t="s">
        <v>395</v>
      </c>
      <c r="E4" s="2">
        <v>32</v>
      </c>
      <c r="F4" s="2">
        <f>VALUE(LEFT(Genoa[[#This Row],[TOT POT]],2))</f>
        <v>76</v>
      </c>
      <c r="G4" t="s">
        <v>616</v>
      </c>
    </row>
    <row r="5" spans="1:9" x14ac:dyDescent="0.25">
      <c r="A5" s="2">
        <v>44</v>
      </c>
      <c r="B5" s="2" t="s">
        <v>121</v>
      </c>
      <c r="C5" s="2">
        <v>7878</v>
      </c>
      <c r="D5" s="2" t="s">
        <v>399</v>
      </c>
      <c r="E5" s="2">
        <v>31</v>
      </c>
      <c r="F5" s="2">
        <f>VALUE(LEFT(Genoa[[#This Row],[TOT POT]],2))</f>
        <v>78</v>
      </c>
      <c r="G5" t="s">
        <v>616</v>
      </c>
    </row>
    <row r="6" spans="1:9" x14ac:dyDescent="0.25">
      <c r="A6" s="2">
        <v>93</v>
      </c>
      <c r="B6" s="2" t="s">
        <v>5</v>
      </c>
      <c r="C6" s="2">
        <v>7882</v>
      </c>
      <c r="D6" s="2" t="s">
        <v>400</v>
      </c>
      <c r="E6" s="2">
        <v>24</v>
      </c>
      <c r="F6" s="2">
        <f>VALUE(LEFT(Genoa[[#This Row],[TOT POT]],2))</f>
        <v>78</v>
      </c>
      <c r="G6" t="s">
        <v>616</v>
      </c>
    </row>
    <row r="7" spans="1:9" x14ac:dyDescent="0.25">
      <c r="A7" s="2">
        <v>11</v>
      </c>
      <c r="B7" s="2" t="s">
        <v>3</v>
      </c>
      <c r="C7" s="2">
        <v>7070</v>
      </c>
      <c r="D7" s="2" t="s">
        <v>403</v>
      </c>
      <c r="E7" s="2">
        <v>28</v>
      </c>
      <c r="F7" s="2">
        <f>VALUE(LEFT(Genoa[[#This Row],[TOT POT]],2))</f>
        <v>70</v>
      </c>
      <c r="G7" t="s">
        <v>616</v>
      </c>
    </row>
    <row r="8" spans="1:9" x14ac:dyDescent="0.25">
      <c r="A8" s="2">
        <v>4</v>
      </c>
      <c r="B8" s="2" t="s">
        <v>38</v>
      </c>
      <c r="C8" s="2">
        <v>7275</v>
      </c>
      <c r="D8" s="2" t="s">
        <v>407</v>
      </c>
      <c r="E8" s="2">
        <v>26</v>
      </c>
      <c r="F8" s="2">
        <f>VALUE(LEFT(Genoa[[#This Row],[TOT POT]],2))</f>
        <v>72</v>
      </c>
      <c r="G8" t="s">
        <v>616</v>
      </c>
    </row>
    <row r="9" spans="1:9" x14ac:dyDescent="0.25">
      <c r="A9" s="2">
        <v>20</v>
      </c>
      <c r="B9" s="2" t="s">
        <v>38</v>
      </c>
      <c r="C9" s="2">
        <v>7171</v>
      </c>
      <c r="D9" s="2" t="s">
        <v>408</v>
      </c>
      <c r="E9" s="2">
        <v>30</v>
      </c>
      <c r="F9" s="2">
        <f>VALUE(LEFT(Genoa[[#This Row],[TOT POT]],2))</f>
        <v>71</v>
      </c>
      <c r="G9" t="s">
        <v>616</v>
      </c>
    </row>
    <row r="10" spans="1:9" x14ac:dyDescent="0.25">
      <c r="A10" s="2">
        <v>87</v>
      </c>
      <c r="B10" s="2" t="s">
        <v>38</v>
      </c>
      <c r="C10" s="2">
        <v>7575</v>
      </c>
      <c r="D10" s="2" t="s">
        <v>411</v>
      </c>
      <c r="E10" s="2">
        <v>30</v>
      </c>
      <c r="F10" s="2">
        <f>VALUE(LEFT(Genoa[[#This Row],[TOT POT]],2))</f>
        <v>75</v>
      </c>
      <c r="G10" t="s">
        <v>616</v>
      </c>
    </row>
    <row r="11" spans="1:9" x14ac:dyDescent="0.25">
      <c r="A11" s="2">
        <v>40</v>
      </c>
      <c r="B11" s="2" t="s">
        <v>51</v>
      </c>
      <c r="C11" s="2">
        <v>6072</v>
      </c>
      <c r="D11" s="2" t="s">
        <v>417</v>
      </c>
      <c r="E11" s="2">
        <v>21</v>
      </c>
      <c r="F11" s="2">
        <f>VALUE(LEFT(Genoa[[#This Row],[TOT POT]],2))</f>
        <v>60</v>
      </c>
      <c r="G11" t="s">
        <v>616</v>
      </c>
    </row>
    <row r="12" spans="1:9" x14ac:dyDescent="0.25">
      <c r="A12" s="2">
        <v>99</v>
      </c>
      <c r="B12" s="2" t="s">
        <v>51</v>
      </c>
      <c r="C12" s="2">
        <v>8080</v>
      </c>
      <c r="D12" s="2" t="s">
        <v>618</v>
      </c>
      <c r="E12" s="2">
        <v>17</v>
      </c>
      <c r="F12" s="2">
        <f>VALUE(LEFT(Genoa[[#This Row],[TOT POT]],2))</f>
        <v>80</v>
      </c>
      <c r="G12" t="s">
        <v>616</v>
      </c>
    </row>
    <row r="13" spans="1:9" x14ac:dyDescent="0.25">
      <c r="A13" s="2">
        <v>3</v>
      </c>
      <c r="B13" s="2" t="s">
        <v>29</v>
      </c>
      <c r="C13" s="2">
        <v>7777</v>
      </c>
      <c r="D13" s="2" t="s">
        <v>396</v>
      </c>
      <c r="E13" s="2">
        <v>32</v>
      </c>
      <c r="F13" s="2">
        <f>VALUE(LEFT(Genoa[[#This Row],[TOT POT]],2))</f>
        <v>77</v>
      </c>
    </row>
    <row r="14" spans="1:9" x14ac:dyDescent="0.25">
      <c r="A14" s="2">
        <v>22</v>
      </c>
      <c r="B14" s="2" t="s">
        <v>15</v>
      </c>
      <c r="C14" s="2">
        <v>7575</v>
      </c>
      <c r="D14" s="2" t="s">
        <v>397</v>
      </c>
      <c r="E14" s="2">
        <v>27</v>
      </c>
      <c r="F14" s="2">
        <f>VALUE(LEFT(Genoa[[#This Row],[TOT POT]],2))</f>
        <v>75</v>
      </c>
    </row>
    <row r="15" spans="1:9" x14ac:dyDescent="0.25">
      <c r="A15" s="2">
        <v>8</v>
      </c>
      <c r="B15" s="2" t="s">
        <v>119</v>
      </c>
      <c r="C15" s="2">
        <v>7780</v>
      </c>
      <c r="D15" s="2" t="s">
        <v>398</v>
      </c>
      <c r="E15" s="2">
        <v>26</v>
      </c>
      <c r="F15" s="2">
        <f>VALUE(LEFT(Genoa[[#This Row],[TOT POT]],2))</f>
        <v>77</v>
      </c>
    </row>
    <row r="16" spans="1:9" x14ac:dyDescent="0.25">
      <c r="A16" s="2">
        <v>19</v>
      </c>
      <c r="B16" s="2" t="s">
        <v>6</v>
      </c>
      <c r="C16" s="2">
        <v>7474</v>
      </c>
      <c r="D16" s="2" t="s">
        <v>401</v>
      </c>
      <c r="E16" s="2">
        <v>34</v>
      </c>
      <c r="F16" s="2">
        <f>VALUE(LEFT(Genoa[[#This Row],[TOT POT]],2))</f>
        <v>74</v>
      </c>
    </row>
    <row r="17" spans="1:6" x14ac:dyDescent="0.25">
      <c r="A17" s="2">
        <v>10</v>
      </c>
      <c r="B17" s="2" t="s">
        <v>2</v>
      </c>
      <c r="C17" s="2">
        <v>7677</v>
      </c>
      <c r="D17" s="2" t="s">
        <v>402</v>
      </c>
      <c r="E17" s="2">
        <v>27</v>
      </c>
      <c r="F17" s="2">
        <f>VALUE(LEFT(Genoa[[#This Row],[TOT POT]],2))</f>
        <v>76</v>
      </c>
    </row>
    <row r="18" spans="1:6" x14ac:dyDescent="0.25">
      <c r="A18" s="2">
        <v>17</v>
      </c>
      <c r="B18" s="2" t="s">
        <v>38</v>
      </c>
      <c r="C18" s="2">
        <v>7272</v>
      </c>
      <c r="D18" s="2" t="s">
        <v>404</v>
      </c>
      <c r="E18" s="2">
        <v>33</v>
      </c>
      <c r="F18" s="2">
        <f>VALUE(LEFT(Genoa[[#This Row],[TOT POT]],2))</f>
        <v>72</v>
      </c>
    </row>
    <row r="19" spans="1:6" x14ac:dyDescent="0.25">
      <c r="A19" s="2">
        <v>30</v>
      </c>
      <c r="B19" s="2" t="s">
        <v>38</v>
      </c>
      <c r="C19" s="2">
        <v>7575</v>
      </c>
      <c r="D19" s="2" t="s">
        <v>405</v>
      </c>
      <c r="E19" s="2">
        <v>32</v>
      </c>
      <c r="F19" s="2">
        <f>VALUE(LEFT(Genoa[[#This Row],[TOT POT]],2))</f>
        <v>75</v>
      </c>
    </row>
    <row r="20" spans="1:6" x14ac:dyDescent="0.25">
      <c r="A20" s="2">
        <v>18</v>
      </c>
      <c r="B20" s="2" t="s">
        <v>38</v>
      </c>
      <c r="C20" s="2">
        <v>6767</v>
      </c>
      <c r="D20" s="2" t="s">
        <v>406</v>
      </c>
      <c r="E20" s="2">
        <v>29</v>
      </c>
      <c r="F20" s="2">
        <f>VALUE(LEFT(Genoa[[#This Row],[TOT POT]],2))</f>
        <v>67</v>
      </c>
    </row>
    <row r="21" spans="1:6" x14ac:dyDescent="0.25">
      <c r="A21" s="2">
        <v>9</v>
      </c>
      <c r="B21" s="2" t="s">
        <v>38</v>
      </c>
      <c r="C21" s="2">
        <v>7479</v>
      </c>
      <c r="D21" s="2" t="s">
        <v>409</v>
      </c>
      <c r="E21" s="2">
        <v>24</v>
      </c>
      <c r="F21" s="2">
        <f>VALUE(LEFT(Genoa[[#This Row],[TOT POT]],2))</f>
        <v>74</v>
      </c>
    </row>
    <row r="22" spans="1:6" x14ac:dyDescent="0.25">
      <c r="A22" s="2">
        <v>2</v>
      </c>
      <c r="B22" s="2" t="s">
        <v>38</v>
      </c>
      <c r="C22" s="2">
        <v>7575</v>
      </c>
      <c r="D22" s="2" t="s">
        <v>410</v>
      </c>
      <c r="E22" s="2">
        <v>34</v>
      </c>
      <c r="F22" s="2">
        <f>VALUE(LEFT(Genoa[[#This Row],[TOT POT]],2))</f>
        <v>75</v>
      </c>
    </row>
    <row r="23" spans="1:6" x14ac:dyDescent="0.25">
      <c r="A23" s="2">
        <v>16</v>
      </c>
      <c r="B23" s="2" t="s">
        <v>38</v>
      </c>
      <c r="C23" s="2">
        <v>7070</v>
      </c>
      <c r="D23" s="2" t="s">
        <v>412</v>
      </c>
      <c r="E23" s="2">
        <v>28</v>
      </c>
      <c r="F23" s="2">
        <f>VALUE(LEFT(Genoa[[#This Row],[TOT POT]],2))</f>
        <v>70</v>
      </c>
    </row>
    <row r="24" spans="1:6" x14ac:dyDescent="0.25">
      <c r="A24" s="2">
        <v>23</v>
      </c>
      <c r="B24" s="2" t="s">
        <v>38</v>
      </c>
      <c r="C24" s="2">
        <v>7274</v>
      </c>
      <c r="D24" s="2" t="s">
        <v>413</v>
      </c>
      <c r="E24" s="2">
        <v>28</v>
      </c>
      <c r="F24" s="2">
        <f>VALUE(LEFT(Genoa[[#This Row],[TOT POT]],2))</f>
        <v>72</v>
      </c>
    </row>
    <row r="25" spans="1:6" x14ac:dyDescent="0.25">
      <c r="A25" s="2">
        <v>21</v>
      </c>
      <c r="B25" s="2" t="s">
        <v>38</v>
      </c>
      <c r="C25" s="2">
        <v>7281</v>
      </c>
      <c r="D25" s="2" t="s">
        <v>414</v>
      </c>
      <c r="E25" s="2">
        <v>23</v>
      </c>
      <c r="F25" s="2">
        <f>VALUE(LEFT(Genoa[[#This Row],[TOT POT]],2))</f>
        <v>72</v>
      </c>
    </row>
    <row r="26" spans="1:6" x14ac:dyDescent="0.25">
      <c r="A26" s="2">
        <v>27</v>
      </c>
      <c r="B26" s="2" t="s">
        <v>38</v>
      </c>
      <c r="C26" s="2">
        <v>7280</v>
      </c>
      <c r="D26" s="2" t="s">
        <v>415</v>
      </c>
      <c r="E26" s="2">
        <v>23</v>
      </c>
      <c r="F26" s="2">
        <f>VALUE(LEFT(Genoa[[#This Row],[TOT POT]],2))</f>
        <v>72</v>
      </c>
    </row>
    <row r="27" spans="1:6" x14ac:dyDescent="0.25">
      <c r="A27" s="2">
        <v>42</v>
      </c>
      <c r="B27" s="2" t="s">
        <v>51</v>
      </c>
      <c r="C27" s="2">
        <v>7075</v>
      </c>
      <c r="D27" s="2" t="s">
        <v>416</v>
      </c>
      <c r="E27" s="2">
        <v>25</v>
      </c>
      <c r="F27" s="2">
        <f>VALUE(LEFT(Genoa[[#This Row],[TOT POT]],2))</f>
        <v>70</v>
      </c>
    </row>
    <row r="28" spans="1:6" x14ac:dyDescent="0.25">
      <c r="A28" s="2">
        <v>38</v>
      </c>
      <c r="B28" s="2" t="s">
        <v>51</v>
      </c>
      <c r="C28" s="2">
        <v>6471</v>
      </c>
      <c r="D28" s="2" t="s">
        <v>418</v>
      </c>
      <c r="E28" s="2">
        <v>23</v>
      </c>
      <c r="F28" s="2">
        <f>VALUE(LEFT(Genoa[[#This Row],[TOT POT]],2))</f>
        <v>64</v>
      </c>
    </row>
    <row r="29" spans="1:6" x14ac:dyDescent="0.25">
      <c r="A29" s="2">
        <v>25</v>
      </c>
      <c r="B29" s="2" t="s">
        <v>51</v>
      </c>
      <c r="C29" s="2">
        <v>6577</v>
      </c>
      <c r="D29" s="2" t="s">
        <v>419</v>
      </c>
      <c r="E29" s="2">
        <v>21</v>
      </c>
      <c r="F29" s="2">
        <f>VALUE(LEFT(Genoa[[#This Row],[TOT POT]],2))</f>
        <v>65</v>
      </c>
    </row>
    <row r="30" spans="1:6" x14ac:dyDescent="0.25">
      <c r="A30" s="2">
        <v>98</v>
      </c>
      <c r="B30" s="2" t="s">
        <v>51</v>
      </c>
      <c r="C30" s="2">
        <v>5877</v>
      </c>
      <c r="D30" s="2" t="s">
        <v>420</v>
      </c>
      <c r="E30" s="2">
        <v>19</v>
      </c>
      <c r="F30" s="2">
        <f>VALUE(LEFT(Genoa[[#This Row],[TOT POT]],2))</f>
        <v>58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6" sqref="G6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1.57031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855468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SUM(Cagliari[PuntiG])</f>
        <v>1720</v>
      </c>
    </row>
    <row r="2" spans="1:9" x14ac:dyDescent="0.25">
      <c r="A2" s="2">
        <v>28</v>
      </c>
      <c r="B2" s="2" t="s">
        <v>9</v>
      </c>
      <c r="C2" s="2">
        <v>7282</v>
      </c>
      <c r="D2" s="2" t="s">
        <v>421</v>
      </c>
      <c r="E2" s="2">
        <v>23</v>
      </c>
      <c r="F2" s="2">
        <f>VALUE(LEFT(Cagliari[[#This Row],[TOT POT]],2))</f>
        <v>72</v>
      </c>
      <c r="G2" t="s">
        <v>616</v>
      </c>
    </row>
    <row r="3" spans="1:9" x14ac:dyDescent="0.25">
      <c r="A3" s="2">
        <v>3</v>
      </c>
      <c r="B3" s="2" t="s">
        <v>27</v>
      </c>
      <c r="C3" s="2">
        <v>7777</v>
      </c>
      <c r="D3" s="2" t="s">
        <v>423</v>
      </c>
      <c r="E3" s="2">
        <v>31</v>
      </c>
      <c r="F3" s="2">
        <f>VALUE(LEFT(Cagliari[[#This Row],[TOT POT]],2))</f>
        <v>77</v>
      </c>
      <c r="G3" t="s">
        <v>616</v>
      </c>
    </row>
    <row r="4" spans="1:9" x14ac:dyDescent="0.25">
      <c r="A4" s="2">
        <v>19</v>
      </c>
      <c r="B4" s="2" t="s">
        <v>29</v>
      </c>
      <c r="C4" s="2">
        <v>7171</v>
      </c>
      <c r="D4" s="2" t="s">
        <v>424</v>
      </c>
      <c r="E4" s="2">
        <v>31</v>
      </c>
      <c r="F4" s="2">
        <f>VALUE(LEFT(Cagliari[[#This Row],[TOT POT]],2))</f>
        <v>71</v>
      </c>
      <c r="G4" t="s">
        <v>616</v>
      </c>
    </row>
    <row r="5" spans="1:9" x14ac:dyDescent="0.25">
      <c r="A5" s="2">
        <v>24</v>
      </c>
      <c r="B5" s="2" t="s">
        <v>13</v>
      </c>
      <c r="C5" s="2">
        <v>7276</v>
      </c>
      <c r="D5" s="2" t="s">
        <v>425</v>
      </c>
      <c r="E5" s="2">
        <v>25</v>
      </c>
      <c r="F5" s="2">
        <f>VALUE(LEFT(Cagliari[[#This Row],[TOT POT]],2))</f>
        <v>72</v>
      </c>
      <c r="G5" t="s">
        <v>616</v>
      </c>
    </row>
    <row r="6" spans="1:9" x14ac:dyDescent="0.25">
      <c r="A6" s="2">
        <v>21</v>
      </c>
      <c r="B6" s="2" t="s">
        <v>119</v>
      </c>
      <c r="C6" s="2">
        <v>7575</v>
      </c>
      <c r="D6" s="2" t="s">
        <v>426</v>
      </c>
      <c r="E6" s="2">
        <v>27</v>
      </c>
      <c r="F6" s="2">
        <f>VALUE(LEFT(Cagliari[[#This Row],[TOT POT]],2))</f>
        <v>75</v>
      </c>
      <c r="G6" t="s">
        <v>616</v>
      </c>
    </row>
    <row r="7" spans="1:9" x14ac:dyDescent="0.25">
      <c r="A7" s="2">
        <v>8</v>
      </c>
      <c r="B7" s="2" t="s">
        <v>12</v>
      </c>
      <c r="C7" s="2">
        <v>7676</v>
      </c>
      <c r="D7" s="2" t="s">
        <v>427</v>
      </c>
      <c r="E7" s="2">
        <v>31</v>
      </c>
      <c r="F7" s="2">
        <f>VALUE(LEFT(Cagliari[[#This Row],[TOT POT]],2))</f>
        <v>76</v>
      </c>
      <c r="G7" t="s">
        <v>616</v>
      </c>
    </row>
    <row r="8" spans="1:9" x14ac:dyDescent="0.25">
      <c r="A8" s="2">
        <v>18</v>
      </c>
      <c r="B8" s="2" t="s">
        <v>121</v>
      </c>
      <c r="C8" s="2">
        <v>7387</v>
      </c>
      <c r="D8" s="2" t="s">
        <v>428</v>
      </c>
      <c r="E8" s="2">
        <v>20</v>
      </c>
      <c r="F8" s="2">
        <f>VALUE(LEFT(Cagliari[[#This Row],[TOT POT]],2))</f>
        <v>73</v>
      </c>
      <c r="G8" t="s">
        <v>616</v>
      </c>
    </row>
    <row r="9" spans="1:9" x14ac:dyDescent="0.25">
      <c r="A9" s="2">
        <v>10</v>
      </c>
      <c r="B9" s="2" t="s">
        <v>37</v>
      </c>
      <c r="C9" s="2">
        <v>7579</v>
      </c>
      <c r="D9" s="2" t="s">
        <v>429</v>
      </c>
      <c r="E9" s="2">
        <v>25</v>
      </c>
      <c r="F9" s="2">
        <f>VALUE(LEFT(Cagliari[[#This Row],[TOT POT]],2))</f>
        <v>75</v>
      </c>
      <c r="G9" t="s">
        <v>616</v>
      </c>
    </row>
    <row r="10" spans="1:9" x14ac:dyDescent="0.25">
      <c r="A10" s="2">
        <v>25</v>
      </c>
      <c r="B10" s="2" t="s">
        <v>285</v>
      </c>
      <c r="C10" s="2">
        <v>7474</v>
      </c>
      <c r="D10" s="2" t="s">
        <v>430</v>
      </c>
      <c r="E10" s="2">
        <v>29</v>
      </c>
      <c r="F10" s="2">
        <f>VALUE(LEFT(Cagliari[[#This Row],[TOT POT]],2))</f>
        <v>74</v>
      </c>
      <c r="G10" t="s">
        <v>616</v>
      </c>
    </row>
    <row r="11" spans="1:9" x14ac:dyDescent="0.25">
      <c r="A11" s="2">
        <v>30</v>
      </c>
      <c r="B11" s="2" t="s">
        <v>287</v>
      </c>
      <c r="C11" s="2">
        <v>7777</v>
      </c>
      <c r="D11" s="2" t="s">
        <v>431</v>
      </c>
      <c r="E11" s="2">
        <v>28</v>
      </c>
      <c r="F11" s="2">
        <f>VALUE(LEFT(Cagliari[[#This Row],[TOT POT]],2))</f>
        <v>77</v>
      </c>
      <c r="G11" t="s">
        <v>616</v>
      </c>
    </row>
    <row r="12" spans="1:9" x14ac:dyDescent="0.25">
      <c r="A12" s="2">
        <v>20</v>
      </c>
      <c r="B12" s="2" t="s">
        <v>38</v>
      </c>
      <c r="C12" s="2">
        <v>7373</v>
      </c>
      <c r="D12" s="2" t="s">
        <v>442</v>
      </c>
      <c r="E12" s="2">
        <v>33</v>
      </c>
      <c r="F12" s="2">
        <f>VALUE(LEFT(Cagliari[[#This Row],[TOT POT]],2))</f>
        <v>73</v>
      </c>
      <c r="G12" t="s">
        <v>616</v>
      </c>
    </row>
    <row r="13" spans="1:9" x14ac:dyDescent="0.25">
      <c r="A13" s="2">
        <v>2</v>
      </c>
      <c r="B13" s="2" t="s">
        <v>18</v>
      </c>
      <c r="C13" s="2">
        <v>7676</v>
      </c>
      <c r="D13" s="2" t="s">
        <v>422</v>
      </c>
      <c r="E13" s="2">
        <v>29</v>
      </c>
      <c r="F13" s="2">
        <f>VALUE(LEFT(Cagliari[[#This Row],[TOT POT]],2))</f>
        <v>76</v>
      </c>
    </row>
    <row r="14" spans="1:9" x14ac:dyDescent="0.25">
      <c r="A14" s="2">
        <v>4</v>
      </c>
      <c r="B14" s="2" t="s">
        <v>38</v>
      </c>
      <c r="C14" s="2">
        <v>7171</v>
      </c>
      <c r="D14" s="2" t="s">
        <v>432</v>
      </c>
      <c r="E14" s="2">
        <v>30</v>
      </c>
      <c r="F14" s="2">
        <f>VALUE(LEFT(Cagliari[[#This Row],[TOT POT]],2))</f>
        <v>71</v>
      </c>
    </row>
    <row r="15" spans="1:9" x14ac:dyDescent="0.25">
      <c r="A15" s="2">
        <v>17</v>
      </c>
      <c r="B15" s="2" t="s">
        <v>38</v>
      </c>
      <c r="C15" s="2">
        <v>7475</v>
      </c>
      <c r="D15" s="2" t="s">
        <v>433</v>
      </c>
      <c r="E15" s="2">
        <v>27</v>
      </c>
      <c r="F15" s="2">
        <f>VALUE(LEFT(Cagliari[[#This Row],[TOT POT]],2))</f>
        <v>74</v>
      </c>
    </row>
    <row r="16" spans="1:9" x14ac:dyDescent="0.25">
      <c r="A16" s="2">
        <v>9</v>
      </c>
      <c r="B16" s="2" t="s">
        <v>38</v>
      </c>
      <c r="C16" s="2">
        <v>7073</v>
      </c>
      <c r="D16" s="2" t="s">
        <v>434</v>
      </c>
      <c r="E16" s="2">
        <v>26</v>
      </c>
      <c r="F16" s="2">
        <f>VALUE(LEFT(Cagliari[[#This Row],[TOT POT]],2))</f>
        <v>70</v>
      </c>
    </row>
    <row r="17" spans="1:7" x14ac:dyDescent="0.25">
      <c r="A17" s="2">
        <v>12</v>
      </c>
      <c r="B17" s="2" t="s">
        <v>38</v>
      </c>
      <c r="C17" s="2">
        <v>6676</v>
      </c>
      <c r="D17" s="2" t="s">
        <v>435</v>
      </c>
      <c r="E17" s="2">
        <v>20</v>
      </c>
      <c r="F17" s="2">
        <f>VALUE(LEFT(Cagliari[[#This Row],[TOT POT]],2))</f>
        <v>66</v>
      </c>
    </row>
    <row r="18" spans="1:7" x14ac:dyDescent="0.25">
      <c r="A18" s="2">
        <v>16</v>
      </c>
      <c r="B18" s="2" t="s">
        <v>38</v>
      </c>
      <c r="C18" s="2">
        <v>6874</v>
      </c>
      <c r="D18" s="2" t="s">
        <v>436</v>
      </c>
      <c r="E18" s="2">
        <v>24</v>
      </c>
      <c r="F18" s="2">
        <f>VALUE(LEFT(Cagliari[[#This Row],[TOT POT]],2))</f>
        <v>68</v>
      </c>
    </row>
    <row r="19" spans="1:7" x14ac:dyDescent="0.25">
      <c r="A19" s="2">
        <v>7</v>
      </c>
      <c r="B19" s="2" t="s">
        <v>38</v>
      </c>
      <c r="C19" s="2">
        <v>6969</v>
      </c>
      <c r="D19" s="2" t="s">
        <v>437</v>
      </c>
      <c r="E19" s="2">
        <v>37</v>
      </c>
      <c r="F19" s="2">
        <f>VALUE(LEFT(Cagliari[[#This Row],[TOT POT]],2))</f>
        <v>69</v>
      </c>
    </row>
    <row r="20" spans="1:7" x14ac:dyDescent="0.25">
      <c r="A20" s="2">
        <v>26</v>
      </c>
      <c r="B20" s="2" t="s">
        <v>38</v>
      </c>
      <c r="C20" s="2">
        <v>6479</v>
      </c>
      <c r="D20" s="2" t="s">
        <v>438</v>
      </c>
      <c r="E20" s="2">
        <v>19</v>
      </c>
      <c r="F20" s="2">
        <f>VALUE(LEFT(Cagliari[[#This Row],[TOT POT]],2))</f>
        <v>64</v>
      </c>
    </row>
    <row r="21" spans="1:7" x14ac:dyDescent="0.25">
      <c r="A21" s="2">
        <v>27</v>
      </c>
      <c r="B21" s="2" t="s">
        <v>38</v>
      </c>
      <c r="C21" s="2">
        <v>6473</v>
      </c>
      <c r="D21" s="2" t="s">
        <v>439</v>
      </c>
      <c r="E21" s="2">
        <v>22</v>
      </c>
      <c r="F21" s="2">
        <f>VALUE(LEFT(Cagliari[[#This Row],[TOT POT]],2))</f>
        <v>64</v>
      </c>
    </row>
    <row r="22" spans="1:7" x14ac:dyDescent="0.25">
      <c r="A22" s="2">
        <v>36</v>
      </c>
      <c r="B22" s="2" t="s">
        <v>38</v>
      </c>
      <c r="C22" s="2">
        <v>7373</v>
      </c>
      <c r="D22" s="2" t="s">
        <v>440</v>
      </c>
      <c r="E22" s="2">
        <v>30</v>
      </c>
      <c r="F22" s="2">
        <f>VALUE(LEFT(Cagliari[[#This Row],[TOT POT]],2))</f>
        <v>73</v>
      </c>
    </row>
    <row r="23" spans="1:7" x14ac:dyDescent="0.25">
      <c r="A23" s="2">
        <v>1</v>
      </c>
      <c r="B23" s="2" t="s">
        <v>38</v>
      </c>
      <c r="C23" s="2">
        <v>7575</v>
      </c>
      <c r="D23" s="2" t="s">
        <v>160</v>
      </c>
      <c r="E23" s="2">
        <v>35</v>
      </c>
      <c r="F23" s="2">
        <f>VALUE(LEFT(Cagliari[[#This Row],[TOT POT]],2))</f>
        <v>75</v>
      </c>
    </row>
    <row r="24" spans="1:7" x14ac:dyDescent="0.25">
      <c r="A24" s="2">
        <v>23</v>
      </c>
      <c r="B24" s="2" t="s">
        <v>38</v>
      </c>
      <c r="C24" s="2">
        <v>7274</v>
      </c>
      <c r="D24" s="2" t="s">
        <v>441</v>
      </c>
      <c r="E24" s="2">
        <v>28</v>
      </c>
      <c r="F24" s="2">
        <f>VALUE(LEFT(Cagliari[[#This Row],[TOT POT]],2))</f>
        <v>72</v>
      </c>
    </row>
    <row r="25" spans="1:7" x14ac:dyDescent="0.25">
      <c r="A25" s="2">
        <v>13</v>
      </c>
      <c r="B25" s="2" t="s">
        <v>51</v>
      </c>
      <c r="C25" s="2">
        <v>6378</v>
      </c>
      <c r="D25" s="2" t="s">
        <v>443</v>
      </c>
      <c r="E25" s="2">
        <v>20</v>
      </c>
      <c r="F25" s="2">
        <f>VALUE(LEFT(Cagliari[[#This Row],[TOT POT]],2))</f>
        <v>63</v>
      </c>
      <c r="G25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4.1406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855468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SUM(Udinese[PuntiG])</f>
        <v>2247</v>
      </c>
    </row>
    <row r="2" spans="1:9" x14ac:dyDescent="0.25">
      <c r="A2" s="2">
        <v>19</v>
      </c>
      <c r="B2" s="2" t="s">
        <v>18</v>
      </c>
      <c r="C2" s="2">
        <v>6970</v>
      </c>
      <c r="D2" s="2" t="s">
        <v>445</v>
      </c>
      <c r="E2" s="2">
        <v>26</v>
      </c>
      <c r="F2" s="2">
        <f>VALUE(LEFT(Udinese[[#This Row],[TOT POT]],2))</f>
        <v>69</v>
      </c>
      <c r="G2" t="s">
        <v>616</v>
      </c>
    </row>
    <row r="3" spans="1:9" x14ac:dyDescent="0.25">
      <c r="A3" s="2">
        <v>17</v>
      </c>
      <c r="B3" s="2" t="s">
        <v>29</v>
      </c>
      <c r="C3" s="2">
        <v>7273</v>
      </c>
      <c r="D3" s="2" t="s">
        <v>447</v>
      </c>
      <c r="E3" s="2">
        <v>27</v>
      </c>
      <c r="F3" s="2">
        <f>VALUE(LEFT(Udinese[[#This Row],[TOT POT]],2))</f>
        <v>72</v>
      </c>
      <c r="G3" t="s">
        <v>616</v>
      </c>
    </row>
    <row r="4" spans="1:9" x14ac:dyDescent="0.25">
      <c r="A4" s="2">
        <v>3</v>
      </c>
      <c r="B4" s="2" t="s">
        <v>13</v>
      </c>
      <c r="C4" s="2">
        <v>7380</v>
      </c>
      <c r="D4" s="2" t="s">
        <v>448</v>
      </c>
      <c r="E4" s="2">
        <v>22</v>
      </c>
      <c r="F4" s="2">
        <f>VALUE(LEFT(Udinese[[#This Row],[TOT POT]],2))</f>
        <v>73</v>
      </c>
      <c r="G4" t="s">
        <v>616</v>
      </c>
    </row>
    <row r="5" spans="1:9" x14ac:dyDescent="0.25">
      <c r="A5" s="2">
        <v>10</v>
      </c>
      <c r="B5" s="2" t="s">
        <v>15</v>
      </c>
      <c r="C5" s="2">
        <v>7482</v>
      </c>
      <c r="D5" s="2" t="s">
        <v>449</v>
      </c>
      <c r="E5" s="2">
        <v>23</v>
      </c>
      <c r="F5" s="2">
        <f>VALUE(LEFT(Udinese[[#This Row],[TOT POT]],2))</f>
        <v>74</v>
      </c>
      <c r="G5" t="s">
        <v>616</v>
      </c>
    </row>
    <row r="6" spans="1:9" x14ac:dyDescent="0.25">
      <c r="A6" s="2">
        <v>14</v>
      </c>
      <c r="B6" s="2" t="s">
        <v>5</v>
      </c>
      <c r="C6" s="2">
        <v>7685</v>
      </c>
      <c r="D6" s="2" t="s">
        <v>452</v>
      </c>
      <c r="E6" s="2">
        <v>21</v>
      </c>
      <c r="F6" s="2">
        <f>VALUE(LEFT(Udinese[[#This Row],[TOT POT]],2))</f>
        <v>76</v>
      </c>
      <c r="G6" t="s">
        <v>616</v>
      </c>
    </row>
    <row r="7" spans="1:9" x14ac:dyDescent="0.25">
      <c r="A7" s="2">
        <v>15</v>
      </c>
      <c r="B7" s="2" t="s">
        <v>285</v>
      </c>
      <c r="C7" s="2">
        <v>7276</v>
      </c>
      <c r="D7" s="2" t="s">
        <v>453</v>
      </c>
      <c r="E7" s="2">
        <v>25</v>
      </c>
      <c r="F7" s="2">
        <f>VALUE(LEFT(Udinese[[#This Row],[TOT POT]],2))</f>
        <v>72</v>
      </c>
      <c r="G7" t="s">
        <v>616</v>
      </c>
    </row>
    <row r="8" spans="1:9" x14ac:dyDescent="0.25">
      <c r="A8" s="2">
        <v>20</v>
      </c>
      <c r="B8" s="2" t="s">
        <v>287</v>
      </c>
      <c r="C8" s="2">
        <v>7474</v>
      </c>
      <c r="D8" s="2" t="s">
        <v>454</v>
      </c>
      <c r="E8" s="2">
        <v>33</v>
      </c>
      <c r="F8" s="2">
        <f>VALUE(LEFT(Udinese[[#This Row],[TOT POT]],2))</f>
        <v>74</v>
      </c>
      <c r="G8" t="s">
        <v>616</v>
      </c>
    </row>
    <row r="9" spans="1:9" x14ac:dyDescent="0.25">
      <c r="A9" s="2">
        <v>1</v>
      </c>
      <c r="B9" s="2" t="s">
        <v>38</v>
      </c>
      <c r="C9" s="2">
        <v>7575</v>
      </c>
      <c r="D9" s="2" t="s">
        <v>456</v>
      </c>
      <c r="E9" s="2">
        <v>39</v>
      </c>
      <c r="F9" s="2">
        <f>VALUE(LEFT(Udinese[[#This Row],[TOT POT]],2))</f>
        <v>75</v>
      </c>
      <c r="G9" t="s">
        <v>616</v>
      </c>
    </row>
    <row r="10" spans="1:9" x14ac:dyDescent="0.25">
      <c r="A10" s="2">
        <v>72</v>
      </c>
      <c r="B10" s="2" t="s">
        <v>38</v>
      </c>
      <c r="C10" s="2">
        <v>7282</v>
      </c>
      <c r="D10" s="2" t="s">
        <v>459</v>
      </c>
      <c r="E10" s="2">
        <v>22</v>
      </c>
      <c r="F10" s="2">
        <f>VALUE(LEFT(Udinese[[#This Row],[TOT POT]],2))</f>
        <v>72</v>
      </c>
      <c r="G10" t="s">
        <v>616</v>
      </c>
    </row>
    <row r="11" spans="1:9" x14ac:dyDescent="0.25">
      <c r="A11" s="2">
        <v>85</v>
      </c>
      <c r="B11" s="2" t="s">
        <v>38</v>
      </c>
      <c r="C11" s="2">
        <v>7777</v>
      </c>
      <c r="D11" s="2" t="s">
        <v>462</v>
      </c>
      <c r="E11" s="2">
        <v>32</v>
      </c>
      <c r="F11" s="2">
        <f>VALUE(LEFT(Udinese[[#This Row],[TOT POT]],2))</f>
        <v>77</v>
      </c>
      <c r="G11" t="s">
        <v>616</v>
      </c>
    </row>
    <row r="12" spans="1:9" x14ac:dyDescent="0.25">
      <c r="A12" s="2">
        <v>4</v>
      </c>
      <c r="B12" s="2" t="s">
        <v>38</v>
      </c>
      <c r="C12" s="2">
        <v>7474</v>
      </c>
      <c r="D12" s="2" t="s">
        <v>465</v>
      </c>
      <c r="E12" s="2">
        <v>28</v>
      </c>
      <c r="F12" s="2">
        <f>VALUE(LEFT(Udinese[[#This Row],[TOT POT]],2))</f>
        <v>74</v>
      </c>
      <c r="G12" t="s">
        <v>616</v>
      </c>
    </row>
    <row r="13" spans="1:9" x14ac:dyDescent="0.25">
      <c r="A13" s="2">
        <v>22</v>
      </c>
      <c r="B13" s="2" t="s">
        <v>9</v>
      </c>
      <c r="C13" s="2">
        <v>7583</v>
      </c>
      <c r="D13" s="2" t="s">
        <v>444</v>
      </c>
      <c r="E13" s="2">
        <v>21</v>
      </c>
      <c r="F13" s="2">
        <f>VALUE(LEFT(Udinese[[#This Row],[TOT POT]],2))</f>
        <v>75</v>
      </c>
    </row>
    <row r="14" spans="1:9" x14ac:dyDescent="0.25">
      <c r="A14" s="2">
        <v>5</v>
      </c>
      <c r="B14" s="2" t="s">
        <v>27</v>
      </c>
      <c r="C14" s="2">
        <v>7979</v>
      </c>
      <c r="D14" s="2" t="s">
        <v>446</v>
      </c>
      <c r="E14" s="2">
        <v>33</v>
      </c>
      <c r="F14" s="2">
        <f>VALUE(LEFT(Udinese[[#This Row],[TOT POT]],2))</f>
        <v>79</v>
      </c>
    </row>
    <row r="15" spans="1:9" x14ac:dyDescent="0.25">
      <c r="A15" s="2">
        <v>6</v>
      </c>
      <c r="B15" s="2" t="s">
        <v>119</v>
      </c>
      <c r="C15" s="2">
        <v>7586</v>
      </c>
      <c r="D15" s="2" t="s">
        <v>450</v>
      </c>
      <c r="E15" s="2">
        <v>22</v>
      </c>
      <c r="F15" s="2">
        <f>VALUE(LEFT(Udinese[[#This Row],[TOT POT]],2))</f>
        <v>75</v>
      </c>
    </row>
    <row r="16" spans="1:9" x14ac:dyDescent="0.25">
      <c r="A16" s="2">
        <v>23</v>
      </c>
      <c r="B16" s="2" t="s">
        <v>121</v>
      </c>
      <c r="C16" s="2">
        <v>7575</v>
      </c>
      <c r="D16" s="2" t="s">
        <v>451</v>
      </c>
      <c r="E16" s="2">
        <v>33</v>
      </c>
      <c r="F16" s="2">
        <f>VALUE(LEFT(Udinese[[#This Row],[TOT POT]],2))</f>
        <v>75</v>
      </c>
    </row>
    <row r="17" spans="1:7" x14ac:dyDescent="0.25">
      <c r="A17" s="2">
        <v>18</v>
      </c>
      <c r="B17" s="2" t="s">
        <v>38</v>
      </c>
      <c r="C17" s="2">
        <v>7381</v>
      </c>
      <c r="D17" s="2" t="s">
        <v>455</v>
      </c>
      <c r="E17" s="2">
        <v>22</v>
      </c>
      <c r="F17" s="2">
        <f>VALUE(LEFT(Udinese[[#This Row],[TOT POT]],2))</f>
        <v>73</v>
      </c>
    </row>
    <row r="18" spans="1:7" x14ac:dyDescent="0.25">
      <c r="A18" s="2">
        <v>7</v>
      </c>
      <c r="B18" s="2" t="s">
        <v>38</v>
      </c>
      <c r="C18" s="2">
        <v>7478</v>
      </c>
      <c r="D18" s="2" t="s">
        <v>457</v>
      </c>
      <c r="E18" s="2">
        <v>24</v>
      </c>
      <c r="F18" s="2">
        <f>VALUE(LEFT(Udinese[[#This Row],[TOT POT]],2))</f>
        <v>74</v>
      </c>
    </row>
    <row r="19" spans="1:7" x14ac:dyDescent="0.25">
      <c r="A19" s="2">
        <v>12</v>
      </c>
      <c r="B19" s="2" t="s">
        <v>38</v>
      </c>
      <c r="C19" s="2">
        <v>7074</v>
      </c>
      <c r="D19" s="2" t="s">
        <v>458</v>
      </c>
      <c r="E19" s="2">
        <v>25</v>
      </c>
      <c r="F19" s="2">
        <f>VALUE(LEFT(Udinese[[#This Row],[TOT POT]],2))</f>
        <v>70</v>
      </c>
    </row>
    <row r="20" spans="1:7" x14ac:dyDescent="0.25">
      <c r="A20" s="2">
        <v>27</v>
      </c>
      <c r="B20" s="2" t="s">
        <v>38</v>
      </c>
      <c r="C20" s="2">
        <v>7782</v>
      </c>
      <c r="D20" s="2" t="s">
        <v>460</v>
      </c>
      <c r="E20" s="2">
        <v>24</v>
      </c>
      <c r="F20" s="2">
        <f>VALUE(LEFT(Udinese[[#This Row],[TOT POT]],2))</f>
        <v>77</v>
      </c>
    </row>
    <row r="21" spans="1:7" x14ac:dyDescent="0.25">
      <c r="A21" s="2">
        <v>9</v>
      </c>
      <c r="B21" s="2" t="s">
        <v>38</v>
      </c>
      <c r="C21" s="2">
        <v>7582</v>
      </c>
      <c r="D21" s="2" t="s">
        <v>461</v>
      </c>
      <c r="E21" s="2">
        <v>23</v>
      </c>
      <c r="F21" s="2">
        <f>VALUE(LEFT(Udinese[[#This Row],[TOT POT]],2))</f>
        <v>75</v>
      </c>
    </row>
    <row r="22" spans="1:7" x14ac:dyDescent="0.25">
      <c r="A22" s="2">
        <v>96</v>
      </c>
      <c r="B22" s="2" t="s">
        <v>38</v>
      </c>
      <c r="C22" s="2">
        <v>6978</v>
      </c>
      <c r="D22" s="2" t="s">
        <v>463</v>
      </c>
      <c r="E22" s="2">
        <v>21</v>
      </c>
      <c r="F22" s="2">
        <f>VALUE(LEFT(Udinese[[#This Row],[TOT POT]],2))</f>
        <v>69</v>
      </c>
    </row>
    <row r="23" spans="1:7" x14ac:dyDescent="0.25">
      <c r="A23" s="2">
        <v>53</v>
      </c>
      <c r="B23" s="2" t="s">
        <v>38</v>
      </c>
      <c r="C23" s="2">
        <v>7379</v>
      </c>
      <c r="D23" s="2" t="s">
        <v>464</v>
      </c>
      <c r="E23" s="2">
        <v>23</v>
      </c>
      <c r="F23" s="2">
        <f>VALUE(LEFT(Udinese[[#This Row],[TOT POT]],2))</f>
        <v>73</v>
      </c>
    </row>
    <row r="24" spans="1:7" x14ac:dyDescent="0.25">
      <c r="A24" s="2">
        <v>99</v>
      </c>
      <c r="B24" s="2" t="s">
        <v>38</v>
      </c>
      <c r="C24" s="2">
        <v>6977</v>
      </c>
      <c r="D24" s="2" t="s">
        <v>466</v>
      </c>
      <c r="E24" s="2">
        <v>20</v>
      </c>
      <c r="F24" s="2">
        <f>VALUE(LEFT(Udinese[[#This Row],[TOT POT]],2))</f>
        <v>69</v>
      </c>
      <c r="G24" s="2"/>
    </row>
    <row r="25" spans="1:7" x14ac:dyDescent="0.25">
      <c r="A25" s="2">
        <v>43</v>
      </c>
      <c r="B25" s="2" t="s">
        <v>51</v>
      </c>
      <c r="C25" s="2">
        <v>6573</v>
      </c>
      <c r="D25" s="2" t="s">
        <v>467</v>
      </c>
      <c r="E25" s="2">
        <v>21</v>
      </c>
      <c r="F25" s="2">
        <f>VALUE(LEFT(Udinese[[#This Row],[TOT POT]],2))</f>
        <v>65</v>
      </c>
      <c r="G25" s="2"/>
    </row>
    <row r="26" spans="1:7" x14ac:dyDescent="0.25">
      <c r="A26" s="2">
        <v>11</v>
      </c>
      <c r="B26" s="2" t="s">
        <v>51</v>
      </c>
      <c r="C26" s="2">
        <v>6780</v>
      </c>
      <c r="D26" s="2" t="s">
        <v>468</v>
      </c>
      <c r="E26" s="2">
        <v>19</v>
      </c>
      <c r="F26" s="2">
        <f>VALUE(LEFT(Udinese[[#This Row],[TOT POT]],2))</f>
        <v>67</v>
      </c>
      <c r="G26" s="2"/>
    </row>
    <row r="27" spans="1:7" x14ac:dyDescent="0.25">
      <c r="A27" s="2">
        <v>97</v>
      </c>
      <c r="B27" s="2" t="s">
        <v>51</v>
      </c>
      <c r="C27" s="2">
        <v>6578</v>
      </c>
      <c r="D27" s="2" t="s">
        <v>469</v>
      </c>
      <c r="E27" s="2">
        <v>19</v>
      </c>
      <c r="F27" s="2">
        <f>VALUE(LEFT(Udinese[[#This Row],[TOT POT]],2))</f>
        <v>65</v>
      </c>
      <c r="G27" s="2"/>
    </row>
    <row r="28" spans="1:7" x14ac:dyDescent="0.25">
      <c r="A28" s="2">
        <v>13</v>
      </c>
      <c r="B28" s="2" t="s">
        <v>51</v>
      </c>
      <c r="C28" s="2">
        <v>5672</v>
      </c>
      <c r="D28" s="2" t="s">
        <v>470</v>
      </c>
      <c r="E28" s="2">
        <v>19</v>
      </c>
      <c r="F28" s="2">
        <f>VALUE(LEFT(Udinese[[#This Row],[TOT POT]],2))</f>
        <v>56</v>
      </c>
      <c r="G28" s="2"/>
    </row>
    <row r="29" spans="1:7" x14ac:dyDescent="0.25">
      <c r="A29" s="2">
        <v>21</v>
      </c>
      <c r="B29" s="2" t="s">
        <v>51</v>
      </c>
      <c r="C29" s="2">
        <v>6173</v>
      </c>
      <c r="D29" s="2" t="s">
        <v>471</v>
      </c>
      <c r="E29" s="2">
        <v>20</v>
      </c>
      <c r="F29" s="2">
        <f>VALUE(LEFT(Udinese[[#This Row],[TOT POT]],2))</f>
        <v>61</v>
      </c>
      <c r="G29" s="2"/>
    </row>
    <row r="30" spans="1:7" x14ac:dyDescent="0.25">
      <c r="A30" s="2">
        <v>55</v>
      </c>
      <c r="B30" s="2" t="s">
        <v>51</v>
      </c>
      <c r="C30" s="2">
        <v>5669</v>
      </c>
      <c r="D30" s="2" t="s">
        <v>472</v>
      </c>
      <c r="E30" s="2">
        <v>21</v>
      </c>
      <c r="F30" s="2">
        <f>VALUE(LEFT(Udinese[[#This Row],[TOT POT]],2))</f>
        <v>56</v>
      </c>
      <c r="G30" s="2"/>
    </row>
    <row r="31" spans="1:7" x14ac:dyDescent="0.25">
      <c r="A31" s="2">
        <v>61</v>
      </c>
      <c r="B31" s="2" t="s">
        <v>51</v>
      </c>
      <c r="C31" s="2">
        <v>6376</v>
      </c>
      <c r="D31" s="2" t="s">
        <v>473</v>
      </c>
      <c r="E31" s="2">
        <v>19</v>
      </c>
      <c r="F31" s="2">
        <f>VALUE(LEFT(Udinese[[#This Row],[TOT POT]],2))</f>
        <v>63</v>
      </c>
      <c r="G31" s="2"/>
    </row>
    <row r="32" spans="1:7" x14ac:dyDescent="0.25">
      <c r="A32" s="2">
        <v>25</v>
      </c>
      <c r="B32" s="2" t="s">
        <v>51</v>
      </c>
      <c r="C32" s="2">
        <v>5373</v>
      </c>
      <c r="D32" s="2" t="s">
        <v>474</v>
      </c>
      <c r="E32" s="2">
        <v>18</v>
      </c>
      <c r="F32" s="2">
        <f>VALUE(LEFT(Udinese[[#This Row],[TOT POT]],2))</f>
        <v>53</v>
      </c>
      <c r="G32" s="2"/>
    </row>
    <row r="33" spans="1:7" x14ac:dyDescent="0.25">
      <c r="A33" s="2">
        <v>42</v>
      </c>
      <c r="B33" s="2" t="s">
        <v>51</v>
      </c>
      <c r="C33" s="2">
        <v>6976</v>
      </c>
      <c r="D33" s="2" t="s">
        <v>475</v>
      </c>
      <c r="E33" s="2">
        <v>23</v>
      </c>
      <c r="F33" s="2">
        <f>VALUE(LEFT(Udinese[[#This Row],[TOT POT]],2))</f>
        <v>69</v>
      </c>
      <c r="G33" s="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5" sqref="G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710937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SUM(Spal[PuntiG])</f>
        <v>2011</v>
      </c>
    </row>
    <row r="2" spans="1:9" x14ac:dyDescent="0.25">
      <c r="A2" s="2">
        <v>23</v>
      </c>
      <c r="B2" s="2" t="s">
        <v>29</v>
      </c>
      <c r="C2" s="2">
        <v>6876</v>
      </c>
      <c r="D2" s="2" t="s">
        <v>479</v>
      </c>
      <c r="E2" s="2">
        <v>23</v>
      </c>
      <c r="F2" s="2">
        <f>VALUE(LEFT(Spal[[#This Row],[TOT POT]],2))</f>
        <v>68</v>
      </c>
      <c r="G2" t="s">
        <v>616</v>
      </c>
    </row>
    <row r="3" spans="1:9" x14ac:dyDescent="0.25">
      <c r="A3" s="2">
        <v>77</v>
      </c>
      <c r="B3" s="2" t="s">
        <v>7</v>
      </c>
      <c r="C3" s="2">
        <v>7680</v>
      </c>
      <c r="D3" s="2" t="s">
        <v>480</v>
      </c>
      <c r="E3" s="2">
        <v>25</v>
      </c>
      <c r="F3" s="2">
        <f>VALUE(LEFT(Spal[[#This Row],[TOT POT]],2))</f>
        <v>76</v>
      </c>
      <c r="G3" t="s">
        <v>616</v>
      </c>
    </row>
    <row r="4" spans="1:9" x14ac:dyDescent="0.25">
      <c r="A4" s="2">
        <v>29</v>
      </c>
      <c r="B4" s="2" t="s">
        <v>15</v>
      </c>
      <c r="C4" s="2">
        <v>7380</v>
      </c>
      <c r="D4" s="2" t="s">
        <v>481</v>
      </c>
      <c r="E4" s="2">
        <v>23</v>
      </c>
      <c r="F4" s="2">
        <f>VALUE(LEFT(Spal[[#This Row],[TOT POT]],2))</f>
        <v>73</v>
      </c>
      <c r="G4" t="s">
        <v>616</v>
      </c>
    </row>
    <row r="5" spans="1:9" x14ac:dyDescent="0.25">
      <c r="A5" s="2">
        <v>28</v>
      </c>
      <c r="B5" s="2" t="s">
        <v>119</v>
      </c>
      <c r="C5" s="2">
        <v>7171</v>
      </c>
      <c r="D5" s="2" t="s">
        <v>482</v>
      </c>
      <c r="E5" s="2">
        <v>30</v>
      </c>
      <c r="F5" s="2">
        <f>VALUE(LEFT(Spal[[#This Row],[TOT POT]],2))</f>
        <v>71</v>
      </c>
      <c r="G5" t="s">
        <v>616</v>
      </c>
    </row>
    <row r="6" spans="1:9" x14ac:dyDescent="0.25">
      <c r="A6" s="2">
        <v>33</v>
      </c>
      <c r="B6" s="2" t="s">
        <v>5</v>
      </c>
      <c r="C6" s="2">
        <v>6571</v>
      </c>
      <c r="D6" s="2" t="s">
        <v>484</v>
      </c>
      <c r="E6" s="2">
        <v>22</v>
      </c>
      <c r="F6" s="2">
        <f>VALUE(LEFT(Spal[[#This Row],[TOT POT]],2))</f>
        <v>65</v>
      </c>
      <c r="G6" t="s">
        <v>616</v>
      </c>
    </row>
    <row r="7" spans="1:9" x14ac:dyDescent="0.25">
      <c r="A7" s="2">
        <v>43</v>
      </c>
      <c r="B7" s="2" t="s">
        <v>285</v>
      </c>
      <c r="C7" s="2">
        <v>7677</v>
      </c>
      <c r="D7" s="2" t="s">
        <v>485</v>
      </c>
      <c r="E7" s="2">
        <v>27</v>
      </c>
      <c r="F7" s="2">
        <f>VALUE(LEFT(Spal[[#This Row],[TOT POT]],2))</f>
        <v>76</v>
      </c>
      <c r="G7" t="s">
        <v>616</v>
      </c>
    </row>
    <row r="8" spans="1:9" x14ac:dyDescent="0.25">
      <c r="A8" s="2">
        <v>21</v>
      </c>
      <c r="B8" s="2" t="s">
        <v>38</v>
      </c>
      <c r="C8" s="2">
        <v>7073</v>
      </c>
      <c r="D8" s="2" t="s">
        <v>490</v>
      </c>
      <c r="E8" s="2">
        <v>26</v>
      </c>
      <c r="F8" s="2">
        <f>VALUE(LEFT(Spal[[#This Row],[TOT POT]],2))</f>
        <v>70</v>
      </c>
      <c r="G8" t="s">
        <v>616</v>
      </c>
    </row>
    <row r="9" spans="1:9" x14ac:dyDescent="0.25">
      <c r="A9" s="2">
        <v>27</v>
      </c>
      <c r="B9" s="2" t="s">
        <v>38</v>
      </c>
      <c r="C9" s="2">
        <v>7575</v>
      </c>
      <c r="D9" s="2" t="s">
        <v>493</v>
      </c>
      <c r="E9" s="2">
        <v>33</v>
      </c>
      <c r="F9" s="2">
        <f>VALUE(LEFT(Spal[[#This Row],[TOT POT]],2))</f>
        <v>75</v>
      </c>
      <c r="G9" t="s">
        <v>616</v>
      </c>
    </row>
    <row r="10" spans="1:9" x14ac:dyDescent="0.25">
      <c r="A10" s="2">
        <v>20</v>
      </c>
      <c r="B10" s="2" t="s">
        <v>38</v>
      </c>
      <c r="C10" s="2">
        <v>7171</v>
      </c>
      <c r="D10" s="2" t="s">
        <v>495</v>
      </c>
      <c r="E10" s="2">
        <v>29</v>
      </c>
      <c r="F10" s="2">
        <f>VALUE(LEFT(Spal[[#This Row],[TOT POT]],2))</f>
        <v>71</v>
      </c>
      <c r="G10" t="s">
        <v>616</v>
      </c>
    </row>
    <row r="11" spans="1:9" x14ac:dyDescent="0.25">
      <c r="A11" s="2">
        <v>1</v>
      </c>
      <c r="B11" s="2" t="s">
        <v>38</v>
      </c>
      <c r="C11" s="2">
        <v>7482</v>
      </c>
      <c r="D11" s="2" t="s">
        <v>496</v>
      </c>
      <c r="E11" s="2">
        <v>24</v>
      </c>
      <c r="F11" s="2">
        <f>VALUE(LEFT(Spal[[#This Row],[TOT POT]],2))</f>
        <v>74</v>
      </c>
      <c r="G11" t="s">
        <v>616</v>
      </c>
    </row>
    <row r="12" spans="1:9" x14ac:dyDescent="0.25">
      <c r="A12" s="2">
        <v>7</v>
      </c>
      <c r="B12" s="2" t="s">
        <v>38</v>
      </c>
      <c r="C12" s="2">
        <v>7373</v>
      </c>
      <c r="D12" s="2" t="s">
        <v>498</v>
      </c>
      <c r="E12" s="2">
        <v>33</v>
      </c>
      <c r="F12" s="2">
        <f>VALUE(LEFT(Spal[[#This Row],[TOT POT]],2))</f>
        <v>73</v>
      </c>
      <c r="G12" t="s">
        <v>616</v>
      </c>
    </row>
    <row r="13" spans="1:9" x14ac:dyDescent="0.25">
      <c r="A13" s="2">
        <v>97</v>
      </c>
      <c r="B13" s="2" t="s">
        <v>9</v>
      </c>
      <c r="C13" s="2">
        <v>7488</v>
      </c>
      <c r="D13" s="2" t="s">
        <v>476</v>
      </c>
      <c r="E13" s="2">
        <v>20</v>
      </c>
      <c r="F13" s="2">
        <f>VALUE(LEFT(Spal[[#This Row],[TOT POT]],2))</f>
        <v>74</v>
      </c>
    </row>
    <row r="14" spans="1:9" x14ac:dyDescent="0.25">
      <c r="A14" s="2">
        <v>15</v>
      </c>
      <c r="B14" s="2" t="s">
        <v>27</v>
      </c>
      <c r="C14" s="2">
        <v>6975</v>
      </c>
      <c r="D14" s="2" t="s">
        <v>477</v>
      </c>
      <c r="E14" s="2">
        <v>23</v>
      </c>
      <c r="F14" s="2">
        <f>VALUE(LEFT(Spal[[#This Row],[TOT POT]],2))</f>
        <v>69</v>
      </c>
    </row>
    <row r="15" spans="1:9" x14ac:dyDescent="0.25">
      <c r="A15" s="2">
        <v>2</v>
      </c>
      <c r="B15" s="2" t="s">
        <v>11</v>
      </c>
      <c r="C15" s="2">
        <v>7478</v>
      </c>
      <c r="D15" s="2" t="s">
        <v>478</v>
      </c>
      <c r="E15" s="2">
        <v>25</v>
      </c>
      <c r="F15" s="2">
        <f>VALUE(LEFT(Spal[[#This Row],[TOT POT]],2))</f>
        <v>74</v>
      </c>
    </row>
    <row r="16" spans="1:9" x14ac:dyDescent="0.25">
      <c r="A16" s="2">
        <v>11</v>
      </c>
      <c r="B16" s="2" t="s">
        <v>121</v>
      </c>
      <c r="C16" s="2">
        <v>7577</v>
      </c>
      <c r="D16" s="2" t="s">
        <v>483</v>
      </c>
      <c r="E16" s="2">
        <v>25</v>
      </c>
      <c r="F16" s="2">
        <f>VALUE(LEFT(Spal[[#This Row],[TOT POT]],2))</f>
        <v>75</v>
      </c>
    </row>
    <row r="17" spans="1:7" x14ac:dyDescent="0.25">
      <c r="A17" s="2">
        <v>22</v>
      </c>
      <c r="B17" s="2" t="s">
        <v>287</v>
      </c>
      <c r="C17" s="2">
        <v>7878</v>
      </c>
      <c r="D17" s="2" t="s">
        <v>486</v>
      </c>
      <c r="E17" s="2">
        <v>35</v>
      </c>
      <c r="F17" s="2">
        <f>VALUE(LEFT(Spal[[#This Row],[TOT POT]],2))</f>
        <v>78</v>
      </c>
    </row>
    <row r="18" spans="1:7" x14ac:dyDescent="0.25">
      <c r="A18" s="2">
        <v>10</v>
      </c>
      <c r="B18" s="2" t="s">
        <v>38</v>
      </c>
      <c r="C18" s="2">
        <v>7575</v>
      </c>
      <c r="D18" s="2" t="s">
        <v>487</v>
      </c>
      <c r="E18" s="2">
        <v>35</v>
      </c>
      <c r="F18" s="2">
        <f>VALUE(LEFT(Spal[[#This Row],[TOT POT]],2))</f>
        <v>75</v>
      </c>
    </row>
    <row r="19" spans="1:7" x14ac:dyDescent="0.25">
      <c r="A19" s="2">
        <v>14</v>
      </c>
      <c r="B19" s="2" t="s">
        <v>38</v>
      </c>
      <c r="C19" s="2">
        <v>7080</v>
      </c>
      <c r="D19" s="2" t="s">
        <v>488</v>
      </c>
      <c r="E19" s="2">
        <v>22</v>
      </c>
      <c r="F19" s="2">
        <f>VALUE(LEFT(Spal[[#This Row],[TOT POT]],2))</f>
        <v>70</v>
      </c>
    </row>
    <row r="20" spans="1:7" x14ac:dyDescent="0.25">
      <c r="A20" s="2">
        <v>12</v>
      </c>
      <c r="B20" s="2" t="s">
        <v>38</v>
      </c>
      <c r="C20" s="2">
        <v>6772</v>
      </c>
      <c r="D20" s="2" t="s">
        <v>489</v>
      </c>
      <c r="E20" s="2">
        <v>23</v>
      </c>
      <c r="F20" s="2">
        <f>VALUE(LEFT(Spal[[#This Row],[TOT POT]],2))</f>
        <v>67</v>
      </c>
    </row>
    <row r="21" spans="1:7" x14ac:dyDescent="0.25">
      <c r="A21" s="2">
        <v>9</v>
      </c>
      <c r="B21" s="2" t="s">
        <v>38</v>
      </c>
      <c r="C21" s="2">
        <v>6373</v>
      </c>
      <c r="D21" s="2" t="s">
        <v>491</v>
      </c>
      <c r="E21" s="2">
        <v>20</v>
      </c>
      <c r="F21" s="2">
        <f>VALUE(LEFT(Spal[[#This Row],[TOT POT]],2))</f>
        <v>63</v>
      </c>
    </row>
    <row r="22" spans="1:7" x14ac:dyDescent="0.25">
      <c r="A22" s="2">
        <v>6</v>
      </c>
      <c r="B22" s="2" t="s">
        <v>38</v>
      </c>
      <c r="C22" s="2">
        <v>6969</v>
      </c>
      <c r="D22" s="2" t="s">
        <v>492</v>
      </c>
      <c r="E22" s="2">
        <v>29</v>
      </c>
      <c r="F22" s="2">
        <f>VALUE(LEFT(Spal[[#This Row],[TOT POT]],2))</f>
        <v>69</v>
      </c>
    </row>
    <row r="23" spans="1:7" x14ac:dyDescent="0.25">
      <c r="A23" s="2">
        <v>18</v>
      </c>
      <c r="B23" s="2" t="s">
        <v>38</v>
      </c>
      <c r="C23" s="2">
        <v>6565</v>
      </c>
      <c r="D23" s="2" t="s">
        <v>494</v>
      </c>
      <c r="E23" s="2">
        <v>34</v>
      </c>
      <c r="F23" s="2">
        <f>VALUE(LEFT(Spal[[#This Row],[TOT POT]],2))</f>
        <v>65</v>
      </c>
    </row>
    <row r="24" spans="1:7" x14ac:dyDescent="0.25">
      <c r="A24" s="2">
        <v>88</v>
      </c>
      <c r="B24" s="2" t="s">
        <v>38</v>
      </c>
      <c r="C24" s="2">
        <v>7180</v>
      </c>
      <c r="D24" s="2" t="s">
        <v>497</v>
      </c>
      <c r="E24" s="2">
        <v>22</v>
      </c>
      <c r="F24" s="2">
        <f>VALUE(LEFT(Spal[[#This Row],[TOT POT]],2))</f>
        <v>71</v>
      </c>
    </row>
    <row r="25" spans="1:7" x14ac:dyDescent="0.25">
      <c r="A25" s="2">
        <v>54</v>
      </c>
      <c r="B25" s="2" t="s">
        <v>51</v>
      </c>
      <c r="C25" s="2">
        <v>6071</v>
      </c>
      <c r="D25" s="2" t="s">
        <v>499</v>
      </c>
      <c r="E25" s="2">
        <v>20</v>
      </c>
      <c r="F25" s="2">
        <f>VALUE(LEFT(Spal[[#This Row],[TOT POT]],2))</f>
        <v>60</v>
      </c>
    </row>
    <row r="26" spans="1:7" x14ac:dyDescent="0.25">
      <c r="A26" s="2">
        <v>92</v>
      </c>
      <c r="B26" s="2" t="s">
        <v>51</v>
      </c>
      <c r="C26" s="2">
        <v>6579</v>
      </c>
      <c r="D26" s="2" t="s">
        <v>500</v>
      </c>
      <c r="E26" s="2">
        <v>21</v>
      </c>
      <c r="F26" s="2">
        <f>VALUE(LEFT(Spal[[#This Row],[TOT POT]],2))</f>
        <v>65</v>
      </c>
    </row>
    <row r="27" spans="1:7" x14ac:dyDescent="0.25">
      <c r="A27" s="2">
        <v>8</v>
      </c>
      <c r="B27" s="2" t="s">
        <v>51</v>
      </c>
      <c r="C27" s="2">
        <v>5967</v>
      </c>
      <c r="D27" s="2" t="s">
        <v>501</v>
      </c>
      <c r="E27" s="2">
        <v>22</v>
      </c>
      <c r="F27" s="2">
        <f>VALUE(LEFT(Spal[[#This Row],[TOT POT]],2))</f>
        <v>59</v>
      </c>
      <c r="G27" s="2"/>
    </row>
    <row r="28" spans="1:7" x14ac:dyDescent="0.25">
      <c r="A28" s="2">
        <v>17</v>
      </c>
      <c r="B28" s="2" t="s">
        <v>51</v>
      </c>
      <c r="C28" s="2">
        <v>5859</v>
      </c>
      <c r="D28" s="2" t="s">
        <v>502</v>
      </c>
      <c r="E28" s="2">
        <v>29</v>
      </c>
      <c r="F28" s="2">
        <f>VALUE(LEFT(Spal[[#This Row],[TOT POT]],2))</f>
        <v>58</v>
      </c>
      <c r="G28" s="2"/>
    </row>
    <row r="29" spans="1:7" x14ac:dyDescent="0.25">
      <c r="A29" s="2">
        <v>16</v>
      </c>
      <c r="B29" s="2" t="s">
        <v>51</v>
      </c>
      <c r="C29" s="2">
        <v>6476</v>
      </c>
      <c r="D29" s="2" t="s">
        <v>503</v>
      </c>
      <c r="E29" s="2">
        <v>20</v>
      </c>
      <c r="F29" s="2">
        <f>VALUE(LEFT(Spal[[#This Row],[TOT POT]],2))</f>
        <v>64</v>
      </c>
      <c r="G29" s="2"/>
    </row>
    <row r="30" spans="1:7" x14ac:dyDescent="0.25">
      <c r="A30" s="2">
        <v>99</v>
      </c>
      <c r="B30" s="2" t="s">
        <v>51</v>
      </c>
      <c r="C30" s="2">
        <v>6379</v>
      </c>
      <c r="D30" s="2" t="s">
        <v>504</v>
      </c>
      <c r="E30" s="2">
        <v>18</v>
      </c>
      <c r="F30" s="2">
        <f>VALUE(LEFT(Spal[[#This Row],[TOT POT]],2))</f>
        <v>63</v>
      </c>
      <c r="G30" s="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5" sqref="G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2.710937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SUM(Verona[PuntiG])</f>
        <v>1959</v>
      </c>
    </row>
    <row r="2" spans="1:9" x14ac:dyDescent="0.25">
      <c r="A2" s="2">
        <v>1</v>
      </c>
      <c r="B2" s="2" t="s">
        <v>9</v>
      </c>
      <c r="C2" s="2">
        <v>6868</v>
      </c>
      <c r="D2" s="2" t="s">
        <v>505</v>
      </c>
      <c r="E2" s="2">
        <v>29</v>
      </c>
      <c r="F2" s="2">
        <f>VALUE(LEFT(Verona[[#This Row],[TOT POT]],2))</f>
        <v>68</v>
      </c>
      <c r="G2" t="s">
        <v>616</v>
      </c>
    </row>
    <row r="3" spans="1:9" x14ac:dyDescent="0.25">
      <c r="A3" s="2">
        <v>2</v>
      </c>
      <c r="B3" s="2" t="s">
        <v>18</v>
      </c>
      <c r="C3" s="2">
        <v>7474</v>
      </c>
      <c r="D3" s="2" t="s">
        <v>506</v>
      </c>
      <c r="E3" s="2">
        <v>30</v>
      </c>
      <c r="F3" s="2">
        <f>VALUE(LEFT(Verona[[#This Row],[TOT POT]],2))</f>
        <v>74</v>
      </c>
      <c r="G3" t="s">
        <v>616</v>
      </c>
    </row>
    <row r="4" spans="1:9" x14ac:dyDescent="0.25">
      <c r="A4" s="2">
        <v>26</v>
      </c>
      <c r="B4" s="2" t="s">
        <v>27</v>
      </c>
      <c r="C4" s="2">
        <v>7777</v>
      </c>
      <c r="D4" s="2" t="s">
        <v>507</v>
      </c>
      <c r="E4" s="2">
        <v>30</v>
      </c>
      <c r="F4" s="2">
        <f>VALUE(LEFT(Verona[[#This Row],[TOT POT]],2))</f>
        <v>77</v>
      </c>
      <c r="G4" t="s">
        <v>616</v>
      </c>
    </row>
    <row r="5" spans="1:9" x14ac:dyDescent="0.25">
      <c r="A5" s="2">
        <v>75</v>
      </c>
      <c r="B5" s="2" t="s">
        <v>29</v>
      </c>
      <c r="C5" s="2">
        <v>7676</v>
      </c>
      <c r="D5" s="2" t="s">
        <v>508</v>
      </c>
      <c r="E5" s="2">
        <v>29</v>
      </c>
      <c r="F5" s="2">
        <f>VALUE(LEFT(Verona[[#This Row],[TOT POT]],2))</f>
        <v>76</v>
      </c>
      <c r="G5" t="s">
        <v>616</v>
      </c>
    </row>
    <row r="6" spans="1:9" x14ac:dyDescent="0.25">
      <c r="A6" s="2">
        <v>24</v>
      </c>
      <c r="B6" s="2" t="s">
        <v>121</v>
      </c>
      <c r="C6" s="2">
        <v>7377</v>
      </c>
      <c r="D6" s="2" t="s">
        <v>512</v>
      </c>
      <c r="E6" s="2">
        <v>24</v>
      </c>
      <c r="F6" s="2">
        <f>VALUE(LEFT(Verona[[#This Row],[TOT POT]],2))</f>
        <v>73</v>
      </c>
      <c r="G6" t="s">
        <v>616</v>
      </c>
    </row>
    <row r="7" spans="1:9" x14ac:dyDescent="0.25">
      <c r="A7" s="2">
        <v>10</v>
      </c>
      <c r="B7" s="2" t="s">
        <v>6</v>
      </c>
      <c r="C7" s="2">
        <v>7575</v>
      </c>
      <c r="D7" s="2" t="s">
        <v>513</v>
      </c>
      <c r="E7" s="2">
        <v>30</v>
      </c>
      <c r="F7" s="2">
        <f>VALUE(LEFT(Verona[[#This Row],[TOT POT]],2))</f>
        <v>75</v>
      </c>
      <c r="G7" t="s">
        <v>616</v>
      </c>
    </row>
    <row r="8" spans="1:9" x14ac:dyDescent="0.25">
      <c r="A8" s="2">
        <v>11</v>
      </c>
      <c r="B8" s="2" t="s">
        <v>2</v>
      </c>
      <c r="C8" s="2">
        <v>7676</v>
      </c>
      <c r="D8" s="2" t="s">
        <v>514</v>
      </c>
      <c r="E8" s="2">
        <v>33</v>
      </c>
      <c r="F8" s="2">
        <f>VALUE(LEFT(Verona[[#This Row],[TOT POT]],2))</f>
        <v>76</v>
      </c>
      <c r="G8" t="s">
        <v>616</v>
      </c>
    </row>
    <row r="9" spans="1:9" x14ac:dyDescent="0.25">
      <c r="A9" s="2">
        <v>7</v>
      </c>
      <c r="B9" s="2" t="s">
        <v>3</v>
      </c>
      <c r="C9" s="2">
        <v>7080</v>
      </c>
      <c r="D9" s="2" t="s">
        <v>515</v>
      </c>
      <c r="E9" s="2">
        <v>21</v>
      </c>
      <c r="F9" s="2">
        <f>VALUE(LEFT(Verona[[#This Row],[TOT POT]],2))</f>
        <v>70</v>
      </c>
      <c r="G9" t="s">
        <v>616</v>
      </c>
    </row>
    <row r="10" spans="1:9" x14ac:dyDescent="0.25">
      <c r="A10" s="2">
        <v>8</v>
      </c>
      <c r="B10" s="2" t="s">
        <v>38</v>
      </c>
      <c r="C10" s="2">
        <v>6973</v>
      </c>
      <c r="D10" s="2" t="s">
        <v>520</v>
      </c>
      <c r="E10" s="2">
        <v>25</v>
      </c>
      <c r="F10" s="2">
        <f>VALUE(LEFT(Verona[[#This Row],[TOT POT]],2))</f>
        <v>69</v>
      </c>
      <c r="G10" t="s">
        <v>616</v>
      </c>
    </row>
    <row r="11" spans="1:9" x14ac:dyDescent="0.25">
      <c r="A11" s="2">
        <v>12</v>
      </c>
      <c r="B11" s="2" t="s">
        <v>38</v>
      </c>
      <c r="C11" s="2">
        <v>7173</v>
      </c>
      <c r="D11" s="2" t="s">
        <v>522</v>
      </c>
      <c r="E11" s="2">
        <v>27</v>
      </c>
      <c r="F11" s="2">
        <f>VALUE(LEFT(Verona[[#This Row],[TOT POT]],2))</f>
        <v>71</v>
      </c>
      <c r="G11" t="s">
        <v>616</v>
      </c>
    </row>
    <row r="12" spans="1:9" x14ac:dyDescent="0.25">
      <c r="A12" s="2">
        <v>28</v>
      </c>
      <c r="B12" s="2" t="s">
        <v>38</v>
      </c>
      <c r="C12" s="2">
        <v>6976</v>
      </c>
      <c r="D12" s="2" t="s">
        <v>526</v>
      </c>
      <c r="E12" s="2">
        <v>23</v>
      </c>
      <c r="F12" s="2">
        <f>VALUE(LEFT(Verona[[#This Row],[TOT POT]],2))</f>
        <v>69</v>
      </c>
      <c r="G12" t="s">
        <v>616</v>
      </c>
    </row>
    <row r="13" spans="1:9" x14ac:dyDescent="0.25">
      <c r="A13" s="2">
        <v>69</v>
      </c>
      <c r="B13" s="2" t="s">
        <v>13</v>
      </c>
      <c r="C13" s="2">
        <v>7272</v>
      </c>
      <c r="D13" s="2" t="s">
        <v>509</v>
      </c>
      <c r="E13" s="2">
        <v>28</v>
      </c>
      <c r="F13" s="2">
        <f>VALUE(LEFT(Verona[[#This Row],[TOT POT]],2))</f>
        <v>72</v>
      </c>
    </row>
    <row r="14" spans="1:9" x14ac:dyDescent="0.25">
      <c r="A14" s="2">
        <v>77</v>
      </c>
      <c r="B14" s="2" t="s">
        <v>119</v>
      </c>
      <c r="C14" s="2">
        <v>7376</v>
      </c>
      <c r="D14" s="2" t="s">
        <v>510</v>
      </c>
      <c r="E14" s="2">
        <v>26</v>
      </c>
      <c r="F14" s="2">
        <f>VALUE(LEFT(Verona[[#This Row],[TOT POT]],2))</f>
        <v>73</v>
      </c>
    </row>
    <row r="15" spans="1:9" x14ac:dyDescent="0.25">
      <c r="A15" s="2">
        <v>5</v>
      </c>
      <c r="B15" s="2" t="s">
        <v>12</v>
      </c>
      <c r="C15" s="2">
        <v>7177</v>
      </c>
      <c r="D15" s="2" t="s">
        <v>511</v>
      </c>
      <c r="E15" s="2">
        <v>24</v>
      </c>
      <c r="F15" s="2">
        <f>VALUE(LEFT(Verona[[#This Row],[TOT POT]],2))</f>
        <v>71</v>
      </c>
    </row>
    <row r="16" spans="1:9" x14ac:dyDescent="0.25">
      <c r="A16" s="2">
        <v>21</v>
      </c>
      <c r="B16" s="2" t="s">
        <v>38</v>
      </c>
      <c r="C16" s="2">
        <v>6978</v>
      </c>
      <c r="D16" s="2" t="s">
        <v>516</v>
      </c>
      <c r="E16" s="2">
        <v>19</v>
      </c>
      <c r="F16" s="2">
        <f>VALUE(LEFT(Verona[[#This Row],[TOT POT]],2))</f>
        <v>69</v>
      </c>
    </row>
    <row r="17" spans="1:7" x14ac:dyDescent="0.25">
      <c r="A17" s="2">
        <v>22</v>
      </c>
      <c r="B17" s="2" t="s">
        <v>38</v>
      </c>
      <c r="C17" s="2">
        <v>7376</v>
      </c>
      <c r="D17" s="2" t="s">
        <v>517</v>
      </c>
      <c r="E17" s="2">
        <v>24</v>
      </c>
      <c r="F17" s="2">
        <f>VALUE(LEFT(Verona[[#This Row],[TOT POT]],2))</f>
        <v>73</v>
      </c>
    </row>
    <row r="18" spans="1:7" x14ac:dyDescent="0.25">
      <c r="A18" s="2">
        <v>93</v>
      </c>
      <c r="B18" s="2" t="s">
        <v>38</v>
      </c>
      <c r="C18" s="2">
        <v>6673</v>
      </c>
      <c r="D18" s="2" t="s">
        <v>518</v>
      </c>
      <c r="E18" s="2">
        <v>21</v>
      </c>
      <c r="F18" s="2">
        <f>VALUE(LEFT(Verona[[#This Row],[TOT POT]],2))</f>
        <v>66</v>
      </c>
    </row>
    <row r="19" spans="1:7" x14ac:dyDescent="0.25">
      <c r="A19" s="2">
        <v>37</v>
      </c>
      <c r="B19" s="2" t="s">
        <v>38</v>
      </c>
      <c r="C19" s="2">
        <v>6476</v>
      </c>
      <c r="D19" s="2" t="s">
        <v>519</v>
      </c>
      <c r="E19" s="2">
        <v>20</v>
      </c>
      <c r="F19" s="2">
        <f>VALUE(LEFT(Verona[[#This Row],[TOT POT]],2))</f>
        <v>64</v>
      </c>
    </row>
    <row r="20" spans="1:7" x14ac:dyDescent="0.25">
      <c r="A20" s="2">
        <v>9</v>
      </c>
      <c r="B20" s="2" t="s">
        <v>38</v>
      </c>
      <c r="C20" s="2">
        <v>6484</v>
      </c>
      <c r="D20" s="2" t="s">
        <v>521</v>
      </c>
      <c r="E20" s="2">
        <v>17</v>
      </c>
      <c r="F20" s="2">
        <f>VALUE(LEFT(Verona[[#This Row],[TOT POT]],2))</f>
        <v>64</v>
      </c>
    </row>
    <row r="21" spans="1:7" x14ac:dyDescent="0.25">
      <c r="A21" s="2">
        <v>97</v>
      </c>
      <c r="B21" s="2" t="s">
        <v>38</v>
      </c>
      <c r="C21" s="2">
        <v>6476</v>
      </c>
      <c r="D21" s="2" t="s">
        <v>523</v>
      </c>
      <c r="E21" s="2">
        <v>20</v>
      </c>
      <c r="F21" s="2">
        <f>VALUE(LEFT(Verona[[#This Row],[TOT POT]],2))</f>
        <v>64</v>
      </c>
    </row>
    <row r="22" spans="1:7" x14ac:dyDescent="0.25">
      <c r="A22" s="2">
        <v>14</v>
      </c>
      <c r="B22" s="2" t="s">
        <v>38</v>
      </c>
      <c r="C22" s="2">
        <v>7070</v>
      </c>
      <c r="D22" s="2" t="s">
        <v>524</v>
      </c>
      <c r="E22" s="2">
        <v>27</v>
      </c>
      <c r="F22" s="2">
        <f>VALUE(LEFT(Verona[[#This Row],[TOT POT]],2))</f>
        <v>70</v>
      </c>
    </row>
    <row r="23" spans="1:7" x14ac:dyDescent="0.25">
      <c r="A23" s="2">
        <v>17</v>
      </c>
      <c r="B23" s="2" t="s">
        <v>38</v>
      </c>
      <c r="C23" s="2">
        <v>6973</v>
      </c>
      <c r="D23" s="2" t="s">
        <v>525</v>
      </c>
      <c r="E23" s="2">
        <v>26</v>
      </c>
      <c r="F23" s="2">
        <f>VALUE(LEFT(Verona[[#This Row],[TOT POT]],2))</f>
        <v>69</v>
      </c>
    </row>
    <row r="24" spans="1:7" x14ac:dyDescent="0.25">
      <c r="A24" s="2">
        <v>20</v>
      </c>
      <c r="B24" s="2" t="s">
        <v>38</v>
      </c>
      <c r="C24" s="2">
        <v>6879</v>
      </c>
      <c r="D24" s="2" t="s">
        <v>527</v>
      </c>
      <c r="E24" s="2">
        <v>22</v>
      </c>
      <c r="F24" s="2">
        <f>VALUE(LEFT(Verona[[#This Row],[TOT POT]],2))</f>
        <v>68</v>
      </c>
      <c r="G24" s="2"/>
    </row>
    <row r="25" spans="1:7" x14ac:dyDescent="0.25">
      <c r="A25" s="2">
        <v>27</v>
      </c>
      <c r="B25" s="2" t="s">
        <v>51</v>
      </c>
      <c r="C25" s="2">
        <v>6872</v>
      </c>
      <c r="D25" s="2" t="s">
        <v>528</v>
      </c>
      <c r="E25" s="2">
        <v>24</v>
      </c>
      <c r="F25" s="2">
        <f>VALUE(LEFT(Verona[[#This Row],[TOT POT]],2))</f>
        <v>68</v>
      </c>
      <c r="G25" s="2"/>
    </row>
    <row r="26" spans="1:7" x14ac:dyDescent="0.25">
      <c r="A26" s="2">
        <v>40</v>
      </c>
      <c r="B26" s="2" t="s">
        <v>51</v>
      </c>
      <c r="C26" s="2">
        <v>6666</v>
      </c>
      <c r="D26" s="2" t="s">
        <v>529</v>
      </c>
      <c r="E26" s="2">
        <v>39</v>
      </c>
      <c r="F26" s="2">
        <f>VALUE(LEFT(Verona[[#This Row],[TOT POT]],2))</f>
        <v>66</v>
      </c>
      <c r="G26" s="2"/>
    </row>
    <row r="27" spans="1:7" x14ac:dyDescent="0.25">
      <c r="A27" s="2">
        <v>3</v>
      </c>
      <c r="B27" s="2" t="s">
        <v>51</v>
      </c>
      <c r="C27" s="2">
        <v>7070</v>
      </c>
      <c r="D27" s="2" t="s">
        <v>530</v>
      </c>
      <c r="E27" s="2">
        <v>30</v>
      </c>
      <c r="F27" s="2">
        <f>VALUE(LEFT(Verona[[#This Row],[TOT POT]],2))</f>
        <v>70</v>
      </c>
      <c r="G27" s="2"/>
    </row>
    <row r="28" spans="1:7" x14ac:dyDescent="0.25">
      <c r="A28" s="2">
        <v>6</v>
      </c>
      <c r="B28" s="2" t="s">
        <v>51</v>
      </c>
      <c r="C28" s="2">
        <v>6767</v>
      </c>
      <c r="D28" s="2" t="s">
        <v>531</v>
      </c>
      <c r="E28" s="2">
        <v>26</v>
      </c>
      <c r="F28" s="2">
        <f>VALUE(LEFT(Verona[[#This Row],[TOT POT]],2))</f>
        <v>67</v>
      </c>
      <c r="G28" s="2"/>
    </row>
    <row r="29" spans="1:7" x14ac:dyDescent="0.25">
      <c r="A29" s="2">
        <v>4</v>
      </c>
      <c r="B29" s="2" t="s">
        <v>51</v>
      </c>
      <c r="C29" s="2">
        <v>6767</v>
      </c>
      <c r="D29" s="2" t="s">
        <v>532</v>
      </c>
      <c r="E29" s="2">
        <v>33</v>
      </c>
      <c r="F29" s="2">
        <f>VALUE(LEFT(Verona[[#This Row],[TOT POT]],2))</f>
        <v>67</v>
      </c>
      <c r="G29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5" sqref="G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285156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6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SUM(Benevento[PuntiG])</f>
        <v>1845</v>
      </c>
    </row>
    <row r="2" spans="1:9" x14ac:dyDescent="0.25">
      <c r="A2" s="2">
        <v>1</v>
      </c>
      <c r="B2" s="2" t="s">
        <v>9</v>
      </c>
      <c r="C2" s="2">
        <v>7375</v>
      </c>
      <c r="D2" s="2" t="s">
        <v>533</v>
      </c>
      <c r="E2" s="2">
        <v>27</v>
      </c>
      <c r="F2" s="2">
        <f>VALUE(LEFT(Benevento[[#This Row],[TOT POT]],2))</f>
        <v>73</v>
      </c>
      <c r="G2" t="s">
        <v>616</v>
      </c>
    </row>
    <row r="3" spans="1:9" x14ac:dyDescent="0.25">
      <c r="A3" s="2">
        <v>23</v>
      </c>
      <c r="B3" s="2" t="s">
        <v>18</v>
      </c>
      <c r="C3" s="2">
        <v>7080</v>
      </c>
      <c r="D3" s="2" t="s">
        <v>534</v>
      </c>
      <c r="E3" s="2">
        <v>22</v>
      </c>
      <c r="F3" s="2">
        <f>VALUE(LEFT(Benevento[[#This Row],[TOT POT]],2))</f>
        <v>70</v>
      </c>
      <c r="G3" t="s">
        <v>616</v>
      </c>
    </row>
    <row r="4" spans="1:9" x14ac:dyDescent="0.25">
      <c r="A4" s="2">
        <v>21</v>
      </c>
      <c r="B4" s="2" t="s">
        <v>29</v>
      </c>
      <c r="C4" s="2">
        <v>7474</v>
      </c>
      <c r="D4" s="2" t="s">
        <v>536</v>
      </c>
      <c r="E4" s="2">
        <v>31</v>
      </c>
      <c r="F4" s="2">
        <f>VALUE(LEFT(Benevento[[#This Row],[TOT POT]],2))</f>
        <v>74</v>
      </c>
      <c r="G4" t="s">
        <v>616</v>
      </c>
    </row>
    <row r="5" spans="1:9" x14ac:dyDescent="0.25">
      <c r="A5" s="2">
        <v>3</v>
      </c>
      <c r="B5" s="2" t="s">
        <v>13</v>
      </c>
      <c r="C5" s="2">
        <v>7374</v>
      </c>
      <c r="D5" s="2" t="s">
        <v>537</v>
      </c>
      <c r="E5" s="2">
        <v>27</v>
      </c>
      <c r="F5" s="2">
        <f>VALUE(LEFT(Benevento[[#This Row],[TOT POT]],2))</f>
        <v>73</v>
      </c>
      <c r="G5" t="s">
        <v>616</v>
      </c>
    </row>
    <row r="6" spans="1:9" x14ac:dyDescent="0.25">
      <c r="A6" s="2">
        <v>8</v>
      </c>
      <c r="B6" s="2" t="s">
        <v>119</v>
      </c>
      <c r="C6" s="2">
        <v>7583</v>
      </c>
      <c r="D6" s="2" t="s">
        <v>539</v>
      </c>
      <c r="E6" s="2">
        <v>23</v>
      </c>
      <c r="F6" s="2">
        <f>VALUE(LEFT(Benevento[[#This Row],[TOT POT]],2))</f>
        <v>75</v>
      </c>
      <c r="G6" t="s">
        <v>616</v>
      </c>
    </row>
    <row r="7" spans="1:9" x14ac:dyDescent="0.25">
      <c r="A7" s="2">
        <v>20</v>
      </c>
      <c r="B7" s="2" t="s">
        <v>121</v>
      </c>
      <c r="C7" s="2">
        <v>7272</v>
      </c>
      <c r="D7" s="2" t="s">
        <v>540</v>
      </c>
      <c r="E7" s="2">
        <v>30</v>
      </c>
      <c r="F7" s="2">
        <f>VALUE(LEFT(Benevento[[#This Row],[TOT POT]],2))</f>
        <v>72</v>
      </c>
      <c r="G7" t="s">
        <v>616</v>
      </c>
    </row>
    <row r="8" spans="1:9" x14ac:dyDescent="0.25">
      <c r="A8" s="2">
        <v>7</v>
      </c>
      <c r="B8" s="2" t="s">
        <v>5</v>
      </c>
      <c r="C8" s="2">
        <v>7071</v>
      </c>
      <c r="D8" s="2" t="s">
        <v>541</v>
      </c>
      <c r="E8" s="2">
        <v>26</v>
      </c>
      <c r="F8" s="2">
        <f>VALUE(LEFT(Benevento[[#This Row],[TOT POT]],2))</f>
        <v>70</v>
      </c>
      <c r="G8" t="s">
        <v>616</v>
      </c>
    </row>
    <row r="9" spans="1:9" x14ac:dyDescent="0.25">
      <c r="A9" s="2">
        <v>33</v>
      </c>
      <c r="B9" s="2" t="s">
        <v>287</v>
      </c>
      <c r="C9" s="2">
        <v>7174</v>
      </c>
      <c r="D9" s="2" t="s">
        <v>543</v>
      </c>
      <c r="E9" s="2">
        <v>25</v>
      </c>
      <c r="F9" s="2">
        <f>VALUE(LEFT(Benevento[[#This Row],[TOT POT]],2))</f>
        <v>71</v>
      </c>
      <c r="G9" t="s">
        <v>616</v>
      </c>
    </row>
    <row r="10" spans="1:9" x14ac:dyDescent="0.25">
      <c r="A10" s="2">
        <v>87</v>
      </c>
      <c r="B10" s="2" t="s">
        <v>38</v>
      </c>
      <c r="C10" s="2">
        <v>6980</v>
      </c>
      <c r="D10" s="2" t="s">
        <v>544</v>
      </c>
      <c r="E10" s="2">
        <v>22</v>
      </c>
      <c r="F10" s="2">
        <f>VALUE(LEFT(Benevento[[#This Row],[TOT POT]],2))</f>
        <v>69</v>
      </c>
      <c r="G10" t="s">
        <v>616</v>
      </c>
    </row>
    <row r="11" spans="1:9" x14ac:dyDescent="0.25">
      <c r="A11" s="2">
        <v>14</v>
      </c>
      <c r="B11" s="2" t="s">
        <v>38</v>
      </c>
      <c r="C11" s="2">
        <v>7070</v>
      </c>
      <c r="D11" s="2" t="s">
        <v>550</v>
      </c>
      <c r="E11" s="2">
        <v>28</v>
      </c>
      <c r="F11" s="2">
        <f>VALUE(LEFT(Benevento[[#This Row],[TOT POT]],2))</f>
        <v>70</v>
      </c>
      <c r="G11" t="s">
        <v>616</v>
      </c>
    </row>
    <row r="12" spans="1:9" x14ac:dyDescent="0.25">
      <c r="A12" s="2">
        <v>6</v>
      </c>
      <c r="B12" s="2" t="s">
        <v>38</v>
      </c>
      <c r="C12" s="2">
        <v>6774</v>
      </c>
      <c r="D12" s="2" t="s">
        <v>554</v>
      </c>
      <c r="E12" s="2">
        <v>24</v>
      </c>
      <c r="F12" s="2">
        <f>VALUE(LEFT(Benevento[[#This Row],[TOT POT]],2))</f>
        <v>67</v>
      </c>
      <c r="G12" t="s">
        <v>616</v>
      </c>
    </row>
    <row r="13" spans="1:9" x14ac:dyDescent="0.25">
      <c r="A13" s="2">
        <v>88</v>
      </c>
      <c r="B13" s="2" t="s">
        <v>27</v>
      </c>
      <c r="C13" s="2">
        <v>7174</v>
      </c>
      <c r="D13" s="2" t="s">
        <v>535</v>
      </c>
      <c r="E13" s="2">
        <v>25</v>
      </c>
      <c r="F13" s="2">
        <f>VALUE(LEFT(Benevento[[#This Row],[TOT POT]],2))</f>
        <v>71</v>
      </c>
    </row>
    <row r="14" spans="1:9" x14ac:dyDescent="0.25">
      <c r="A14" s="2">
        <v>10</v>
      </c>
      <c r="B14" s="2" t="s">
        <v>15</v>
      </c>
      <c r="C14" s="2">
        <v>7582</v>
      </c>
      <c r="D14" s="2" t="s">
        <v>538</v>
      </c>
      <c r="E14" s="2">
        <v>23</v>
      </c>
      <c r="F14" s="2">
        <f>VALUE(LEFT(Benevento[[#This Row],[TOT POT]],2))</f>
        <v>75</v>
      </c>
    </row>
    <row r="15" spans="1:9" x14ac:dyDescent="0.25">
      <c r="A15" s="2">
        <v>11</v>
      </c>
      <c r="B15" s="2" t="s">
        <v>285</v>
      </c>
      <c r="C15" s="2">
        <v>7171</v>
      </c>
      <c r="D15" s="2" t="s">
        <v>542</v>
      </c>
      <c r="E15" s="2">
        <v>28</v>
      </c>
      <c r="F15" s="2">
        <f>VALUE(LEFT(Benevento[[#This Row],[TOT POT]],2))</f>
        <v>71</v>
      </c>
    </row>
    <row r="16" spans="1:9" x14ac:dyDescent="0.25">
      <c r="A16" s="2">
        <v>77</v>
      </c>
      <c r="B16" s="2" t="s">
        <v>38</v>
      </c>
      <c r="C16" s="2">
        <v>7378</v>
      </c>
      <c r="D16" s="2" t="s">
        <v>545</v>
      </c>
      <c r="E16" s="2">
        <v>25</v>
      </c>
      <c r="F16" s="2">
        <f>VALUE(LEFT(Benevento[[#This Row],[TOT POT]],2))</f>
        <v>73</v>
      </c>
    </row>
    <row r="17" spans="1:7" x14ac:dyDescent="0.25">
      <c r="A17" s="2">
        <v>26</v>
      </c>
      <c r="B17" s="2" t="s">
        <v>38</v>
      </c>
      <c r="C17" s="2">
        <v>6879</v>
      </c>
      <c r="D17" s="2" t="s">
        <v>546</v>
      </c>
      <c r="E17" s="2">
        <v>21</v>
      </c>
      <c r="F17" s="2">
        <f>VALUE(LEFT(Benevento[[#This Row],[TOT POT]],2))</f>
        <v>68</v>
      </c>
    </row>
    <row r="18" spans="1:7" x14ac:dyDescent="0.25">
      <c r="A18" s="2">
        <v>18</v>
      </c>
      <c r="B18" s="2" t="s">
        <v>38</v>
      </c>
      <c r="C18" s="2">
        <v>6072</v>
      </c>
      <c r="D18" s="2" t="s">
        <v>547</v>
      </c>
      <c r="E18" s="2">
        <v>21</v>
      </c>
      <c r="F18" s="2">
        <f>VALUE(LEFT(Benevento[[#This Row],[TOT POT]],2))</f>
        <v>60</v>
      </c>
    </row>
    <row r="19" spans="1:7" x14ac:dyDescent="0.25">
      <c r="A19" s="2">
        <v>4</v>
      </c>
      <c r="B19" s="2" t="s">
        <v>38</v>
      </c>
      <c r="C19" s="2">
        <v>5959</v>
      </c>
      <c r="D19" s="2" t="s">
        <v>548</v>
      </c>
      <c r="E19" s="2">
        <v>27</v>
      </c>
      <c r="F19" s="2">
        <f>VALUE(LEFT(Benevento[[#This Row],[TOT POT]],2))</f>
        <v>59</v>
      </c>
    </row>
    <row r="20" spans="1:7" x14ac:dyDescent="0.25">
      <c r="A20" s="2">
        <v>90</v>
      </c>
      <c r="B20" s="2" t="s">
        <v>38</v>
      </c>
      <c r="C20" s="2">
        <v>7475</v>
      </c>
      <c r="D20" s="2" t="s">
        <v>549</v>
      </c>
      <c r="E20" s="2">
        <v>27</v>
      </c>
      <c r="F20" s="2">
        <f>VALUE(LEFT(Benevento[[#This Row],[TOT POT]],2))</f>
        <v>74</v>
      </c>
    </row>
    <row r="21" spans="1:7" x14ac:dyDescent="0.25">
      <c r="A21" s="2">
        <v>17</v>
      </c>
      <c r="B21" s="2" t="s">
        <v>38</v>
      </c>
      <c r="C21" s="2">
        <v>6469</v>
      </c>
      <c r="D21" s="2" t="s">
        <v>551</v>
      </c>
      <c r="E21" s="2">
        <v>24</v>
      </c>
      <c r="F21" s="2">
        <f>VALUE(LEFT(Benevento[[#This Row],[TOT POT]],2))</f>
        <v>64</v>
      </c>
    </row>
    <row r="22" spans="1:7" x14ac:dyDescent="0.25">
      <c r="A22" s="2">
        <v>32</v>
      </c>
      <c r="B22" s="2" t="s">
        <v>38</v>
      </c>
      <c r="C22" s="2">
        <v>6878</v>
      </c>
      <c r="D22" s="2" t="s">
        <v>552</v>
      </c>
      <c r="E22" s="2">
        <v>21</v>
      </c>
      <c r="F22" s="2">
        <f>VALUE(LEFT(Benevento[[#This Row],[TOT POT]],2))</f>
        <v>68</v>
      </c>
    </row>
    <row r="23" spans="1:7" x14ac:dyDescent="0.25">
      <c r="A23" s="2">
        <v>22</v>
      </c>
      <c r="B23" s="2" t="s">
        <v>38</v>
      </c>
      <c r="C23" s="2">
        <v>7072</v>
      </c>
      <c r="D23" s="2" t="s">
        <v>553</v>
      </c>
      <c r="E23" s="2">
        <v>26</v>
      </c>
      <c r="F23" s="2">
        <f>VALUE(LEFT(Benevento[[#This Row],[TOT POT]],2))</f>
        <v>70</v>
      </c>
    </row>
    <row r="24" spans="1:7" x14ac:dyDescent="0.25">
      <c r="A24" s="2">
        <v>13</v>
      </c>
      <c r="B24" s="2" t="s">
        <v>38</v>
      </c>
      <c r="C24" s="2">
        <v>7178</v>
      </c>
      <c r="D24" s="2" t="s">
        <v>555</v>
      </c>
      <c r="E24" s="2">
        <v>24</v>
      </c>
      <c r="F24" s="2">
        <f>VALUE(LEFT(Benevento[[#This Row],[TOT POT]],2))</f>
        <v>71</v>
      </c>
      <c r="G24" s="2"/>
    </row>
    <row r="25" spans="1:7" x14ac:dyDescent="0.25">
      <c r="A25" s="2">
        <v>30</v>
      </c>
      <c r="B25" s="2" t="s">
        <v>51</v>
      </c>
      <c r="C25" s="2">
        <v>6565</v>
      </c>
      <c r="D25" s="2" t="s">
        <v>556</v>
      </c>
      <c r="E25" s="2">
        <v>31</v>
      </c>
      <c r="F25" s="2">
        <f>VALUE(LEFT(Benevento[[#This Row],[TOT POT]],2))</f>
        <v>65</v>
      </c>
      <c r="G25" s="2"/>
    </row>
    <row r="26" spans="1:7" x14ac:dyDescent="0.25">
      <c r="A26" s="2">
        <v>25</v>
      </c>
      <c r="B26" s="2" t="s">
        <v>51</v>
      </c>
      <c r="C26" s="2">
        <v>5371</v>
      </c>
      <c r="D26" s="2" t="s">
        <v>557</v>
      </c>
      <c r="E26" s="2">
        <v>18</v>
      </c>
      <c r="F26" s="2">
        <f>VALUE(LEFT(Benevento[[#This Row],[TOT POT]],2))</f>
        <v>53</v>
      </c>
      <c r="G26" s="2"/>
    </row>
    <row r="27" spans="1:7" x14ac:dyDescent="0.25">
      <c r="A27" s="2">
        <v>12</v>
      </c>
      <c r="B27" s="2" t="s">
        <v>51</v>
      </c>
      <c r="C27" s="2">
        <v>5563</v>
      </c>
      <c r="D27" s="2" t="s">
        <v>558</v>
      </c>
      <c r="E27" s="2">
        <v>24</v>
      </c>
      <c r="F27" s="2">
        <f>VALUE(LEFT(Benevento[[#This Row],[TOT POT]],2))</f>
        <v>55</v>
      </c>
      <c r="G27" s="2"/>
    </row>
    <row r="28" spans="1:7" x14ac:dyDescent="0.25">
      <c r="A28" s="2">
        <v>95</v>
      </c>
      <c r="B28" s="2" t="s">
        <v>51</v>
      </c>
      <c r="C28" s="2">
        <v>6477</v>
      </c>
      <c r="D28" s="2" t="s">
        <v>559</v>
      </c>
      <c r="E28" s="2">
        <v>19</v>
      </c>
      <c r="F28" s="2">
        <f>VALUE(LEFT(Benevento[[#This Row],[TOT POT]],2))</f>
        <v>64</v>
      </c>
      <c r="G2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K16" sqref="K16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1" bestFit="1" customWidth="1"/>
    <col min="5" max="5" width="6" bestFit="1" customWidth="1"/>
    <col min="6" max="6" width="9.28515625" bestFit="1" customWidth="1"/>
    <col min="7" max="7" width="8.42578125" bestFit="1" customWidth="1"/>
    <col min="8" max="10" width="6.28515625" customWidth="1"/>
    <col min="11" max="11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2" t="s">
        <v>1</v>
      </c>
      <c r="F1" s="2" t="s">
        <v>76</v>
      </c>
      <c r="G1" s="2" t="s">
        <v>620</v>
      </c>
      <c r="I1" s="3">
        <f>SUM(Juventus[PuntiG])</f>
        <v>2124</v>
      </c>
    </row>
    <row r="2" spans="1:9" x14ac:dyDescent="0.25">
      <c r="A2" s="2">
        <v>1</v>
      </c>
      <c r="B2" s="2" t="s">
        <v>9</v>
      </c>
      <c r="C2" s="2">
        <v>8989</v>
      </c>
      <c r="D2" s="2" t="s">
        <v>25</v>
      </c>
      <c r="E2" s="2">
        <v>39</v>
      </c>
      <c r="F2" s="2">
        <f>VALUE(LEFT(Juventus[[#This Row],[TOT POT]],2))</f>
        <v>89</v>
      </c>
      <c r="G2" t="s">
        <v>616</v>
      </c>
    </row>
    <row r="3" spans="1:9" x14ac:dyDescent="0.25">
      <c r="A3" s="2">
        <v>26</v>
      </c>
      <c r="B3" s="2" t="s">
        <v>18</v>
      </c>
      <c r="C3" s="2">
        <v>8282</v>
      </c>
      <c r="D3" s="2" t="s">
        <v>26</v>
      </c>
      <c r="E3" s="2">
        <v>33</v>
      </c>
      <c r="F3" s="2">
        <f>VALUE(LEFT(Juventus[[#This Row],[TOT POT]],2))</f>
        <v>82</v>
      </c>
      <c r="G3" t="s">
        <v>616</v>
      </c>
    </row>
    <row r="4" spans="1:9" x14ac:dyDescent="0.25">
      <c r="A4" s="2">
        <v>4</v>
      </c>
      <c r="B4" s="2" t="s">
        <v>27</v>
      </c>
      <c r="C4" s="2">
        <v>8484</v>
      </c>
      <c r="D4" s="2" t="s">
        <v>28</v>
      </c>
      <c r="E4" s="2">
        <v>30</v>
      </c>
      <c r="F4" s="2">
        <f>VALUE(LEFT(Juventus[[#This Row],[TOT POT]],2))</f>
        <v>84</v>
      </c>
      <c r="G4" t="s">
        <v>616</v>
      </c>
    </row>
    <row r="5" spans="1:9" x14ac:dyDescent="0.25">
      <c r="A5" s="2">
        <v>3</v>
      </c>
      <c r="B5" s="2" t="s">
        <v>29</v>
      </c>
      <c r="C5" s="2">
        <v>8989</v>
      </c>
      <c r="D5" s="2" t="s">
        <v>30</v>
      </c>
      <c r="E5" s="2">
        <v>33</v>
      </c>
      <c r="F5" s="2">
        <f>VALUE(LEFT(Juventus[[#This Row],[TOT POT]],2))</f>
        <v>89</v>
      </c>
      <c r="G5" t="s">
        <v>616</v>
      </c>
    </row>
    <row r="6" spans="1:9" x14ac:dyDescent="0.25">
      <c r="A6" s="2">
        <v>12</v>
      </c>
      <c r="B6" s="2" t="s">
        <v>13</v>
      </c>
      <c r="C6" s="2">
        <v>8688</v>
      </c>
      <c r="D6" s="2" t="s">
        <v>20</v>
      </c>
      <c r="E6" s="2">
        <v>26</v>
      </c>
      <c r="F6" s="2">
        <f>VALUE(LEFT(Juventus[[#This Row],[TOT POT]],2))</f>
        <v>86</v>
      </c>
      <c r="G6" t="s">
        <v>616</v>
      </c>
    </row>
    <row r="7" spans="1:9" x14ac:dyDescent="0.25">
      <c r="A7" s="2">
        <v>17</v>
      </c>
      <c r="B7" s="2" t="s">
        <v>5</v>
      </c>
      <c r="C7" s="2">
        <v>8383</v>
      </c>
      <c r="D7" s="2" t="s">
        <v>36</v>
      </c>
      <c r="E7" s="2">
        <v>31</v>
      </c>
      <c r="F7" s="2">
        <f>VALUE(LEFT(Juventus[[#This Row],[TOT POT]],2))</f>
        <v>83</v>
      </c>
      <c r="G7" t="s">
        <v>616</v>
      </c>
    </row>
    <row r="8" spans="1:9" x14ac:dyDescent="0.25">
      <c r="A8" s="2">
        <v>10</v>
      </c>
      <c r="B8" s="2" t="s">
        <v>37</v>
      </c>
      <c r="C8" s="2">
        <v>8893</v>
      </c>
      <c r="D8" s="2" t="s">
        <v>4</v>
      </c>
      <c r="E8" s="2">
        <v>23</v>
      </c>
      <c r="F8" s="2">
        <f>VALUE(LEFT(Juventus[[#This Row],[TOT POT]],2))</f>
        <v>88</v>
      </c>
      <c r="G8" t="s">
        <v>616</v>
      </c>
    </row>
    <row r="9" spans="1:9" x14ac:dyDescent="0.25">
      <c r="A9" s="2">
        <v>9</v>
      </c>
      <c r="B9" s="2" t="s">
        <v>2</v>
      </c>
      <c r="C9" s="2">
        <v>9090</v>
      </c>
      <c r="D9" s="2" t="s">
        <v>17</v>
      </c>
      <c r="E9" s="2">
        <v>29</v>
      </c>
      <c r="F9" s="2">
        <f>VALUE(LEFT(Juventus[[#This Row],[TOT POT]],2))</f>
        <v>90</v>
      </c>
      <c r="G9" t="s">
        <v>616</v>
      </c>
    </row>
    <row r="10" spans="1:9" x14ac:dyDescent="0.25">
      <c r="A10" s="2">
        <v>14</v>
      </c>
      <c r="B10" s="2" t="s">
        <v>38</v>
      </c>
      <c r="C10" s="2">
        <v>8585</v>
      </c>
      <c r="D10" s="2" t="s">
        <v>39</v>
      </c>
      <c r="E10" s="2">
        <v>30</v>
      </c>
      <c r="F10" s="2">
        <f>VALUE(LEFT(Juventus[[#This Row],[TOT POT]],2))</f>
        <v>85</v>
      </c>
      <c r="G10" t="s">
        <v>616</v>
      </c>
    </row>
    <row r="11" spans="1:9" x14ac:dyDescent="0.25">
      <c r="A11" s="2">
        <v>11</v>
      </c>
      <c r="B11" s="2" t="s">
        <v>38</v>
      </c>
      <c r="C11" s="2">
        <v>8282</v>
      </c>
      <c r="D11" s="2" t="s">
        <v>40</v>
      </c>
      <c r="E11" s="2">
        <v>27</v>
      </c>
      <c r="F11" s="2">
        <f>VALUE(LEFT(Juventus[[#This Row],[TOT POT]],2))</f>
        <v>82</v>
      </c>
      <c r="G11" t="s">
        <v>616</v>
      </c>
    </row>
    <row r="12" spans="1:9" x14ac:dyDescent="0.25">
      <c r="A12" s="2">
        <v>30</v>
      </c>
      <c r="B12" s="2" t="s">
        <v>51</v>
      </c>
      <c r="C12" s="2">
        <v>7084</v>
      </c>
      <c r="D12" s="2" t="s">
        <v>54</v>
      </c>
      <c r="E12" s="2">
        <v>20</v>
      </c>
      <c r="F12" s="2">
        <f>VALUE(LEFT(Juventus[[#This Row],[TOT POT]],2))</f>
        <v>70</v>
      </c>
      <c r="G12" t="s">
        <v>616</v>
      </c>
    </row>
    <row r="13" spans="1:9" x14ac:dyDescent="0.25">
      <c r="A13" s="2">
        <v>6</v>
      </c>
      <c r="B13" s="2" t="s">
        <v>31</v>
      </c>
      <c r="C13" s="2">
        <v>8484</v>
      </c>
      <c r="D13" s="2" t="s">
        <v>32</v>
      </c>
      <c r="E13" s="2">
        <v>30</v>
      </c>
      <c r="F13" s="2">
        <f>VALUE(LEFT(Juventus[[#This Row],[TOT POT]],2))</f>
        <v>84</v>
      </c>
    </row>
    <row r="14" spans="1:9" x14ac:dyDescent="0.25">
      <c r="A14" s="2">
        <v>5</v>
      </c>
      <c r="B14" s="2" t="s">
        <v>33</v>
      </c>
      <c r="C14" s="2">
        <v>8586</v>
      </c>
      <c r="D14" s="2" t="s">
        <v>34</v>
      </c>
      <c r="E14" s="2">
        <v>27</v>
      </c>
      <c r="F14" s="2">
        <f>VALUE(LEFT(Juventus[[#This Row],[TOT POT]],2))</f>
        <v>85</v>
      </c>
    </row>
    <row r="15" spans="1:9" x14ac:dyDescent="0.25">
      <c r="A15" s="2">
        <v>7</v>
      </c>
      <c r="B15" s="2" t="s">
        <v>15</v>
      </c>
      <c r="C15" s="2">
        <v>8282</v>
      </c>
      <c r="D15" s="2" t="s">
        <v>35</v>
      </c>
      <c r="E15" s="2">
        <v>29</v>
      </c>
      <c r="F15" s="2">
        <f>VALUE(LEFT(Juventus[[#This Row],[TOT POT]],2))</f>
        <v>82</v>
      </c>
    </row>
    <row r="16" spans="1:9" x14ac:dyDescent="0.25">
      <c r="A16" s="2">
        <v>24</v>
      </c>
      <c r="B16" s="2" t="s">
        <v>38</v>
      </c>
      <c r="C16" s="2">
        <v>8088</v>
      </c>
      <c r="D16" s="2" t="s">
        <v>41</v>
      </c>
      <c r="E16" s="2">
        <v>23</v>
      </c>
      <c r="F16" s="2">
        <f>VALUE(LEFT(Juventus[[#This Row],[TOT POT]],2))</f>
        <v>80</v>
      </c>
    </row>
    <row r="17" spans="1:6" x14ac:dyDescent="0.25">
      <c r="A17" s="2">
        <v>20</v>
      </c>
      <c r="B17" s="2" t="s">
        <v>38</v>
      </c>
      <c r="C17" s="2">
        <v>7686</v>
      </c>
      <c r="D17" s="2" t="s">
        <v>42</v>
      </c>
      <c r="E17" s="2">
        <v>22</v>
      </c>
      <c r="F17" s="2">
        <f>VALUE(LEFT(Juventus[[#This Row],[TOT POT]],2))</f>
        <v>76</v>
      </c>
    </row>
    <row r="18" spans="1:6" x14ac:dyDescent="0.25">
      <c r="A18" s="2">
        <v>27</v>
      </c>
      <c r="B18" s="2" t="s">
        <v>38</v>
      </c>
      <c r="C18" s="2">
        <v>7782</v>
      </c>
      <c r="D18" s="2" t="s">
        <v>43</v>
      </c>
      <c r="E18" s="2">
        <v>24</v>
      </c>
      <c r="F18" s="2">
        <f>VALUE(LEFT(Juventus[[#This Row],[TOT POT]],2))</f>
        <v>77</v>
      </c>
    </row>
    <row r="19" spans="1:6" x14ac:dyDescent="0.25">
      <c r="A19" s="2">
        <v>22</v>
      </c>
      <c r="B19" s="2" t="s">
        <v>38</v>
      </c>
      <c r="C19" s="2">
        <v>7878</v>
      </c>
      <c r="D19" s="2" t="s">
        <v>44</v>
      </c>
      <c r="E19" s="2">
        <v>28</v>
      </c>
      <c r="F19" s="2">
        <f>VALUE(LEFT(Juventus[[#This Row],[TOT POT]],2))</f>
        <v>78</v>
      </c>
    </row>
    <row r="20" spans="1:6" x14ac:dyDescent="0.25">
      <c r="A20" s="2">
        <v>8</v>
      </c>
      <c r="B20" s="2" t="s">
        <v>38</v>
      </c>
      <c r="C20" s="2">
        <v>8585</v>
      </c>
      <c r="D20" s="2" t="s">
        <v>45</v>
      </c>
      <c r="E20" s="2">
        <v>31</v>
      </c>
      <c r="F20" s="2">
        <f>VALUE(LEFT(Juventus[[#This Row],[TOT POT]],2))</f>
        <v>85</v>
      </c>
    </row>
    <row r="21" spans="1:6" x14ac:dyDescent="0.25">
      <c r="A21" s="2">
        <v>2</v>
      </c>
      <c r="B21" s="2" t="s">
        <v>38</v>
      </c>
      <c r="C21" s="2">
        <v>7681</v>
      </c>
      <c r="D21" s="2" t="s">
        <v>46</v>
      </c>
      <c r="E21" s="2">
        <v>24</v>
      </c>
      <c r="F21" s="2">
        <f>VALUE(LEFT(Juventus[[#This Row],[TOT POT]],2))</f>
        <v>76</v>
      </c>
    </row>
    <row r="22" spans="1:6" x14ac:dyDescent="0.25">
      <c r="A22" s="2">
        <v>21</v>
      </c>
      <c r="B22" s="2" t="s">
        <v>38</v>
      </c>
      <c r="C22" s="2">
        <v>8383</v>
      </c>
      <c r="D22" s="2" t="s">
        <v>47</v>
      </c>
      <c r="E22" s="2">
        <v>29</v>
      </c>
      <c r="F22" s="2">
        <f>VALUE(LEFT(Juventus[[#This Row],[TOT POT]],2))</f>
        <v>83</v>
      </c>
    </row>
    <row r="23" spans="1:6" x14ac:dyDescent="0.25">
      <c r="A23" s="2">
        <v>23</v>
      </c>
      <c r="B23" s="2" t="s">
        <v>38</v>
      </c>
      <c r="C23" s="2">
        <v>8284</v>
      </c>
      <c r="D23" s="2" t="s">
        <v>48</v>
      </c>
      <c r="E23" s="2">
        <v>27</v>
      </c>
      <c r="F23" s="2">
        <f>VALUE(LEFT(Juventus[[#This Row],[TOT POT]],2))</f>
        <v>82</v>
      </c>
    </row>
    <row r="24" spans="1:6" x14ac:dyDescent="0.25">
      <c r="A24" s="2">
        <v>15</v>
      </c>
      <c r="B24" s="2" t="s">
        <v>38</v>
      </c>
      <c r="C24" s="2">
        <v>8585</v>
      </c>
      <c r="D24" s="2" t="s">
        <v>49</v>
      </c>
      <c r="E24" s="2">
        <v>36</v>
      </c>
      <c r="F24" s="2">
        <f>VALUE(LEFT(Juventus[[#This Row],[TOT POT]],2))</f>
        <v>85</v>
      </c>
    </row>
    <row r="25" spans="1:6" x14ac:dyDescent="0.25">
      <c r="A25" s="2">
        <v>33</v>
      </c>
      <c r="B25" s="2" t="s">
        <v>38</v>
      </c>
      <c r="C25" s="2">
        <v>8288</v>
      </c>
      <c r="D25" s="2" t="s">
        <v>50</v>
      </c>
      <c r="E25" s="2">
        <v>23</v>
      </c>
      <c r="F25" s="2">
        <f>VALUE(LEFT(Juventus[[#This Row],[TOT POT]],2))</f>
        <v>82</v>
      </c>
    </row>
    <row r="26" spans="1:6" x14ac:dyDescent="0.25">
      <c r="A26" s="2">
        <v>41</v>
      </c>
      <c r="B26" s="2" t="s">
        <v>51</v>
      </c>
      <c r="C26" s="2">
        <v>7276</v>
      </c>
      <c r="D26" s="2" t="s">
        <v>52</v>
      </c>
      <c r="E26" s="2">
        <v>25</v>
      </c>
      <c r="F26" s="2">
        <f>VALUE(LEFT(Juventus[[#This Row],[TOT POT]],2))</f>
        <v>72</v>
      </c>
    </row>
    <row r="27" spans="1:6" x14ac:dyDescent="0.25">
      <c r="A27" s="2">
        <v>16</v>
      </c>
      <c r="B27" s="2" t="s">
        <v>51</v>
      </c>
      <c r="C27" s="2">
        <v>6969</v>
      </c>
      <c r="D27" s="2" t="s">
        <v>53</v>
      </c>
      <c r="E27" s="2">
        <v>27</v>
      </c>
      <c r="F27" s="2">
        <f>VALUE(LEFT(Juventus[[#This Row],[TOT POT]],2))</f>
        <v>69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5" sqref="G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285156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6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SUM(Sassuolo[PuntiG])</f>
        <v>1888</v>
      </c>
    </row>
    <row r="2" spans="1:9" x14ac:dyDescent="0.25">
      <c r="A2" s="2">
        <v>47</v>
      </c>
      <c r="B2" s="2" t="s">
        <v>9</v>
      </c>
      <c r="C2" s="2">
        <v>8282</v>
      </c>
      <c r="D2" s="2" t="s">
        <v>560</v>
      </c>
      <c r="E2" s="2">
        <v>30</v>
      </c>
      <c r="F2" s="2">
        <f>VALUE(LEFT(Sassuolo[[#This Row],[TOT POT]],2))</f>
        <v>82</v>
      </c>
      <c r="G2" t="s">
        <v>616</v>
      </c>
    </row>
    <row r="3" spans="1:9" x14ac:dyDescent="0.25">
      <c r="A3" s="2">
        <v>15</v>
      </c>
      <c r="B3" s="2" t="s">
        <v>11</v>
      </c>
      <c r="C3" s="2">
        <v>8282</v>
      </c>
      <c r="D3" s="2" t="s">
        <v>562</v>
      </c>
      <c r="E3" s="2">
        <v>29</v>
      </c>
      <c r="F3" s="2">
        <f>VALUE(LEFT(Sassuolo[[#This Row],[TOT POT]],2))</f>
        <v>82</v>
      </c>
      <c r="G3" t="s">
        <v>616</v>
      </c>
    </row>
    <row r="4" spans="1:9" x14ac:dyDescent="0.25">
      <c r="A4" s="2">
        <v>28</v>
      </c>
      <c r="B4" s="2" t="s">
        <v>29</v>
      </c>
      <c r="C4" s="2">
        <v>7575</v>
      </c>
      <c r="D4" s="2" t="s">
        <v>563</v>
      </c>
      <c r="E4" s="2">
        <v>36</v>
      </c>
      <c r="F4" s="2">
        <f>VALUE(LEFT(Sassuolo[[#This Row],[TOT POT]],2))</f>
        <v>75</v>
      </c>
      <c r="G4" t="s">
        <v>616</v>
      </c>
    </row>
    <row r="5" spans="1:9" x14ac:dyDescent="0.25">
      <c r="A5" s="2">
        <v>4</v>
      </c>
      <c r="B5" s="2" t="s">
        <v>7</v>
      </c>
      <c r="C5" s="2">
        <v>7777</v>
      </c>
      <c r="D5" s="2" t="s">
        <v>564</v>
      </c>
      <c r="E5" s="2">
        <v>32</v>
      </c>
      <c r="F5" s="2">
        <f>VALUE(LEFT(Sassuolo[[#This Row],[TOT POT]],2))</f>
        <v>77</v>
      </c>
      <c r="G5" t="s">
        <v>616</v>
      </c>
    </row>
    <row r="6" spans="1:9" x14ac:dyDescent="0.25">
      <c r="A6" s="2">
        <v>21</v>
      </c>
      <c r="B6" s="2" t="s">
        <v>15</v>
      </c>
      <c r="C6" s="2">
        <v>7480</v>
      </c>
      <c r="D6" s="2" t="s">
        <v>565</v>
      </c>
      <c r="E6" s="2">
        <v>20</v>
      </c>
      <c r="F6" s="2">
        <f>VALUE(LEFT(Sassuolo[[#This Row],[TOT POT]],2))</f>
        <v>74</v>
      </c>
      <c r="G6" t="s">
        <v>616</v>
      </c>
    </row>
    <row r="7" spans="1:9" x14ac:dyDescent="0.25">
      <c r="A7" s="2">
        <v>12</v>
      </c>
      <c r="B7" s="2" t="s">
        <v>119</v>
      </c>
      <c r="C7" s="2">
        <v>7583</v>
      </c>
      <c r="D7" s="2" t="s">
        <v>566</v>
      </c>
      <c r="E7" s="2">
        <v>22</v>
      </c>
      <c r="F7" s="2">
        <f>VALUE(LEFT(Sassuolo[[#This Row],[TOT POT]],2))</f>
        <v>75</v>
      </c>
      <c r="G7" t="s">
        <v>616</v>
      </c>
    </row>
    <row r="8" spans="1:9" x14ac:dyDescent="0.25">
      <c r="A8" s="2">
        <v>98</v>
      </c>
      <c r="B8" s="2" t="s">
        <v>5</v>
      </c>
      <c r="C8" s="2">
        <v>7078</v>
      </c>
      <c r="D8" s="2" t="s">
        <v>568</v>
      </c>
      <c r="E8" s="2">
        <v>19</v>
      </c>
      <c r="F8" s="2">
        <f>VALUE(LEFT(Sassuolo[[#This Row],[TOT POT]],2))</f>
        <v>70</v>
      </c>
      <c r="G8" t="s">
        <v>616</v>
      </c>
    </row>
    <row r="9" spans="1:9" x14ac:dyDescent="0.25">
      <c r="A9" s="2">
        <v>25</v>
      </c>
      <c r="B9" s="2" t="s">
        <v>287</v>
      </c>
      <c r="C9" s="2">
        <v>8187</v>
      </c>
      <c r="D9" s="2" t="s">
        <v>570</v>
      </c>
      <c r="E9" s="2">
        <v>23</v>
      </c>
      <c r="F9" s="2">
        <f>VALUE(LEFT(Sassuolo[[#This Row],[TOT POT]],2))</f>
        <v>81</v>
      </c>
      <c r="G9" t="s">
        <v>616</v>
      </c>
    </row>
    <row r="10" spans="1:9" x14ac:dyDescent="0.25">
      <c r="A10" s="2">
        <v>10</v>
      </c>
      <c r="B10" s="2" t="s">
        <v>38</v>
      </c>
      <c r="C10" s="2">
        <v>7676</v>
      </c>
      <c r="D10" s="2" t="s">
        <v>572</v>
      </c>
      <c r="E10" s="2">
        <v>33</v>
      </c>
      <c r="F10" s="2">
        <f>VALUE(LEFT(Sassuolo[[#This Row],[TOT POT]],2))</f>
        <v>76</v>
      </c>
      <c r="G10" t="s">
        <v>616</v>
      </c>
    </row>
    <row r="11" spans="1:9" x14ac:dyDescent="0.25">
      <c r="A11" s="2">
        <v>13</v>
      </c>
      <c r="B11" s="2" t="s">
        <v>38</v>
      </c>
      <c r="C11" s="2">
        <v>7474</v>
      </c>
      <c r="D11" s="2" t="s">
        <v>574</v>
      </c>
      <c r="E11" s="2">
        <v>33</v>
      </c>
      <c r="F11" s="2">
        <f>VALUE(LEFT(Sassuolo[[#This Row],[TOT POT]],2))</f>
        <v>74</v>
      </c>
      <c r="G11" t="s">
        <v>616</v>
      </c>
    </row>
    <row r="12" spans="1:9" x14ac:dyDescent="0.25">
      <c r="A12" s="2">
        <v>32</v>
      </c>
      <c r="B12" s="2" t="s">
        <v>38</v>
      </c>
      <c r="C12" s="2">
        <v>7682</v>
      </c>
      <c r="D12" s="2" t="s">
        <v>578</v>
      </c>
      <c r="E12" s="2">
        <v>24</v>
      </c>
      <c r="F12" s="2">
        <f>VALUE(LEFT(Sassuolo[[#This Row],[TOT POT]],2))</f>
        <v>76</v>
      </c>
      <c r="G12" t="s">
        <v>616</v>
      </c>
    </row>
    <row r="13" spans="1:9" x14ac:dyDescent="0.25">
      <c r="A13" s="2">
        <v>55</v>
      </c>
      <c r="B13" s="2" t="s">
        <v>27</v>
      </c>
      <c r="C13" s="2">
        <v>7376</v>
      </c>
      <c r="D13" s="2" t="s">
        <v>561</v>
      </c>
      <c r="E13" s="2">
        <v>24</v>
      </c>
      <c r="F13" s="2">
        <f>VALUE(LEFT(Sassuolo[[#This Row],[TOT POT]],2))</f>
        <v>73</v>
      </c>
    </row>
    <row r="14" spans="1:9" x14ac:dyDescent="0.25">
      <c r="A14" s="2">
        <v>7</v>
      </c>
      <c r="B14" s="2" t="s">
        <v>121</v>
      </c>
      <c r="C14" s="2">
        <v>7575</v>
      </c>
      <c r="D14" s="2" t="s">
        <v>567</v>
      </c>
      <c r="E14" s="2">
        <v>31</v>
      </c>
      <c r="F14" s="2">
        <f>VALUE(LEFT(Sassuolo[[#This Row],[TOT POT]],2))</f>
        <v>75</v>
      </c>
    </row>
    <row r="15" spans="1:9" x14ac:dyDescent="0.25">
      <c r="A15" s="2">
        <v>11</v>
      </c>
      <c r="B15" s="2" t="s">
        <v>285</v>
      </c>
      <c r="C15" s="2">
        <v>7475</v>
      </c>
      <c r="D15" s="2" t="s">
        <v>569</v>
      </c>
      <c r="E15" s="2">
        <v>26</v>
      </c>
      <c r="F15" s="2">
        <f>VALUE(LEFT(Sassuolo[[#This Row],[TOT POT]],2))</f>
        <v>74</v>
      </c>
    </row>
    <row r="16" spans="1:9" x14ac:dyDescent="0.25">
      <c r="A16" s="2">
        <v>16</v>
      </c>
      <c r="B16" s="2" t="s">
        <v>38</v>
      </c>
      <c r="C16" s="2">
        <v>7782</v>
      </c>
      <c r="D16" s="2" t="s">
        <v>571</v>
      </c>
      <c r="E16" s="2">
        <v>24</v>
      </c>
      <c r="F16" s="2">
        <f>VALUE(LEFT(Sassuolo[[#This Row],[TOT POT]],2))</f>
        <v>77</v>
      </c>
    </row>
    <row r="17" spans="1:7" x14ac:dyDescent="0.25">
      <c r="A17" s="2">
        <v>8</v>
      </c>
      <c r="B17" s="2" t="s">
        <v>38</v>
      </c>
      <c r="C17" s="2">
        <v>7070</v>
      </c>
      <c r="D17" s="2" t="s">
        <v>573</v>
      </c>
      <c r="E17" s="2">
        <v>34</v>
      </c>
      <c r="F17" s="2">
        <f>VALUE(LEFT(Sassuolo[[#This Row],[TOT POT]],2))</f>
        <v>70</v>
      </c>
    </row>
    <row r="18" spans="1:7" x14ac:dyDescent="0.25">
      <c r="A18" s="2">
        <v>29</v>
      </c>
      <c r="B18" s="2" t="s">
        <v>38</v>
      </c>
      <c r="C18" s="2">
        <v>6478</v>
      </c>
      <c r="D18" s="2" t="s">
        <v>575</v>
      </c>
      <c r="E18" s="2">
        <v>20</v>
      </c>
      <c r="F18" s="2">
        <f>VALUE(LEFT(Sassuolo[[#This Row],[TOT POT]],2))</f>
        <v>64</v>
      </c>
    </row>
    <row r="19" spans="1:7" x14ac:dyDescent="0.25">
      <c r="A19" s="2">
        <v>23</v>
      </c>
      <c r="B19" s="2" t="s">
        <v>38</v>
      </c>
      <c r="C19" s="2">
        <v>7373</v>
      </c>
      <c r="D19" s="2" t="s">
        <v>576</v>
      </c>
      <c r="E19" s="2">
        <v>32</v>
      </c>
      <c r="F19" s="2">
        <f>VALUE(LEFT(Sassuolo[[#This Row],[TOT POT]],2))</f>
        <v>73</v>
      </c>
    </row>
    <row r="20" spans="1:7" x14ac:dyDescent="0.25">
      <c r="A20" s="2">
        <v>39</v>
      </c>
      <c r="B20" s="2" t="s">
        <v>38</v>
      </c>
      <c r="C20" s="2">
        <v>6874</v>
      </c>
      <c r="D20" s="2" t="s">
        <v>577</v>
      </c>
      <c r="E20" s="2">
        <v>23</v>
      </c>
      <c r="F20" s="2">
        <f>VALUE(LEFT(Sassuolo[[#This Row],[TOT POT]],2))</f>
        <v>68</v>
      </c>
    </row>
    <row r="21" spans="1:7" x14ac:dyDescent="0.25">
      <c r="A21" s="2">
        <v>90</v>
      </c>
      <c r="B21" s="2" t="s">
        <v>38</v>
      </c>
      <c r="C21" s="2">
        <v>7474</v>
      </c>
      <c r="D21" s="2" t="s">
        <v>579</v>
      </c>
      <c r="E21" s="2">
        <v>27</v>
      </c>
      <c r="F21" s="2">
        <f>VALUE(LEFT(Sassuolo[[#This Row],[TOT POT]],2))</f>
        <v>74</v>
      </c>
      <c r="G21" s="2"/>
    </row>
    <row r="22" spans="1:7" x14ac:dyDescent="0.25">
      <c r="A22" s="2">
        <v>77</v>
      </c>
      <c r="B22" s="2" t="s">
        <v>38</v>
      </c>
      <c r="C22" s="2">
        <v>7272</v>
      </c>
      <c r="D22" s="2" t="s">
        <v>580</v>
      </c>
      <c r="E22" s="2">
        <v>36</v>
      </c>
      <c r="F22" s="2">
        <f>VALUE(LEFT(Sassuolo[[#This Row],[TOT POT]],2))</f>
        <v>72</v>
      </c>
      <c r="G22" s="2"/>
    </row>
    <row r="23" spans="1:7" x14ac:dyDescent="0.25">
      <c r="A23" s="2">
        <v>24</v>
      </c>
      <c r="B23" s="2" t="s">
        <v>38</v>
      </c>
      <c r="C23" s="2">
        <v>7279</v>
      </c>
      <c r="D23" s="2" t="s">
        <v>581</v>
      </c>
      <c r="E23" s="2">
        <v>23</v>
      </c>
      <c r="F23" s="2">
        <f>VALUE(LEFT(Sassuolo[[#This Row],[TOT POT]],2))</f>
        <v>72</v>
      </c>
      <c r="G23" s="2"/>
    </row>
    <row r="24" spans="1:7" x14ac:dyDescent="0.25">
      <c r="A24" s="2">
        <v>6</v>
      </c>
      <c r="B24" s="2" t="s">
        <v>38</v>
      </c>
      <c r="C24" s="2">
        <v>7380</v>
      </c>
      <c r="D24" s="2" t="s">
        <v>582</v>
      </c>
      <c r="E24" s="2">
        <v>21</v>
      </c>
      <c r="F24" s="2">
        <f>VALUE(LEFT(Sassuolo[[#This Row],[TOT POT]],2))</f>
        <v>73</v>
      </c>
      <c r="G24" s="2"/>
    </row>
    <row r="25" spans="1:7" x14ac:dyDescent="0.25">
      <c r="A25" s="2">
        <v>70</v>
      </c>
      <c r="B25" s="2" t="s">
        <v>51</v>
      </c>
      <c r="C25" s="2">
        <v>5470</v>
      </c>
      <c r="D25" s="2" t="s">
        <v>583</v>
      </c>
      <c r="E25" s="2">
        <v>19</v>
      </c>
      <c r="F25" s="2">
        <f>VALUE(LEFT(Sassuolo[[#This Row],[TOT POT]],2))</f>
        <v>54</v>
      </c>
      <c r="G25" s="2"/>
    </row>
    <row r="26" spans="1:7" x14ac:dyDescent="0.25">
      <c r="A26" s="2">
        <v>22</v>
      </c>
      <c r="B26" s="2" t="s">
        <v>51</v>
      </c>
      <c r="C26" s="2">
        <v>6380</v>
      </c>
      <c r="D26" s="2" t="s">
        <v>584</v>
      </c>
      <c r="E26" s="2">
        <v>18</v>
      </c>
      <c r="F26" s="2">
        <f>VALUE(LEFT(Sassuolo[[#This Row],[TOT POT]],2))</f>
        <v>63</v>
      </c>
      <c r="G26" s="2"/>
    </row>
    <row r="27" spans="1:7" x14ac:dyDescent="0.25">
      <c r="A27" s="2">
        <v>14</v>
      </c>
      <c r="B27" s="2" t="s">
        <v>51</v>
      </c>
      <c r="C27" s="2">
        <v>6474</v>
      </c>
      <c r="D27" s="2" t="s">
        <v>585</v>
      </c>
      <c r="E27" s="2">
        <v>18</v>
      </c>
      <c r="F27" s="2">
        <f>VALUE(LEFT(Sassuolo[[#This Row],[TOT POT]],2))</f>
        <v>64</v>
      </c>
      <c r="G27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285156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SUM(Crotone[PuntiG])</f>
        <v>1987</v>
      </c>
    </row>
    <row r="2" spans="1:9" x14ac:dyDescent="0.25">
      <c r="A2" s="2">
        <v>1</v>
      </c>
      <c r="B2" s="2" t="s">
        <v>9</v>
      </c>
      <c r="C2" s="2">
        <v>7272</v>
      </c>
      <c r="D2" s="2" t="s">
        <v>586</v>
      </c>
      <c r="E2" s="2">
        <v>34</v>
      </c>
      <c r="F2" s="2">
        <f>VALUE(LEFT(Crotone[[#This Row],[TOT POT]],2))</f>
        <v>72</v>
      </c>
      <c r="G2" t="s">
        <v>616</v>
      </c>
    </row>
    <row r="3" spans="1:9" x14ac:dyDescent="0.25">
      <c r="A3" s="2">
        <v>7</v>
      </c>
      <c r="B3" s="2" t="s">
        <v>27</v>
      </c>
      <c r="C3" s="2">
        <v>7378</v>
      </c>
      <c r="D3" s="2" t="s">
        <v>588</v>
      </c>
      <c r="E3" s="2">
        <v>25</v>
      </c>
      <c r="F3" s="2">
        <f>VALUE(LEFT(Crotone[[#This Row],[TOT POT]],2))</f>
        <v>73</v>
      </c>
      <c r="G3" t="s">
        <v>616</v>
      </c>
    </row>
    <row r="4" spans="1:9" x14ac:dyDescent="0.25">
      <c r="A4" s="2">
        <v>87</v>
      </c>
      <c r="B4" s="2" t="s">
        <v>13</v>
      </c>
      <c r="C4" s="2">
        <v>6971</v>
      </c>
      <c r="D4" s="2" t="s">
        <v>590</v>
      </c>
      <c r="E4" s="2">
        <v>25</v>
      </c>
      <c r="F4" s="2">
        <f>VALUE(LEFT(Crotone[[#This Row],[TOT POT]],2))</f>
        <v>69</v>
      </c>
      <c r="G4" t="s">
        <v>616</v>
      </c>
    </row>
    <row r="5" spans="1:9" x14ac:dyDescent="0.25">
      <c r="A5" s="2">
        <v>6</v>
      </c>
      <c r="B5" s="2" t="s">
        <v>15</v>
      </c>
      <c r="C5" s="2">
        <v>7171</v>
      </c>
      <c r="D5" s="2" t="s">
        <v>591</v>
      </c>
      <c r="E5" s="2">
        <v>26</v>
      </c>
      <c r="F5" s="2">
        <f>VALUE(LEFT(Crotone[[#This Row],[TOT POT]],2))</f>
        <v>71</v>
      </c>
      <c r="G5" t="s">
        <v>616</v>
      </c>
    </row>
    <row r="6" spans="1:9" x14ac:dyDescent="0.25">
      <c r="A6" s="2">
        <v>38</v>
      </c>
      <c r="B6" s="2" t="s">
        <v>119</v>
      </c>
      <c r="C6" s="2">
        <v>6982</v>
      </c>
      <c r="D6" s="2" t="s">
        <v>592</v>
      </c>
      <c r="E6" s="2">
        <v>20</v>
      </c>
      <c r="F6" s="2">
        <f>VALUE(LEFT(Crotone[[#This Row],[TOT POT]],2))</f>
        <v>69</v>
      </c>
      <c r="G6" t="s">
        <v>616</v>
      </c>
    </row>
    <row r="7" spans="1:9" x14ac:dyDescent="0.25">
      <c r="A7" s="2">
        <v>10</v>
      </c>
      <c r="B7" s="2" t="s">
        <v>121</v>
      </c>
      <c r="C7" s="2">
        <v>6974</v>
      </c>
      <c r="D7" s="2" t="s">
        <v>593</v>
      </c>
      <c r="E7" s="2">
        <v>23</v>
      </c>
      <c r="F7" s="2">
        <f>VALUE(LEFT(Crotone[[#This Row],[TOT POT]],2))</f>
        <v>69</v>
      </c>
      <c r="G7" t="s">
        <v>616</v>
      </c>
    </row>
    <row r="8" spans="1:9" x14ac:dyDescent="0.25">
      <c r="A8" s="2">
        <v>5</v>
      </c>
      <c r="B8" s="2" t="s">
        <v>5</v>
      </c>
      <c r="C8" s="2">
        <v>7070</v>
      </c>
      <c r="D8" s="2" t="s">
        <v>594</v>
      </c>
      <c r="E8" s="2">
        <v>26</v>
      </c>
      <c r="F8" s="2">
        <f>VALUE(LEFT(Crotone[[#This Row],[TOT POT]],2))</f>
        <v>70</v>
      </c>
      <c r="G8" t="s">
        <v>616</v>
      </c>
    </row>
    <row r="9" spans="1:9" x14ac:dyDescent="0.25">
      <c r="A9" s="2">
        <v>99</v>
      </c>
      <c r="B9" s="2" t="s">
        <v>38</v>
      </c>
      <c r="C9" s="2">
        <v>6871</v>
      </c>
      <c r="D9" s="2" t="s">
        <v>597</v>
      </c>
      <c r="E9" s="2">
        <v>25</v>
      </c>
      <c r="F9" s="2">
        <f>VALUE(LEFT(Crotone[[#This Row],[TOT POT]],2))</f>
        <v>68</v>
      </c>
      <c r="G9" t="s">
        <v>616</v>
      </c>
    </row>
    <row r="10" spans="1:9" x14ac:dyDescent="0.25">
      <c r="A10" s="2">
        <v>31</v>
      </c>
      <c r="B10" s="2" t="s">
        <v>38</v>
      </c>
      <c r="C10" s="2">
        <v>7076</v>
      </c>
      <c r="D10" s="2" t="s">
        <v>598</v>
      </c>
      <c r="E10" s="2">
        <v>24</v>
      </c>
      <c r="F10" s="2">
        <f>VALUE(LEFT(Crotone[[#This Row],[TOT POT]],2))</f>
        <v>70</v>
      </c>
      <c r="G10" t="s">
        <v>616</v>
      </c>
    </row>
    <row r="11" spans="1:9" x14ac:dyDescent="0.25">
      <c r="A11" s="2">
        <v>93</v>
      </c>
      <c r="B11" s="2" t="s">
        <v>38</v>
      </c>
      <c r="C11" s="2">
        <v>6872</v>
      </c>
      <c r="D11" s="2" t="s">
        <v>604</v>
      </c>
      <c r="E11" s="2">
        <v>24</v>
      </c>
      <c r="F11" s="2">
        <f>VALUE(LEFT(Crotone[[#This Row],[TOT POT]],2))</f>
        <v>68</v>
      </c>
      <c r="G11" t="s">
        <v>616</v>
      </c>
    </row>
    <row r="12" spans="1:9" x14ac:dyDescent="0.25">
      <c r="A12" s="2">
        <v>9</v>
      </c>
      <c r="B12" s="2" t="s">
        <v>51</v>
      </c>
      <c r="C12" s="2">
        <v>6060</v>
      </c>
      <c r="D12" s="2" t="s">
        <v>610</v>
      </c>
      <c r="E12" s="2">
        <v>27</v>
      </c>
      <c r="F12" s="2">
        <f>VALUE(LEFT(Crotone[[#This Row],[TOT POT]],2))</f>
        <v>60</v>
      </c>
      <c r="G12" t="s">
        <v>616</v>
      </c>
    </row>
    <row r="13" spans="1:9" x14ac:dyDescent="0.25">
      <c r="A13" s="2">
        <v>37</v>
      </c>
      <c r="B13" s="2" t="s">
        <v>18</v>
      </c>
      <c r="C13" s="2">
        <v>7073</v>
      </c>
      <c r="D13" s="2" t="s">
        <v>587</v>
      </c>
      <c r="E13" s="2">
        <v>25</v>
      </c>
      <c r="F13" s="2">
        <f>VALUE(LEFT(Crotone[[#This Row],[TOT POT]],2))</f>
        <v>70</v>
      </c>
    </row>
    <row r="14" spans="1:9" x14ac:dyDescent="0.25">
      <c r="A14" s="2">
        <v>44</v>
      </c>
      <c r="B14" s="2" t="s">
        <v>29</v>
      </c>
      <c r="C14" s="2">
        <v>7176</v>
      </c>
      <c r="D14" s="2" t="s">
        <v>589</v>
      </c>
      <c r="E14" s="2">
        <v>26</v>
      </c>
      <c r="F14" s="2">
        <f>VALUE(LEFT(Crotone[[#This Row],[TOT POT]],2))</f>
        <v>71</v>
      </c>
    </row>
    <row r="15" spans="1:9" x14ac:dyDescent="0.25">
      <c r="A15" s="2">
        <v>17</v>
      </c>
      <c r="B15" s="2" t="s">
        <v>285</v>
      </c>
      <c r="C15" s="2">
        <v>7072</v>
      </c>
      <c r="D15" s="2" t="s">
        <v>595</v>
      </c>
      <c r="E15" s="2">
        <v>26</v>
      </c>
      <c r="F15" s="2">
        <f>VALUE(LEFT(Crotone[[#This Row],[TOT POT]],2))</f>
        <v>70</v>
      </c>
    </row>
    <row r="16" spans="1:9" x14ac:dyDescent="0.25">
      <c r="A16" s="2">
        <v>29</v>
      </c>
      <c r="B16" s="2" t="s">
        <v>287</v>
      </c>
      <c r="C16" s="2">
        <v>6973</v>
      </c>
      <c r="D16" s="2" t="s">
        <v>596</v>
      </c>
      <c r="E16" s="2">
        <v>25</v>
      </c>
      <c r="F16" s="2">
        <f>VALUE(LEFT(Crotone[[#This Row],[TOT POT]],2))</f>
        <v>69</v>
      </c>
    </row>
    <row r="17" spans="1:7" x14ac:dyDescent="0.25">
      <c r="A17" s="2">
        <v>8</v>
      </c>
      <c r="B17" s="2" t="s">
        <v>38</v>
      </c>
      <c r="C17" s="2">
        <v>6374</v>
      </c>
      <c r="D17" s="2" t="s">
        <v>599</v>
      </c>
      <c r="E17" s="2">
        <v>21</v>
      </c>
      <c r="F17" s="2">
        <f>VALUE(LEFT(Crotone[[#This Row],[TOT POT]],2))</f>
        <v>63</v>
      </c>
    </row>
    <row r="18" spans="1:7" x14ac:dyDescent="0.25">
      <c r="A18" s="2">
        <v>32</v>
      </c>
      <c r="B18" s="2" t="s">
        <v>38</v>
      </c>
      <c r="C18" s="2">
        <v>6379</v>
      </c>
      <c r="D18" s="2" t="s">
        <v>600</v>
      </c>
      <c r="E18" s="2">
        <v>18</v>
      </c>
      <c r="F18" s="2">
        <f>VALUE(LEFT(Crotone[[#This Row],[TOT POT]],2))</f>
        <v>63</v>
      </c>
    </row>
    <row r="19" spans="1:7" x14ac:dyDescent="0.25">
      <c r="A19" s="2">
        <v>34</v>
      </c>
      <c r="B19" s="2" t="s">
        <v>38</v>
      </c>
      <c r="C19" s="2">
        <v>7280</v>
      </c>
      <c r="D19" s="2" t="s">
        <v>601</v>
      </c>
      <c r="E19" s="2">
        <v>22</v>
      </c>
      <c r="F19" s="2">
        <f>VALUE(LEFT(Crotone[[#This Row],[TOT POT]],2))</f>
        <v>72</v>
      </c>
    </row>
    <row r="20" spans="1:7" x14ac:dyDescent="0.25">
      <c r="A20" s="2">
        <v>14</v>
      </c>
      <c r="B20" s="2" t="s">
        <v>38</v>
      </c>
      <c r="C20" s="2">
        <v>6272</v>
      </c>
      <c r="D20" s="2" t="s">
        <v>602</v>
      </c>
      <c r="E20" s="2">
        <v>20</v>
      </c>
      <c r="F20" s="2">
        <f>VALUE(LEFT(Crotone[[#This Row],[TOT POT]],2))</f>
        <v>62</v>
      </c>
    </row>
    <row r="21" spans="1:7" x14ac:dyDescent="0.25">
      <c r="A21" s="2">
        <v>20</v>
      </c>
      <c r="B21" s="2" t="s">
        <v>38</v>
      </c>
      <c r="C21" s="2">
        <v>6969</v>
      </c>
      <c r="D21" s="2" t="s">
        <v>603</v>
      </c>
      <c r="E21" s="2">
        <v>29</v>
      </c>
      <c r="F21" s="2">
        <f>VALUE(LEFT(Crotone[[#This Row],[TOT POT]],2))</f>
        <v>69</v>
      </c>
    </row>
    <row r="22" spans="1:7" x14ac:dyDescent="0.25">
      <c r="A22" s="2">
        <v>24</v>
      </c>
      <c r="B22" s="2" t="s">
        <v>38</v>
      </c>
      <c r="C22" s="2">
        <v>6868</v>
      </c>
      <c r="D22" s="2" t="s">
        <v>605</v>
      </c>
      <c r="E22" s="2">
        <v>27</v>
      </c>
      <c r="F22" s="2">
        <f>VALUE(LEFT(Crotone[[#This Row],[TOT POT]],2))</f>
        <v>68</v>
      </c>
    </row>
    <row r="23" spans="1:7" x14ac:dyDescent="0.25">
      <c r="A23" s="2">
        <v>3</v>
      </c>
      <c r="B23" s="2" t="s">
        <v>38</v>
      </c>
      <c r="C23" s="2">
        <v>6267</v>
      </c>
      <c r="D23" s="2" t="s">
        <v>606</v>
      </c>
      <c r="E23" s="2">
        <v>25</v>
      </c>
      <c r="F23" s="2">
        <f>VALUE(LEFT(Crotone[[#This Row],[TOT POT]],2))</f>
        <v>62</v>
      </c>
    </row>
    <row r="24" spans="1:7" x14ac:dyDescent="0.25">
      <c r="A24" s="2">
        <v>11</v>
      </c>
      <c r="B24" s="2" t="s">
        <v>38</v>
      </c>
      <c r="C24" s="2">
        <v>6767</v>
      </c>
      <c r="D24" s="2" t="s">
        <v>607</v>
      </c>
      <c r="E24" s="2">
        <v>27</v>
      </c>
      <c r="F24" s="2">
        <f>VALUE(LEFT(Crotone[[#This Row],[TOT POT]],2))</f>
        <v>67</v>
      </c>
    </row>
    <row r="25" spans="1:7" x14ac:dyDescent="0.25">
      <c r="A25" s="2">
        <v>13</v>
      </c>
      <c r="B25" s="2" t="s">
        <v>38</v>
      </c>
      <c r="C25" s="2">
        <v>7676</v>
      </c>
      <c r="D25" s="2" t="s">
        <v>608</v>
      </c>
      <c r="E25" s="2">
        <v>34</v>
      </c>
      <c r="F25" s="2">
        <f>VALUE(LEFT(Crotone[[#This Row],[TOT POT]],2))</f>
        <v>76</v>
      </c>
    </row>
    <row r="26" spans="1:7" x14ac:dyDescent="0.25">
      <c r="A26" s="2">
        <v>98</v>
      </c>
      <c r="B26" s="2" t="s">
        <v>51</v>
      </c>
      <c r="C26" s="2">
        <v>5772</v>
      </c>
      <c r="D26" s="2" t="s">
        <v>609</v>
      </c>
      <c r="E26" s="2">
        <v>18</v>
      </c>
      <c r="F26" s="2">
        <f>VALUE(LEFT(Crotone[[#This Row],[TOT POT]],2))</f>
        <v>57</v>
      </c>
    </row>
    <row r="27" spans="1:7" x14ac:dyDescent="0.25">
      <c r="A27" s="2">
        <v>89</v>
      </c>
      <c r="B27" s="2" t="s">
        <v>51</v>
      </c>
      <c r="C27" s="2">
        <v>6276</v>
      </c>
      <c r="D27" s="2" t="s">
        <v>611</v>
      </c>
      <c r="E27" s="2">
        <v>20</v>
      </c>
      <c r="F27" s="2">
        <f>VALUE(LEFT(Crotone[[#This Row],[TOT POT]],2))</f>
        <v>62</v>
      </c>
      <c r="G27" s="2"/>
    </row>
    <row r="28" spans="1:7" x14ac:dyDescent="0.25">
      <c r="A28" s="2">
        <v>78</v>
      </c>
      <c r="B28" s="2" t="s">
        <v>51</v>
      </c>
      <c r="C28" s="2">
        <v>5170</v>
      </c>
      <c r="D28" s="2" t="s">
        <v>612</v>
      </c>
      <c r="E28" s="2">
        <v>18</v>
      </c>
      <c r="F28" s="2">
        <f>VALUE(LEFT(Crotone[[#This Row],[TOT POT]],2))</f>
        <v>51</v>
      </c>
      <c r="G28" s="2"/>
    </row>
    <row r="29" spans="1:7" x14ac:dyDescent="0.25">
      <c r="A29" s="2">
        <v>28</v>
      </c>
      <c r="B29" s="2" t="s">
        <v>51</v>
      </c>
      <c r="C29" s="2">
        <v>5976</v>
      </c>
      <c r="D29" s="2" t="s">
        <v>613</v>
      </c>
      <c r="E29" s="2">
        <v>18</v>
      </c>
      <c r="F29" s="2">
        <f>VALUE(LEFT(Crotone[[#This Row],[TOT POT]],2))</f>
        <v>59</v>
      </c>
      <c r="G29" s="2"/>
    </row>
    <row r="30" spans="1:7" x14ac:dyDescent="0.25">
      <c r="A30" s="2">
        <v>21</v>
      </c>
      <c r="B30" s="2" t="s">
        <v>51</v>
      </c>
      <c r="C30" s="2">
        <v>5771</v>
      </c>
      <c r="D30" s="2" t="s">
        <v>614</v>
      </c>
      <c r="E30" s="2">
        <v>19</v>
      </c>
      <c r="F30" s="2">
        <f>VALUE(LEFT(Crotone[[#This Row],[TOT POT]],2))</f>
        <v>57</v>
      </c>
      <c r="G30" s="2"/>
    </row>
    <row r="31" spans="1:7" x14ac:dyDescent="0.25">
      <c r="A31" s="2">
        <v>47</v>
      </c>
      <c r="B31" s="2" t="s">
        <v>51</v>
      </c>
      <c r="C31" s="2">
        <v>6068</v>
      </c>
      <c r="D31" s="2" t="s">
        <v>615</v>
      </c>
      <c r="E31" s="2">
        <v>22</v>
      </c>
      <c r="F31" s="2">
        <f>VALUE(LEFT(Crotone[[#This Row],[TOT POT]],2))</f>
        <v>60</v>
      </c>
      <c r="G3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A21"/>
    </sheetView>
  </sheetViews>
  <sheetFormatPr defaultRowHeight="15" x14ac:dyDescent="0.25"/>
  <sheetData>
    <row r="1" spans="1:3" x14ac:dyDescent="0.25">
      <c r="B1" t="s">
        <v>78</v>
      </c>
      <c r="C1" t="s">
        <v>77</v>
      </c>
    </row>
    <row r="2" spans="1:3" x14ac:dyDescent="0.25">
      <c r="A2">
        <v>1</v>
      </c>
      <c r="B2" t="s">
        <v>57</v>
      </c>
      <c r="C2">
        <f>+Lazio!$I$1</f>
        <v>2419</v>
      </c>
    </row>
    <row r="3" spans="1:3" x14ac:dyDescent="0.25">
      <c r="A3">
        <v>2</v>
      </c>
      <c r="B3" t="s">
        <v>73</v>
      </c>
      <c r="C3">
        <f>+Milan!$I$1</f>
        <v>2348</v>
      </c>
    </row>
    <row r="4" spans="1:3" x14ac:dyDescent="0.25">
      <c r="A4">
        <v>3</v>
      </c>
      <c r="B4" t="s">
        <v>61</v>
      </c>
      <c r="C4">
        <f>+Udinese!$I$1</f>
        <v>2247</v>
      </c>
    </row>
    <row r="5" spans="1:3" x14ac:dyDescent="0.25">
      <c r="A5">
        <v>4</v>
      </c>
      <c r="B5" t="s">
        <v>62</v>
      </c>
      <c r="C5">
        <f>+Bologna!$I$1</f>
        <v>2154</v>
      </c>
    </row>
    <row r="6" spans="1:3" x14ac:dyDescent="0.25">
      <c r="A6">
        <v>5</v>
      </c>
      <c r="B6" t="s">
        <v>60</v>
      </c>
      <c r="C6">
        <f>+Fiorentina!$I$1</f>
        <v>2148</v>
      </c>
    </row>
    <row r="7" spans="1:3" x14ac:dyDescent="0.25">
      <c r="A7">
        <v>6</v>
      </c>
      <c r="B7" t="s">
        <v>71</v>
      </c>
      <c r="C7">
        <f>+'Chievo'!$I$1</f>
        <v>2131</v>
      </c>
    </row>
    <row r="8" spans="1:3" x14ac:dyDescent="0.25">
      <c r="A8">
        <v>7</v>
      </c>
      <c r="B8" t="s">
        <v>56</v>
      </c>
      <c r="C8">
        <f>+Juventus!$I$1</f>
        <v>2124</v>
      </c>
    </row>
    <row r="9" spans="1:3" x14ac:dyDescent="0.25">
      <c r="A9">
        <v>8</v>
      </c>
      <c r="B9" t="s">
        <v>59</v>
      </c>
      <c r="C9">
        <f>+Napoli!$I$1</f>
        <v>2098</v>
      </c>
    </row>
    <row r="10" spans="1:3" x14ac:dyDescent="0.25">
      <c r="A10">
        <v>9</v>
      </c>
      <c r="B10" t="s">
        <v>65</v>
      </c>
      <c r="C10">
        <f>+Genoa!$I$1</f>
        <v>2096</v>
      </c>
    </row>
    <row r="11" spans="1:3" x14ac:dyDescent="0.25">
      <c r="A11">
        <v>10</v>
      </c>
      <c r="B11" t="s">
        <v>58</v>
      </c>
      <c r="C11">
        <f>+'Roma'!$I$1</f>
        <v>2089</v>
      </c>
    </row>
    <row r="12" spans="1:3" x14ac:dyDescent="0.25">
      <c r="A12">
        <v>11</v>
      </c>
      <c r="B12" t="s">
        <v>63</v>
      </c>
      <c r="C12">
        <f>+Spal!$I$1</f>
        <v>2011</v>
      </c>
    </row>
    <row r="13" spans="1:3" x14ac:dyDescent="0.25">
      <c r="A13">
        <v>12</v>
      </c>
      <c r="B13" t="s">
        <v>69</v>
      </c>
      <c r="C13">
        <f>+Atalanta!$I$1</f>
        <v>1994</v>
      </c>
    </row>
    <row r="14" spans="1:3" x14ac:dyDescent="0.25">
      <c r="A14">
        <v>13</v>
      </c>
      <c r="B14" t="s">
        <v>67</v>
      </c>
      <c r="C14">
        <f>+Torino!$I$1</f>
        <v>1991</v>
      </c>
    </row>
    <row r="15" spans="1:3" x14ac:dyDescent="0.25">
      <c r="A15">
        <v>14</v>
      </c>
      <c r="B15" t="s">
        <v>66</v>
      </c>
      <c r="C15">
        <f>+'Crotone'!$I$1</f>
        <v>1987</v>
      </c>
    </row>
    <row r="16" spans="1:3" x14ac:dyDescent="0.25">
      <c r="A16">
        <v>15</v>
      </c>
      <c r="B16" t="s">
        <v>74</v>
      </c>
      <c r="C16">
        <f>+Verona!$I$1</f>
        <v>1959</v>
      </c>
    </row>
    <row r="17" spans="1:3" x14ac:dyDescent="0.25">
      <c r="A17">
        <v>16</v>
      </c>
      <c r="B17" t="s">
        <v>68</v>
      </c>
      <c r="C17">
        <f>+Sampdoria!$I$1</f>
        <v>1957</v>
      </c>
    </row>
    <row r="18" spans="1:3" x14ac:dyDescent="0.25">
      <c r="A18">
        <v>17</v>
      </c>
      <c r="B18" t="s">
        <v>70</v>
      </c>
      <c r="C18">
        <f>+Sassuolo!$I$1</f>
        <v>1888</v>
      </c>
    </row>
    <row r="19" spans="1:3" x14ac:dyDescent="0.25">
      <c r="A19">
        <v>18</v>
      </c>
      <c r="B19" t="s">
        <v>75</v>
      </c>
      <c r="C19">
        <f>+Benevento!$I$1</f>
        <v>1845</v>
      </c>
    </row>
    <row r="20" spans="1:3" x14ac:dyDescent="0.25">
      <c r="A20">
        <v>19</v>
      </c>
      <c r="B20" t="s">
        <v>72</v>
      </c>
      <c r="C20">
        <f>+Inter!$I$1</f>
        <v>1841</v>
      </c>
    </row>
    <row r="21" spans="1:3" x14ac:dyDescent="0.25">
      <c r="A21">
        <v>20</v>
      </c>
      <c r="B21" t="s">
        <v>64</v>
      </c>
      <c r="C21">
        <f>+'Cagliari'!$I$1</f>
        <v>1720</v>
      </c>
    </row>
  </sheetData>
  <sortState ref="A2:C21">
    <sortCondition descending="1"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26" sqref="I26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3.5703125" bestFit="1" customWidth="1"/>
    <col min="5" max="5" width="6" bestFit="1" customWidth="1"/>
    <col min="6" max="6" width="11.85546875" bestFit="1" customWidth="1"/>
    <col min="7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 s="3">
        <f>SUM(Lazio[PuntiG])</f>
        <v>2419</v>
      </c>
    </row>
    <row r="2" spans="1:9" x14ac:dyDescent="0.25">
      <c r="A2" s="2">
        <v>1</v>
      </c>
      <c r="B2" s="2" t="s">
        <v>9</v>
      </c>
      <c r="C2" s="2">
        <v>7484</v>
      </c>
      <c r="D2" s="2" t="s">
        <v>79</v>
      </c>
      <c r="E2" s="2">
        <v>22</v>
      </c>
      <c r="F2" s="2">
        <f>VALUE(LEFT(Lazio[[#This Row],[TOT POT]],2))</f>
        <v>74</v>
      </c>
      <c r="G2" t="s">
        <v>616</v>
      </c>
    </row>
    <row r="3" spans="1:9" x14ac:dyDescent="0.25">
      <c r="A3" s="2">
        <v>3</v>
      </c>
      <c r="B3" s="2" t="s">
        <v>27</v>
      </c>
      <c r="C3" s="2">
        <v>8388</v>
      </c>
      <c r="D3" s="2" t="s">
        <v>80</v>
      </c>
      <c r="E3" s="2">
        <v>25</v>
      </c>
      <c r="F3" s="2">
        <f>VALUE(LEFT(Lazio[[#This Row],[TOT POT]],2))</f>
        <v>83</v>
      </c>
      <c r="G3" t="s">
        <v>616</v>
      </c>
    </row>
    <row r="4" spans="1:9" x14ac:dyDescent="0.25">
      <c r="A4" s="2">
        <v>26</v>
      </c>
      <c r="B4" s="2" t="s">
        <v>29</v>
      </c>
      <c r="C4" s="2">
        <v>7979</v>
      </c>
      <c r="D4" s="2" t="s">
        <v>82</v>
      </c>
      <c r="E4" s="2">
        <v>30</v>
      </c>
      <c r="F4" s="2">
        <f>VALUE(LEFT(Lazio[[#This Row],[TOT POT]],2))</f>
        <v>79</v>
      </c>
      <c r="G4" t="s">
        <v>616</v>
      </c>
    </row>
    <row r="5" spans="1:9" x14ac:dyDescent="0.25">
      <c r="A5" s="2">
        <v>16</v>
      </c>
      <c r="B5" s="2" t="s">
        <v>31</v>
      </c>
      <c r="C5" s="2">
        <v>8181</v>
      </c>
      <c r="D5" s="2" t="s">
        <v>83</v>
      </c>
      <c r="E5" s="2">
        <v>32</v>
      </c>
      <c r="F5" s="2">
        <f>VALUE(LEFT(Lazio[[#This Row],[TOT POT]],2))</f>
        <v>81</v>
      </c>
      <c r="G5" t="s">
        <v>616</v>
      </c>
    </row>
    <row r="6" spans="1:9" x14ac:dyDescent="0.25">
      <c r="A6" s="2">
        <v>6</v>
      </c>
      <c r="B6" s="2" t="s">
        <v>33</v>
      </c>
      <c r="C6" s="2">
        <v>7979</v>
      </c>
      <c r="D6" s="2" t="s">
        <v>84</v>
      </c>
      <c r="E6" s="2">
        <v>30</v>
      </c>
      <c r="F6" s="2">
        <f>VALUE(LEFT(Lazio[[#This Row],[TOT POT]],2))</f>
        <v>79</v>
      </c>
      <c r="G6" t="s">
        <v>616</v>
      </c>
    </row>
    <row r="7" spans="1:9" x14ac:dyDescent="0.25">
      <c r="A7" s="2">
        <v>21</v>
      </c>
      <c r="B7" s="2" t="s">
        <v>12</v>
      </c>
      <c r="C7" s="2">
        <v>8086</v>
      </c>
      <c r="D7" s="2" t="s">
        <v>86</v>
      </c>
      <c r="E7" s="2">
        <v>22</v>
      </c>
      <c r="F7" s="2">
        <f>VALUE(LEFT(Lazio[[#This Row],[TOT POT]],2))</f>
        <v>80</v>
      </c>
      <c r="G7" t="s">
        <v>616</v>
      </c>
    </row>
    <row r="8" spans="1:9" x14ac:dyDescent="0.25">
      <c r="A8" s="2">
        <v>19</v>
      </c>
      <c r="B8" s="2" t="s">
        <v>5</v>
      </c>
      <c r="C8" s="2">
        <v>7878</v>
      </c>
      <c r="D8" s="2" t="s">
        <v>87</v>
      </c>
      <c r="E8" s="2">
        <v>31</v>
      </c>
      <c r="F8" s="2">
        <f>VALUE(LEFT(Lazio[[#This Row],[TOT POT]],2))</f>
        <v>78</v>
      </c>
      <c r="G8" t="s">
        <v>616</v>
      </c>
    </row>
    <row r="9" spans="1:9" x14ac:dyDescent="0.25">
      <c r="A9" s="2">
        <v>18</v>
      </c>
      <c r="B9" s="2" t="s">
        <v>88</v>
      </c>
      <c r="C9" s="2">
        <v>7883</v>
      </c>
      <c r="D9" s="2" t="s">
        <v>89</v>
      </c>
      <c r="E9" s="2">
        <v>25</v>
      </c>
      <c r="F9" s="2">
        <f>VALUE(LEFT(Lazio[[#This Row],[TOT POT]],2))</f>
        <v>78</v>
      </c>
      <c r="G9" t="s">
        <v>616</v>
      </c>
    </row>
    <row r="10" spans="1:9" x14ac:dyDescent="0.25">
      <c r="A10" s="2">
        <v>17</v>
      </c>
      <c r="B10" s="2" t="s">
        <v>2</v>
      </c>
      <c r="C10" s="2">
        <v>8384</v>
      </c>
      <c r="D10" s="2" t="s">
        <v>90</v>
      </c>
      <c r="E10" s="2">
        <v>27</v>
      </c>
      <c r="F10" s="2">
        <f>VALUE(LEFT(Lazio[[#This Row],[TOT POT]],2))</f>
        <v>83</v>
      </c>
      <c r="G10" t="s">
        <v>616</v>
      </c>
    </row>
    <row r="11" spans="1:9" x14ac:dyDescent="0.25">
      <c r="A11" s="2">
        <v>4</v>
      </c>
      <c r="B11" s="2" t="s">
        <v>38</v>
      </c>
      <c r="C11" s="2">
        <v>6975</v>
      </c>
      <c r="D11" s="2" t="s">
        <v>93</v>
      </c>
      <c r="E11" s="2">
        <v>24</v>
      </c>
      <c r="F11" s="2">
        <f>VALUE(LEFT(Lazio[[#This Row],[TOT POT]],2))</f>
        <v>69</v>
      </c>
      <c r="G11" t="s">
        <v>616</v>
      </c>
    </row>
    <row r="12" spans="1:9" x14ac:dyDescent="0.25">
      <c r="A12" s="2">
        <v>77</v>
      </c>
      <c r="B12" s="2" t="s">
        <v>38</v>
      </c>
      <c r="C12" s="2">
        <v>7175</v>
      </c>
      <c r="D12" s="2" t="s">
        <v>98</v>
      </c>
      <c r="E12" s="2">
        <v>24</v>
      </c>
      <c r="F12" s="2">
        <f>VALUE(LEFT(Lazio[[#This Row],[TOT POT]],2))</f>
        <v>71</v>
      </c>
      <c r="G12" t="s">
        <v>616</v>
      </c>
    </row>
    <row r="13" spans="1:9" x14ac:dyDescent="0.25">
      <c r="A13" s="2">
        <v>13</v>
      </c>
      <c r="B13" s="2" t="s">
        <v>11</v>
      </c>
      <c r="C13" s="2">
        <v>7785</v>
      </c>
      <c r="D13" s="2" t="s">
        <v>81</v>
      </c>
      <c r="E13" s="2">
        <v>22</v>
      </c>
      <c r="F13" s="2">
        <f>VALUE(LEFT(Lazio[[#This Row],[TOT POT]],2))</f>
        <v>77</v>
      </c>
    </row>
    <row r="14" spans="1:9" x14ac:dyDescent="0.25">
      <c r="A14" s="2">
        <v>8</v>
      </c>
      <c r="B14" s="2" t="s">
        <v>15</v>
      </c>
      <c r="C14" s="2">
        <v>8080</v>
      </c>
      <c r="D14" s="2" t="s">
        <v>85</v>
      </c>
      <c r="E14" s="2">
        <v>33</v>
      </c>
      <c r="F14" s="2">
        <f>VALUE(LEFT(Lazio[[#This Row],[TOT POT]],2))</f>
        <v>80</v>
      </c>
    </row>
    <row r="15" spans="1:9" x14ac:dyDescent="0.25">
      <c r="A15" s="2">
        <v>7</v>
      </c>
      <c r="B15" s="2" t="s">
        <v>38</v>
      </c>
      <c r="C15" s="2">
        <v>8383</v>
      </c>
      <c r="D15" s="2" t="s">
        <v>91</v>
      </c>
      <c r="E15" s="2">
        <v>30</v>
      </c>
      <c r="F15" s="2">
        <f>VALUE(LEFT(Lazio[[#This Row],[TOT POT]],2))</f>
        <v>83</v>
      </c>
    </row>
    <row r="16" spans="1:9" x14ac:dyDescent="0.25">
      <c r="A16" s="2">
        <v>29</v>
      </c>
      <c r="B16" s="2" t="s">
        <v>38</v>
      </c>
      <c r="C16" s="2">
        <v>6072</v>
      </c>
      <c r="D16" s="2" t="s">
        <v>92</v>
      </c>
      <c r="E16" s="2">
        <v>21</v>
      </c>
      <c r="F16" s="2">
        <f>VALUE(LEFT(Lazio[[#This Row],[TOT POT]],2))</f>
        <v>60</v>
      </c>
    </row>
    <row r="17" spans="1:7" x14ac:dyDescent="0.25">
      <c r="A17" s="2">
        <v>27</v>
      </c>
      <c r="B17" s="2" t="s">
        <v>38</v>
      </c>
      <c r="C17" s="2">
        <v>6175</v>
      </c>
      <c r="D17" s="2" t="s">
        <v>94</v>
      </c>
      <c r="E17" s="2">
        <v>20</v>
      </c>
      <c r="F17" s="2">
        <f>VALUE(LEFT(Lazio[[#This Row],[TOT POT]],2))</f>
        <v>61</v>
      </c>
    </row>
    <row r="18" spans="1:7" x14ac:dyDescent="0.25">
      <c r="A18" s="2">
        <v>20</v>
      </c>
      <c r="B18" s="2" t="s">
        <v>38</v>
      </c>
      <c r="C18" s="2">
        <v>7777</v>
      </c>
      <c r="D18" s="2" t="s">
        <v>95</v>
      </c>
      <c r="E18" s="2">
        <v>29</v>
      </c>
      <c r="F18" s="2">
        <f>VALUE(LEFT(Lazio[[#This Row],[TOT POT]],2))</f>
        <v>77</v>
      </c>
    </row>
    <row r="19" spans="1:7" x14ac:dyDescent="0.25">
      <c r="A19" s="2">
        <v>11</v>
      </c>
      <c r="B19" s="2" t="s">
        <v>38</v>
      </c>
      <c r="C19" s="2">
        <v>6676</v>
      </c>
      <c r="D19" s="2" t="s">
        <v>96</v>
      </c>
      <c r="E19" s="2">
        <v>22</v>
      </c>
      <c r="F19" s="2">
        <f>VALUE(LEFT(Lazio[[#This Row],[TOT POT]],2))</f>
        <v>66</v>
      </c>
    </row>
    <row r="20" spans="1:7" x14ac:dyDescent="0.25">
      <c r="A20" s="2">
        <v>88</v>
      </c>
      <c r="B20" s="2" t="s">
        <v>38</v>
      </c>
      <c r="C20" s="2">
        <v>7272</v>
      </c>
      <c r="D20" s="2" t="s">
        <v>97</v>
      </c>
      <c r="E20" s="2">
        <v>29</v>
      </c>
      <c r="F20" s="2">
        <f>VALUE(LEFT(Lazio[[#This Row],[TOT POT]],2))</f>
        <v>72</v>
      </c>
    </row>
    <row r="21" spans="1:7" x14ac:dyDescent="0.25">
      <c r="A21" s="2">
        <v>23</v>
      </c>
      <c r="B21" s="2" t="s">
        <v>38</v>
      </c>
      <c r="C21" s="2">
        <v>6173</v>
      </c>
      <c r="D21" s="2" t="s">
        <v>99</v>
      </c>
      <c r="E21" s="2">
        <v>21</v>
      </c>
      <c r="F21" s="2">
        <f>VALUE(LEFT(Lazio[[#This Row],[TOT POT]],2))</f>
        <v>61</v>
      </c>
      <c r="G21" s="2"/>
    </row>
    <row r="22" spans="1:7" x14ac:dyDescent="0.25">
      <c r="A22" s="2">
        <v>5</v>
      </c>
      <c r="B22" s="2" t="s">
        <v>38</v>
      </c>
      <c r="C22" s="2">
        <v>7783</v>
      </c>
      <c r="D22" s="2" t="s">
        <v>100</v>
      </c>
      <c r="E22" s="2">
        <v>23</v>
      </c>
      <c r="F22" s="2">
        <f>VALUE(LEFT(Lazio[[#This Row],[TOT POT]],2))</f>
        <v>77</v>
      </c>
      <c r="G22" s="2"/>
    </row>
    <row r="23" spans="1:7" x14ac:dyDescent="0.25">
      <c r="A23" s="2">
        <v>96</v>
      </c>
      <c r="B23" s="2" t="s">
        <v>38</v>
      </c>
      <c r="C23" s="2">
        <v>6880</v>
      </c>
      <c r="D23" s="2" t="s">
        <v>101</v>
      </c>
      <c r="E23" s="2">
        <v>21</v>
      </c>
      <c r="F23" s="2">
        <f>VALUE(LEFT(Lazio[[#This Row],[TOT POT]],2))</f>
        <v>68</v>
      </c>
      <c r="G23" s="2"/>
    </row>
    <row r="24" spans="1:7" x14ac:dyDescent="0.25">
      <c r="A24" s="2">
        <v>10</v>
      </c>
      <c r="B24" s="2" t="s">
        <v>38</v>
      </c>
      <c r="C24" s="2">
        <v>8186</v>
      </c>
      <c r="D24" s="2" t="s">
        <v>102</v>
      </c>
      <c r="E24" s="2">
        <v>24</v>
      </c>
      <c r="F24" s="2">
        <f>VALUE(LEFT(Lazio[[#This Row],[TOT POT]],2))</f>
        <v>81</v>
      </c>
      <c r="G24" s="2"/>
    </row>
    <row r="25" spans="1:7" x14ac:dyDescent="0.25">
      <c r="A25" s="2">
        <v>71</v>
      </c>
      <c r="B25" s="2" t="s">
        <v>51</v>
      </c>
      <c r="C25" s="2">
        <v>6577</v>
      </c>
      <c r="D25" s="2" t="s">
        <v>103</v>
      </c>
      <c r="E25" s="2">
        <v>21</v>
      </c>
      <c r="F25" s="2">
        <f>VALUE(LEFT(Lazio[[#This Row],[TOT POT]],2))</f>
        <v>65</v>
      </c>
      <c r="G25" s="2"/>
    </row>
    <row r="26" spans="1:7" x14ac:dyDescent="0.25">
      <c r="A26" s="2">
        <v>55</v>
      </c>
      <c r="B26" s="2" t="s">
        <v>51</v>
      </c>
      <c r="C26" s="2">
        <v>6969</v>
      </c>
      <c r="D26" s="2" t="s">
        <v>104</v>
      </c>
      <c r="E26" s="2">
        <v>30</v>
      </c>
      <c r="F26" s="2">
        <f>VALUE(LEFT(Lazio[[#This Row],[TOT POT]],2))</f>
        <v>69</v>
      </c>
      <c r="G26" s="2"/>
    </row>
    <row r="27" spans="1:7" x14ac:dyDescent="0.25">
      <c r="A27" s="2">
        <v>30</v>
      </c>
      <c r="B27" s="2" t="s">
        <v>51</v>
      </c>
      <c r="C27" s="2">
        <v>6380</v>
      </c>
      <c r="D27" s="2" t="s">
        <v>105</v>
      </c>
      <c r="E27" s="2">
        <v>17</v>
      </c>
      <c r="F27" s="2">
        <f>VALUE(LEFT(Lazio[[#This Row],[TOT POT]],2))</f>
        <v>63</v>
      </c>
      <c r="G27" s="2"/>
    </row>
    <row r="28" spans="1:7" x14ac:dyDescent="0.25">
      <c r="A28" s="2">
        <v>66</v>
      </c>
      <c r="B28" s="2" t="s">
        <v>51</v>
      </c>
      <c r="C28" s="2">
        <v>6076</v>
      </c>
      <c r="D28" s="2" t="s">
        <v>106</v>
      </c>
      <c r="E28" s="2">
        <v>19</v>
      </c>
      <c r="F28" s="2">
        <f>VALUE(LEFT(Lazio[[#This Row],[TOT POT]],2))</f>
        <v>60</v>
      </c>
      <c r="G28" s="2"/>
    </row>
    <row r="29" spans="1:7" x14ac:dyDescent="0.25">
      <c r="A29" s="2">
        <v>15</v>
      </c>
      <c r="B29" s="2" t="s">
        <v>51</v>
      </c>
      <c r="C29" s="2">
        <v>7782</v>
      </c>
      <c r="D29" s="2" t="s">
        <v>107</v>
      </c>
      <c r="E29" s="2">
        <v>25</v>
      </c>
      <c r="F29" s="2">
        <f>VALUE(LEFT(Lazio[[#This Row],[TOT POT]],2))</f>
        <v>77</v>
      </c>
      <c r="G29" s="2"/>
    </row>
    <row r="30" spans="1:7" x14ac:dyDescent="0.25">
      <c r="A30" s="2">
        <v>70</v>
      </c>
      <c r="B30" s="2" t="s">
        <v>51</v>
      </c>
      <c r="C30" s="2">
        <v>6675</v>
      </c>
      <c r="D30" s="2" t="s">
        <v>108</v>
      </c>
      <c r="E30" s="2">
        <v>22</v>
      </c>
      <c r="F30" s="2">
        <f>VALUE(LEFT(Lazio[[#This Row],[TOT POT]],2))</f>
        <v>66</v>
      </c>
      <c r="G30" s="2"/>
    </row>
    <row r="31" spans="1:7" x14ac:dyDescent="0.25">
      <c r="A31" s="2">
        <v>34</v>
      </c>
      <c r="B31" s="2" t="s">
        <v>51</v>
      </c>
      <c r="C31" s="2">
        <v>6774</v>
      </c>
      <c r="D31" s="2" t="s">
        <v>109</v>
      </c>
      <c r="E31" s="2">
        <v>24</v>
      </c>
      <c r="F31" s="2">
        <f>VALUE(LEFT(Lazio[[#This Row],[TOT POT]],2))</f>
        <v>67</v>
      </c>
      <c r="G31" s="2"/>
    </row>
    <row r="32" spans="1:7" x14ac:dyDescent="0.25">
      <c r="A32" s="2">
        <v>9</v>
      </c>
      <c r="B32" s="2" t="s">
        <v>51</v>
      </c>
      <c r="C32" s="2">
        <v>7575</v>
      </c>
      <c r="D32" s="2" t="s">
        <v>110</v>
      </c>
      <c r="E32" s="2">
        <v>30</v>
      </c>
      <c r="F32" s="2">
        <f>VALUE(LEFT(Lazio[[#This Row],[TOT POT]],2))</f>
        <v>75</v>
      </c>
      <c r="G32" s="2"/>
    </row>
    <row r="33" spans="1:7" x14ac:dyDescent="0.25">
      <c r="A33" s="2">
        <v>22</v>
      </c>
      <c r="B33" s="2" t="s">
        <v>51</v>
      </c>
      <c r="C33" s="2">
        <v>8080</v>
      </c>
      <c r="D33" s="2" t="s">
        <v>111</v>
      </c>
      <c r="E33" s="2">
        <v>34</v>
      </c>
      <c r="F33" s="2">
        <f>VALUE(LEFT(Lazio[[#This Row],[TOT POT]],2))</f>
        <v>80</v>
      </c>
      <c r="G33" s="2"/>
    </row>
    <row r="34" spans="1:7" x14ac:dyDescent="0.25">
      <c r="A34" s="2">
        <v>33</v>
      </c>
      <c r="B34" s="2" t="s">
        <v>51</v>
      </c>
      <c r="C34" s="2">
        <v>7979</v>
      </c>
      <c r="D34" s="2" t="s">
        <v>112</v>
      </c>
      <c r="E34" s="2">
        <v>29</v>
      </c>
      <c r="F34" s="2">
        <f>VALUE(LEFT(Lazio[[#This Row],[TOT POT]],2))</f>
        <v>79</v>
      </c>
      <c r="G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5" sqref="D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19.42578125" bestFit="1" customWidth="1"/>
    <col min="5" max="5" width="6" bestFit="1" customWidth="1"/>
    <col min="6" max="6" width="12.85546875" bestFit="1" customWidth="1"/>
    <col min="7" max="8" width="5.7109375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SUM(Roma[PuntiG])</f>
        <v>2089</v>
      </c>
    </row>
    <row r="2" spans="1:9" x14ac:dyDescent="0.25">
      <c r="A2" s="2">
        <v>19</v>
      </c>
      <c r="B2" s="2" t="s">
        <v>9</v>
      </c>
      <c r="C2" s="2">
        <v>8084</v>
      </c>
      <c r="D2" s="2" t="s">
        <v>113</v>
      </c>
      <c r="E2" s="2">
        <v>25</v>
      </c>
      <c r="F2" s="2">
        <f>VALUE(LEFT(Roma[[#This Row],[TOT POT]],2))</f>
        <v>80</v>
      </c>
      <c r="G2" t="s">
        <v>616</v>
      </c>
    </row>
    <row r="3" spans="1:9" x14ac:dyDescent="0.25">
      <c r="A3" s="2">
        <v>24</v>
      </c>
      <c r="B3" s="2" t="s">
        <v>18</v>
      </c>
      <c r="C3" s="2">
        <v>8284</v>
      </c>
      <c r="D3" s="2" t="s">
        <v>114</v>
      </c>
      <c r="E3" s="2">
        <v>26</v>
      </c>
      <c r="F3" s="2">
        <f>VALUE(LEFT(Roma[[#This Row],[TOT POT]],2))</f>
        <v>82</v>
      </c>
      <c r="G3" t="s">
        <v>616</v>
      </c>
    </row>
    <row r="4" spans="1:9" x14ac:dyDescent="0.25">
      <c r="A4" s="2">
        <v>44</v>
      </c>
      <c r="B4" s="2" t="s">
        <v>27</v>
      </c>
      <c r="C4" s="2">
        <v>8486</v>
      </c>
      <c r="D4" s="2" t="s">
        <v>115</v>
      </c>
      <c r="E4" s="2">
        <v>26</v>
      </c>
      <c r="F4" s="2">
        <f>VALUE(LEFT(Roma[[#This Row],[TOT POT]],2))</f>
        <v>84</v>
      </c>
      <c r="G4" t="s">
        <v>616</v>
      </c>
    </row>
    <row r="5" spans="1:9" x14ac:dyDescent="0.25">
      <c r="A5" s="2">
        <v>20</v>
      </c>
      <c r="B5" s="2" t="s">
        <v>29</v>
      </c>
      <c r="C5" s="2">
        <v>8282</v>
      </c>
      <c r="D5" s="2" t="s">
        <v>116</v>
      </c>
      <c r="E5" s="2">
        <v>30</v>
      </c>
      <c r="F5" s="2">
        <f>VALUE(LEFT(Roma[[#This Row],[TOT POT]],2))</f>
        <v>82</v>
      </c>
      <c r="G5" t="s">
        <v>616</v>
      </c>
    </row>
    <row r="6" spans="1:9" x14ac:dyDescent="0.25">
      <c r="A6" s="2">
        <v>11</v>
      </c>
      <c r="B6" s="2" t="s">
        <v>13</v>
      </c>
      <c r="C6" s="2">
        <v>7979</v>
      </c>
      <c r="D6" s="2" t="s">
        <v>117</v>
      </c>
      <c r="E6" s="2">
        <v>31</v>
      </c>
      <c r="F6" s="2">
        <f>VALUE(LEFT(Roma[[#This Row],[TOT POT]],2))</f>
        <v>79</v>
      </c>
      <c r="G6" t="s">
        <v>616</v>
      </c>
    </row>
    <row r="7" spans="1:9" x14ac:dyDescent="0.25">
      <c r="A7" s="2">
        <v>16</v>
      </c>
      <c r="B7" s="2" t="s">
        <v>7</v>
      </c>
      <c r="C7" s="2">
        <v>8383</v>
      </c>
      <c r="D7" s="2" t="s">
        <v>118</v>
      </c>
      <c r="E7" s="2">
        <v>34</v>
      </c>
      <c r="F7" s="2">
        <f>VALUE(LEFT(Roma[[#This Row],[TOT POT]],2))</f>
        <v>83</v>
      </c>
      <c r="G7" t="s">
        <v>616</v>
      </c>
    </row>
    <row r="8" spans="1:9" x14ac:dyDescent="0.25">
      <c r="A8" s="2">
        <v>4</v>
      </c>
      <c r="B8" s="2" t="s">
        <v>119</v>
      </c>
      <c r="C8" s="2">
        <v>8686</v>
      </c>
      <c r="D8" s="2" t="s">
        <v>120</v>
      </c>
      <c r="E8" s="2">
        <v>29</v>
      </c>
      <c r="F8" s="2">
        <f>VALUE(LEFT(Roma[[#This Row],[TOT POT]],2))</f>
        <v>86</v>
      </c>
      <c r="G8" t="s">
        <v>616</v>
      </c>
    </row>
    <row r="9" spans="1:9" x14ac:dyDescent="0.25">
      <c r="A9" s="2">
        <v>9</v>
      </c>
      <c r="B9" s="2" t="s">
        <v>2</v>
      </c>
      <c r="C9" s="2">
        <v>8484</v>
      </c>
      <c r="D9" s="2" t="s">
        <v>124</v>
      </c>
      <c r="E9" s="2">
        <v>31</v>
      </c>
      <c r="F9" s="2">
        <f>VALUE(LEFT(Roma[[#This Row],[TOT POT]],2))</f>
        <v>84</v>
      </c>
      <c r="G9" t="s">
        <v>616</v>
      </c>
    </row>
    <row r="10" spans="1:9" x14ac:dyDescent="0.25">
      <c r="A10" s="2">
        <v>92</v>
      </c>
      <c r="B10" s="2" t="s">
        <v>38</v>
      </c>
      <c r="C10" s="2">
        <v>8083</v>
      </c>
      <c r="D10" s="2" t="s">
        <v>126</v>
      </c>
      <c r="E10" s="2">
        <v>24</v>
      </c>
      <c r="F10" s="2">
        <f>VALUE(LEFT(Roma[[#This Row],[TOT POT]],2))</f>
        <v>80</v>
      </c>
      <c r="G10" t="s">
        <v>616</v>
      </c>
    </row>
    <row r="11" spans="1:9" x14ac:dyDescent="0.25">
      <c r="A11" s="2">
        <v>21</v>
      </c>
      <c r="B11" s="2" t="s">
        <v>38</v>
      </c>
      <c r="C11" s="2">
        <v>8080</v>
      </c>
      <c r="D11" s="2" t="s">
        <v>131</v>
      </c>
      <c r="E11" s="2">
        <v>28</v>
      </c>
      <c r="F11" s="2">
        <f>VALUE(LEFT(Roma[[#This Row],[TOT POT]],2))</f>
        <v>80</v>
      </c>
      <c r="G11" t="s">
        <v>616</v>
      </c>
    </row>
    <row r="12" spans="1:9" x14ac:dyDescent="0.25">
      <c r="A12" s="2">
        <v>25</v>
      </c>
      <c r="B12" s="2" t="s">
        <v>38</v>
      </c>
      <c r="C12" s="2">
        <v>7878</v>
      </c>
      <c r="D12" s="2" t="s">
        <v>134</v>
      </c>
      <c r="E12" s="2">
        <v>27</v>
      </c>
      <c r="F12" s="2">
        <f>VALUE(LEFT(Roma[[#This Row],[TOT POT]],2))</f>
        <v>78</v>
      </c>
      <c r="G12" t="s">
        <v>616</v>
      </c>
    </row>
    <row r="13" spans="1:9" x14ac:dyDescent="0.25">
      <c r="A13" s="2">
        <v>6</v>
      </c>
      <c r="B13" s="2" t="s">
        <v>121</v>
      </c>
      <c r="C13" s="2">
        <v>8485</v>
      </c>
      <c r="D13" s="2" t="s">
        <v>122</v>
      </c>
      <c r="E13" s="2">
        <v>27</v>
      </c>
      <c r="F13" s="2">
        <f>VALUE(LEFT(Roma[[#This Row],[TOT POT]],2))</f>
        <v>84</v>
      </c>
    </row>
    <row r="14" spans="1:9" x14ac:dyDescent="0.25">
      <c r="A14" s="2">
        <v>23</v>
      </c>
      <c r="B14" s="2" t="s">
        <v>6</v>
      </c>
      <c r="C14" s="2">
        <v>7779</v>
      </c>
      <c r="D14" s="2" t="s">
        <v>123</v>
      </c>
      <c r="E14" s="2">
        <v>26</v>
      </c>
      <c r="F14" s="2">
        <f>VALUE(LEFT(Roma[[#This Row],[TOT POT]],2))</f>
        <v>77</v>
      </c>
    </row>
    <row r="15" spans="1:9" x14ac:dyDescent="0.25">
      <c r="A15" s="2">
        <v>8</v>
      </c>
      <c r="B15" s="2" t="s">
        <v>3</v>
      </c>
      <c r="C15" s="2">
        <v>8181</v>
      </c>
      <c r="D15" s="2" t="s">
        <v>125</v>
      </c>
      <c r="E15" s="2">
        <v>29</v>
      </c>
      <c r="F15" s="2">
        <f>VALUE(LEFT(Roma[[#This Row],[TOT POT]],2))</f>
        <v>81</v>
      </c>
    </row>
    <row r="16" spans="1:9" x14ac:dyDescent="0.25">
      <c r="A16" s="2">
        <v>26</v>
      </c>
      <c r="B16" s="2" t="s">
        <v>38</v>
      </c>
      <c r="C16" s="2">
        <v>7884</v>
      </c>
      <c r="D16" s="2" t="s">
        <v>127</v>
      </c>
      <c r="E16" s="2">
        <v>22</v>
      </c>
      <c r="F16" s="2">
        <f>VALUE(LEFT(Roma[[#This Row],[TOT POT]],2))</f>
        <v>78</v>
      </c>
    </row>
    <row r="17" spans="1:7" x14ac:dyDescent="0.25">
      <c r="A17" s="2">
        <v>2</v>
      </c>
      <c r="B17" s="2" t="s">
        <v>38</v>
      </c>
      <c r="C17" s="2">
        <v>7777</v>
      </c>
      <c r="D17" s="2" t="s">
        <v>128</v>
      </c>
      <c r="E17" s="2">
        <v>30</v>
      </c>
      <c r="F17" s="2">
        <f>VALUE(LEFT(Roma[[#This Row],[TOT POT]],2))</f>
        <v>77</v>
      </c>
    </row>
    <row r="18" spans="1:7" x14ac:dyDescent="0.25">
      <c r="A18" s="2">
        <v>18</v>
      </c>
      <c r="B18" s="2" t="s">
        <v>38</v>
      </c>
      <c r="C18" s="2">
        <v>7070</v>
      </c>
      <c r="D18" s="2" t="s">
        <v>129</v>
      </c>
      <c r="E18" s="2">
        <v>39</v>
      </c>
      <c r="F18" s="2">
        <f>VALUE(LEFT(Roma[[#This Row],[TOT POT]],2))</f>
        <v>70</v>
      </c>
    </row>
    <row r="19" spans="1:7" x14ac:dyDescent="0.25">
      <c r="A19" s="2">
        <v>14</v>
      </c>
      <c r="B19" s="2" t="s">
        <v>38</v>
      </c>
      <c r="C19" s="2">
        <v>7787</v>
      </c>
      <c r="D19" s="2" t="s">
        <v>130</v>
      </c>
      <c r="E19" s="2">
        <v>21</v>
      </c>
      <c r="F19" s="2">
        <f>VALUE(LEFT(Roma[[#This Row],[TOT POT]],2))</f>
        <v>77</v>
      </c>
    </row>
    <row r="20" spans="1:7" x14ac:dyDescent="0.25">
      <c r="A20" s="2">
        <v>17</v>
      </c>
      <c r="B20" s="2" t="s">
        <v>38</v>
      </c>
      <c r="C20" s="2">
        <v>7483</v>
      </c>
      <c r="D20" s="2" t="s">
        <v>132</v>
      </c>
      <c r="E20" s="2">
        <v>20</v>
      </c>
      <c r="F20" s="2">
        <f>VALUE(LEFT(Roma[[#This Row],[TOT POT]],2))</f>
        <v>74</v>
      </c>
    </row>
    <row r="21" spans="1:7" x14ac:dyDescent="0.25">
      <c r="A21" s="2">
        <v>15</v>
      </c>
      <c r="B21" s="2" t="s">
        <v>38</v>
      </c>
      <c r="C21" s="2">
        <v>8080</v>
      </c>
      <c r="D21" s="2" t="s">
        <v>133</v>
      </c>
      <c r="E21" s="2">
        <v>29</v>
      </c>
      <c r="F21" s="2">
        <f>VALUE(LEFT(Roma[[#This Row],[TOT POT]],2))</f>
        <v>80</v>
      </c>
    </row>
    <row r="22" spans="1:7" x14ac:dyDescent="0.25">
      <c r="A22" s="2">
        <v>28</v>
      </c>
      <c r="B22" s="2" t="s">
        <v>38</v>
      </c>
      <c r="C22" s="2">
        <v>7679</v>
      </c>
      <c r="D22" s="2" t="s">
        <v>135</v>
      </c>
      <c r="E22" s="2">
        <v>26</v>
      </c>
      <c r="F22" s="2">
        <f>VALUE(LEFT(Roma[[#This Row],[TOT POT]],2))</f>
        <v>76</v>
      </c>
      <c r="G22" s="2"/>
    </row>
    <row r="23" spans="1:7" x14ac:dyDescent="0.25">
      <c r="A23" s="2">
        <v>3</v>
      </c>
      <c r="B23" s="2" t="s">
        <v>38</v>
      </c>
      <c r="C23" s="2">
        <v>7777</v>
      </c>
      <c r="D23" s="2" t="s">
        <v>136</v>
      </c>
      <c r="E23" s="2">
        <v>26</v>
      </c>
      <c r="F23" s="2">
        <f>VALUE(LEFT(Roma[[#This Row],[TOT POT]],2))</f>
        <v>77</v>
      </c>
      <c r="G23" s="2"/>
    </row>
    <row r="24" spans="1:7" x14ac:dyDescent="0.25">
      <c r="A24" s="2">
        <v>7</v>
      </c>
      <c r="B24" s="2" t="s">
        <v>38</v>
      </c>
      <c r="C24" s="2">
        <v>7785</v>
      </c>
      <c r="D24" s="2" t="s">
        <v>137</v>
      </c>
      <c r="E24" s="2">
        <v>21</v>
      </c>
      <c r="F24" s="2">
        <f>VALUE(LEFT(Roma[[#This Row],[TOT POT]],2))</f>
        <v>77</v>
      </c>
      <c r="G24" s="2"/>
    </row>
    <row r="25" spans="1:7" x14ac:dyDescent="0.25">
      <c r="A25" s="2">
        <v>51</v>
      </c>
      <c r="B25" s="2" t="s">
        <v>51</v>
      </c>
      <c r="C25" s="2">
        <v>5869</v>
      </c>
      <c r="D25" s="2" t="s">
        <v>138</v>
      </c>
      <c r="E25" s="2">
        <v>20</v>
      </c>
      <c r="F25" s="2">
        <f>VALUE(LEFT(Roma[[#This Row],[TOT POT]],2))</f>
        <v>58</v>
      </c>
      <c r="G25" s="2"/>
    </row>
    <row r="26" spans="1:7" x14ac:dyDescent="0.25">
      <c r="A26" s="2">
        <v>33</v>
      </c>
      <c r="B26" s="2" t="s">
        <v>51</v>
      </c>
      <c r="C26" s="2">
        <v>7680</v>
      </c>
      <c r="D26" s="2" t="s">
        <v>139</v>
      </c>
      <c r="E26" s="2">
        <v>23</v>
      </c>
      <c r="F26" s="2">
        <f>VALUE(LEFT(Roma[[#This Row],[TOT POT]],2))</f>
        <v>76</v>
      </c>
      <c r="G26" s="2"/>
    </row>
    <row r="27" spans="1:7" x14ac:dyDescent="0.25">
      <c r="A27" s="2">
        <v>30</v>
      </c>
      <c r="B27" s="2" t="s">
        <v>51</v>
      </c>
      <c r="C27" s="2">
        <v>6780</v>
      </c>
      <c r="D27" s="2" t="s">
        <v>140</v>
      </c>
      <c r="E27" s="2">
        <v>20</v>
      </c>
      <c r="F27" s="2">
        <f>VALUE(LEFT(Roma[[#This Row],[TOT POT]],2))</f>
        <v>67</v>
      </c>
      <c r="G27" s="2"/>
    </row>
    <row r="28" spans="1:7" x14ac:dyDescent="0.25">
      <c r="A28" s="2">
        <v>99</v>
      </c>
      <c r="B28" s="2" t="s">
        <v>51</v>
      </c>
      <c r="C28" s="2">
        <v>6274</v>
      </c>
      <c r="D28" s="2" t="s">
        <v>141</v>
      </c>
      <c r="E28" s="2">
        <v>20</v>
      </c>
      <c r="F28" s="2">
        <f>VALUE(LEFT(Roma[[#This Row],[TOT POT]],2))</f>
        <v>62</v>
      </c>
      <c r="G28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8" sqref="G8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425781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6.570312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SUM(Napoli[PuntiG])</f>
        <v>2098</v>
      </c>
    </row>
    <row r="2" spans="1:9" x14ac:dyDescent="0.25">
      <c r="A2" s="2">
        <v>25</v>
      </c>
      <c r="B2" s="2" t="s">
        <v>9</v>
      </c>
      <c r="C2" s="2">
        <v>8383</v>
      </c>
      <c r="D2" s="2" t="s">
        <v>142</v>
      </c>
      <c r="E2" s="2">
        <v>35</v>
      </c>
      <c r="F2" s="2">
        <f>VALUE(LEFT(Napoli[[#This Row],[TOT POT]],2))</f>
        <v>83</v>
      </c>
      <c r="G2" t="s">
        <v>616</v>
      </c>
    </row>
    <row r="3" spans="1:9" x14ac:dyDescent="0.25">
      <c r="A3" s="2">
        <v>2</v>
      </c>
      <c r="B3" s="2" t="s">
        <v>18</v>
      </c>
      <c r="C3" s="2">
        <v>7983</v>
      </c>
      <c r="D3" s="2" t="s">
        <v>143</v>
      </c>
      <c r="E3" s="2">
        <v>23</v>
      </c>
      <c r="F3" s="2">
        <f>VALUE(LEFT(Napoli[[#This Row],[TOT POT]],2))</f>
        <v>79</v>
      </c>
      <c r="G3" t="s">
        <v>616</v>
      </c>
    </row>
    <row r="4" spans="1:9" x14ac:dyDescent="0.25">
      <c r="A4" s="2">
        <v>33</v>
      </c>
      <c r="B4" s="2" t="s">
        <v>27</v>
      </c>
      <c r="C4" s="2">
        <v>8282</v>
      </c>
      <c r="D4" s="2" t="s">
        <v>144</v>
      </c>
      <c r="E4" s="2">
        <v>32</v>
      </c>
      <c r="F4" s="2">
        <f>VALUE(LEFT(Napoli[[#This Row],[TOT POT]],2))</f>
        <v>82</v>
      </c>
      <c r="G4" t="s">
        <v>616</v>
      </c>
    </row>
    <row r="5" spans="1:9" x14ac:dyDescent="0.25">
      <c r="A5" s="2">
        <v>26</v>
      </c>
      <c r="B5" s="2" t="s">
        <v>29</v>
      </c>
      <c r="C5" s="2">
        <v>8487</v>
      </c>
      <c r="D5" s="2" t="s">
        <v>145</v>
      </c>
      <c r="E5" s="2">
        <v>26</v>
      </c>
      <c r="F5" s="2">
        <f>VALUE(LEFT(Napoli[[#This Row],[TOT POT]],2))</f>
        <v>84</v>
      </c>
      <c r="G5" t="s">
        <v>616</v>
      </c>
    </row>
    <row r="6" spans="1:9" x14ac:dyDescent="0.25">
      <c r="A6" s="2">
        <v>31</v>
      </c>
      <c r="B6" s="2" t="s">
        <v>13</v>
      </c>
      <c r="C6" s="2">
        <v>8083</v>
      </c>
      <c r="D6" s="2" t="s">
        <v>146</v>
      </c>
      <c r="E6" s="2">
        <v>26</v>
      </c>
      <c r="F6" s="2">
        <f>VALUE(LEFT(Napoli[[#This Row],[TOT POT]],2))</f>
        <v>80</v>
      </c>
      <c r="G6" t="s">
        <v>616</v>
      </c>
    </row>
    <row r="7" spans="1:9" x14ac:dyDescent="0.25">
      <c r="A7" s="2">
        <v>5</v>
      </c>
      <c r="B7" s="2" t="s">
        <v>119</v>
      </c>
      <c r="C7" s="2">
        <v>8082</v>
      </c>
      <c r="D7" s="2" t="s">
        <v>147</v>
      </c>
      <c r="E7" s="2">
        <v>26</v>
      </c>
      <c r="F7" s="2">
        <f>VALUE(LEFT(Napoli[[#This Row],[TOT POT]],2))</f>
        <v>80</v>
      </c>
      <c r="G7" t="s">
        <v>616</v>
      </c>
    </row>
    <row r="8" spans="1:9" x14ac:dyDescent="0.25">
      <c r="A8" s="2">
        <v>8</v>
      </c>
      <c r="B8" s="2" t="s">
        <v>12</v>
      </c>
      <c r="C8" s="2">
        <v>8184</v>
      </c>
      <c r="D8" s="2" t="s">
        <v>148</v>
      </c>
      <c r="E8" s="2">
        <v>25</v>
      </c>
      <c r="F8" s="2">
        <f>VALUE(LEFT(Napoli[[#This Row],[TOT POT]],2))</f>
        <v>81</v>
      </c>
      <c r="G8" t="s">
        <v>616</v>
      </c>
    </row>
    <row r="9" spans="1:9" x14ac:dyDescent="0.25">
      <c r="A9" s="2">
        <v>17</v>
      </c>
      <c r="B9" s="2" t="s">
        <v>121</v>
      </c>
      <c r="C9" s="2">
        <v>8787</v>
      </c>
      <c r="D9" s="2" t="s">
        <v>149</v>
      </c>
      <c r="E9" s="2">
        <v>30</v>
      </c>
      <c r="F9" s="2">
        <f>VALUE(LEFT(Napoli[[#This Row],[TOT POT]],2))</f>
        <v>87</v>
      </c>
      <c r="G9" t="s">
        <v>616</v>
      </c>
    </row>
    <row r="10" spans="1:9" x14ac:dyDescent="0.25">
      <c r="A10" s="2">
        <v>7</v>
      </c>
      <c r="B10" s="2" t="s">
        <v>6</v>
      </c>
      <c r="C10" s="2">
        <v>8383</v>
      </c>
      <c r="D10" s="2" t="s">
        <v>150</v>
      </c>
      <c r="E10" s="2">
        <v>30</v>
      </c>
      <c r="F10" s="2">
        <f>VALUE(LEFT(Napoli[[#This Row],[TOT POT]],2))</f>
        <v>83</v>
      </c>
      <c r="G10" t="s">
        <v>616</v>
      </c>
    </row>
    <row r="11" spans="1:9" x14ac:dyDescent="0.25">
      <c r="A11" s="2">
        <v>14</v>
      </c>
      <c r="B11" s="2" t="s">
        <v>2</v>
      </c>
      <c r="C11" s="2">
        <v>8686</v>
      </c>
      <c r="D11" s="2" t="s">
        <v>16</v>
      </c>
      <c r="E11" s="2">
        <v>30</v>
      </c>
      <c r="F11" s="2">
        <f>VALUE(LEFT(Napoli[[#This Row],[TOT POT]],2))</f>
        <v>86</v>
      </c>
      <c r="G11" t="s">
        <v>616</v>
      </c>
    </row>
    <row r="12" spans="1:9" x14ac:dyDescent="0.25">
      <c r="A12" s="2">
        <v>24</v>
      </c>
      <c r="B12" s="2" t="s">
        <v>3</v>
      </c>
      <c r="C12" s="2">
        <v>8586</v>
      </c>
      <c r="D12" s="2" t="s">
        <v>19</v>
      </c>
      <c r="E12" s="2">
        <v>26</v>
      </c>
      <c r="F12" s="2">
        <f>VALUE(LEFT(Napoli[[#This Row],[TOT POT]],2))</f>
        <v>85</v>
      </c>
      <c r="G12" t="s">
        <v>616</v>
      </c>
    </row>
    <row r="13" spans="1:9" x14ac:dyDescent="0.25">
      <c r="A13" s="2">
        <v>99</v>
      </c>
      <c r="B13" s="2" t="s">
        <v>38</v>
      </c>
      <c r="C13" s="2">
        <v>7986</v>
      </c>
      <c r="D13" s="2" t="s">
        <v>151</v>
      </c>
      <c r="E13" s="2">
        <v>23</v>
      </c>
      <c r="F13" s="2">
        <f>VALUE(LEFT(Napoli[[#This Row],[TOT POT]],2))</f>
        <v>79</v>
      </c>
      <c r="G13" s="2"/>
    </row>
    <row r="14" spans="1:9" x14ac:dyDescent="0.25">
      <c r="A14" s="2">
        <v>42</v>
      </c>
      <c r="B14" s="2" t="s">
        <v>38</v>
      </c>
      <c r="C14" s="2">
        <v>7787</v>
      </c>
      <c r="D14" s="2" t="s">
        <v>152</v>
      </c>
      <c r="E14" s="2">
        <v>20</v>
      </c>
      <c r="F14" s="2">
        <f>VALUE(LEFT(Napoli[[#This Row],[TOT POT]],2))</f>
        <v>77</v>
      </c>
      <c r="G14" s="2"/>
    </row>
    <row r="15" spans="1:9" x14ac:dyDescent="0.25">
      <c r="A15" s="2">
        <v>11</v>
      </c>
      <c r="B15" s="2" t="s">
        <v>38</v>
      </c>
      <c r="C15" s="2">
        <v>7575</v>
      </c>
      <c r="D15" s="2" t="s">
        <v>153</v>
      </c>
      <c r="E15" s="2">
        <v>35</v>
      </c>
      <c r="F15" s="2">
        <f>VALUE(LEFT(Napoli[[#This Row],[TOT POT]],2))</f>
        <v>75</v>
      </c>
      <c r="G15" s="2"/>
    </row>
    <row r="16" spans="1:9" x14ac:dyDescent="0.25">
      <c r="A16" s="2">
        <v>62</v>
      </c>
      <c r="B16" s="2" t="s">
        <v>38</v>
      </c>
      <c r="C16" s="2">
        <v>7981</v>
      </c>
      <c r="D16" s="2" t="s">
        <v>154</v>
      </c>
      <c r="E16" s="2">
        <v>27</v>
      </c>
      <c r="F16" s="2">
        <f>VALUE(LEFT(Napoli[[#This Row],[TOT POT]],2))</f>
        <v>79</v>
      </c>
      <c r="G16" s="2"/>
    </row>
    <row r="17" spans="1:7" x14ac:dyDescent="0.25">
      <c r="A17" s="2">
        <v>4</v>
      </c>
      <c r="B17" s="2" t="s">
        <v>38</v>
      </c>
      <c r="C17" s="2">
        <v>7878</v>
      </c>
      <c r="D17" s="2" t="s">
        <v>155</v>
      </c>
      <c r="E17" s="2">
        <v>32</v>
      </c>
      <c r="F17" s="2">
        <f>VALUE(LEFT(Napoli[[#This Row],[TOT POT]],2))</f>
        <v>78</v>
      </c>
      <c r="G17" s="2"/>
    </row>
    <row r="18" spans="1:7" x14ac:dyDescent="0.25">
      <c r="A18" s="2">
        <v>19</v>
      </c>
      <c r="B18" s="2" t="s">
        <v>38</v>
      </c>
      <c r="C18" s="2">
        <v>7983</v>
      </c>
      <c r="D18" s="2" t="s">
        <v>156</v>
      </c>
      <c r="E18" s="2">
        <v>25</v>
      </c>
      <c r="F18" s="2">
        <f>VALUE(LEFT(Napoli[[#This Row],[TOT POT]],2))</f>
        <v>79</v>
      </c>
      <c r="G18" s="2"/>
    </row>
    <row r="19" spans="1:7" x14ac:dyDescent="0.25">
      <c r="A19" s="2">
        <v>6</v>
      </c>
      <c r="B19" s="2" t="s">
        <v>38</v>
      </c>
      <c r="C19" s="2">
        <v>7778</v>
      </c>
      <c r="D19" s="2" t="s">
        <v>157</v>
      </c>
      <c r="E19" s="2">
        <v>26</v>
      </c>
      <c r="F19" s="2">
        <f>VALUE(LEFT(Napoli[[#This Row],[TOT POT]],2))</f>
        <v>77</v>
      </c>
      <c r="G19" s="2"/>
    </row>
    <row r="20" spans="1:7" x14ac:dyDescent="0.25">
      <c r="A20" s="2">
        <v>30</v>
      </c>
      <c r="B20" s="2" t="s">
        <v>38</v>
      </c>
      <c r="C20" s="2">
        <v>7686</v>
      </c>
      <c r="D20" s="2" t="s">
        <v>158</v>
      </c>
      <c r="E20" s="2">
        <v>22</v>
      </c>
      <c r="F20" s="2">
        <f>VALUE(LEFT(Napoli[[#This Row],[TOT POT]],2))</f>
        <v>76</v>
      </c>
      <c r="G20" s="2"/>
    </row>
    <row r="21" spans="1:7" x14ac:dyDescent="0.25">
      <c r="A21" s="2">
        <v>37</v>
      </c>
      <c r="B21" s="2" t="s">
        <v>38</v>
      </c>
      <c r="C21" s="2">
        <v>7282</v>
      </c>
      <c r="D21" s="2" t="s">
        <v>159</v>
      </c>
      <c r="E21" s="2">
        <v>20</v>
      </c>
      <c r="F21" s="2">
        <f>VALUE(LEFT(Napoli[[#This Row],[TOT POT]],2))</f>
        <v>72</v>
      </c>
      <c r="G21" s="2"/>
    </row>
    <row r="22" spans="1:7" x14ac:dyDescent="0.25">
      <c r="A22" s="2">
        <v>1</v>
      </c>
      <c r="B22" s="2" t="s">
        <v>38</v>
      </c>
      <c r="C22" s="2">
        <v>7477</v>
      </c>
      <c r="D22" s="2" t="s">
        <v>160</v>
      </c>
      <c r="E22" s="2">
        <v>27</v>
      </c>
      <c r="F22" s="2">
        <f>VALUE(LEFT(Napoli[[#This Row],[TOT POT]],2))</f>
        <v>74</v>
      </c>
      <c r="G22" s="2"/>
    </row>
    <row r="23" spans="1:7" x14ac:dyDescent="0.25">
      <c r="A23" s="2">
        <v>21</v>
      </c>
      <c r="B23" s="2" t="s">
        <v>38</v>
      </c>
      <c r="C23" s="2">
        <v>7777</v>
      </c>
      <c r="D23" s="2" t="s">
        <v>161</v>
      </c>
      <c r="E23" s="2">
        <v>27</v>
      </c>
      <c r="F23" s="2">
        <f>VALUE(LEFT(Napoli[[#This Row],[TOT POT]],2))</f>
        <v>77</v>
      </c>
      <c r="G23" s="2"/>
    </row>
    <row r="24" spans="1:7" x14ac:dyDescent="0.25">
      <c r="A24" s="2">
        <v>20</v>
      </c>
      <c r="B24" s="2" t="s">
        <v>38</v>
      </c>
      <c r="C24" s="2">
        <v>8087</v>
      </c>
      <c r="D24" s="2" t="s">
        <v>162</v>
      </c>
      <c r="E24" s="2">
        <v>23</v>
      </c>
      <c r="F24" s="2">
        <f>VALUE(LEFT(Napoli[[#This Row],[TOT POT]],2))</f>
        <v>80</v>
      </c>
      <c r="G24" s="2"/>
    </row>
    <row r="25" spans="1:7" x14ac:dyDescent="0.25">
      <c r="A25" s="2">
        <v>16</v>
      </c>
      <c r="B25" s="2" t="s">
        <v>51</v>
      </c>
      <c r="C25" s="2">
        <v>7373</v>
      </c>
      <c r="D25" s="2" t="s">
        <v>163</v>
      </c>
      <c r="E25" s="2">
        <v>31</v>
      </c>
      <c r="F25" s="2">
        <f>VALUE(LEFT(Napoli[[#This Row],[TOT POT]],2))</f>
        <v>73</v>
      </c>
      <c r="G25" s="2"/>
    </row>
    <row r="26" spans="1:7" x14ac:dyDescent="0.25">
      <c r="A26" s="2">
        <v>22</v>
      </c>
      <c r="B26" s="2" t="s">
        <v>51</v>
      </c>
      <c r="C26" s="2">
        <v>7477</v>
      </c>
      <c r="D26" s="2" t="s">
        <v>164</v>
      </c>
      <c r="E26" s="2">
        <v>26</v>
      </c>
      <c r="F26" s="2">
        <f>VALUE(LEFT(Napoli[[#This Row],[TOT POT]],2))</f>
        <v>74</v>
      </c>
      <c r="G26" s="2"/>
    </row>
    <row r="27" spans="1:7" x14ac:dyDescent="0.25">
      <c r="A27" s="2">
        <v>23</v>
      </c>
      <c r="B27" s="2" t="s">
        <v>51</v>
      </c>
      <c r="C27" s="2">
        <v>5373</v>
      </c>
      <c r="D27" s="2" t="s">
        <v>165</v>
      </c>
      <c r="E27" s="2">
        <v>18</v>
      </c>
      <c r="F27" s="2">
        <f>VALUE(LEFT(Napoli[[#This Row],[TOT POT]],2))</f>
        <v>53</v>
      </c>
      <c r="G27" s="2"/>
    </row>
    <row r="28" spans="1:7" x14ac:dyDescent="0.25">
      <c r="A28" s="2">
        <v>18</v>
      </c>
      <c r="B28" s="2" t="s">
        <v>51</v>
      </c>
      <c r="C28" s="2">
        <v>6584</v>
      </c>
      <c r="D28" s="2" t="s">
        <v>166</v>
      </c>
      <c r="E28" s="2">
        <v>18</v>
      </c>
      <c r="F28" s="2">
        <f>VALUE(LEFT(Napoli[[#This Row],[TOT POT]],2))</f>
        <v>65</v>
      </c>
      <c r="G28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" sqref="F2:F25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18.425781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SUM(Inter[PuntiG])</f>
        <v>1841</v>
      </c>
    </row>
    <row r="2" spans="1:9" x14ac:dyDescent="0.25">
      <c r="A2" s="2">
        <v>1</v>
      </c>
      <c r="B2" s="2" t="s">
        <v>9</v>
      </c>
      <c r="C2" s="2">
        <v>8787</v>
      </c>
      <c r="D2" s="2" t="s">
        <v>167</v>
      </c>
      <c r="E2" s="2">
        <v>33</v>
      </c>
      <c r="F2" s="2">
        <f>VALUE(LEFT(Inter[[#This Row],[TOT POT]],2))</f>
        <v>87</v>
      </c>
      <c r="G2" t="s">
        <v>616</v>
      </c>
    </row>
    <row r="3" spans="1:9" x14ac:dyDescent="0.25">
      <c r="A3" s="2">
        <v>33</v>
      </c>
      <c r="B3" s="2" t="s">
        <v>18</v>
      </c>
      <c r="C3" s="2">
        <v>7575</v>
      </c>
      <c r="D3" s="2" t="s">
        <v>168</v>
      </c>
      <c r="E3" s="2">
        <v>29</v>
      </c>
      <c r="F3" s="2">
        <f>VALUE(LEFT(Inter[[#This Row],[TOT POT]],2))</f>
        <v>75</v>
      </c>
      <c r="G3" t="s">
        <v>616</v>
      </c>
    </row>
    <row r="4" spans="1:9" x14ac:dyDescent="0.25">
      <c r="A4" s="2">
        <v>37</v>
      </c>
      <c r="B4" s="2" t="s">
        <v>27</v>
      </c>
      <c r="C4" s="2">
        <v>7582</v>
      </c>
      <c r="D4" s="2" t="s">
        <v>169</v>
      </c>
      <c r="E4" s="2">
        <v>22</v>
      </c>
      <c r="F4" s="2">
        <f>VALUE(LEFT(Inter[[#This Row],[TOT POT]],2))</f>
        <v>75</v>
      </c>
      <c r="G4" t="s">
        <v>616</v>
      </c>
    </row>
    <row r="5" spans="1:9" x14ac:dyDescent="0.25">
      <c r="A5" s="2">
        <v>25</v>
      </c>
      <c r="B5" s="2" t="s">
        <v>29</v>
      </c>
      <c r="C5" s="2">
        <v>8686</v>
      </c>
      <c r="D5" s="2" t="s">
        <v>170</v>
      </c>
      <c r="E5" s="2">
        <v>33</v>
      </c>
      <c r="F5" s="2">
        <f>VALUE(LEFT(Inter[[#This Row],[TOT POT]],2))</f>
        <v>86</v>
      </c>
      <c r="G5" t="s">
        <v>616</v>
      </c>
    </row>
    <row r="6" spans="1:9" x14ac:dyDescent="0.25">
      <c r="A6" s="2">
        <v>29</v>
      </c>
      <c r="B6" s="2" t="s">
        <v>13</v>
      </c>
      <c r="C6" s="2">
        <v>7784</v>
      </c>
      <c r="D6" s="2" t="s">
        <v>171</v>
      </c>
      <c r="E6" s="2">
        <v>24</v>
      </c>
      <c r="F6" s="2">
        <f>VALUE(LEFT(Inter[[#This Row],[TOT POT]],2))</f>
        <v>77</v>
      </c>
      <c r="G6" t="s">
        <v>616</v>
      </c>
    </row>
    <row r="7" spans="1:9" x14ac:dyDescent="0.25">
      <c r="A7" s="2">
        <v>20</v>
      </c>
      <c r="B7" s="2" t="s">
        <v>33</v>
      </c>
      <c r="C7" s="2">
        <v>8383</v>
      </c>
      <c r="D7" s="2" t="s">
        <v>173</v>
      </c>
      <c r="E7" s="2">
        <v>32</v>
      </c>
      <c r="F7" s="2">
        <f>VALUE(LEFT(Inter[[#This Row],[TOT POT]],2))</f>
        <v>83</v>
      </c>
      <c r="G7" t="s">
        <v>616</v>
      </c>
    </row>
    <row r="8" spans="1:9" x14ac:dyDescent="0.25">
      <c r="A8" s="2">
        <v>87</v>
      </c>
      <c r="B8" s="2" t="s">
        <v>15</v>
      </c>
      <c r="C8" s="2">
        <v>8080</v>
      </c>
      <c r="D8" s="2" t="s">
        <v>174</v>
      </c>
      <c r="E8" s="2">
        <v>30</v>
      </c>
      <c r="F8" s="2">
        <f>VALUE(LEFT(Inter[[#This Row],[TOT POT]],2))</f>
        <v>80</v>
      </c>
      <c r="G8" t="s">
        <v>616</v>
      </c>
    </row>
    <row r="9" spans="1:9" x14ac:dyDescent="0.25">
      <c r="A9" s="2">
        <v>44</v>
      </c>
      <c r="B9" s="2" t="s">
        <v>5</v>
      </c>
      <c r="C9" s="2">
        <v>8484</v>
      </c>
      <c r="D9" s="2" t="s">
        <v>175</v>
      </c>
      <c r="E9" s="2">
        <v>28</v>
      </c>
      <c r="F9" s="2">
        <f>VALUE(LEFT(Inter[[#This Row],[TOT POT]],2))</f>
        <v>84</v>
      </c>
      <c r="G9" t="s">
        <v>616</v>
      </c>
    </row>
    <row r="10" spans="1:9" x14ac:dyDescent="0.25">
      <c r="A10" s="2">
        <v>9</v>
      </c>
      <c r="B10" s="2" t="s">
        <v>2</v>
      </c>
      <c r="C10" s="2">
        <v>8489</v>
      </c>
      <c r="D10" s="2" t="s">
        <v>22</v>
      </c>
      <c r="E10" s="2">
        <v>24</v>
      </c>
      <c r="F10" s="2">
        <f>VALUE(LEFT(Inter[[#This Row],[TOT POT]],2))</f>
        <v>84</v>
      </c>
      <c r="G10" t="s">
        <v>616</v>
      </c>
    </row>
    <row r="11" spans="1:9" x14ac:dyDescent="0.25">
      <c r="A11" s="2">
        <v>5</v>
      </c>
      <c r="B11" s="2" t="s">
        <v>38</v>
      </c>
      <c r="C11" s="2">
        <v>7885</v>
      </c>
      <c r="D11" s="2" t="s">
        <v>177</v>
      </c>
      <c r="E11" s="2">
        <v>23</v>
      </c>
      <c r="F11" s="2">
        <f>VALUE(LEFT(Inter[[#This Row],[TOT POT]],2))</f>
        <v>78</v>
      </c>
      <c r="G11" t="s">
        <v>616</v>
      </c>
    </row>
    <row r="12" spans="1:9" x14ac:dyDescent="0.25">
      <c r="A12" s="2">
        <v>77</v>
      </c>
      <c r="B12" s="2" t="s">
        <v>38</v>
      </c>
      <c r="C12" s="2">
        <v>8185</v>
      </c>
      <c r="D12" s="2" t="s">
        <v>178</v>
      </c>
      <c r="E12" s="2">
        <v>24</v>
      </c>
      <c r="F12" s="2">
        <f>VALUE(LEFT(Inter[[#This Row],[TOT POT]],2))</f>
        <v>81</v>
      </c>
      <c r="G12" t="s">
        <v>616</v>
      </c>
    </row>
    <row r="13" spans="1:9" x14ac:dyDescent="0.25">
      <c r="A13" s="2">
        <v>6</v>
      </c>
      <c r="B13" s="2" t="s">
        <v>31</v>
      </c>
      <c r="C13" s="2">
        <v>7881</v>
      </c>
      <c r="D13" s="2" t="s">
        <v>172</v>
      </c>
      <c r="E13" s="2">
        <v>26</v>
      </c>
      <c r="F13" s="2">
        <f>VALUE(LEFT(Inter[[#This Row],[TOT POT]],2))</f>
        <v>78</v>
      </c>
    </row>
    <row r="14" spans="1:9" x14ac:dyDescent="0.25">
      <c r="A14" s="2">
        <v>10</v>
      </c>
      <c r="B14" s="2" t="s">
        <v>37</v>
      </c>
      <c r="C14" s="2">
        <v>8388</v>
      </c>
      <c r="D14" s="2" t="s">
        <v>176</v>
      </c>
      <c r="E14" s="2">
        <v>24</v>
      </c>
      <c r="F14" s="2">
        <f>VALUE(LEFT(Inter[[#This Row],[TOT POT]],2))</f>
        <v>83</v>
      </c>
    </row>
    <row r="15" spans="1:9" x14ac:dyDescent="0.25">
      <c r="A15" s="2">
        <v>61</v>
      </c>
      <c r="B15" s="2" t="s">
        <v>38</v>
      </c>
      <c r="C15" s="2">
        <v>6582</v>
      </c>
      <c r="D15" s="2" t="s">
        <v>179</v>
      </c>
      <c r="E15" s="2">
        <v>18</v>
      </c>
      <c r="F15" s="2">
        <f>VALUE(LEFT(Inter[[#This Row],[TOT POT]],2))</f>
        <v>65</v>
      </c>
      <c r="G15" s="2"/>
    </row>
    <row r="16" spans="1:9" x14ac:dyDescent="0.25">
      <c r="A16" s="2">
        <v>46</v>
      </c>
      <c r="B16" s="2" t="s">
        <v>38</v>
      </c>
      <c r="C16" s="2">
        <v>6464</v>
      </c>
      <c r="D16" s="2" t="s">
        <v>180</v>
      </c>
      <c r="E16" s="2">
        <v>34</v>
      </c>
      <c r="F16" s="2">
        <f>VALUE(LEFT(Inter[[#This Row],[TOT POT]],2))</f>
        <v>64</v>
      </c>
      <c r="G16" s="2"/>
    </row>
    <row r="17" spans="1:7" x14ac:dyDescent="0.25">
      <c r="A17" s="2">
        <v>99</v>
      </c>
      <c r="B17" s="2" t="s">
        <v>38</v>
      </c>
      <c r="C17" s="2">
        <v>6280</v>
      </c>
      <c r="D17" s="2" t="s">
        <v>181</v>
      </c>
      <c r="E17" s="2">
        <v>18</v>
      </c>
      <c r="F17" s="2">
        <f>VALUE(LEFT(Inter[[#This Row],[TOT POT]],2))</f>
        <v>62</v>
      </c>
      <c r="G17" s="2"/>
    </row>
    <row r="18" spans="1:7" x14ac:dyDescent="0.25">
      <c r="A18" s="2">
        <v>21</v>
      </c>
      <c r="B18" s="2" t="s">
        <v>38</v>
      </c>
      <c r="C18" s="2">
        <v>7678</v>
      </c>
      <c r="D18" s="2" t="s">
        <v>182</v>
      </c>
      <c r="E18" s="2">
        <v>26</v>
      </c>
      <c r="F18" s="2">
        <f>VALUE(LEFT(Inter[[#This Row],[TOT POT]],2))</f>
        <v>76</v>
      </c>
      <c r="G18" s="2"/>
    </row>
    <row r="19" spans="1:7" x14ac:dyDescent="0.25">
      <c r="A19" s="2">
        <v>13</v>
      </c>
      <c r="B19" s="2" t="s">
        <v>38</v>
      </c>
      <c r="C19" s="2">
        <v>7676</v>
      </c>
      <c r="D19" s="2" t="s">
        <v>183</v>
      </c>
      <c r="E19" s="2">
        <v>29</v>
      </c>
      <c r="F19" s="2">
        <f>VALUE(LEFT(Inter[[#This Row],[TOT POT]],2))</f>
        <v>76</v>
      </c>
      <c r="G19" s="2"/>
    </row>
    <row r="20" spans="1:7" x14ac:dyDescent="0.25">
      <c r="A20" s="2">
        <v>17</v>
      </c>
      <c r="B20" s="2" t="s">
        <v>38</v>
      </c>
      <c r="C20" s="2">
        <v>7185</v>
      </c>
      <c r="D20" s="2" t="s">
        <v>184</v>
      </c>
      <c r="E20" s="2">
        <v>19</v>
      </c>
      <c r="F20" s="2">
        <f>VALUE(LEFT(Inter[[#This Row],[TOT POT]],2))</f>
        <v>71</v>
      </c>
      <c r="G20" s="2"/>
    </row>
    <row r="21" spans="1:7" x14ac:dyDescent="0.25">
      <c r="A21" s="2">
        <v>23</v>
      </c>
      <c r="B21" s="2" t="s">
        <v>38</v>
      </c>
      <c r="C21" s="2">
        <v>8080</v>
      </c>
      <c r="D21" s="2" t="s">
        <v>185</v>
      </c>
      <c r="E21" s="2">
        <v>30</v>
      </c>
      <c r="F21" s="2">
        <f>VALUE(LEFT(Inter[[#This Row],[TOT POT]],2))</f>
        <v>80</v>
      </c>
      <c r="G21" s="2"/>
    </row>
    <row r="22" spans="1:7" x14ac:dyDescent="0.25">
      <c r="A22" s="2">
        <v>27</v>
      </c>
      <c r="B22" s="2" t="s">
        <v>38</v>
      </c>
      <c r="C22" s="2">
        <v>7474</v>
      </c>
      <c r="D22" s="2" t="s">
        <v>186</v>
      </c>
      <c r="E22" s="2">
        <v>31</v>
      </c>
      <c r="F22" s="2">
        <f>VALUE(LEFT(Inter[[#This Row],[TOT POT]],2))</f>
        <v>74</v>
      </c>
      <c r="G22" s="2"/>
    </row>
    <row r="23" spans="1:7" x14ac:dyDescent="0.25">
      <c r="A23" s="2">
        <v>55</v>
      </c>
      <c r="B23" s="2" t="s">
        <v>38</v>
      </c>
      <c r="C23" s="2">
        <v>7373</v>
      </c>
      <c r="D23" s="2" t="s">
        <v>187</v>
      </c>
      <c r="E23" s="2">
        <v>31</v>
      </c>
      <c r="F23" s="2">
        <f>VALUE(LEFT(Inter[[#This Row],[TOT POT]],2))</f>
        <v>73</v>
      </c>
      <c r="G23" s="2"/>
    </row>
    <row r="24" spans="1:7" x14ac:dyDescent="0.25">
      <c r="A24" s="2">
        <v>7</v>
      </c>
      <c r="B24" s="2" t="s">
        <v>38</v>
      </c>
      <c r="C24" s="2">
        <v>7986</v>
      </c>
      <c r="D24" s="2" t="s">
        <v>188</v>
      </c>
      <c r="E24" s="2">
        <v>23</v>
      </c>
      <c r="F24" s="2">
        <f>VALUE(LEFT(Inter[[#This Row],[TOT POT]],2))</f>
        <v>79</v>
      </c>
      <c r="G24" s="2"/>
    </row>
    <row r="25" spans="1:7" x14ac:dyDescent="0.25">
      <c r="A25" s="2">
        <v>43</v>
      </c>
      <c r="B25" s="2" t="s">
        <v>51</v>
      </c>
      <c r="C25" s="2">
        <v>7080</v>
      </c>
      <c r="D25" s="2" t="s">
        <v>189</v>
      </c>
      <c r="E25" s="2">
        <v>21</v>
      </c>
      <c r="F25" s="2">
        <f>VALUE(LEFT(Inter[[#This Row],[TOT POT]],2))</f>
        <v>70</v>
      </c>
      <c r="G25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8" sqref="G8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6" bestFit="1" customWidth="1"/>
    <col min="6" max="6" width="11.85546875" bestFit="1" customWidth="1"/>
    <col min="7" max="7" width="10.7109375" bestFit="1" customWidth="1"/>
    <col min="8" max="8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SUM(Milan[PuntiG])</f>
        <v>2348</v>
      </c>
    </row>
    <row r="2" spans="1:9" x14ac:dyDescent="0.25">
      <c r="A2" s="2">
        <v>99</v>
      </c>
      <c r="B2" s="2" t="s">
        <v>9</v>
      </c>
      <c r="C2" s="2">
        <v>8294</v>
      </c>
      <c r="D2" s="2" t="s">
        <v>8</v>
      </c>
      <c r="E2" s="2">
        <v>18</v>
      </c>
      <c r="F2" s="2">
        <f>VALUE(LEFT(Milan[[#This Row],[TOT POT]],2))</f>
        <v>82</v>
      </c>
      <c r="G2" t="s">
        <v>616</v>
      </c>
    </row>
    <row r="3" spans="1:9" x14ac:dyDescent="0.25">
      <c r="A3" s="2">
        <v>19</v>
      </c>
      <c r="B3" s="2" t="s">
        <v>27</v>
      </c>
      <c r="C3" s="2">
        <v>8888</v>
      </c>
      <c r="D3" s="2" t="s">
        <v>191</v>
      </c>
      <c r="E3" s="2">
        <v>30</v>
      </c>
      <c r="F3" s="2">
        <f>VALUE(LEFT(Milan[[#This Row],[TOT POT]],2))</f>
        <v>88</v>
      </c>
      <c r="G3" t="s">
        <v>616</v>
      </c>
    </row>
    <row r="4" spans="1:9" x14ac:dyDescent="0.25">
      <c r="A4" s="2">
        <v>22</v>
      </c>
      <c r="B4" s="2" t="s">
        <v>29</v>
      </c>
      <c r="C4" s="2">
        <v>8386</v>
      </c>
      <c r="D4" s="2" t="s">
        <v>192</v>
      </c>
      <c r="E4" s="2">
        <v>27</v>
      </c>
      <c r="F4" s="2">
        <f>VALUE(LEFT(Milan[[#This Row],[TOT POT]],2))</f>
        <v>83</v>
      </c>
      <c r="G4" t="s">
        <v>616</v>
      </c>
    </row>
    <row r="5" spans="1:9" x14ac:dyDescent="0.25">
      <c r="A5" s="2">
        <v>68</v>
      </c>
      <c r="B5" s="2" t="s">
        <v>13</v>
      </c>
      <c r="C5" s="2">
        <v>8184</v>
      </c>
      <c r="D5" s="2" t="s">
        <v>193</v>
      </c>
      <c r="E5" s="2">
        <v>25</v>
      </c>
      <c r="F5" s="2">
        <f>VALUE(LEFT(Milan[[#This Row],[TOT POT]],2))</f>
        <v>81</v>
      </c>
      <c r="G5" t="s">
        <v>616</v>
      </c>
    </row>
    <row r="6" spans="1:9" x14ac:dyDescent="0.25">
      <c r="A6" s="2">
        <v>21</v>
      </c>
      <c r="B6" s="2" t="s">
        <v>7</v>
      </c>
      <c r="C6" s="2">
        <v>8383</v>
      </c>
      <c r="D6" s="2" t="s">
        <v>194</v>
      </c>
      <c r="E6" s="2">
        <v>31</v>
      </c>
      <c r="F6" s="2">
        <f>VALUE(LEFT(Milan[[#This Row],[TOT POT]],2))</f>
        <v>83</v>
      </c>
      <c r="G6" t="s">
        <v>616</v>
      </c>
    </row>
    <row r="7" spans="1:9" x14ac:dyDescent="0.25">
      <c r="A7" s="2">
        <v>79</v>
      </c>
      <c r="B7" s="2" t="s">
        <v>119</v>
      </c>
      <c r="C7" s="2">
        <v>7787</v>
      </c>
      <c r="D7" s="2" t="s">
        <v>195</v>
      </c>
      <c r="E7" s="2">
        <v>20</v>
      </c>
      <c r="F7" s="2">
        <f>VALUE(LEFT(Milan[[#This Row],[TOT POT]],2))</f>
        <v>77</v>
      </c>
      <c r="G7" t="s">
        <v>616</v>
      </c>
    </row>
    <row r="8" spans="1:9" x14ac:dyDescent="0.25">
      <c r="A8" s="2">
        <v>11</v>
      </c>
      <c r="B8" s="2" t="s">
        <v>3</v>
      </c>
      <c r="C8" s="2">
        <v>7677</v>
      </c>
      <c r="D8" s="2" t="s">
        <v>199</v>
      </c>
      <c r="E8" s="2">
        <v>26</v>
      </c>
      <c r="F8" s="2">
        <f>VALUE(LEFT(Milan[[#This Row],[TOT POT]],2))</f>
        <v>76</v>
      </c>
      <c r="G8" t="s">
        <v>616</v>
      </c>
    </row>
    <row r="9" spans="1:9" x14ac:dyDescent="0.25">
      <c r="A9" s="2">
        <v>9</v>
      </c>
      <c r="B9" s="2" t="s">
        <v>38</v>
      </c>
      <c r="C9" s="2">
        <v>7886</v>
      </c>
      <c r="D9" s="2" t="s">
        <v>14</v>
      </c>
      <c r="E9" s="2">
        <v>21</v>
      </c>
      <c r="F9" s="2">
        <f>VALUE(LEFT(Milan[[#This Row],[TOT POT]],2))</f>
        <v>78</v>
      </c>
      <c r="G9" t="s">
        <v>616</v>
      </c>
    </row>
    <row r="10" spans="1:9" x14ac:dyDescent="0.25">
      <c r="A10" s="2">
        <v>13</v>
      </c>
      <c r="B10" s="2" t="s">
        <v>38</v>
      </c>
      <c r="C10" s="2">
        <v>7987</v>
      </c>
      <c r="D10" s="2" t="s">
        <v>203</v>
      </c>
      <c r="E10" s="2">
        <v>22</v>
      </c>
      <c r="F10" s="2">
        <f>VALUE(LEFT(Milan[[#This Row],[TOT POT]],2))</f>
        <v>79</v>
      </c>
      <c r="G10" t="s">
        <v>616</v>
      </c>
    </row>
    <row r="11" spans="1:9" x14ac:dyDescent="0.25">
      <c r="A11" s="2">
        <v>5</v>
      </c>
      <c r="B11" s="2" t="s">
        <v>38</v>
      </c>
      <c r="C11" s="2">
        <v>8383</v>
      </c>
      <c r="D11" s="2" t="s">
        <v>209</v>
      </c>
      <c r="E11" s="2">
        <v>28</v>
      </c>
      <c r="F11" s="2">
        <f>VALUE(LEFT(Milan[[#This Row],[TOT POT]],2))</f>
        <v>83</v>
      </c>
      <c r="G11" t="s">
        <v>616</v>
      </c>
    </row>
    <row r="12" spans="1:9" x14ac:dyDescent="0.25">
      <c r="A12" s="2">
        <v>63</v>
      </c>
      <c r="B12" s="2" t="s">
        <v>38</v>
      </c>
      <c r="C12" s="2">
        <v>6984</v>
      </c>
      <c r="D12" s="2" t="s">
        <v>21</v>
      </c>
      <c r="E12" s="2">
        <v>19</v>
      </c>
      <c r="F12" s="2">
        <f>VALUE(LEFT(Milan[[#This Row],[TOT POT]],2))</f>
        <v>69</v>
      </c>
      <c r="G12" t="s">
        <v>616</v>
      </c>
    </row>
    <row r="13" spans="1:9" x14ac:dyDescent="0.25">
      <c r="A13" s="2">
        <v>20</v>
      </c>
      <c r="B13" s="2" t="s">
        <v>18</v>
      </c>
      <c r="C13" s="2">
        <v>7878</v>
      </c>
      <c r="D13" s="2" t="s">
        <v>190</v>
      </c>
      <c r="E13" s="2">
        <v>30</v>
      </c>
      <c r="F13" s="2">
        <f>VALUE(LEFT(Milan[[#This Row],[TOT POT]],2))</f>
        <v>78</v>
      </c>
    </row>
    <row r="14" spans="1:9" x14ac:dyDescent="0.25">
      <c r="A14" s="2">
        <v>10</v>
      </c>
      <c r="B14" s="2" t="s">
        <v>121</v>
      </c>
      <c r="C14" s="2">
        <v>7983</v>
      </c>
      <c r="D14" s="2" t="s">
        <v>196</v>
      </c>
      <c r="E14" s="2">
        <v>23</v>
      </c>
      <c r="F14" s="2">
        <f>VALUE(LEFT(Milan[[#This Row],[TOT POT]],2))</f>
        <v>79</v>
      </c>
    </row>
    <row r="15" spans="1:9" x14ac:dyDescent="0.25">
      <c r="A15" s="2">
        <v>8</v>
      </c>
      <c r="B15" s="2" t="s">
        <v>6</v>
      </c>
      <c r="C15" s="2">
        <v>8287</v>
      </c>
      <c r="D15" s="2" t="s">
        <v>197</v>
      </c>
      <c r="E15" s="2">
        <v>23</v>
      </c>
      <c r="F15" s="2">
        <f>VALUE(LEFT(Milan[[#This Row],[TOT POT]],2))</f>
        <v>82</v>
      </c>
    </row>
    <row r="16" spans="1:9" x14ac:dyDescent="0.25">
      <c r="A16" s="2">
        <v>7</v>
      </c>
      <c r="B16" s="2" t="s">
        <v>2</v>
      </c>
      <c r="C16" s="2">
        <v>8181</v>
      </c>
      <c r="D16" s="2" t="s">
        <v>198</v>
      </c>
      <c r="E16" s="2">
        <v>29</v>
      </c>
      <c r="F16" s="2">
        <f>VALUE(LEFT(Milan[[#This Row],[TOT POT]],2))</f>
        <v>81</v>
      </c>
    </row>
    <row r="17" spans="1:7" x14ac:dyDescent="0.25">
      <c r="A17" s="2">
        <v>30</v>
      </c>
      <c r="B17" s="2" t="s">
        <v>38</v>
      </c>
      <c r="C17" s="2">
        <v>7676</v>
      </c>
      <c r="D17" s="2" t="s">
        <v>200</v>
      </c>
      <c r="E17" s="2">
        <v>40</v>
      </c>
      <c r="F17" s="2">
        <f>VALUE(LEFT(Milan[[#This Row],[TOT POT]],2))</f>
        <v>76</v>
      </c>
    </row>
    <row r="18" spans="1:7" x14ac:dyDescent="0.25">
      <c r="A18" s="2">
        <v>29</v>
      </c>
      <c r="B18" s="2" t="s">
        <v>38</v>
      </c>
      <c r="C18" s="2">
        <v>8080</v>
      </c>
      <c r="D18" s="2" t="s">
        <v>201</v>
      </c>
      <c r="E18" s="2">
        <v>31</v>
      </c>
      <c r="F18" s="2">
        <f>VALUE(LEFT(Milan[[#This Row],[TOT POT]],2))</f>
        <v>80</v>
      </c>
    </row>
    <row r="19" spans="1:7" x14ac:dyDescent="0.25">
      <c r="A19" s="2">
        <v>31</v>
      </c>
      <c r="B19" s="2" t="s">
        <v>38</v>
      </c>
      <c r="C19" s="2">
        <v>7676</v>
      </c>
      <c r="D19" s="2" t="s">
        <v>202</v>
      </c>
      <c r="E19" s="2">
        <v>30</v>
      </c>
      <c r="F19" s="2">
        <f>VALUE(LEFT(Milan[[#This Row],[TOT POT]],2))</f>
        <v>76</v>
      </c>
    </row>
    <row r="20" spans="1:7" x14ac:dyDescent="0.25">
      <c r="A20" s="2">
        <v>12</v>
      </c>
      <c r="B20" s="2" t="s">
        <v>38</v>
      </c>
      <c r="C20" s="2">
        <v>7583</v>
      </c>
      <c r="D20" s="2" t="s">
        <v>204</v>
      </c>
      <c r="E20" s="2">
        <v>23</v>
      </c>
      <c r="F20" s="2">
        <f>VALUE(LEFT(Milan[[#This Row],[TOT POT]],2))</f>
        <v>75</v>
      </c>
    </row>
    <row r="21" spans="1:7" x14ac:dyDescent="0.25">
      <c r="A21" s="2">
        <v>18</v>
      </c>
      <c r="B21" s="2" t="s">
        <v>38</v>
      </c>
      <c r="C21" s="2">
        <v>7878</v>
      </c>
      <c r="D21" s="2" t="s">
        <v>205</v>
      </c>
      <c r="E21" s="2">
        <v>32</v>
      </c>
      <c r="F21" s="2">
        <f>VALUE(LEFT(Milan[[#This Row],[TOT POT]],2))</f>
        <v>78</v>
      </c>
    </row>
    <row r="22" spans="1:7" x14ac:dyDescent="0.25">
      <c r="A22" s="2">
        <v>17</v>
      </c>
      <c r="B22" s="2" t="s">
        <v>38</v>
      </c>
      <c r="C22" s="2">
        <v>7878</v>
      </c>
      <c r="D22" s="2" t="s">
        <v>206</v>
      </c>
      <c r="E22" s="2">
        <v>31</v>
      </c>
      <c r="F22" s="2">
        <f>VALUE(LEFT(Milan[[#This Row],[TOT POT]],2))</f>
        <v>78</v>
      </c>
    </row>
    <row r="23" spans="1:7" x14ac:dyDescent="0.25">
      <c r="A23" s="2">
        <v>73</v>
      </c>
      <c r="B23" s="2" t="s">
        <v>38</v>
      </c>
      <c r="C23" s="2">
        <v>7486</v>
      </c>
      <c r="D23" s="2" t="s">
        <v>207</v>
      </c>
      <c r="E23" s="2">
        <v>19</v>
      </c>
      <c r="F23" s="2">
        <f>VALUE(LEFT(Milan[[#This Row],[TOT POT]],2))</f>
        <v>74</v>
      </c>
    </row>
    <row r="24" spans="1:7" x14ac:dyDescent="0.25">
      <c r="A24" s="2">
        <v>2</v>
      </c>
      <c r="B24" s="2" t="s">
        <v>38</v>
      </c>
      <c r="C24" s="2">
        <v>7383</v>
      </c>
      <c r="D24" s="2" t="s">
        <v>208</v>
      </c>
      <c r="E24" s="2">
        <v>20</v>
      </c>
      <c r="F24" s="2">
        <f>VALUE(LEFT(Milan[[#This Row],[TOT POT]],2))</f>
        <v>73</v>
      </c>
    </row>
    <row r="25" spans="1:7" x14ac:dyDescent="0.25">
      <c r="A25" s="2">
        <v>34</v>
      </c>
      <c r="B25" s="2" t="s">
        <v>51</v>
      </c>
      <c r="C25" s="2">
        <v>7080</v>
      </c>
      <c r="D25" s="2" t="s">
        <v>210</v>
      </c>
      <c r="E25" s="2">
        <v>23</v>
      </c>
      <c r="F25" s="2">
        <f>VALUE(LEFT(Milan[[#This Row],[TOT POT]],2))</f>
        <v>70</v>
      </c>
      <c r="G25" s="2"/>
    </row>
    <row r="26" spans="1:7" x14ac:dyDescent="0.25">
      <c r="A26" s="2">
        <v>90</v>
      </c>
      <c r="B26" s="2" t="s">
        <v>51</v>
      </c>
      <c r="C26" s="2">
        <v>6670</v>
      </c>
      <c r="D26" s="2" t="s">
        <v>211</v>
      </c>
      <c r="E26" s="2">
        <v>27</v>
      </c>
      <c r="F26" s="2">
        <f>VALUE(LEFT(Milan[[#This Row],[TOT POT]],2))</f>
        <v>66</v>
      </c>
      <c r="G26" s="2"/>
    </row>
    <row r="27" spans="1:7" x14ac:dyDescent="0.25">
      <c r="A27" s="2">
        <v>4</v>
      </c>
      <c r="B27" s="2" t="s">
        <v>51</v>
      </c>
      <c r="C27" s="2">
        <v>7178</v>
      </c>
      <c r="D27" s="2" t="s">
        <v>212</v>
      </c>
      <c r="E27" s="2">
        <v>21</v>
      </c>
      <c r="F27" s="2">
        <f>VALUE(LEFT(Milan[[#This Row],[TOT POT]],2))</f>
        <v>71</v>
      </c>
      <c r="G27" s="2"/>
    </row>
    <row r="28" spans="1:7" x14ac:dyDescent="0.25">
      <c r="A28" s="2">
        <v>15</v>
      </c>
      <c r="B28" s="2" t="s">
        <v>51</v>
      </c>
      <c r="C28" s="2">
        <v>7578</v>
      </c>
      <c r="D28" s="2" t="s">
        <v>213</v>
      </c>
      <c r="E28" s="2">
        <v>24</v>
      </c>
      <c r="F28" s="2">
        <f>VALUE(LEFT(Milan[[#This Row],[TOT POT]],2))</f>
        <v>75</v>
      </c>
      <c r="G28" s="2"/>
    </row>
    <row r="29" spans="1:7" x14ac:dyDescent="0.25">
      <c r="A29" s="2">
        <v>1</v>
      </c>
      <c r="B29" s="2" t="s">
        <v>51</v>
      </c>
      <c r="C29" s="2">
        <v>7480</v>
      </c>
      <c r="D29" s="2" t="s">
        <v>214</v>
      </c>
      <c r="E29" s="2">
        <v>25</v>
      </c>
      <c r="F29" s="2">
        <f>VALUE(LEFT(Milan[[#This Row],[TOT POT]],2))</f>
        <v>74</v>
      </c>
      <c r="G29" s="2"/>
    </row>
    <row r="30" spans="1:7" x14ac:dyDescent="0.25">
      <c r="A30" s="2">
        <v>45</v>
      </c>
      <c r="B30" s="2" t="s">
        <v>51</v>
      </c>
      <c r="C30" s="2">
        <v>6374</v>
      </c>
      <c r="D30" s="2" t="s">
        <v>215</v>
      </c>
      <c r="E30" s="2">
        <v>19</v>
      </c>
      <c r="F30" s="2">
        <f>VALUE(LEFT(Milan[[#This Row],[TOT POT]],2))</f>
        <v>63</v>
      </c>
      <c r="G30" s="2"/>
    </row>
    <row r="31" spans="1:7" x14ac:dyDescent="0.25">
      <c r="A31" s="2">
        <v>75</v>
      </c>
      <c r="B31" s="2" t="s">
        <v>51</v>
      </c>
      <c r="C31" s="2">
        <v>5974</v>
      </c>
      <c r="D31" s="2" t="s">
        <v>216</v>
      </c>
      <c r="E31" s="2">
        <v>18</v>
      </c>
      <c r="F31" s="2">
        <f>VALUE(LEFT(Milan[[#This Row],[TOT POT]],2))</f>
        <v>59</v>
      </c>
      <c r="G31" s="2"/>
    </row>
    <row r="32" spans="1:7" x14ac:dyDescent="0.25">
      <c r="A32" s="2">
        <v>46</v>
      </c>
      <c r="B32" s="2" t="s">
        <v>51</v>
      </c>
      <c r="C32" s="2">
        <v>6176</v>
      </c>
      <c r="D32" s="2" t="s">
        <v>217</v>
      </c>
      <c r="E32" s="2">
        <v>17</v>
      </c>
      <c r="F32" s="2">
        <f>VALUE(LEFT(Milan[[#This Row],[TOT POT]],2))</f>
        <v>61</v>
      </c>
      <c r="G32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1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71093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SUM(Torino[PuntiG])</f>
        <v>1991</v>
      </c>
    </row>
    <row r="2" spans="1:9" x14ac:dyDescent="0.25">
      <c r="A2" s="2">
        <v>39</v>
      </c>
      <c r="B2" s="2" t="s">
        <v>9</v>
      </c>
      <c r="C2" s="2">
        <v>7979</v>
      </c>
      <c r="D2" s="2" t="s">
        <v>218</v>
      </c>
      <c r="E2" s="2">
        <v>30</v>
      </c>
      <c r="F2" s="2">
        <f>VALUE(LEFT(Torino[[#This Row],[TOT POT]],2))</f>
        <v>79</v>
      </c>
      <c r="G2" t="s">
        <v>616</v>
      </c>
    </row>
    <row r="3" spans="1:9" x14ac:dyDescent="0.25">
      <c r="A3" s="2">
        <v>15</v>
      </c>
      <c r="B3" s="2" t="s">
        <v>18</v>
      </c>
      <c r="C3" s="2">
        <v>7979</v>
      </c>
      <c r="D3" s="2" t="s">
        <v>219</v>
      </c>
      <c r="E3" s="2">
        <v>31</v>
      </c>
      <c r="F3" s="2">
        <f>VALUE(LEFT(Torino[[#This Row],[TOT POT]],2))</f>
        <v>79</v>
      </c>
      <c r="G3" t="s">
        <v>616</v>
      </c>
    </row>
    <row r="4" spans="1:9" x14ac:dyDescent="0.25">
      <c r="A4" s="2">
        <v>97</v>
      </c>
      <c r="B4" s="2" t="s">
        <v>27</v>
      </c>
      <c r="C4" s="2">
        <v>7282</v>
      </c>
      <c r="D4" s="2" t="s">
        <v>220</v>
      </c>
      <c r="E4" s="2">
        <v>20</v>
      </c>
      <c r="F4" s="2">
        <f>VALUE(LEFT(Torino[[#This Row],[TOT POT]],2))</f>
        <v>72</v>
      </c>
      <c r="G4" t="s">
        <v>616</v>
      </c>
    </row>
    <row r="5" spans="1:9" x14ac:dyDescent="0.25">
      <c r="A5" s="2">
        <v>33</v>
      </c>
      <c r="B5" s="2" t="s">
        <v>29</v>
      </c>
      <c r="C5" s="2">
        <v>7879</v>
      </c>
      <c r="D5" s="2" t="s">
        <v>221</v>
      </c>
      <c r="E5" s="2">
        <v>27</v>
      </c>
      <c r="F5" s="2">
        <f>VALUE(LEFT(Torino[[#This Row],[TOT POT]],2))</f>
        <v>78</v>
      </c>
      <c r="G5" t="s">
        <v>616</v>
      </c>
    </row>
    <row r="6" spans="1:9" x14ac:dyDescent="0.25">
      <c r="A6" s="2">
        <v>88</v>
      </c>
      <c r="B6" s="2" t="s">
        <v>31</v>
      </c>
      <c r="C6" s="2">
        <v>7777</v>
      </c>
      <c r="D6" s="2" t="s">
        <v>223</v>
      </c>
      <c r="E6" s="2">
        <v>29</v>
      </c>
      <c r="F6" s="2">
        <f>VALUE(LEFT(Torino[[#This Row],[TOT POT]],2))</f>
        <v>77</v>
      </c>
      <c r="G6" t="s">
        <v>616</v>
      </c>
    </row>
    <row r="7" spans="1:9" x14ac:dyDescent="0.25">
      <c r="A7" s="2">
        <v>8</v>
      </c>
      <c r="B7" s="2" t="s">
        <v>33</v>
      </c>
      <c r="C7" s="2">
        <v>7984</v>
      </c>
      <c r="D7" s="2" t="s">
        <v>224</v>
      </c>
      <c r="E7" s="2">
        <v>25</v>
      </c>
      <c r="F7" s="2">
        <f>VALUE(LEFT(Torino[[#This Row],[TOT POT]],2))</f>
        <v>79</v>
      </c>
      <c r="G7" t="s">
        <v>616</v>
      </c>
    </row>
    <row r="8" spans="1:9" x14ac:dyDescent="0.25">
      <c r="A8" s="2">
        <v>14</v>
      </c>
      <c r="B8" s="2" t="s">
        <v>225</v>
      </c>
      <c r="C8" s="2">
        <v>8080</v>
      </c>
      <c r="D8" s="2" t="s">
        <v>226</v>
      </c>
      <c r="E8" s="2">
        <v>27</v>
      </c>
      <c r="F8" s="2">
        <f>VALUE(LEFT(Torino[[#This Row],[TOT POT]],2))</f>
        <v>80</v>
      </c>
      <c r="G8" t="s">
        <v>616</v>
      </c>
    </row>
    <row r="9" spans="1:9" x14ac:dyDescent="0.25">
      <c r="A9" s="2">
        <v>10</v>
      </c>
      <c r="B9" s="2" t="s">
        <v>37</v>
      </c>
      <c r="C9" s="2">
        <v>7980</v>
      </c>
      <c r="D9" s="2" t="s">
        <v>227</v>
      </c>
      <c r="E9" s="2">
        <v>26</v>
      </c>
      <c r="F9" s="2">
        <f>VALUE(LEFT(Torino[[#This Row],[TOT POT]],2))</f>
        <v>79</v>
      </c>
      <c r="G9" t="s">
        <v>616</v>
      </c>
    </row>
    <row r="10" spans="1:9" x14ac:dyDescent="0.25">
      <c r="A10" s="2">
        <v>11</v>
      </c>
      <c r="B10" s="2" t="s">
        <v>228</v>
      </c>
      <c r="C10" s="2">
        <v>7885</v>
      </c>
      <c r="D10" s="2" t="s">
        <v>229</v>
      </c>
      <c r="E10" s="2">
        <v>22</v>
      </c>
      <c r="F10" s="2">
        <f>VALUE(LEFT(Torino[[#This Row],[TOT POT]],2))</f>
        <v>78</v>
      </c>
      <c r="G10" t="s">
        <v>616</v>
      </c>
    </row>
    <row r="11" spans="1:9" x14ac:dyDescent="0.25">
      <c r="A11" s="2">
        <v>31</v>
      </c>
      <c r="B11" s="2" t="s">
        <v>38</v>
      </c>
      <c r="C11" s="2">
        <v>7282</v>
      </c>
      <c r="D11" s="2" t="s">
        <v>230</v>
      </c>
      <c r="E11" s="2">
        <v>21</v>
      </c>
      <c r="F11" s="2">
        <f>VALUE(LEFT(Torino[[#This Row],[TOT POT]],2))</f>
        <v>72</v>
      </c>
      <c r="G11" t="s">
        <v>616</v>
      </c>
    </row>
    <row r="12" spans="1:9" x14ac:dyDescent="0.25">
      <c r="A12" s="2">
        <v>3</v>
      </c>
      <c r="B12" s="2" t="s">
        <v>38</v>
      </c>
      <c r="C12" s="2">
        <v>7373</v>
      </c>
      <c r="D12" s="2" t="s">
        <v>234</v>
      </c>
      <c r="E12" s="2">
        <v>34</v>
      </c>
      <c r="F12" s="2">
        <f>VALUE(LEFT(Torino[[#This Row],[TOT POT]],2))</f>
        <v>73</v>
      </c>
      <c r="G12" t="s">
        <v>616</v>
      </c>
    </row>
    <row r="13" spans="1:9" x14ac:dyDescent="0.25">
      <c r="A13" s="2">
        <v>23</v>
      </c>
      <c r="B13" s="2" t="s">
        <v>13</v>
      </c>
      <c r="C13" s="2">
        <v>7586</v>
      </c>
      <c r="D13" s="2" t="s">
        <v>222</v>
      </c>
      <c r="E13" s="2">
        <v>22</v>
      </c>
      <c r="F13" s="2">
        <f>VALUE(LEFT(Torino[[#This Row],[TOT POT]],2))</f>
        <v>75</v>
      </c>
    </row>
    <row r="14" spans="1:9" x14ac:dyDescent="0.25">
      <c r="A14" s="2">
        <v>9</v>
      </c>
      <c r="B14" s="2" t="s">
        <v>2</v>
      </c>
      <c r="C14" s="2">
        <v>8390</v>
      </c>
      <c r="D14" s="2" t="s">
        <v>10</v>
      </c>
      <c r="E14" s="2">
        <v>23</v>
      </c>
      <c r="F14" s="2">
        <f>VALUE(LEFT(Torino[[#This Row],[TOT POT]],2))</f>
        <v>83</v>
      </c>
    </row>
    <row r="15" spans="1:9" x14ac:dyDescent="0.25">
      <c r="A15" s="2">
        <v>13</v>
      </c>
      <c r="B15" s="2" t="s">
        <v>38</v>
      </c>
      <c r="C15" s="2">
        <v>7777</v>
      </c>
      <c r="D15" s="2" t="s">
        <v>231</v>
      </c>
      <c r="E15" s="2">
        <v>36</v>
      </c>
      <c r="F15" s="2">
        <f>VALUE(LEFT(Torino[[#This Row],[TOT POT]],2))</f>
        <v>77</v>
      </c>
    </row>
    <row r="16" spans="1:9" x14ac:dyDescent="0.25">
      <c r="A16" s="2">
        <v>24</v>
      </c>
      <c r="B16" s="2" t="s">
        <v>38</v>
      </c>
      <c r="C16" s="2">
        <v>7575</v>
      </c>
      <c r="D16" s="2" t="s">
        <v>232</v>
      </c>
      <c r="E16" s="2">
        <v>36</v>
      </c>
      <c r="F16" s="2">
        <f>VALUE(LEFT(Torino[[#This Row],[TOT POT]],2))</f>
        <v>75</v>
      </c>
    </row>
    <row r="17" spans="1:7" x14ac:dyDescent="0.25">
      <c r="A17" s="2">
        <v>22</v>
      </c>
      <c r="B17" s="2" t="s">
        <v>38</v>
      </c>
      <c r="C17" s="2">
        <v>7376</v>
      </c>
      <c r="D17" s="2" t="s">
        <v>233</v>
      </c>
      <c r="E17" s="2">
        <v>26</v>
      </c>
      <c r="F17" s="2">
        <f>VALUE(LEFT(Torino[[#This Row],[TOT POT]],2))</f>
        <v>73</v>
      </c>
    </row>
    <row r="18" spans="1:7" x14ac:dyDescent="0.25">
      <c r="A18" s="2">
        <v>4</v>
      </c>
      <c r="B18" s="2" t="s">
        <v>38</v>
      </c>
      <c r="C18" s="2">
        <v>7182</v>
      </c>
      <c r="D18" s="2" t="s">
        <v>235</v>
      </c>
      <c r="E18" s="2">
        <v>21</v>
      </c>
      <c r="F18" s="2">
        <f>VALUE(LEFT(Torino[[#This Row],[TOT POT]],2))</f>
        <v>71</v>
      </c>
      <c r="G18" s="2"/>
    </row>
    <row r="19" spans="1:7" x14ac:dyDescent="0.25">
      <c r="A19" s="2">
        <v>18</v>
      </c>
      <c r="B19" s="2" t="s">
        <v>38</v>
      </c>
      <c r="C19" s="2">
        <v>7777</v>
      </c>
      <c r="D19" s="2" t="s">
        <v>236</v>
      </c>
      <c r="E19" s="2">
        <v>31</v>
      </c>
      <c r="F19" s="2">
        <f>VALUE(LEFT(Torino[[#This Row],[TOT POT]],2))</f>
        <v>77</v>
      </c>
      <c r="G19" s="2"/>
    </row>
    <row r="20" spans="1:7" x14ac:dyDescent="0.25">
      <c r="A20" s="2">
        <v>21</v>
      </c>
      <c r="B20" s="2" t="s">
        <v>38</v>
      </c>
      <c r="C20" s="2">
        <v>7381</v>
      </c>
      <c r="D20" s="2" t="s">
        <v>237</v>
      </c>
      <c r="E20" s="2">
        <v>22</v>
      </c>
      <c r="F20" s="2">
        <f>VALUE(LEFT(Torino[[#This Row],[TOT POT]],2))</f>
        <v>73</v>
      </c>
      <c r="G20" s="2"/>
    </row>
    <row r="21" spans="1:7" x14ac:dyDescent="0.25">
      <c r="A21" s="2">
        <v>99</v>
      </c>
      <c r="B21" s="2" t="s">
        <v>38</v>
      </c>
      <c r="C21" s="2">
        <v>6780</v>
      </c>
      <c r="D21" s="2" t="s">
        <v>238</v>
      </c>
      <c r="E21" s="2">
        <v>20</v>
      </c>
      <c r="F21" s="2">
        <f>VALUE(LEFT(Torino[[#This Row],[TOT POT]],2))</f>
        <v>67</v>
      </c>
      <c r="G21" s="2"/>
    </row>
    <row r="22" spans="1:7" x14ac:dyDescent="0.25">
      <c r="A22" s="2">
        <v>32</v>
      </c>
      <c r="B22" s="2" t="s">
        <v>38</v>
      </c>
      <c r="C22" s="2">
        <v>6977</v>
      </c>
      <c r="D22" s="2" t="s">
        <v>239</v>
      </c>
      <c r="E22" s="2">
        <v>20</v>
      </c>
      <c r="F22" s="2">
        <f>VALUE(LEFT(Torino[[#This Row],[TOT POT]],2))</f>
        <v>69</v>
      </c>
      <c r="G22" s="2"/>
    </row>
    <row r="23" spans="1:7" x14ac:dyDescent="0.25">
      <c r="A23" s="2">
        <v>29</v>
      </c>
      <c r="B23" s="2" t="s">
        <v>38</v>
      </c>
      <c r="C23" s="2">
        <v>7676</v>
      </c>
      <c r="D23" s="2" t="s">
        <v>240</v>
      </c>
      <c r="E23" s="2">
        <v>29</v>
      </c>
      <c r="F23" s="2">
        <f>VALUE(LEFT(Torino[[#This Row],[TOT POT]],2))</f>
        <v>76</v>
      </c>
      <c r="G23" s="2"/>
    </row>
    <row r="24" spans="1:7" x14ac:dyDescent="0.25">
      <c r="A24" s="2">
        <v>6</v>
      </c>
      <c r="B24" s="2" t="s">
        <v>38</v>
      </c>
      <c r="C24" s="2">
        <v>7477</v>
      </c>
      <c r="D24" s="2" t="s">
        <v>241</v>
      </c>
      <c r="E24" s="2">
        <v>25</v>
      </c>
      <c r="F24" s="2">
        <f>VALUE(LEFT(Torino[[#This Row],[TOT POT]],2))</f>
        <v>74</v>
      </c>
      <c r="G24" s="2"/>
    </row>
    <row r="25" spans="1:7" x14ac:dyDescent="0.25">
      <c r="A25" s="2">
        <v>20</v>
      </c>
      <c r="B25" s="2" t="s">
        <v>51</v>
      </c>
      <c r="C25" s="2">
        <v>6171</v>
      </c>
      <c r="D25" s="2" t="s">
        <v>242</v>
      </c>
      <c r="E25" s="2">
        <v>20</v>
      </c>
      <c r="F25" s="2">
        <f>VALUE(LEFT(Torino[[#This Row],[TOT POT]],2))</f>
        <v>61</v>
      </c>
      <c r="G25" s="2"/>
    </row>
    <row r="26" spans="1:7" x14ac:dyDescent="0.25">
      <c r="A26" s="2">
        <v>92</v>
      </c>
      <c r="B26" s="2" t="s">
        <v>51</v>
      </c>
      <c r="C26" s="2">
        <v>5972</v>
      </c>
      <c r="D26" s="2" t="s">
        <v>243</v>
      </c>
      <c r="E26" s="2">
        <v>19</v>
      </c>
      <c r="F26" s="2">
        <f>VALUE(LEFT(Torino[[#This Row],[TOT POT]],2))</f>
        <v>59</v>
      </c>
      <c r="G26" s="2"/>
    </row>
    <row r="27" spans="1:7" x14ac:dyDescent="0.25">
      <c r="A27" s="2">
        <v>16</v>
      </c>
      <c r="B27" s="2" t="s">
        <v>51</v>
      </c>
      <c r="C27" s="2">
        <v>6874</v>
      </c>
      <c r="D27" s="2" t="s">
        <v>244</v>
      </c>
      <c r="E27" s="2">
        <v>22</v>
      </c>
      <c r="F27" s="2">
        <f>VALUE(LEFT(Torino[[#This Row],[TOT POT]],2))</f>
        <v>68</v>
      </c>
      <c r="G27" s="2"/>
    </row>
    <row r="28" spans="1:7" x14ac:dyDescent="0.25">
      <c r="A28" s="2">
        <v>1</v>
      </c>
      <c r="B28" s="2" t="s">
        <v>51</v>
      </c>
      <c r="C28" s="2">
        <v>6770</v>
      </c>
      <c r="D28" s="2" t="s">
        <v>245</v>
      </c>
      <c r="E28" s="2">
        <v>25</v>
      </c>
      <c r="F28" s="2">
        <f>VALUE(LEFT(Torino[[#This Row],[TOT POT]],2))</f>
        <v>67</v>
      </c>
      <c r="G28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L16" sqref="L16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20.140625" bestFit="1" customWidth="1"/>
    <col min="5" max="5" width="6" bestFit="1" customWidth="1"/>
    <col min="6" max="6" width="11.85546875" bestFit="1" customWidth="1"/>
    <col min="7" max="7" width="10.7109375" bestFit="1" customWidth="1"/>
    <col min="8" max="8" width="5.85546875" customWidth="1"/>
    <col min="9" max="9" width="6" bestFit="1" customWidth="1"/>
  </cols>
  <sheetData>
    <row r="1" spans="1:9" x14ac:dyDescent="0.25">
      <c r="A1" s="2" t="s">
        <v>55</v>
      </c>
      <c r="B1" s="2" t="s">
        <v>23</v>
      </c>
      <c r="C1" s="2" t="s">
        <v>24</v>
      </c>
      <c r="D1" s="2" t="s">
        <v>0</v>
      </c>
      <c r="E1" s="1" t="s">
        <v>1</v>
      </c>
      <c r="F1" s="2" t="s">
        <v>76</v>
      </c>
      <c r="G1" s="2" t="s">
        <v>620</v>
      </c>
      <c r="I1">
        <f>SUM(Fiorentina[PuntiG])</f>
        <v>2148</v>
      </c>
    </row>
    <row r="2" spans="1:9" x14ac:dyDescent="0.25">
      <c r="A2" s="2">
        <v>57</v>
      </c>
      <c r="B2" s="2" t="s">
        <v>9</v>
      </c>
      <c r="C2" s="2">
        <v>7882</v>
      </c>
      <c r="D2" s="2" t="s">
        <v>246</v>
      </c>
      <c r="E2" s="2">
        <v>25</v>
      </c>
      <c r="F2" s="2">
        <f>VALUE(LEFT(Fiorentina[[#This Row],[TOT POT]],2))</f>
        <v>78</v>
      </c>
      <c r="G2" t="s">
        <v>616</v>
      </c>
    </row>
    <row r="3" spans="1:9" x14ac:dyDescent="0.25">
      <c r="A3" s="2">
        <v>76</v>
      </c>
      <c r="B3" s="2" t="s">
        <v>18</v>
      </c>
      <c r="C3" s="2">
        <v>7782</v>
      </c>
      <c r="D3" s="2" t="s">
        <v>247</v>
      </c>
      <c r="E3" s="2">
        <v>24</v>
      </c>
      <c r="F3" s="2">
        <f>VALUE(LEFT(Fiorentina[[#This Row],[TOT POT]],2))</f>
        <v>77</v>
      </c>
      <c r="G3" t="s">
        <v>616</v>
      </c>
    </row>
    <row r="4" spans="1:9" x14ac:dyDescent="0.25">
      <c r="A4" s="2">
        <v>20</v>
      </c>
      <c r="B4" s="2" t="s">
        <v>27</v>
      </c>
      <c r="C4" s="2">
        <v>7883</v>
      </c>
      <c r="D4" s="2" t="s">
        <v>248</v>
      </c>
      <c r="E4" s="2">
        <v>26</v>
      </c>
      <c r="F4" s="2">
        <f>VALUE(LEFT(Fiorentina[[#This Row],[TOT POT]],2))</f>
        <v>78</v>
      </c>
      <c r="G4" t="s">
        <v>616</v>
      </c>
    </row>
    <row r="5" spans="1:9" x14ac:dyDescent="0.25">
      <c r="A5" s="2">
        <v>13</v>
      </c>
      <c r="B5" s="2" t="s">
        <v>29</v>
      </c>
      <c r="C5" s="2">
        <v>8181</v>
      </c>
      <c r="D5" s="2" t="s">
        <v>249</v>
      </c>
      <c r="E5" s="2">
        <v>30</v>
      </c>
      <c r="F5" s="2">
        <f>VALUE(LEFT(Fiorentina[[#This Row],[TOT POT]],2))</f>
        <v>81</v>
      </c>
      <c r="G5" t="s">
        <v>616</v>
      </c>
    </row>
    <row r="6" spans="1:9" x14ac:dyDescent="0.25">
      <c r="A6" s="2">
        <v>3</v>
      </c>
      <c r="B6" s="2" t="s">
        <v>13</v>
      </c>
      <c r="C6" s="2">
        <v>7277</v>
      </c>
      <c r="D6" s="2" t="s">
        <v>250</v>
      </c>
      <c r="E6" s="2">
        <v>25</v>
      </c>
      <c r="F6" s="2">
        <f>VALUE(LEFT(Fiorentina[[#This Row],[TOT POT]],2))</f>
        <v>72</v>
      </c>
      <c r="G6" t="s">
        <v>616</v>
      </c>
    </row>
    <row r="7" spans="1:9" x14ac:dyDescent="0.25">
      <c r="A7" s="2">
        <v>17</v>
      </c>
      <c r="B7" s="2" t="s">
        <v>31</v>
      </c>
      <c r="C7" s="2">
        <v>7783</v>
      </c>
      <c r="D7" s="2" t="s">
        <v>251</v>
      </c>
      <c r="E7" s="2">
        <v>24</v>
      </c>
      <c r="F7" s="2">
        <f>VALUE(LEFT(Fiorentina[[#This Row],[TOT POT]],2))</f>
        <v>77</v>
      </c>
      <c r="G7" t="s">
        <v>616</v>
      </c>
    </row>
    <row r="8" spans="1:9" x14ac:dyDescent="0.25">
      <c r="A8" s="2">
        <v>5</v>
      </c>
      <c r="B8" s="2" t="s">
        <v>33</v>
      </c>
      <c r="C8" s="2">
        <v>7878</v>
      </c>
      <c r="D8" s="2" t="s">
        <v>252</v>
      </c>
      <c r="E8" s="2">
        <v>28</v>
      </c>
      <c r="F8" s="2">
        <f>VALUE(LEFT(Fiorentina[[#This Row],[TOT POT]],2))</f>
        <v>78</v>
      </c>
      <c r="G8" t="s">
        <v>616</v>
      </c>
    </row>
    <row r="9" spans="1:9" x14ac:dyDescent="0.25">
      <c r="A9" s="2">
        <v>25</v>
      </c>
      <c r="B9" s="2" t="s">
        <v>225</v>
      </c>
      <c r="C9" s="2">
        <v>7587</v>
      </c>
      <c r="D9" s="2" t="s">
        <v>253</v>
      </c>
      <c r="E9" s="2">
        <v>19</v>
      </c>
      <c r="F9" s="2">
        <f>VALUE(LEFT(Fiorentina[[#This Row],[TOT POT]],2))</f>
        <v>75</v>
      </c>
      <c r="G9" t="s">
        <v>616</v>
      </c>
    </row>
    <row r="10" spans="1:9" x14ac:dyDescent="0.25">
      <c r="A10" s="2">
        <v>24</v>
      </c>
      <c r="B10" s="2" t="s">
        <v>37</v>
      </c>
      <c r="C10" s="2">
        <v>7986</v>
      </c>
      <c r="D10" s="2" t="s">
        <v>254</v>
      </c>
      <c r="E10" s="2">
        <v>23</v>
      </c>
      <c r="F10" s="2">
        <f>VALUE(LEFT(Fiorentina[[#This Row],[TOT POT]],2))</f>
        <v>79</v>
      </c>
      <c r="G10" t="s">
        <v>616</v>
      </c>
    </row>
    <row r="11" spans="1:9" x14ac:dyDescent="0.25">
      <c r="A11" s="2">
        <v>77</v>
      </c>
      <c r="B11" s="2" t="s">
        <v>228</v>
      </c>
      <c r="C11" s="2">
        <v>7777</v>
      </c>
      <c r="D11" s="2" t="s">
        <v>255</v>
      </c>
      <c r="E11" s="2">
        <v>34</v>
      </c>
      <c r="F11" s="2">
        <f>VALUE(LEFT(Fiorentina[[#This Row],[TOT POT]],2))</f>
        <v>77</v>
      </c>
      <c r="G11" t="s">
        <v>616</v>
      </c>
    </row>
    <row r="12" spans="1:9" x14ac:dyDescent="0.25">
      <c r="A12" s="2">
        <v>9</v>
      </c>
      <c r="B12" s="2" t="s">
        <v>2</v>
      </c>
      <c r="C12" s="2">
        <v>7686</v>
      </c>
      <c r="D12" s="2" t="s">
        <v>256</v>
      </c>
      <c r="E12" s="2">
        <v>22</v>
      </c>
      <c r="F12" s="2">
        <f>VALUE(LEFT(Fiorentina[[#This Row],[TOT POT]],2))</f>
        <v>76</v>
      </c>
      <c r="G12" t="s">
        <v>616</v>
      </c>
    </row>
    <row r="13" spans="1:9" x14ac:dyDescent="0.25">
      <c r="A13" s="2">
        <v>10</v>
      </c>
      <c r="B13" s="2" t="s">
        <v>38</v>
      </c>
      <c r="C13" s="2">
        <v>7880</v>
      </c>
      <c r="D13" s="2" t="s">
        <v>257</v>
      </c>
      <c r="E13" s="2">
        <v>25</v>
      </c>
      <c r="F13" s="2">
        <f>VALUE(LEFT(Fiorentina[[#This Row],[TOT POT]],2))</f>
        <v>78</v>
      </c>
      <c r="G13" s="2"/>
    </row>
    <row r="14" spans="1:9" x14ac:dyDescent="0.25">
      <c r="A14" s="2">
        <v>6</v>
      </c>
      <c r="B14" s="2" t="s">
        <v>38</v>
      </c>
      <c r="C14" s="2">
        <v>7777</v>
      </c>
      <c r="D14" s="2" t="s">
        <v>258</v>
      </c>
      <c r="E14" s="2">
        <v>31</v>
      </c>
      <c r="F14" s="2">
        <f>VALUE(LEFT(Fiorentina[[#This Row],[TOT POT]],2))</f>
        <v>77</v>
      </c>
      <c r="G14" s="2"/>
    </row>
    <row r="15" spans="1:9" x14ac:dyDescent="0.25">
      <c r="A15" s="2">
        <v>7</v>
      </c>
      <c r="B15" s="2" t="s">
        <v>38</v>
      </c>
      <c r="C15" s="2">
        <v>6782</v>
      </c>
      <c r="D15" s="2" t="s">
        <v>259</v>
      </c>
      <c r="E15" s="2">
        <v>19</v>
      </c>
      <c r="F15" s="2">
        <f>VALUE(LEFT(Fiorentina[[#This Row],[TOT POT]],2))</f>
        <v>67</v>
      </c>
      <c r="G15" s="2"/>
    </row>
    <row r="16" spans="1:9" x14ac:dyDescent="0.25">
      <c r="A16" s="2">
        <v>4</v>
      </c>
      <c r="B16" s="2" t="s">
        <v>38</v>
      </c>
      <c r="C16" s="2">
        <v>7081</v>
      </c>
      <c r="D16" s="2" t="s">
        <v>260</v>
      </c>
      <c r="E16" s="2">
        <v>20</v>
      </c>
      <c r="F16" s="2">
        <f>VALUE(LEFT(Fiorentina[[#This Row],[TOT POT]],2))</f>
        <v>70</v>
      </c>
      <c r="G16" s="2"/>
    </row>
    <row r="17" spans="1:7" x14ac:dyDescent="0.25">
      <c r="A17" s="2">
        <v>15</v>
      </c>
      <c r="B17" s="2" t="s">
        <v>38</v>
      </c>
      <c r="C17" s="2">
        <v>7075</v>
      </c>
      <c r="D17" s="2" t="s">
        <v>261</v>
      </c>
      <c r="E17" s="2">
        <v>25</v>
      </c>
      <c r="F17" s="2">
        <f>VALUE(LEFT(Fiorentina[[#This Row],[TOT POT]],2))</f>
        <v>70</v>
      </c>
      <c r="G17" s="2"/>
    </row>
    <row r="18" spans="1:7" x14ac:dyDescent="0.25">
      <c r="A18" s="2">
        <v>2</v>
      </c>
      <c r="B18" s="2" t="s">
        <v>38</v>
      </c>
      <c r="C18" s="2">
        <v>7373</v>
      </c>
      <c r="D18" s="2" t="s">
        <v>262</v>
      </c>
      <c r="E18" s="2">
        <v>28</v>
      </c>
      <c r="F18" s="2">
        <f>VALUE(LEFT(Fiorentina[[#This Row],[TOT POT]],2))</f>
        <v>73</v>
      </c>
      <c r="G18" s="2"/>
    </row>
    <row r="19" spans="1:7" x14ac:dyDescent="0.25">
      <c r="A19" s="2">
        <v>19</v>
      </c>
      <c r="B19" s="2" t="s">
        <v>38</v>
      </c>
      <c r="C19" s="2">
        <v>7680</v>
      </c>
      <c r="D19" s="2" t="s">
        <v>263</v>
      </c>
      <c r="E19" s="2">
        <v>24</v>
      </c>
      <c r="F19" s="2">
        <f>VALUE(LEFT(Fiorentina[[#This Row],[TOT POT]],2))</f>
        <v>76</v>
      </c>
      <c r="G19" s="2"/>
    </row>
    <row r="20" spans="1:7" x14ac:dyDescent="0.25">
      <c r="A20" s="2">
        <v>31</v>
      </c>
      <c r="B20" s="2" t="s">
        <v>38</v>
      </c>
      <c r="C20" s="2">
        <v>7779</v>
      </c>
      <c r="D20" s="2" t="s">
        <v>264</v>
      </c>
      <c r="E20" s="2">
        <v>26</v>
      </c>
      <c r="F20" s="2">
        <f>VALUE(LEFT(Fiorentina[[#This Row],[TOT POT]],2))</f>
        <v>77</v>
      </c>
      <c r="G20" s="2"/>
    </row>
    <row r="21" spans="1:7" x14ac:dyDescent="0.25">
      <c r="A21" s="2">
        <v>28</v>
      </c>
      <c r="B21" s="2" t="s">
        <v>38</v>
      </c>
      <c r="C21" s="2">
        <v>7683</v>
      </c>
      <c r="D21" s="2" t="s">
        <v>265</v>
      </c>
      <c r="E21" s="2">
        <v>21</v>
      </c>
      <c r="F21" s="2">
        <f>VALUE(LEFT(Fiorentina[[#This Row],[TOT POT]],2))</f>
        <v>76</v>
      </c>
      <c r="G21" s="2"/>
    </row>
    <row r="22" spans="1:7" x14ac:dyDescent="0.25">
      <c r="A22" s="2">
        <v>97</v>
      </c>
      <c r="B22" s="2" t="s">
        <v>38</v>
      </c>
      <c r="C22" s="2">
        <v>7186</v>
      </c>
      <c r="D22" s="2" t="s">
        <v>266</v>
      </c>
      <c r="E22" s="2">
        <v>20</v>
      </c>
      <c r="F22" s="2">
        <f>VALUE(LEFT(Fiorentina[[#This Row],[TOT POT]],2))</f>
        <v>71</v>
      </c>
      <c r="G22" s="2"/>
    </row>
    <row r="23" spans="1:7" x14ac:dyDescent="0.25">
      <c r="A23" s="2">
        <v>8</v>
      </c>
      <c r="B23" s="2" t="s">
        <v>38</v>
      </c>
      <c r="C23" s="2">
        <v>7982</v>
      </c>
      <c r="D23" s="2" t="s">
        <v>267</v>
      </c>
      <c r="E23" s="2">
        <v>25</v>
      </c>
      <c r="F23" s="2">
        <f>VALUE(LEFT(Fiorentina[[#This Row],[TOT POT]],2))</f>
        <v>79</v>
      </c>
      <c r="G23" s="2"/>
    </row>
    <row r="24" spans="1:7" x14ac:dyDescent="0.25">
      <c r="A24" s="2">
        <v>30</v>
      </c>
      <c r="B24" s="2" t="s">
        <v>38</v>
      </c>
      <c r="C24" s="2">
        <v>7681</v>
      </c>
      <c r="D24" s="2" t="s">
        <v>268</v>
      </c>
      <c r="E24" s="2">
        <v>24</v>
      </c>
      <c r="F24" s="2">
        <f>VALUE(LEFT(Fiorentina[[#This Row],[TOT POT]],2))</f>
        <v>76</v>
      </c>
      <c r="G24" s="2"/>
    </row>
    <row r="25" spans="1:7" x14ac:dyDescent="0.25">
      <c r="A25" s="2">
        <v>27</v>
      </c>
      <c r="B25" s="2" t="s">
        <v>51</v>
      </c>
      <c r="C25" s="2">
        <v>6077</v>
      </c>
      <c r="D25" s="2" t="s">
        <v>269</v>
      </c>
      <c r="E25" s="2">
        <v>19</v>
      </c>
      <c r="F25" s="2">
        <f>VALUE(LEFT(Fiorentina[[#This Row],[TOT POT]],2))</f>
        <v>60</v>
      </c>
      <c r="G25" s="2"/>
    </row>
    <row r="26" spans="1:7" x14ac:dyDescent="0.25">
      <c r="A26" s="2">
        <v>32</v>
      </c>
      <c r="B26" s="2" t="s">
        <v>51</v>
      </c>
      <c r="C26" s="2">
        <v>6178</v>
      </c>
      <c r="D26" s="2" t="s">
        <v>270</v>
      </c>
      <c r="E26" s="2">
        <v>18</v>
      </c>
      <c r="F26" s="2">
        <f>VALUE(LEFT(Fiorentina[[#This Row],[TOT POT]],2))</f>
        <v>61</v>
      </c>
      <c r="G26" s="2"/>
    </row>
    <row r="27" spans="1:7" x14ac:dyDescent="0.25">
      <c r="A27" s="2">
        <v>11</v>
      </c>
      <c r="B27" s="2" t="s">
        <v>51</v>
      </c>
      <c r="C27" s="2">
        <v>6379</v>
      </c>
      <c r="D27" s="2" t="s">
        <v>271</v>
      </c>
      <c r="E27" s="2">
        <v>18</v>
      </c>
      <c r="F27" s="2">
        <f>VALUE(LEFT(Fiorentina[[#This Row],[TOT POT]],2))</f>
        <v>63</v>
      </c>
      <c r="G27" s="2"/>
    </row>
    <row r="28" spans="1:7" x14ac:dyDescent="0.25">
      <c r="A28" s="2">
        <v>51</v>
      </c>
      <c r="B28" s="2" t="s">
        <v>51</v>
      </c>
      <c r="C28" s="2">
        <v>6181</v>
      </c>
      <c r="D28" s="2" t="s">
        <v>272</v>
      </c>
      <c r="E28" s="2">
        <v>18</v>
      </c>
      <c r="F28" s="2">
        <f>VALUE(LEFT(Fiorentina[[#This Row],[TOT POT]],2))</f>
        <v>61</v>
      </c>
      <c r="G28" s="2"/>
    </row>
    <row r="29" spans="1:7" x14ac:dyDescent="0.25">
      <c r="A29" s="2">
        <v>22</v>
      </c>
      <c r="B29" s="2" t="s">
        <v>51</v>
      </c>
      <c r="C29" s="2">
        <v>4867</v>
      </c>
      <c r="D29" s="2" t="s">
        <v>273</v>
      </c>
      <c r="E29" s="2">
        <v>18</v>
      </c>
      <c r="F29" s="2">
        <f>VALUE(LEFT(Fiorentina[[#This Row],[TOT POT]],2))</f>
        <v>48</v>
      </c>
      <c r="G29" s="2"/>
    </row>
    <row r="30" spans="1:7" x14ac:dyDescent="0.25">
      <c r="A30" s="2">
        <v>73</v>
      </c>
      <c r="B30" s="2" t="s">
        <v>51</v>
      </c>
      <c r="C30" s="2">
        <v>5880</v>
      </c>
      <c r="D30" s="2" t="s">
        <v>274</v>
      </c>
      <c r="E30" s="2">
        <v>17</v>
      </c>
      <c r="F30" s="2">
        <f>VALUE(LEFT(Fiorentina[[#This Row],[TOT POT]],2))</f>
        <v>58</v>
      </c>
      <c r="G30" s="2"/>
    </row>
    <row r="31" spans="1:7" x14ac:dyDescent="0.25">
      <c r="A31" s="2">
        <v>26</v>
      </c>
      <c r="B31" s="2" t="s">
        <v>51</v>
      </c>
      <c r="C31" s="2">
        <v>5977</v>
      </c>
      <c r="D31" s="2" t="s">
        <v>275</v>
      </c>
      <c r="E31" s="2">
        <v>18</v>
      </c>
      <c r="F31" s="2">
        <f>VALUE(LEFT(Fiorentina[[#This Row],[TOT POT]],2))</f>
        <v>59</v>
      </c>
      <c r="G3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c 2 e 0 b d c - 0 8 1 3 - 4 f a 6 - b f 8 c - 1 c c d f c 1 c 0 3 c 8 "   s q m i d = " d 5 e 2 4 b 4 0 - a 5 9 8 - 4 d a 5 - 8 d 1 f - d f 4 b 5 3 7 f 3 d 9 2 "   x m l n s = " h t t p : / / s c h e m a s . m i c r o s o f t . c o m / D a t a M a s h u p " > A A A A A N g F A A B Q S w M E F A A C A A g A n Y R N S 8 b V m n + r A A A A + g A A A B I A H A B D b 2 5 m a W c v U G F j a 2 F n Z S 5 4 b W w g o h g A K K A U A A A A A A A A A A A A A A A A A A A A A A A A A A A A h Y / B C o J A G I R f R f b u v 7 t q o f K 7 H j o F C U E R X W X d d E n X 0 D V 9 t w 4 9 U q 9 Q U E a 3 b j P D f D D z u N 0 x n Z r a u a q u 1 6 1 J C A d G H G V k W 2 h T J m S w J z c k q c B t L s 9 5 q Z x X 2 f T x 1 O u E V N Z e Y k r H c Y T R h 7 Y r q c c Y p 8 d s s 5 O V a n J X m 9 7 m R i r y p Y r / F B F 4 e I 8 R H g Q R B K H P w Q 8 5 0 j n G T J t Z c 1 i A 7 0 V L Y E h / Y l w N t R 0 6 J b R 1 1 3 u k s 0 X 6 + S G e U E s D B B Q A A g A I A J 2 E T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h E 1 L T K 9 N e s s C A A D p K w A A E w A c A E Z v c m 1 1 b G F z L 1 N l Y 3 R p b 2 4 x L m 0 g o h g A K K A U A A A A A A A A A A A A A A A A A A A A A A A A A A A A 7 Z r N j t o w E I D v S L x D l L 2 A x G I S w l + r H r q 0 3 W 7 V / d G S t o e q B w M D u H L s y D b s t o h 3 2 W d p X 6 x O A p R u U K V K 3 k q W z A U 0 h k 8 z z G c y j p A w U Y Q z b 1 Q 8 B 8 + r l W p F L r C A q X f i n x M + w Y o L 4 l 0 o T A n 2 v R c e B V W t e P p x L c i c M N C h T z B u 3 u A 5 1 L I X Q 8 4 U M C V r / k K p V D 5 D 6 O 7 u r j k j M 0 z Y F O 6 b E 5 4 g o p B f r z c K z i u s c E t T t r x 1 a / M 5 C 3 3 Z L p / 4 l 3 x K Z i R L x F M k 5 V k S M R 5 T a M Y C M z n j I h l y u k x Y / C 0 F W c t x j f X a 9 x u e 0 h F P w b 3 a N L y 1 H 5 Y i 8 X V 8 e n M d 6 / g F U 9 2 o m R H y h S u e Q O n d t 0 t O i Z c K m I E g i p T W X 6 u f D 2 X U W 6 J k O d r + 4 9 O b + r 7 Y W 5 J w K c H D V A n w J p x y x u B 3 y S O g u l N F v b J W / m 4 a h 0 X t y j i S + S 7 Z I r 1 N v V o h 7 O 8 p H J r x b r n S L V 5 K c z o o w A m K O u j r l v x / / H j U l B s u y X e 9 C 8 q t L 6 v T P i b T j 4 e n t M m o J V n v D + s 9 T H / v T Z 7 D v 8 r x H m u m a T O 6 i G Z Y p 8 U x L Q 7 7 8 7 j q w 8 7 c 8 g Q b b k w n R E J T X V + s 3 a 5 X O M 0 q M 7 x f + 4 j l X C e G t W L o j E G Y 9 i J C J M M 6 L a z V 4 p J Q z E x r 0 U N J h n V a W K t F r E + J z P T Y 1 4 m Q y r l O D G v F e E O 4 0 P 0 m z P T o G Q S t d i 9 C s z 3 f S W K t J C O c p F O 9 0 4 0 7 0 m / 3 k N z B n S D W C v J S Y T 0 f K N N + t A c I b 8 l O D m v l O N O x u f n r S 3 + A x g X Z u W G t G 8 M F g Z X p u T Q Y h G i S g 0 9 X I L g T x G J B z o H x J x h N O 5 0 u m m d o p 4 a 1 a g z x n B I s T N 8 c D f q R / v n Y s p 0 e 1 u r x Y a q 7 J M H 0 P Y 8 O W h Z g p 4 a 1 a o x S T I 1 f U 8 L e I E B S k 5 0 Y 1 o r x M R 8 X D a s R t r p o A Z R i 6 c Z R 2 w U 5 A w b Z X 2 C M H 1 m C s B V 2 0 X i H d 4 p Y q 8 g I S 6 l r M 2 9 I M O h F S G 7 p T h B r B R k K r j g z P Z j q Q 2 2 v H a F J A X d 6 2 K X H L 1 B L A Q I t A B Q A A g A I A J 2 E T U v G 1 Z p / q w A A A P o A A A A S A A A A A A A A A A A A A A A A A A A A A A B D b 2 5 m a W c v U G F j a 2 F n Z S 5 4 b W x Q S w E C L Q A U A A I A C A C d h E 1 L D 8 r p q 6 Q A A A D p A A A A E w A A A A A A A A A A A A A A A A D 3 A A A A W 0 N v b n R l b n R f V H l w Z X N d L n h t b F B L A Q I t A B Q A A g A I A J 2 E T U t M r 0 1 6 y w I A A O k r A A A T A A A A A A A A A A A A A A A A A O g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L W A A A A A A A A M N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p b 2 N h d G 9 y a S U y M E l 0 Y W x p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A w I i A v P j x F b n R y e S B U e X B l P S J G a W x s R X J y b 3 J D b 3 V u d C I g V m F s d W U 9 I m w w I i A v P j x F b n R y e S B U e X B l P S J G a W x s Q 2 9 s d W 1 u V H l w Z X M i I F Z h b H V l P S J z Q X d Z R 0 F 3 T T 0 i I C 8 + P E V u d H J 5 I F R 5 c G U 9 I k Z p b G x D b 2 x 1 b W 5 O Y W 1 l c y I g V m F s d W U 9 I n N b J n F 1 b 3 Q 7 V E 9 U L V B P V C Z x d W 9 0 O y w m c X V v d D t O b 2 1 l J n F 1 b 3 Q 7 L C Z x d W 9 0 O 1 J 1 b 2 x p I H B y Z W Z l c m l 0 a S Z x d W 9 0 O y w m c X V v d D t F d M O g J n F 1 b 3 Q 7 L C Z x d W 9 0 O 0 h p d H M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A w O j A x O j I 2 L j k 4 M j Y w M T d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9 j Y X R v c m k g S X R h b G l h L 0 1 v Z G l m a W N h d G 8 g d G l w b y 5 7 V E 9 U L V B P V C w y f S Z x d W 9 0 O y w m c X V v d D t T Z W N 0 a W 9 u M S 9 H a W 9 j Y X R v c m k g S X R h b G l h L 0 1 v Z G l m a W N h d G 8 g d G l w b y 5 7 T m 9 t Z S w z f S Z x d W 9 0 O y w m c X V v d D t T Z W N 0 a W 9 u M S 9 H a W 9 j Y X R v c m k g S X R h b G l h L 0 1 v Z G l m a W N h d G 8 g d G l w b y 5 7 U n V v b G k g c H J l Z m V y a X R p L D R 9 J n F 1 b 3 Q 7 L C Z x d W 9 0 O 1 N l Y 3 R p b 2 4 x L 0 d p b 2 N h d G 9 y a S B J d G F s a W E v T W 9 k a W Z p Y 2 F 0 b y B 0 a X B v L n t F d M O g L D V 9 J n F 1 b 3 Q 7 L C Z x d W 9 0 O 1 N l Y 3 R p b 2 4 x L 0 d p b 2 N h d G 9 y a S B J d G F s a W E v T W 9 k a W Z p Y 2 F 0 b y B 0 a X B v L n t I a X R z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p b 2 N h d G 9 y a S B J d G F s a W E v T W 9 k a W Z p Y 2 F 0 b y B 0 a X B v L n t U T 1 Q t U E 9 U L D J 9 J n F 1 b 3 Q 7 L C Z x d W 9 0 O 1 N l Y 3 R p b 2 4 x L 0 d p b 2 N h d G 9 y a S B J d G F s a W E v T W 9 k a W Z p Y 2 F 0 b y B 0 a X B v L n t O b 2 1 l L D N 9 J n F 1 b 3 Q 7 L C Z x d W 9 0 O 1 N l Y 3 R p b 2 4 x L 0 d p b 2 N h d G 9 y a S B J d G F s a W E v T W 9 k a W Z p Y 2 F 0 b y B 0 a X B v L n t S d W 9 s a S B w c m V m Z X J p d G k s N H 0 m c X V v d D s s J n F 1 b 3 Q 7 U 2 V j d G l v b j E v R 2 l v Y 2 F 0 b 3 J p I E l 0 Y W x p Y S 9 N b 2 R p Z m l j Y X R v I H R p c G 8 u e 0 V 0 w 6 A s N X 0 m c X V v d D s s J n F 1 b 3 Q 7 U 2 V j d G l v b j E v R 2 l v Y 2 F 0 b 3 J p I E l 0 Y W x p Y S 9 N b 2 R p Z m l j Y X R v I H R p c G 8 u e 0 h p d H M s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Q y Y m Q 1 M j Q w L W U 2 Z D E t N D g 0 N C 1 i N T c 1 L W F h M D V k M z F i N z M 3 Y y I g L z 4 8 L 1 N 0 Y W J s Z U V u d H J p Z X M + P C 9 J d G V t P j x J d G V t P j x J d G V t T G 9 j Y X R p b 2 4 + P E l 0 Z W 1 U e X B l P k Z v c m 1 1 b G E 8 L 0 l 0 Z W 1 U e X B l P j x J d G V t U G F 0 a D 5 T Z W N 0 a W 9 u M S 9 H a W 9 j Y X R v c m k l M j B J d G F s a W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b 2 N h d G 9 y a S U y M E l 0 Y W x p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b 2 N h d G 9 y a S U y M E l 0 Y W x p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b 2 N h d G 9 y a S U y M E l 0 Y W x p Y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t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v b W E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M 6 M z Y 6 N T M u M z M 1 N z E z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t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t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W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1 h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B v b G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Y X B v b G k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M 6 N D Q 6 M D g u O D c x M T c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w b 2 x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B v b G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B v b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B v b G k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0 Z X I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M 6 N D c 6 M D Q u M T c y N z Q 2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i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Y W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W x h b i I g L z 4 8 R W 5 0 c n k g V H l w Z T 0 i R m l s b F N 0 Y X R 1 c y I g V m F s d W U 9 I n N D b 2 1 w b G V 0 Z S I g L z 4 8 R W 5 0 c n k g V H l w Z T 0 i R m l s b E N v d W 5 0 I i B W Y W x 1 Z T 0 i b D M x I i A v P j x F b n R y e S B U e X B l P S J G a W x s R X J y b 3 J D b 3 V u d C I g V m F s d W U 9 I m w w I i A v P j x F b n R y e S B U e X B l P S J G a W x s Q 2 9 s d W 1 u V H l w Z X M i I F Z h b H V l P S J z Q X d Z R E J n T T 0 i I C 8 + P E V u d H J 5 I F R 5 c G U 9 I k Z p b G x D b 2 x 1 b W 5 O Y W 1 l c y I g V m F s d W U 9 I n N b J n F 1 b 3 Q 7 Q 2 9 s d W 1 u M S Z x d W 9 0 O y w m c X V v d D t Q b 3 N p e m l v b m U m c X V v d D s s J n F 1 b 3 Q 7 V E 9 U w q B Q T 1 Q m c X V v d D s s J n F 1 b 3 Q 7 T m 9 t Z S Z x d W 9 0 O y w m c X V v d D t F d M O g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1 Q x M z o 0 O T o 0 N C 4 4 M z k y N D Y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x h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Y W 4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h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F u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Z l b n R 1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j Y i I C 8 + P E V u d H J 5 I F R 5 c G U 9 I k Z p b G x F c n J v c k N v d W 5 0 I i B W Y W x 1 Z T 0 i b D A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1 B v c 2 l 6 a W 9 u Z S Z x d W 9 0 O y w m c X V v d D t U T 1 T C o F B P V C Z x d W 9 0 O y w m c X V v d D t O b 2 1 l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z O j E w O j U 5 L j U x O T E 2 N z N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p 1 d m V u d H V z I i A v P j x F b n R y e S B U e X B l P S J R d W V y e U l E I i B W Y W x 1 Z T 0 i c z g 4 N m E w O G I w L W U y M G U t N D l i N S 0 4 N D Y 5 L W M 2 O D V l N 2 Y 0 Y z Y x M i I g L z 4 8 L 1 N 0 Y W J s Z U V u d H J p Z X M + P C 9 J d G V t P j x J d G V t P j x J d G V t T G 9 j Y X R p b 2 4 + P E l 0 Z W 1 U e X B l P k Z v c m 1 1 b G E 8 L 0 l 0 Z W 1 U e X B l P j x J d G V t U G F 0 a D 5 T Z W N 0 a W 9 u M S 9 K d X Z l b n R 1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2 Z W 5 0 d X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Z l b n R 1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d m V u d H V z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p p b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h e m l v I i A v P j x F b n R y e S B U e X B l P S J G a W x s U 3 R h d H V z I i B W Y W x 1 Z T 0 i c 0 N v b X B s Z X R l I i A v P j x F b n R y e S B U e X B l P S J G a W x s Q 2 9 1 b n Q i I F Z h b H V l P S J s M z M i I C 8 + P E V u d H J 5 I F R 5 c G U 9 I k Z p b G x F c n J v c k N v d W 5 0 I i B W Y W x 1 Z T 0 i b D A i I C 8 + P E V u d H J 5 I F R 5 c G U 9 I k Z p b G x D b 2 x 1 b W 5 U e X B l c y I g V m F s d W U 9 I n N B d 1 l H Q m d N R 0 J n T T 0 i I C 8 + P E V u d H J 5 I F R 5 c G U 9 I k Z p b G x D b 2 x 1 b W 5 O Y W 1 l c y I g V m F s d W U 9 I n N b J n F 1 b 3 Q 7 Q 2 9 s d W 1 u M S Z x d W 9 0 O y w m c X V v d D t Q b 3 N p e m l v b m U m c X V v d D s s J n F 1 b 3 Q 7 M i Z x d W 9 0 O y w m c X V v d D s z J n F 1 b 3 Q 7 L C Z x d W 9 0 O 1 R P V M K g U E 9 U J n F 1 b 3 Q 7 L C Z x d W 9 0 O 0 5 v b W U m c X V v d D s s J n F 1 b 3 Q 7 U n V v b G k g c H J l Z m V y a X R p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z O j I 5 O j Q y L j I y M z Q 1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N b 2 R p Z m l j Y X R v I H R p c G 8 u e y w w f S Z x d W 9 0 O y w m c X V v d D t T Z W N 0 a W 9 u M S 9 U Y W J s Z S A w I C g y K S 9 N b 2 R p Z m l j Y X R v I H R p c G 8 u e 1 B v c 2 l 6 a W 9 u Z S w x f S Z x d W 9 0 O y w m c X V v d D t T Z W N 0 a W 9 u M S 9 U Y W J s Z S A w I C g y K S 9 N b 2 R p Z m l j Y X R v I H R p c G 8 u e z I s M n 0 m c X V v d D s s J n F 1 b 3 Q 7 U 2 V j d G l v b j E v V G F i b G U g M C A o M i k v T W 9 k a W Z p Y 2 F 0 b y B 0 a X B v L n s z L D N 9 J n F 1 b 3 Q 7 L C Z x d W 9 0 O 1 N l Y 3 R p b 2 4 x L 1 R h Y m x l I D A g K D I p L 0 1 v Z G l m a W N h d G 8 g d G l w b y 5 7 V E 9 U w q B Q T 1 Q s N H 0 m c X V v d D s s J n F 1 b 3 Q 7 U 2 V j d G l v b j E v V G F i b G U g M C A o M i k v T W 9 k a W Z p Y 2 F 0 b y B 0 a X B v L n t O b 2 1 l L D V 9 J n F 1 b 3 Q 7 L C Z x d W 9 0 O 1 N l Y 3 R p b 2 4 x L 1 R h Y m x l I D A g K D I p L 0 1 v Z G l m a W N h d G 8 g d G l w b y 5 7 U n V v b G k g c H J l Z m V y a X R p L D Z 9 J n F 1 b 3 Q 7 L C Z x d W 9 0 O 1 N l Y 3 R p b 2 4 x L 1 R h Y m x l I D A g K D I p L 0 1 v Z G l m a W N h d G 8 g d G l w b y 5 7 R X T D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y K S 9 N b 2 R p Z m l j Y X R v I H R p c G 8 u e y w w f S Z x d W 9 0 O y w m c X V v d D t T Z W N 0 a W 9 u M S 9 U Y W J s Z S A w I C g y K S 9 N b 2 R p Z m l j Y X R v I H R p c G 8 u e 1 B v c 2 l 6 a W 9 u Z S w x f S Z x d W 9 0 O y w m c X V v d D t T Z W N 0 a W 9 u M S 9 U Y W J s Z S A w I C g y K S 9 N b 2 R p Z m l j Y X R v I H R p c G 8 u e z I s M n 0 m c X V v d D s s J n F 1 b 3 Q 7 U 2 V j d G l v b j E v V G F i b G U g M C A o M i k v T W 9 k a W Z p Y 2 F 0 b y B 0 a X B v L n s z L D N 9 J n F 1 b 3 Q 7 L C Z x d W 9 0 O 1 N l Y 3 R p b 2 4 x L 1 R h Y m x l I D A g K D I p L 0 1 v Z G l m a W N h d G 8 g d G l w b y 5 7 V E 9 U w q B Q T 1 Q s N H 0 m c X V v d D s s J n F 1 b 3 Q 7 U 2 V j d G l v b j E v V G F i b G U g M C A o M i k v T W 9 k a W Z p Y 2 F 0 b y B 0 a X B v L n t O b 2 1 l L D V 9 J n F 1 b 3 Q 7 L C Z x d W 9 0 O 1 N l Y 3 R p b 2 4 x L 1 R h Y m x l I D A g K D I p L 0 1 v Z G l m a W N h d G 8 g d G l w b y 5 7 U n V v b G k g c H J l Z m V y a X R p L D Z 9 J n F 1 b 3 Q 7 L C Z x d W 9 0 O 1 N l Y 3 R p b 2 4 x L 1 R h Y m x l I D A g K D I p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6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e m l v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6 a W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p b m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b 3 J p b m 8 i I C 8 + P E V u d H J 5 I F R 5 c G U 9 I k Z p b G x T d G F 0 d X M i I F Z h b H V l P S J z Q 2 9 t c G x l d G U i I C 8 + P E V u d H J 5 I F R 5 c G U 9 I k Z p b G x D b 3 V u d C I g V m F s d W U 9 I m w y N y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M 6 N T I 6 N D g u O T k 4 N T M x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a W 5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p b m 8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p b m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p b m 8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3 J l b n R p b m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a W 9 y Z W 5 0 a W 5 h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d W 5 0 I i B W Y W x 1 Z T 0 i b D A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1 B v c 2 l 6 a W 9 u Z S Z x d W 9 0 O y w m c X V v d D t U T 1 T C o F B P V C Z x d W 9 0 O y w m c X V v d D t O b 2 1 l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z O j U 2 O j A 1 L j A 5 N z E 4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9 y Z W 5 0 a W 5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9 y Z W 5 0 a W 5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v c m V u d G l u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3 J l b n R p b m E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k b 3 J p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h b X B k b 3 J p Y S I g L z 4 8 R W 5 0 c n k g V H l w Z T 0 i R m l s b F N 0 Y X R 1 c y I g V m F s d W U 9 I n N D b 2 1 w b G V 0 Z S I g L z 4 8 R W 5 0 c n k g V H l w Z T 0 i R m l s b E N v d W 5 0 I i B W Y W x 1 Z T 0 i b D I 3 I i A v P j x F b n R y e S B U e X B l P S J G a W x s R X J y b 3 J D b 3 V u d C I g V m F s d W U 9 I m w w I i A v P j x F b n R y e S B U e X B l P S J G a W x s Q 2 9 s d W 1 u V H l w Z X M i I F Z h b H V l P S J z Q X d Z R E J n T T 0 i I C 8 + P E V u d H J 5 I F R 5 c G U 9 I k Z p b G x D b 2 x 1 b W 5 O Y W 1 l c y I g V m F s d W U 9 I n N b J n F 1 b 3 Q 7 Q 2 9 s d W 1 u M S Z x d W 9 0 O y w m c X V v d D t Q b 3 N p e m l v b m U m c X V v d D s s J n F 1 b 3 Q 7 V E 9 U w q B Q T 1 Q m c X V v d D s s J n F 1 b 3 Q 7 T m 9 t Z S Z x d W 9 0 O y w m c X V v d D t F d M O g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1 Q x M z o 1 O D o z M C 4 4 M D g w M z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R v c m l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Z G 9 y a W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Z G 9 y a W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Z G 9 y a W E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Y W x h b n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R h b G F u d G E i I C 8 + P E V u d H J 5 I F R 5 c G U 9 I k Z p b G x T d G F 0 d X M i I F Z h b H V l P S J z Q 2 9 t c G x l d G U i I C 8 + P E V u d H J 5 I F R 5 c G U 9 I k Z p b G x D b 3 V u d C I g V m F s d W U 9 I m w y O C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Q 6 M D A 6 N T M u N j E z N j k 3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0 Y W x h b n R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F s Y W 5 0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Y W x h b n R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R h b G F u d G E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9 n b m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b 2 x v Z 2 5 h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d W 5 0 I i B W Y W x 1 Z T 0 i b D A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1 B v c 2 l 6 a W 9 u Z S Z x d W 9 0 O y w m c X V v d D t U T 1 T C o F B P V C Z x d W 9 0 O y w m c X V v d D t O b 2 1 l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0 O j A z O j I z L j g 5 N z Y 0 O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x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x v Z 2 5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v Z 2 5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b 2 d u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9 n b m E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V 2 b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a W V 2 b y I g L z 4 8 R W 5 0 c n k g V H l w Z T 0 i R m l s b F N 0 Y X R 1 c y I g V m F s d W U 9 I n N D b 2 1 w b G V 0 Z S I g L z 4 8 R W 5 0 c n k g V H l w Z T 0 i R m l s b E N v d W 5 0 I i B W Y W x 1 Z T 0 i b D M w I i A v P j x F b n R y e S B U e X B l P S J G a W x s R X J y b 3 J D b 3 V u d C I g V m F s d W U 9 I m w w I i A v P j x F b n R y e S B U e X B l P S J G a W x s Q 2 9 s d W 1 u V H l w Z X M i I F Z h b H V l P S J z Q X d Z R E J n T T 0 i I C 8 + P E V u d H J 5 I F R 5 c G U 9 I k Z p b G x D b 2 x 1 b W 5 O Y W 1 l c y I g V m F s d W U 9 I n N b J n F 1 b 3 Q 7 Q 2 9 s d W 1 u M S Z x d W 9 0 O y w m c X V v d D t Q b 3 N p e m l v b m U m c X V v d D s s J n F 1 b 3 Q 7 V E 9 U w q B Q T 1 Q m c X V v d D s s J n F 1 b 3 Q 7 T m 9 t Z S Z x d W 9 0 O y w m c X V v d D t F d M O g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1 Q x N D o w N z o x O S 4 y N T M w N T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p Z X Z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l d m 8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l d m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l d m 8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9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2 V u b 2 E i I C 8 + P E V u d H J 5 I F R 5 c G U 9 I k Z p b G x T d G F 0 d X M i I F Z h b H V l P S J z Q 2 9 t c G x l d G U i I C 8 + P E V u d H J 5 I F R 5 c G U 9 I k Z p b G x D b 3 V u d C I g V m F s d W U 9 I m w y O C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Q 6 M D k 6 M z Q u O D I 3 N T M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m 9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v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9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b 2 E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Z 2 x p Y X J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F n b G l h c m k i I C 8 + P E V u d H J 5 I F R 5 c G U 9 I k Z p b G x T d G F 0 d X M i I F Z h b H V l P S J z Q 2 9 t c G x l d G U i I C 8 + P E V u d H J 5 I F R 5 c G U 9 I k Z p b G x D b 3 V u d C I g V m F s d W U 9 I m w y N C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Q 6 M T I 6 N D I u M z g 1 M D Q 5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E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Z 2 x p Y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d s a W F y a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Z 2 x p Y X J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n b G l h c m k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k a W 5 l c 2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Z G l u Z X N l I i A v P j x F b n R y e S B U e X B l P S J G a W x s U 3 R h d H V z I i B W Y W x 1 Z T 0 i c 0 N v b X B s Z X R l I i A v P j x F b n R y e S B U e X B l P S J G a W x s Q 2 9 1 b n Q i I F Z h b H V l P S J s M z I i I C 8 + P E V u d H J 5 I F R 5 c G U 9 I k Z p b G x F c n J v c k N v d W 5 0 I i B W Y W x 1 Z T 0 i b D A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1 B v c 2 l 6 a W 9 u Z S Z x d W 9 0 O y w m c X V v d D t U T 1 T C o F B P V C Z x d W 9 0 O y w m c X V v d D t O b 2 1 l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0 O j E 1 O j A 3 L j A y M z g z M T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x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G l u Z X N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G l u Z X N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R p b m V z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k a W 5 l c 2 U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w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c G F s I i A v P j x F b n R y e S B U e X B l P S J G a W x s U 3 R h d H V z I i B W Y W x 1 Z T 0 i c 0 N v b X B s Z X R l I i A v P j x F b n R y e S B U e X B l P S J G a W x s Q 2 9 1 b n Q i I F Z h b H V l P S J s M j k i I C 8 + P E V u d H J 5 I F R 5 c G U 9 I k Z p b G x F c n J v c k N v d W 5 0 I i B W Y W x 1 Z T 0 i b D A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1 B v c 2 l 6 a W 9 u Z S Z x d W 9 0 O y w m c X V v d D t U T 1 T C o F B P V C Z x d W 9 0 O y w m c X V v d D t O b 2 1 l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0 O j E 3 O j Q z L j Y 1 N T M 2 M D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s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b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w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9 u Y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Z l c m 9 u Y S I g L z 4 8 R W 5 0 c n k g V H l w Z T 0 i R m l s b F N 0 Y X R 1 c y I g V m F s d W U 9 I n N D b 2 1 w b G V 0 Z S I g L z 4 8 R W 5 0 c n k g V H l w Z T 0 i R m l s b E N v d W 5 0 I i B W Y W x 1 Z T 0 i b D I 4 I i A v P j x F b n R y e S B U e X B l P S J G a W x s R X J y b 3 J D b 3 V u d C I g V m F s d W U 9 I m w w I i A v P j x F b n R y e S B U e X B l P S J G a W x s Q 2 9 s d W 1 u V H l w Z X M i I F Z h b H V l P S J z Q X d Z R E J n T T 0 i I C 8 + P E V u d H J 5 I F R 5 c G U 9 I k Z p b G x D b 2 x 1 b W 5 O Y W 1 l c y I g V m F s d W U 9 I n N b J n F 1 b 3 Q 7 Q 2 9 s d W 1 u M S Z x d W 9 0 O y w m c X V v d D t Q b 3 N p e m l v b m U m c X V v d D s s J n F 1 b 3 Q 7 V E 9 U w q B Q T 1 Q m c X V v d D s s J n F 1 b 3 Q 7 T m 9 t Z S Z x d W 9 0 O y w m c X V v d D t F d M O g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1 Q x N D o y M D o w N y 4 w N T M 0 O D k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M T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b 2 5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v b m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v b m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v b m E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V 2 Z W 5 0 b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l b m V 2 Z W 5 0 b y I g L z 4 8 R W 5 0 c n k g V H l w Z T 0 i R m l s b F N 0 Y X R 1 c y I g V m F s d W U 9 I n N D b 2 1 w b G V 0 Z S I g L z 4 8 R W 5 0 c n k g V H l w Z T 0 i R m l s b E N v d W 5 0 I i B W Y W x 1 Z T 0 i b D I 3 I i A v P j x F b n R y e S B U e X B l P S J G a W x s R X J y b 3 J D b 3 V u d C I g V m F s d W U 9 I m w w I i A v P j x F b n R y e S B U e X B l P S J G a W x s Q 2 9 s d W 1 u V H l w Z X M i I F Z h b H V l P S J z Q X d Z R E J n T T 0 i I C 8 + P E V u d H J 5 I F R 5 c G U 9 I k Z p b G x D b 2 x 1 b W 5 O Y W 1 l c y I g V m F s d W U 9 I n N b J n F 1 b 3 Q 7 Q 2 9 s d W 1 u M S Z x d W 9 0 O y w m c X V v d D t Q b 3 N p e m l v b m U m c X V v d D s s J n F 1 b 3 Q 7 V E 9 U w q B Q T 1 Q m c X V v d D s s J n F 1 b 3 Q 7 T m 9 t Z S Z x d W 9 0 O y w m c X V v d D t F d M O g J n F 1 b 3 Q 7 X S I g L z 4 8 R W 5 0 c n k g V H l w Z T 0 i R m l s b E V y c m 9 y Q 2 9 k Z S I g V m F s d W U 9 I n N V b m t u b 3 d u I i A v P j x F b n R y e S B U e X B l P S J G a W x s T G F z d F V w Z G F 0 Z W Q i I F Z h b H V l P S J k M j A x N y 0 x M C 0 x M 1 Q x N D o y N D o w M i 4 5 O D E z O T Y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9 n b G l v M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Z X Z l b n R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l d m V u d G 8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l d m V u d G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l d m V u d G 8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c 3 N 1 b 2 x v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F z c 3 V v b G 8 i I C 8 + P E V u d H J 5 I F R 5 c G U 9 I k Z p b G x T d G F 0 d X M i I F Z h b H V l P S J z Q 2 9 t c G x l d G U i I C 8 + P E V u d H J 5 I F R 5 c G U 9 I k Z p b G x D b 3 V u d C I g V m F s d W U 9 I m w y N i I g L z 4 8 R W 5 0 c n k g V H l w Z T 0 i R m l s b E V y c m 9 y Q 2 9 1 b n Q i I F Z h b H V l P S J s M C I g L z 4 8 R W 5 0 c n k g V H l w Z T 0 i R m l s b E N v b H V t b l R 5 c G V z I i B W Y W x 1 Z T 0 i c 0 F 3 W U R C Z 0 0 9 I i A v P j x F b n R y e S B U e X B l P S J G a W x s Q 2 9 s d W 1 u T m F t Z X M i I F Z h b H V l P S J z W y Z x d W 9 0 O 0 N v b H V t b j E m c X V v d D s s J n F 1 b 3 Q 7 U G 9 z a X p p b 2 5 l J n F 1 b 3 Q 7 L C Z x d W 9 0 O 1 R P V M K g U E 9 U J n F 1 b 3 Q 7 L C Z x d W 9 0 O 0 5 v b W U m c X V v d D s s J n F 1 b 3 Q 7 R X T D o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N U M T Q 6 M z A 6 M T A u N j E 1 N j Q x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v Z 2 x p b z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T W 9 k a W Z p Y 2 F 0 b y B 0 a X B v L n s s M H 0 m c X V v d D s s J n F 1 b 3 Q 7 U 2 V j d G l v b j E v V G F i b G U g M C 9 N b 2 R p Z m l j Y X R v I H R p c G 8 u e 1 B v c 2 l 6 a W 9 u Z S w x f S Z x d W 9 0 O y w m c X V v d D t T Z W N 0 a W 9 u M S 9 U Y W J s Z S A w L 0 1 v Z G l m a W N h d G 8 g d G l w b y 5 7 V E 9 U w q B Q T 1 Q s N H 0 m c X V v d D s s J n F 1 b 3 Q 7 U 2 V j d G l v b j E v V G F i b G U g M C 9 N b 2 R p Z m l j Y X R v I H R p c G 8 u e 0 5 v b W U s N X 0 m c X V v d D s s J n F 1 b 3 Q 7 U 2 V j d G l v b j E v V G F i b G U g M C 9 N b 2 R p Z m l j Y X R v I H R p c G 8 u e 0 V 0 w 6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c 3 N 1 b 2 x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d W 9 s b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c 3 N 1 b 2 x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z c 3 V v b G 8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R v b m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c m 9 0 b 2 5 l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d W 5 0 I i B W Y W x 1 Z T 0 i b D A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1 B v c 2 l 6 a W 9 u Z S Z x d W 9 0 O y w m c X V v d D t U T 1 T C o F B P V C Z x d W 9 0 O y w m c X V v d D t O b 2 1 l J n F 1 b 3 Q 7 L C Z x d W 9 0 O 0 V 0 w 6 A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z V D E 0 O j M 2 O j M z L j k y N D g 5 M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G b 2 d s a W 8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N b 2 R p Z m l j Y X R v I H R p c G 8 u e y w w f S Z x d W 9 0 O y w m c X V v d D t T Z W N 0 a W 9 u M S 9 U Y W J s Z S A w L 0 1 v Z G l m a W N h d G 8 g d G l w b y 5 7 U G 9 z a X p p b 2 5 l L D F 9 J n F 1 b 3 Q 7 L C Z x d W 9 0 O 1 N l Y 3 R p b 2 4 x L 1 R h Y m x l I D A v T W 9 k a W Z p Y 2 F 0 b y B 0 a X B v L n t U T 1 T C o F B P V C w 0 f S Z x d W 9 0 O y w m c X V v d D t T Z W N 0 a W 9 u M S 9 U Y W J s Z S A w L 0 1 v Z G l m a W N h d G 8 g d G l w b y 5 7 T m 9 t Z S w 1 f S Z x d W 9 0 O y w m c X V v d D t T Z W N 0 a W 9 u M S 9 U Y W J s Z S A w L 0 1 v Z G l m a W N h d G 8 g d G l w b y 5 7 R X T D o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1 v Z G l m a W N h d G 8 g d G l w b y 5 7 L D B 9 J n F 1 b 3 Q 7 L C Z x d W 9 0 O 1 N l Y 3 R p b 2 4 x L 1 R h Y m x l I D A v T W 9 k a W Z p Y 2 F 0 b y B 0 a X B v L n t Q b 3 N p e m l v b m U s M X 0 m c X V v d D s s J n F 1 b 3 Q 7 U 2 V j d G l v b j E v V G F i b G U g M C 9 N b 2 R p Z m l j Y X R v I H R p c G 8 u e 1 R P V M K g U E 9 U L D R 9 J n F 1 b 3 Q 7 L C Z x d W 9 0 O 1 N l Y 3 R p b 2 4 x L 1 R h Y m x l I D A v T W 9 k a W Z p Y 2 F 0 b y B 0 a X B v L n t O b 2 1 l L D V 9 J n F 1 b 3 Q 7 L C Z x d W 9 0 O 1 N l Y 3 R p b 2 4 x L 1 R h Y m x l I D A v T W 9 k a W Z p Y 2 F 0 b y B 0 a X B v L n t F d M O g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9 0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0 b 2 5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G 9 u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R v b m U v U m l t b 3 N z Z S U y M G F s d H J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c s F 3 8 D N 6 Q I 1 J 2 R z n C G H D A A A A A A I A A A A A A B B m A A A A A Q A A I A A A A N Y y H 3 o t z 5 X O D b y T W N 5 g y E A 6 T w t h F i z g P 2 P 4 Y 4 u s h 6 h X A A A A A A 6 A A A A A A g A A I A A A A A v o a I T x W o a a a + f / H D J y s a 7 p 5 H C g q O L U L T v t g + u O k I 7 R U A A A A C Q a p h 8 D V / A + v / f d O J y j I e w X m G E G 3 O 4 F t P L 6 0 V l F + t N i L W j / T + 3 q v q c 3 k f h v G 2 j c 4 r P P a K R t O p L g 8 g A Y p V Y w v c E f p x b h q a 6 X x C B q y 3 p 1 V P L L Q A A A A C N 0 F 2 O m r l W K G y q N Y Y A 8 6 d / m O i k i 9 V y 3 7 o C M u u l 3 w O A 1 k H B F K A c t t l 8 D 8 j l 6 K I P 0 Q 8 7 c U N l x z L x 3 r 0 g a f D 8 i X f w = < / D a t a M a s h u p > 
</file>

<file path=customXml/itemProps1.xml><?xml version="1.0" encoding="utf-8"?>
<ds:datastoreItem xmlns:ds="http://schemas.openxmlformats.org/officeDocument/2006/customXml" ds:itemID="{6AE427A8-E610-4CFE-BA38-9CF1CD299C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22</vt:i4>
      </vt:variant>
    </vt:vector>
  </HeadingPairs>
  <TitlesOfParts>
    <vt:vector size="22" baseType="lpstr">
      <vt:lpstr>PuntixTitolari</vt:lpstr>
      <vt:lpstr>Juventus</vt:lpstr>
      <vt:lpstr>Lazio</vt:lpstr>
      <vt:lpstr>Roma</vt:lpstr>
      <vt:lpstr>Napoli</vt:lpstr>
      <vt:lpstr>Inter</vt:lpstr>
      <vt:lpstr>Milan</vt:lpstr>
      <vt:lpstr>Torino</vt:lpstr>
      <vt:lpstr>Fiorentina</vt:lpstr>
      <vt:lpstr>Sampdoria</vt:lpstr>
      <vt:lpstr>Atalanta</vt:lpstr>
      <vt:lpstr>Bologna</vt:lpstr>
      <vt:lpstr>Chievo</vt:lpstr>
      <vt:lpstr>Genoa</vt:lpstr>
      <vt:lpstr>Cagliari</vt:lpstr>
      <vt:lpstr>Udinese</vt:lpstr>
      <vt:lpstr>Spal</vt:lpstr>
      <vt:lpstr>Verona</vt:lpstr>
      <vt:lpstr>Benevento</vt:lpstr>
      <vt:lpstr>Sassuolo</vt:lpstr>
      <vt:lpstr>Crotone</vt:lpstr>
      <vt:lpstr>PuntixRosaCompleta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2017-10-12T23:51:27Z</dcterms:created>
  <dcterms:modified xsi:type="dcterms:W3CDTF">2017-10-13T19:26:16Z</dcterms:modified>
</cp:coreProperties>
</file>