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InvestingFinance-models\models\simulations\"/>
    </mc:Choice>
  </mc:AlternateContent>
  <xr:revisionPtr revIDLastSave="0" documentId="13_ncr:1_{4DA21ABF-3FFE-42B2-BADD-84711251D4FA}" xr6:coauthVersionLast="47" xr6:coauthVersionMax="47" xr10:uidLastSave="{00000000-0000-0000-0000-000000000000}"/>
  <bookViews>
    <workbookView xWindow="-120" yWindow="480" windowWidth="29040" windowHeight="15840" activeTab="1" xr2:uid="{00000000-000D-0000-FFFF-FFFF00000000}"/>
  </bookViews>
  <sheets>
    <sheet name="Main" sheetId="2" r:id="rId1"/>
    <sheet name="Model" sheetId="1" r:id="rId2"/>
    <sheet name="Explan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43" i="1" l="1"/>
  <c r="AM44" i="1"/>
  <c r="Y44" i="1"/>
  <c r="AR43" i="1"/>
  <c r="AQ43" i="1"/>
  <c r="AP43" i="1"/>
  <c r="AO43" i="1"/>
  <c r="AN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R44" i="1"/>
  <c r="AQ44" i="1"/>
  <c r="AP44" i="1"/>
  <c r="AO44" i="1"/>
  <c r="AN44" i="1"/>
  <c r="AR42" i="1"/>
  <c r="AQ42" i="1"/>
  <c r="AP42" i="1"/>
  <c r="AO42" i="1"/>
  <c r="AN42" i="1"/>
  <c r="AM42" i="1"/>
  <c r="Y42" i="1"/>
  <c r="AR40" i="1"/>
  <c r="AQ40" i="1"/>
  <c r="AP40" i="1"/>
  <c r="AO40" i="1"/>
  <c r="AN40" i="1"/>
  <c r="AM40" i="1"/>
  <c r="Y40" i="1"/>
  <c r="AR38" i="1"/>
  <c r="AQ38" i="1"/>
  <c r="AP38" i="1"/>
  <c r="AO38" i="1"/>
  <c r="AN38" i="1"/>
  <c r="AN37" i="1"/>
  <c r="AR37" i="1"/>
  <c r="AQ37" i="1"/>
  <c r="AP37" i="1"/>
  <c r="AO37" i="1"/>
  <c r="AR36" i="1"/>
  <c r="AQ36" i="1"/>
  <c r="AP36" i="1"/>
  <c r="AO36" i="1"/>
  <c r="AN36" i="1"/>
  <c r="AR35" i="1"/>
  <c r="AQ35" i="1"/>
  <c r="AP35" i="1"/>
  <c r="AO35" i="1"/>
  <c r="AN35" i="1"/>
  <c r="AR34" i="1"/>
  <c r="AQ34" i="1"/>
  <c r="AP34" i="1"/>
  <c r="AO34" i="1"/>
  <c r="AN34" i="1"/>
  <c r="AR33" i="1"/>
  <c r="AQ33" i="1"/>
  <c r="AP33" i="1"/>
  <c r="AO33" i="1"/>
  <c r="Y33" i="1"/>
  <c r="AN33" i="1"/>
  <c r="Y34" i="1"/>
  <c r="Y32" i="1"/>
  <c r="Y37" i="1"/>
  <c r="I88" i="1"/>
  <c r="Y88" i="1"/>
  <c r="H88" i="1"/>
  <c r="G88" i="1"/>
  <c r="F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E88" i="1"/>
  <c r="B87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B85" i="1"/>
  <c r="C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B83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B6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D55" i="1"/>
  <c r="L55" i="1"/>
  <c r="K55" i="1"/>
  <c r="J55" i="1"/>
  <c r="I55" i="1"/>
  <c r="H55" i="1"/>
  <c r="G55" i="1"/>
  <c r="F55" i="1"/>
  <c r="E55" i="1"/>
  <c r="C55" i="1"/>
  <c r="B55" i="1"/>
  <c r="Y17" i="1" l="1"/>
  <c r="X17" i="1"/>
  <c r="X42" i="1" s="1"/>
  <c r="W17" i="1"/>
  <c r="W42" i="1" s="1"/>
  <c r="V17" i="1"/>
  <c r="V42" i="1" s="1"/>
  <c r="U17" i="1"/>
  <c r="U42" i="1" s="1"/>
  <c r="T17" i="1"/>
  <c r="T42" i="1" s="1"/>
  <c r="S17" i="1"/>
  <c r="S42" i="1" s="1"/>
  <c r="R17" i="1"/>
  <c r="R42" i="1" s="1"/>
  <c r="Q17" i="1"/>
  <c r="Q42" i="1" s="1"/>
  <c r="P17" i="1"/>
  <c r="P42" i="1" s="1"/>
  <c r="O17" i="1"/>
  <c r="O42" i="1" s="1"/>
  <c r="N17" i="1"/>
  <c r="N42" i="1" s="1"/>
  <c r="M17" i="1"/>
  <c r="M42" i="1" s="1"/>
  <c r="L17" i="1"/>
  <c r="L42" i="1" s="1"/>
  <c r="K17" i="1"/>
  <c r="K42" i="1" s="1"/>
  <c r="J17" i="1"/>
  <c r="J42" i="1" s="1"/>
  <c r="I17" i="1"/>
  <c r="I42" i="1" s="1"/>
  <c r="H17" i="1"/>
  <c r="H42" i="1" s="1"/>
  <c r="G17" i="1"/>
  <c r="G42" i="1" s="1"/>
  <c r="F17" i="1"/>
  <c r="F42" i="1" s="1"/>
  <c r="E17" i="1"/>
  <c r="E42" i="1" s="1"/>
  <c r="D17" i="1"/>
  <c r="D42" i="1" s="1"/>
  <c r="C17" i="1"/>
  <c r="C42" i="1" s="1"/>
  <c r="B17" i="1"/>
  <c r="B42" i="1" s="1"/>
  <c r="F37" i="1"/>
  <c r="F36" i="1"/>
  <c r="F35" i="1"/>
  <c r="F34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AR14" i="1" l="1"/>
  <c r="AQ14" i="1"/>
  <c r="AP14" i="1"/>
  <c r="AR13" i="1"/>
  <c r="AQ13" i="1"/>
  <c r="AP13" i="1"/>
  <c r="AR12" i="1"/>
  <c r="AQ12" i="1"/>
  <c r="AP12" i="1"/>
  <c r="AR11" i="1"/>
  <c r="AQ11" i="1"/>
  <c r="AP11" i="1"/>
  <c r="AR10" i="1"/>
  <c r="AQ10" i="1"/>
  <c r="AP10" i="1"/>
  <c r="AR8" i="1"/>
  <c r="AQ8" i="1"/>
  <c r="AP8" i="1"/>
  <c r="AR7" i="1"/>
  <c r="AQ7" i="1"/>
  <c r="AP7" i="1"/>
  <c r="AR6" i="1"/>
  <c r="AQ6" i="1"/>
  <c r="AP6" i="1"/>
  <c r="AR5" i="1"/>
  <c r="AQ5" i="1"/>
  <c r="AP5" i="1"/>
  <c r="AR4" i="1"/>
  <c r="AQ4" i="1"/>
  <c r="AP4" i="1"/>
  <c r="AR27" i="1"/>
  <c r="AQ27" i="1"/>
  <c r="AP27" i="1"/>
  <c r="AR25" i="1"/>
  <c r="AQ25" i="1"/>
  <c r="AP25" i="1"/>
  <c r="AR22" i="1"/>
  <c r="AQ22" i="1"/>
  <c r="AP22" i="1"/>
  <c r="AR21" i="1"/>
  <c r="AR23" i="1" s="1"/>
  <c r="AQ21" i="1"/>
  <c r="AQ23" i="1" s="1"/>
  <c r="AP21" i="1"/>
  <c r="AR19" i="1"/>
  <c r="AQ19" i="1"/>
  <c r="AP19" i="1"/>
  <c r="AQ18" i="1"/>
  <c r="AQ20" i="1" s="1"/>
  <c r="AP18" i="1"/>
  <c r="AR17" i="1"/>
  <c r="AQ17" i="1"/>
  <c r="AP17" i="1"/>
  <c r="AO27" i="1"/>
  <c r="AO25" i="1"/>
  <c r="AO22" i="1"/>
  <c r="AO21" i="1"/>
  <c r="AO19" i="1"/>
  <c r="AO17" i="1"/>
  <c r="AO14" i="1"/>
  <c r="AO13" i="1"/>
  <c r="AO12" i="1"/>
  <c r="AO11" i="1"/>
  <c r="AO10" i="1"/>
  <c r="AO8" i="1"/>
  <c r="AO7" i="1"/>
  <c r="AO6" i="1"/>
  <c r="AO5" i="1"/>
  <c r="AO4" i="1"/>
  <c r="AN27" i="1"/>
  <c r="AN25" i="1"/>
  <c r="AN22" i="1"/>
  <c r="AN21" i="1"/>
  <c r="AN19" i="1"/>
  <c r="AN17" i="1"/>
  <c r="AN14" i="1"/>
  <c r="AN13" i="1"/>
  <c r="AN12" i="1"/>
  <c r="AN11" i="1"/>
  <c r="AN10" i="1"/>
  <c r="AN9" i="1"/>
  <c r="AN8" i="1"/>
  <c r="AN7" i="1"/>
  <c r="AN6" i="1"/>
  <c r="AN5" i="1"/>
  <c r="AN4" i="1"/>
  <c r="AV23" i="1"/>
  <c r="AU23" i="1"/>
  <c r="AT23" i="1"/>
  <c r="AS23" i="1"/>
  <c r="AN23" i="1"/>
  <c r="AV18" i="1"/>
  <c r="AV20" i="1" s="1"/>
  <c r="AU18" i="1"/>
  <c r="AU20" i="1" s="1"/>
  <c r="AU24" i="1" s="1"/>
  <c r="AU26" i="1" s="1"/>
  <c r="AU28" i="1" s="1"/>
  <c r="AT18" i="1"/>
  <c r="AT20" i="1" s="1"/>
  <c r="AS18" i="1"/>
  <c r="AS20" i="1" s="1"/>
  <c r="AO18" i="1"/>
  <c r="AM18" i="1"/>
  <c r="AM20" i="1" s="1"/>
  <c r="AM23" i="1"/>
  <c r="Y23" i="1"/>
  <c r="Y18" i="1"/>
  <c r="X23" i="1"/>
  <c r="X18" i="1"/>
  <c r="W23" i="1"/>
  <c r="W18" i="1"/>
  <c r="V18" i="1"/>
  <c r="V23" i="1"/>
  <c r="U23" i="1"/>
  <c r="U18" i="1"/>
  <c r="T23" i="1"/>
  <c r="T18" i="1"/>
  <c r="S23" i="1"/>
  <c r="S18" i="1"/>
  <c r="R23" i="1"/>
  <c r="R18" i="1"/>
  <c r="Q18" i="1"/>
  <c r="Q23" i="1"/>
  <c r="P23" i="1"/>
  <c r="P18" i="1"/>
  <c r="O23" i="1"/>
  <c r="O18" i="1"/>
  <c r="N18" i="1"/>
  <c r="M18" i="1"/>
  <c r="N23" i="1"/>
  <c r="M23" i="1"/>
  <c r="L23" i="1"/>
  <c r="L18" i="1"/>
  <c r="K23" i="1"/>
  <c r="K18" i="1"/>
  <c r="J23" i="1"/>
  <c r="J18" i="1"/>
  <c r="I23" i="1"/>
  <c r="I18" i="1"/>
  <c r="H23" i="1"/>
  <c r="H18" i="1"/>
  <c r="G18" i="1"/>
  <c r="G23" i="1"/>
  <c r="C30" i="1"/>
  <c r="D30" i="1" s="1"/>
  <c r="E30" i="1" s="1"/>
  <c r="F23" i="1"/>
  <c r="F18" i="1"/>
  <c r="E23" i="1"/>
  <c r="E18" i="1"/>
  <c r="E20" i="1" s="1"/>
  <c r="D23" i="1"/>
  <c r="D18" i="1"/>
  <c r="D20" i="1" s="1"/>
  <c r="C18" i="1"/>
  <c r="C20" i="1" s="1"/>
  <c r="C23" i="1"/>
  <c r="B23" i="1"/>
  <c r="B20" i="1"/>
  <c r="AP23" i="1" l="1"/>
  <c r="AN18" i="1"/>
  <c r="B24" i="1"/>
  <c r="B26" i="1" s="1"/>
  <c r="B40" i="1"/>
  <c r="H20" i="1"/>
  <c r="H32" i="1"/>
  <c r="J20" i="1"/>
  <c r="J32" i="1"/>
  <c r="S20" i="1"/>
  <c r="S32" i="1"/>
  <c r="U20" i="1"/>
  <c r="U32" i="1"/>
  <c r="W20" i="1"/>
  <c r="W32" i="1"/>
  <c r="Y20" i="1"/>
  <c r="AO23" i="1"/>
  <c r="L20" i="1"/>
  <c r="L32" i="1"/>
  <c r="M20" i="1"/>
  <c r="M32" i="1"/>
  <c r="P20" i="1"/>
  <c r="P32" i="1"/>
  <c r="Q32" i="1"/>
  <c r="AV24" i="1"/>
  <c r="AV26" i="1" s="1"/>
  <c r="AV28" i="1" s="1"/>
  <c r="C40" i="1"/>
  <c r="I20" i="1"/>
  <c r="I32" i="1"/>
  <c r="K32" i="1"/>
  <c r="N20" i="1"/>
  <c r="N32" i="1"/>
  <c r="R20" i="1"/>
  <c r="R32" i="1"/>
  <c r="T20" i="1"/>
  <c r="T32" i="1"/>
  <c r="X20" i="1"/>
  <c r="X32" i="1"/>
  <c r="AS24" i="1"/>
  <c r="AS26" i="1" s="1"/>
  <c r="AS28" i="1" s="1"/>
  <c r="AR18" i="1"/>
  <c r="AR20" i="1" s="1"/>
  <c r="AR24" i="1" s="1"/>
  <c r="AR26" i="1" s="1"/>
  <c r="AR28" i="1" s="1"/>
  <c r="E40" i="1"/>
  <c r="D24" i="1"/>
  <c r="D26" i="1" s="1"/>
  <c r="D40" i="1"/>
  <c r="F20" i="1"/>
  <c r="F32" i="1"/>
  <c r="G20" i="1"/>
  <c r="G24" i="1" s="1"/>
  <c r="G26" i="1" s="1"/>
  <c r="G32" i="1"/>
  <c r="K20" i="1"/>
  <c r="O20" i="1"/>
  <c r="O32" i="1"/>
  <c r="Q20" i="1"/>
  <c r="V20" i="1"/>
  <c r="V32" i="1"/>
  <c r="AT24" i="1"/>
  <c r="AT26" i="1" s="1"/>
  <c r="AT28" i="1" s="1"/>
  <c r="AO20" i="1"/>
  <c r="AP20" i="1"/>
  <c r="AP24" i="1" s="1"/>
  <c r="AP26" i="1" s="1"/>
  <c r="AP28" i="1" s="1"/>
  <c r="AQ24" i="1"/>
  <c r="AQ26" i="1" s="1"/>
  <c r="AQ28" i="1" s="1"/>
  <c r="AQ32" i="1" s="1"/>
  <c r="AO24" i="1"/>
  <c r="AO26" i="1" s="1"/>
  <c r="AO28" i="1" s="1"/>
  <c r="AN20" i="1"/>
  <c r="AN24" i="1" s="1"/>
  <c r="AN26" i="1" s="1"/>
  <c r="AN28" i="1" s="1"/>
  <c r="AN32" i="1" s="1"/>
  <c r="AM24" i="1"/>
  <c r="AM26" i="1" s="1"/>
  <c r="AM28" i="1" s="1"/>
  <c r="Y24" i="1"/>
  <c r="Y26" i="1" s="1"/>
  <c r="X24" i="1"/>
  <c r="X26" i="1" s="1"/>
  <c r="T24" i="1"/>
  <c r="T26" i="1" s="1"/>
  <c r="S24" i="1"/>
  <c r="S26" i="1" s="1"/>
  <c r="R24" i="1"/>
  <c r="R26" i="1" s="1"/>
  <c r="O24" i="1"/>
  <c r="O26" i="1" s="1"/>
  <c r="N24" i="1"/>
  <c r="N26" i="1" s="1"/>
  <c r="M24" i="1"/>
  <c r="M26" i="1" s="1"/>
  <c r="L24" i="1"/>
  <c r="L26" i="1" s="1"/>
  <c r="I24" i="1"/>
  <c r="I26" i="1" s="1"/>
  <c r="H24" i="1"/>
  <c r="H26" i="1" s="1"/>
  <c r="F24" i="1"/>
  <c r="F26" i="1" s="1"/>
  <c r="E24" i="1"/>
  <c r="E26" i="1" s="1"/>
  <c r="F30" i="1"/>
  <c r="G30" i="1" s="1"/>
  <c r="H30" i="1" s="1"/>
  <c r="I30" i="1" s="1"/>
  <c r="J30" i="1" s="1"/>
  <c r="K30" i="1" s="1"/>
  <c r="L30" i="1" s="1"/>
  <c r="C24" i="1"/>
  <c r="C26" i="1" s="1"/>
  <c r="AR32" i="1" l="1"/>
  <c r="AO32" i="1"/>
  <c r="G28" i="1"/>
  <c r="G29" i="1" s="1"/>
  <c r="G44" i="1"/>
  <c r="C28" i="1"/>
  <c r="C29" i="1" s="1"/>
  <c r="C44" i="1"/>
  <c r="F28" i="1"/>
  <c r="F44" i="1"/>
  <c r="O28" i="1"/>
  <c r="O44" i="1"/>
  <c r="T28" i="1"/>
  <c r="T44" i="1"/>
  <c r="Q24" i="1"/>
  <c r="Q26" i="1" s="1"/>
  <c r="Q40" i="1"/>
  <c r="X40" i="1"/>
  <c r="R40" i="1"/>
  <c r="W24" i="1"/>
  <c r="W26" i="1" s="1"/>
  <c r="W40" i="1"/>
  <c r="S40" i="1"/>
  <c r="H40" i="1"/>
  <c r="R28" i="1"/>
  <c r="R44" i="1"/>
  <c r="G40" i="1"/>
  <c r="I40" i="1"/>
  <c r="M40" i="1"/>
  <c r="X28" i="1"/>
  <c r="X44" i="1"/>
  <c r="M28" i="1"/>
  <c r="M44" i="1"/>
  <c r="S28" i="1"/>
  <c r="S44" i="1"/>
  <c r="Y28" i="1"/>
  <c r="O40" i="1"/>
  <c r="D28" i="1"/>
  <c r="D29" i="1" s="1"/>
  <c r="D44" i="1"/>
  <c r="T40" i="1"/>
  <c r="N40" i="1"/>
  <c r="U24" i="1"/>
  <c r="U26" i="1" s="1"/>
  <c r="U40" i="1"/>
  <c r="J24" i="1"/>
  <c r="J26" i="1" s="1"/>
  <c r="J40" i="1"/>
  <c r="L28" i="1"/>
  <c r="L44" i="1"/>
  <c r="H28" i="1"/>
  <c r="H29" i="1" s="1"/>
  <c r="H44" i="1"/>
  <c r="E28" i="1"/>
  <c r="E29" i="1" s="1"/>
  <c r="E44" i="1"/>
  <c r="I28" i="1"/>
  <c r="I29" i="1" s="1"/>
  <c r="I44" i="1"/>
  <c r="N28" i="1"/>
  <c r="N44" i="1"/>
  <c r="AP32" i="1"/>
  <c r="V24" i="1"/>
  <c r="V26" i="1" s="1"/>
  <c r="V40" i="1"/>
  <c r="K24" i="1"/>
  <c r="K26" i="1" s="1"/>
  <c r="K40" i="1"/>
  <c r="F40" i="1"/>
  <c r="P24" i="1"/>
  <c r="P26" i="1" s="1"/>
  <c r="P40" i="1"/>
  <c r="L40" i="1"/>
  <c r="B28" i="1"/>
  <c r="B44" i="1"/>
  <c r="L29" i="1"/>
  <c r="M30" i="1"/>
  <c r="M29" i="1" s="1"/>
  <c r="F29" i="1"/>
  <c r="V28" i="1" l="1"/>
  <c r="V44" i="1"/>
  <c r="B29" i="1"/>
  <c r="K28" i="1"/>
  <c r="K29" i="1" s="1"/>
  <c r="K44" i="1"/>
  <c r="Q28" i="1"/>
  <c r="Q44" i="1"/>
  <c r="U28" i="1"/>
  <c r="U44" i="1"/>
  <c r="P28" i="1"/>
  <c r="P44" i="1"/>
  <c r="J28" i="1"/>
  <c r="J29" i="1" s="1"/>
  <c r="J44" i="1"/>
  <c r="W28" i="1"/>
  <c r="W44" i="1"/>
  <c r="N30" i="1"/>
  <c r="N29" i="1" s="1"/>
  <c r="O30" i="1" l="1"/>
  <c r="O29" i="1" s="1"/>
  <c r="P30" i="1" l="1"/>
  <c r="P29" i="1" s="1"/>
  <c r="Q30" i="1" l="1"/>
  <c r="Q29" i="1" s="1"/>
  <c r="R30" i="1" l="1"/>
  <c r="R29" i="1" s="1"/>
  <c r="S30" i="1" l="1"/>
  <c r="S29" i="1" s="1"/>
  <c r="T30" i="1" l="1"/>
  <c r="T29" i="1" s="1"/>
  <c r="U30" i="1" l="1"/>
  <c r="U29" i="1" s="1"/>
  <c r="V30" i="1" l="1"/>
  <c r="V29" i="1" s="1"/>
  <c r="W30" i="1" l="1"/>
  <c r="X30" i="1" l="1"/>
  <c r="W29" i="1"/>
  <c r="Y30" i="1" l="1"/>
  <c r="X29" i="1"/>
  <c r="Y29" i="1" l="1"/>
</calcChain>
</file>

<file path=xl/sharedStrings.xml><?xml version="1.0" encoding="utf-8"?>
<sst xmlns="http://schemas.openxmlformats.org/spreadsheetml/2006/main" count="393" uniqueCount="334">
  <si>
    <t>Price</t>
  </si>
  <si>
    <t>Shares</t>
  </si>
  <si>
    <t>MC</t>
  </si>
  <si>
    <t>Cash</t>
  </si>
  <si>
    <t>Debt</t>
  </si>
  <si>
    <t>EV</t>
  </si>
  <si>
    <t>Americas</t>
  </si>
  <si>
    <t>Main</t>
  </si>
  <si>
    <t>Europe</t>
  </si>
  <si>
    <t>China</t>
  </si>
  <si>
    <t>Japan</t>
  </si>
  <si>
    <t>APAC</t>
  </si>
  <si>
    <t>HoloLens</t>
  </si>
  <si>
    <t>QuantumPad</t>
  </si>
  <si>
    <t>NanoBot</t>
  </si>
  <si>
    <t>EnergyCore</t>
  </si>
  <si>
    <t>CloudMatrix</t>
  </si>
  <si>
    <t>UnitPrice</t>
  </si>
  <si>
    <t>Products</t>
  </si>
  <si>
    <t>Revenue</t>
  </si>
  <si>
    <t>COGS</t>
  </si>
  <si>
    <t>Gross Profit</t>
  </si>
  <si>
    <t>R&amp;D</t>
  </si>
  <si>
    <t>SGA</t>
  </si>
  <si>
    <t>OpEx</t>
  </si>
  <si>
    <t>OpInc</t>
  </si>
  <si>
    <t>Interest</t>
  </si>
  <si>
    <t>Pretax Income</t>
  </si>
  <si>
    <t>Taxes</t>
  </si>
  <si>
    <t>Net Income</t>
  </si>
  <si>
    <t>EPS</t>
  </si>
  <si>
    <t>Revenue y/y</t>
  </si>
  <si>
    <t>Y1Q1</t>
  </si>
  <si>
    <t>Y1Q2</t>
  </si>
  <si>
    <t>Y1Q3</t>
  </si>
  <si>
    <t>Y1Q4</t>
  </si>
  <si>
    <t>ASP</t>
  </si>
  <si>
    <t>Mac</t>
  </si>
  <si>
    <t>iPad</t>
  </si>
  <si>
    <t>Wearables</t>
  </si>
  <si>
    <t>Services Margin</t>
  </si>
  <si>
    <t>Products Margin</t>
  </si>
  <si>
    <t>Operating Margin</t>
  </si>
  <si>
    <t>Net Cash</t>
  </si>
  <si>
    <t>VTR</t>
  </si>
  <si>
    <t>PP&amp;E</t>
  </si>
  <si>
    <t>ONCL</t>
  </si>
  <si>
    <t>SE</t>
  </si>
  <si>
    <t>Model NI</t>
  </si>
  <si>
    <t>Reported NI</t>
  </si>
  <si>
    <t>SEC</t>
  </si>
  <si>
    <t>Other</t>
  </si>
  <si>
    <t>WC</t>
  </si>
  <si>
    <t>CFO</t>
  </si>
  <si>
    <t>CapEx</t>
  </si>
  <si>
    <t>Explanations of Each Part</t>
  </si>
  <si>
    <r>
      <t>1. Americas</t>
    </r>
    <r>
      <rPr>
        <sz val="11"/>
        <color theme="1"/>
        <rFont val="Calibri"/>
        <family val="2"/>
        <scheme val="minor"/>
      </rPr>
      <t xml:space="preserve">: </t>
    </r>
  </si>
  <si>
    <t>Revenue or sales from North, Central, and South America.</t>
  </si>
  <si>
    <r>
      <t>2. Europe</t>
    </r>
    <r>
      <rPr>
        <sz val="11"/>
        <color theme="1"/>
        <rFont val="Calibri"/>
        <family val="2"/>
        <scheme val="minor"/>
      </rPr>
      <t xml:space="preserve">: </t>
    </r>
  </si>
  <si>
    <t>Revenue or sales from European markets.</t>
  </si>
  <si>
    <r>
      <t>3. China</t>
    </r>
    <r>
      <rPr>
        <sz val="11"/>
        <color theme="1"/>
        <rFont val="Calibri"/>
        <family val="2"/>
        <scheme val="minor"/>
      </rPr>
      <t xml:space="preserve">: </t>
    </r>
  </si>
  <si>
    <t>Revenue or sales specifically from China.</t>
  </si>
  <si>
    <r>
      <t>4. Japan</t>
    </r>
    <r>
      <rPr>
        <sz val="11"/>
        <color theme="1"/>
        <rFont val="Calibri"/>
        <family val="2"/>
        <scheme val="minor"/>
      </rPr>
      <t xml:space="preserve">: </t>
    </r>
  </si>
  <si>
    <t>Revenue or sales from Japan.</t>
  </si>
  <si>
    <r>
      <t>5. APAC</t>
    </r>
    <r>
      <rPr>
        <sz val="11"/>
        <color theme="1"/>
        <rFont val="Calibri"/>
        <family val="2"/>
        <scheme val="minor"/>
      </rPr>
      <t xml:space="preserve">: </t>
    </r>
  </si>
  <si>
    <t>Revenue or sales from the Asia-Pacific region (excluding Japan and China).</t>
  </si>
  <si>
    <r>
      <t>6. iPhone Units</t>
    </r>
    <r>
      <rPr>
        <sz val="11"/>
        <color theme="1"/>
        <rFont val="Calibri"/>
        <family val="2"/>
        <scheme val="minor"/>
      </rPr>
      <t xml:space="preserve">: </t>
    </r>
  </si>
  <si>
    <t>Number of iPhone units sold (to be replaced with a generic product for a different company).</t>
  </si>
  <si>
    <r>
      <t>7. ASP</t>
    </r>
    <r>
      <rPr>
        <sz val="11"/>
        <color theme="1"/>
        <rFont val="Calibri"/>
        <family val="2"/>
        <scheme val="minor"/>
      </rPr>
      <t xml:space="preserve">: </t>
    </r>
  </si>
  <si>
    <t>Average Selling Price, the average price at which products are sold.</t>
  </si>
  <si>
    <r>
      <t>8. Mac</t>
    </r>
    <r>
      <rPr>
        <sz val="11"/>
        <color theme="1"/>
        <rFont val="Calibri"/>
        <family val="2"/>
        <scheme val="minor"/>
      </rPr>
      <t xml:space="preserve">: </t>
    </r>
  </si>
  <si>
    <t>Revenue or units sold for Mac computers (to be replaced with a generic product).</t>
  </si>
  <si>
    <r>
      <t>9. iPad</t>
    </r>
    <r>
      <rPr>
        <sz val="11"/>
        <color theme="1"/>
        <rFont val="Calibri"/>
        <family val="2"/>
        <scheme val="minor"/>
      </rPr>
      <t xml:space="preserve">: </t>
    </r>
  </si>
  <si>
    <t>Revenue or units sold for iPads (to be replaced with a generic product).</t>
  </si>
  <si>
    <r>
      <t>10. Wearables</t>
    </r>
    <r>
      <rPr>
        <sz val="11"/>
        <color theme="1"/>
        <rFont val="Calibri"/>
        <family val="2"/>
        <scheme val="minor"/>
      </rPr>
      <t xml:space="preserve">: </t>
    </r>
  </si>
  <si>
    <t>Revenue from wearable tech (e.g., smartwatches; to be replaced with a generic product).</t>
  </si>
  <si>
    <r>
      <t>11. Services</t>
    </r>
    <r>
      <rPr>
        <sz val="11"/>
        <color theme="1"/>
        <rFont val="Calibri"/>
        <family val="2"/>
        <scheme val="minor"/>
      </rPr>
      <t xml:space="preserve">: </t>
    </r>
  </si>
  <si>
    <t>Revenue from service offerings (e.g., subscriptions, cloud services).</t>
  </si>
  <si>
    <r>
      <t>12. Revenue</t>
    </r>
    <r>
      <rPr>
        <sz val="11"/>
        <color theme="1"/>
        <rFont val="Calibri"/>
        <family val="2"/>
        <scheme val="minor"/>
      </rPr>
      <t xml:space="preserve">: </t>
    </r>
  </si>
  <si>
    <t>Total income from all sales and services.</t>
  </si>
  <si>
    <r>
      <t>13. COP</t>
    </r>
    <r>
      <rPr>
        <sz val="11"/>
        <color theme="1"/>
        <rFont val="Calibri"/>
        <family val="2"/>
        <scheme val="minor"/>
      </rPr>
      <t xml:space="preserve">: </t>
    </r>
  </si>
  <si>
    <t>Cost of Products, the direct cost to produce goods sold.</t>
  </si>
  <si>
    <r>
      <t>14. COGS</t>
    </r>
    <r>
      <rPr>
        <sz val="11"/>
        <color theme="1"/>
        <rFont val="Calibri"/>
        <family val="2"/>
        <scheme val="minor"/>
      </rPr>
      <t xml:space="preserve">: </t>
    </r>
  </si>
  <si>
    <t>Cost of Goods Sold, total cost of producing goods, including materials and labor.</t>
  </si>
  <si>
    <r>
      <t>15. Gross Profit</t>
    </r>
    <r>
      <rPr>
        <sz val="11"/>
        <color theme="1"/>
        <rFont val="Calibri"/>
        <family val="2"/>
        <scheme val="minor"/>
      </rPr>
      <t>:</t>
    </r>
  </si>
  <si>
    <t xml:space="preserve"> Revenue minus COGS, showing profit before operating expenses.</t>
  </si>
  <si>
    <r>
      <t>16. R&amp;D</t>
    </r>
    <r>
      <rPr>
        <sz val="11"/>
        <color theme="1"/>
        <rFont val="Calibri"/>
        <family val="2"/>
        <scheme val="minor"/>
      </rPr>
      <t xml:space="preserve">: </t>
    </r>
  </si>
  <si>
    <t>Research and Development expenses, costs for innovation and product development.</t>
  </si>
  <si>
    <r>
      <t>17. SGA</t>
    </r>
    <r>
      <rPr>
        <sz val="11"/>
        <color theme="1"/>
        <rFont val="Calibri"/>
        <family val="2"/>
        <scheme val="minor"/>
      </rPr>
      <t xml:space="preserve">: </t>
    </r>
  </si>
  <si>
    <t>Selling, General, and Administrative expenses, overhead costs like marketing and salaries.</t>
  </si>
  <si>
    <r>
      <t>18. OpEx</t>
    </r>
    <r>
      <rPr>
        <sz val="11"/>
        <color theme="1"/>
        <rFont val="Calibri"/>
        <family val="2"/>
        <scheme val="minor"/>
      </rPr>
      <t xml:space="preserve">: </t>
    </r>
  </si>
  <si>
    <t>Operating Expenses, total of R&amp;D and SGA.</t>
  </si>
  <si>
    <r>
      <t>19. OpInc</t>
    </r>
    <r>
      <rPr>
        <sz val="11"/>
        <color theme="1"/>
        <rFont val="Calibri"/>
        <family val="2"/>
        <scheme val="minor"/>
      </rPr>
      <t>:</t>
    </r>
  </si>
  <si>
    <t xml:space="preserve"> Operating Income, gross profit minus operating expenses.</t>
  </si>
  <si>
    <r>
      <t>20. Interest</t>
    </r>
    <r>
      <rPr>
        <sz val="11"/>
        <color theme="1"/>
        <rFont val="Calibri"/>
        <family val="2"/>
        <scheme val="minor"/>
      </rPr>
      <t xml:space="preserve">: </t>
    </r>
  </si>
  <si>
    <t>Interest expenses on debt.</t>
  </si>
  <si>
    <r>
      <t>21. PretaxIncome</t>
    </r>
    <r>
      <rPr>
        <sz val="11"/>
        <color theme="1"/>
        <rFont val="Calibri"/>
        <family val="2"/>
        <scheme val="minor"/>
      </rPr>
      <t xml:space="preserve">: </t>
    </r>
  </si>
  <si>
    <t>Income before taxes, after subtracting interest from operating income.</t>
  </si>
  <si>
    <r>
      <t>22. Taxes</t>
    </r>
    <r>
      <rPr>
        <sz val="11"/>
        <color theme="1"/>
        <rFont val="Calibri"/>
        <family val="2"/>
        <scheme val="minor"/>
      </rPr>
      <t xml:space="preserve">: </t>
    </r>
  </si>
  <si>
    <t>Tax expenses paid.</t>
  </si>
  <si>
    <r>
      <t>23. Net Income</t>
    </r>
    <r>
      <rPr>
        <sz val="11"/>
        <color theme="1"/>
        <rFont val="Calibri"/>
        <family val="2"/>
        <scheme val="minor"/>
      </rPr>
      <t xml:space="preserve">: </t>
    </r>
  </si>
  <si>
    <t>Profit after taxes, the final earnings.</t>
  </si>
  <si>
    <r>
      <t>24. EPS</t>
    </r>
    <r>
      <rPr>
        <sz val="11"/>
        <color theme="1"/>
        <rFont val="Calibri"/>
        <family val="2"/>
        <scheme val="minor"/>
      </rPr>
      <t xml:space="preserve">: </t>
    </r>
  </si>
  <si>
    <t>Earnings Per Share, net income divided by outstanding shares.</t>
  </si>
  <si>
    <r>
      <t>25. Shares</t>
    </r>
    <r>
      <rPr>
        <sz val="11"/>
        <color theme="1"/>
        <rFont val="Calibri"/>
        <family val="2"/>
        <scheme val="minor"/>
      </rPr>
      <t xml:space="preserve">: </t>
    </r>
  </si>
  <si>
    <t>Number of outstanding shares of the company.</t>
  </si>
  <si>
    <r>
      <t>26. iPhone y/y</t>
    </r>
    <r>
      <rPr>
        <sz val="11"/>
        <color theme="1"/>
        <rFont val="Calibri"/>
        <family val="2"/>
        <scheme val="minor"/>
      </rPr>
      <t xml:space="preserve">: </t>
    </r>
  </si>
  <si>
    <t>Year-over-year growth rate for iPhone sales (to be replaced with a generic product).</t>
  </si>
  <si>
    <r>
      <t>27. Services y/y</t>
    </r>
    <r>
      <rPr>
        <sz val="11"/>
        <color theme="1"/>
        <rFont val="Calibri"/>
        <family val="2"/>
        <scheme val="minor"/>
      </rPr>
      <t xml:space="preserve">: </t>
    </r>
  </si>
  <si>
    <t>Year-over-year growth rate for services revenue.</t>
  </si>
  <si>
    <r>
      <t>28. Gross Margin</t>
    </r>
    <r>
      <rPr>
        <sz val="11"/>
        <color theme="1"/>
        <rFont val="Calibri"/>
        <family val="2"/>
        <scheme val="minor"/>
      </rPr>
      <t xml:space="preserve">: </t>
    </r>
  </si>
  <si>
    <t>Gross profit as a percentage of revenue, showing profitability.</t>
  </si>
  <si>
    <r>
      <t>29. Services Margin</t>
    </r>
    <r>
      <rPr>
        <sz val="11"/>
        <color theme="1"/>
        <rFont val="Calibri"/>
        <family val="2"/>
        <scheme val="minor"/>
      </rPr>
      <t xml:space="preserve">: </t>
    </r>
  </si>
  <si>
    <t>Profit margin specifically for services.</t>
  </si>
  <si>
    <r>
      <t>30. Products Margin</t>
    </r>
    <r>
      <rPr>
        <sz val="11"/>
        <color theme="1"/>
        <rFont val="Calibri"/>
        <family val="2"/>
        <scheme val="minor"/>
      </rPr>
      <t xml:space="preserve">: </t>
    </r>
  </si>
  <si>
    <t>Profit margin for physical products.</t>
  </si>
  <si>
    <r>
      <t>31. Operating Margin</t>
    </r>
    <r>
      <rPr>
        <sz val="11"/>
        <color theme="1"/>
        <rFont val="Calibri"/>
        <family val="2"/>
        <scheme val="minor"/>
      </rPr>
      <t xml:space="preserve">: </t>
    </r>
  </si>
  <si>
    <t>Operating income as a percentage of revenue.</t>
  </si>
  <si>
    <r>
      <t>32. Tax Rate</t>
    </r>
    <r>
      <rPr>
        <sz val="11"/>
        <color theme="1"/>
        <rFont val="Calibri"/>
        <family val="2"/>
        <scheme val="minor"/>
      </rPr>
      <t xml:space="preserve">: </t>
    </r>
  </si>
  <si>
    <t>Percentage of pretax income paid as taxes.</t>
  </si>
  <si>
    <r>
      <t>33. EPS y/y</t>
    </r>
    <r>
      <rPr>
        <sz val="11"/>
        <color theme="1"/>
        <rFont val="Calibri"/>
        <family val="2"/>
        <scheme val="minor"/>
      </rPr>
      <t xml:space="preserve">: </t>
    </r>
  </si>
  <si>
    <t>Year-over-year growth rate for EPS.</t>
  </si>
  <si>
    <r>
      <t>34. Employees</t>
    </r>
    <r>
      <rPr>
        <sz val="11"/>
        <color theme="1"/>
        <rFont val="Calibri"/>
        <family val="2"/>
        <scheme val="minor"/>
      </rPr>
      <t>:</t>
    </r>
  </si>
  <si>
    <t xml:space="preserve"> Number of employees in the company.</t>
  </si>
  <si>
    <r>
      <t>35. Net Cash</t>
    </r>
    <r>
      <rPr>
        <sz val="11"/>
        <color theme="1"/>
        <rFont val="Calibri"/>
        <family val="2"/>
        <scheme val="minor"/>
      </rPr>
      <t xml:space="preserve">: </t>
    </r>
  </si>
  <si>
    <t>Cash minus debt, showing liquidity.</t>
  </si>
  <si>
    <r>
      <t>36. Cash</t>
    </r>
    <r>
      <rPr>
        <sz val="11"/>
        <color theme="1"/>
        <rFont val="Calibri"/>
        <family val="2"/>
        <scheme val="minor"/>
      </rPr>
      <t xml:space="preserve">: </t>
    </r>
  </si>
  <si>
    <t>Total cash reserves.</t>
  </si>
  <si>
    <r>
      <t>37. AR</t>
    </r>
    <r>
      <rPr>
        <sz val="11"/>
        <color theme="1"/>
        <rFont val="Calibri"/>
        <family val="2"/>
        <scheme val="minor"/>
      </rPr>
      <t xml:space="preserve">: </t>
    </r>
  </si>
  <si>
    <t>Accounts Receivable, money owed to the company by customers.</t>
  </si>
  <si>
    <r>
      <t>38. Inventories</t>
    </r>
    <r>
      <rPr>
        <sz val="11"/>
        <color theme="1"/>
        <rFont val="Calibri"/>
        <family val="2"/>
        <scheme val="minor"/>
      </rPr>
      <t xml:space="preserve">: </t>
    </r>
  </si>
  <si>
    <t>Value of unsold goods or products in stock.</t>
  </si>
  <si>
    <r>
      <t>39. VTR</t>
    </r>
    <r>
      <rPr>
        <sz val="11"/>
        <color theme="1"/>
        <rFont val="Calibri"/>
        <family val="2"/>
        <scheme val="minor"/>
      </rPr>
      <t xml:space="preserve">: </t>
    </r>
  </si>
  <si>
    <t>Likely "Value to Risk," a risk management metric (context unclear).</t>
  </si>
  <si>
    <r>
      <t>40. OCA</t>
    </r>
    <r>
      <rPr>
        <sz val="11"/>
        <color theme="1"/>
        <rFont val="Calibri"/>
        <family val="2"/>
        <scheme val="minor"/>
      </rPr>
      <t xml:space="preserve">: </t>
    </r>
  </si>
  <si>
    <t>Other Current Assets, short-term assets like prepaid expenses.</t>
  </si>
  <si>
    <r>
      <t>41. PP&amp;E</t>
    </r>
    <r>
      <rPr>
        <sz val="11"/>
        <color theme="1"/>
        <rFont val="Calibri"/>
        <family val="2"/>
        <scheme val="minor"/>
      </rPr>
      <t xml:space="preserve">: </t>
    </r>
  </si>
  <si>
    <t>Property, Plant, and Equipment, value of physical assets.</t>
  </si>
  <si>
    <r>
      <t>42. ONCA</t>
    </r>
    <r>
      <rPr>
        <sz val="11"/>
        <color theme="1"/>
        <rFont val="Calibri"/>
        <family val="2"/>
        <scheme val="minor"/>
      </rPr>
      <t xml:space="preserve">: </t>
    </r>
  </si>
  <si>
    <t>Other Non-Current Assets, long-term assets like patents.</t>
  </si>
  <si>
    <r>
      <t>43. Assets</t>
    </r>
    <r>
      <rPr>
        <sz val="11"/>
        <color theme="1"/>
        <rFont val="Calibri"/>
        <family val="2"/>
        <scheme val="minor"/>
      </rPr>
      <t xml:space="preserve">: </t>
    </r>
  </si>
  <si>
    <t>Total assets, the sum of all company resources.</t>
  </si>
  <si>
    <r>
      <t>44. AP</t>
    </r>
    <r>
      <rPr>
        <sz val="11"/>
        <color theme="1"/>
        <rFont val="Calibri"/>
        <family val="2"/>
        <scheme val="minor"/>
      </rPr>
      <t xml:space="preserve">: </t>
    </r>
  </si>
  <si>
    <t>Accounts Payable, money the company owes to suppliers.</t>
  </si>
  <si>
    <r>
      <t>45. OCL</t>
    </r>
    <r>
      <rPr>
        <sz val="11"/>
        <color theme="1"/>
        <rFont val="Calibri"/>
        <family val="2"/>
        <scheme val="minor"/>
      </rPr>
      <t xml:space="preserve">: </t>
    </r>
  </si>
  <si>
    <t>Other Current Liabilities, short-term debts or obligations.</t>
  </si>
  <si>
    <r>
      <t>46. DR</t>
    </r>
    <r>
      <rPr>
        <sz val="11"/>
        <color theme="1"/>
        <rFont val="Calibri"/>
        <family val="2"/>
        <scheme val="minor"/>
      </rPr>
      <t xml:space="preserve">: </t>
    </r>
  </si>
  <si>
    <t>Deferred Revenue, payments received in advance for future goods/services.</t>
  </si>
  <si>
    <r>
      <t>47. Debt</t>
    </r>
    <r>
      <rPr>
        <sz val="11"/>
        <color theme="1"/>
        <rFont val="Calibri"/>
        <family val="2"/>
        <scheme val="minor"/>
      </rPr>
      <t xml:space="preserve">: </t>
    </r>
  </si>
  <si>
    <t>Total debt owed by the company.</t>
  </si>
  <si>
    <r>
      <t>48. ONCL</t>
    </r>
    <r>
      <rPr>
        <sz val="11"/>
        <color theme="1"/>
        <rFont val="Calibri"/>
        <family val="2"/>
        <scheme val="minor"/>
      </rPr>
      <t xml:space="preserve">: </t>
    </r>
  </si>
  <si>
    <t>Other Non-Current Liabilities, long-term obligations.</t>
  </si>
  <si>
    <r>
      <t>49. SE</t>
    </r>
    <r>
      <rPr>
        <sz val="11"/>
        <color theme="1"/>
        <rFont val="Calibri"/>
        <family val="2"/>
        <scheme val="minor"/>
      </rPr>
      <t xml:space="preserve">: </t>
    </r>
  </si>
  <si>
    <t>Shareholders’ Equity, the company’s net worth for shareholders.</t>
  </si>
  <si>
    <r>
      <t>50. L+E</t>
    </r>
    <r>
      <rPr>
        <sz val="11"/>
        <color theme="1"/>
        <rFont val="Calibri"/>
        <family val="2"/>
        <scheme val="minor"/>
      </rPr>
      <t xml:space="preserve">: </t>
    </r>
  </si>
  <si>
    <t>Liabilities plus Equity, the total balance sheet value.</t>
  </si>
  <si>
    <r>
      <t>51. Model NI</t>
    </r>
    <r>
      <rPr>
        <sz val="11"/>
        <color theme="1"/>
        <rFont val="Calibri"/>
        <family val="2"/>
        <scheme val="minor"/>
      </rPr>
      <t xml:space="preserve">: </t>
    </r>
  </si>
  <si>
    <t>Modeled Net Income, a projected or estimated net income.</t>
  </si>
  <si>
    <r>
      <t>52. Reported NI</t>
    </r>
    <r>
      <rPr>
        <sz val="11"/>
        <color theme="1"/>
        <rFont val="Calibri"/>
        <family val="2"/>
        <scheme val="minor"/>
      </rPr>
      <t xml:space="preserve">: </t>
    </r>
  </si>
  <si>
    <t>Actual Net Income as reported in financial statements.</t>
  </si>
  <si>
    <r>
      <t>53. DBA</t>
    </r>
    <r>
      <rPr>
        <sz val="11"/>
        <color theme="1"/>
        <rFont val="Calibri"/>
        <family val="2"/>
        <scheme val="minor"/>
      </rPr>
      <t xml:space="preserve">: </t>
    </r>
  </si>
  <si>
    <t>Depreciation, Amortization, and other adjustments (context unclear).</t>
  </si>
  <si>
    <r>
      <t>54. SEC</t>
    </r>
    <r>
      <rPr>
        <sz val="11"/>
        <color theme="1"/>
        <rFont val="Calibri"/>
        <family val="2"/>
        <scheme val="minor"/>
      </rPr>
      <t xml:space="preserve">: </t>
    </r>
  </si>
  <si>
    <t>Securities and Exchange Commission filings or related data.</t>
  </si>
  <si>
    <r>
      <t>55. Other</t>
    </r>
    <r>
      <rPr>
        <sz val="11"/>
        <color theme="1"/>
        <rFont val="Calibri"/>
        <family val="2"/>
        <scheme val="minor"/>
      </rPr>
      <t xml:space="preserve">: </t>
    </r>
  </si>
  <si>
    <t>Miscellaneous financial data.</t>
  </si>
  <si>
    <r>
      <t>56. WC</t>
    </r>
    <r>
      <rPr>
        <sz val="11"/>
        <color theme="1"/>
        <rFont val="Calibri"/>
        <family val="2"/>
        <scheme val="minor"/>
      </rPr>
      <t xml:space="preserve">: </t>
    </r>
  </si>
  <si>
    <t>Working Capital, cash available for daily operations.</t>
  </si>
  <si>
    <r>
      <t>57. CFO</t>
    </r>
    <r>
      <rPr>
        <sz val="11"/>
        <color theme="1"/>
        <rFont val="Calibri"/>
        <family val="2"/>
        <scheme val="minor"/>
      </rPr>
      <t xml:space="preserve">: </t>
    </r>
  </si>
  <si>
    <t>Cash Flow from Operations, cash generated from core business activities.</t>
  </si>
  <si>
    <r>
      <t>58. CapEx</t>
    </r>
    <r>
      <rPr>
        <sz val="11"/>
        <color theme="1"/>
        <rFont val="Calibri"/>
        <family val="2"/>
        <scheme val="minor"/>
      </rPr>
      <t xml:space="preserve">: </t>
    </r>
  </si>
  <si>
    <t>Capital Expenditure, spending on assets like equipment.</t>
  </si>
  <si>
    <r>
      <t>59. CapEx</t>
    </r>
    <r>
      <rPr>
        <sz val="11"/>
        <color theme="1"/>
        <rFont val="Calibri"/>
        <family val="2"/>
        <scheme val="minor"/>
      </rPr>
      <t xml:space="preserve">: </t>
    </r>
  </si>
  <si>
    <t>Repeated, likely emphasizing capital spending trends.</t>
  </si>
  <si>
    <r>
      <t>60. Other</t>
    </r>
    <r>
      <rPr>
        <sz val="11"/>
        <color theme="1"/>
        <rFont val="Calibri"/>
        <family val="2"/>
        <scheme val="minor"/>
      </rPr>
      <t xml:space="preserve">: </t>
    </r>
  </si>
  <si>
    <t>Repeated, for additional miscellaneous financial data.</t>
  </si>
  <si>
    <r>
      <t>61. CFFI</t>
    </r>
    <r>
      <rPr>
        <sz val="11"/>
        <color theme="1"/>
        <rFont val="Calibri"/>
        <family val="2"/>
        <scheme val="minor"/>
      </rPr>
      <t xml:space="preserve">: </t>
    </r>
  </si>
  <si>
    <t>Cash Flow from Financing and Investing, cash movements from investments or loans.</t>
  </si>
  <si>
    <r>
      <t>62. ESOP Tax</t>
    </r>
    <r>
      <rPr>
        <sz val="11"/>
        <color theme="1"/>
        <rFont val="Calibri"/>
        <family val="2"/>
        <scheme val="minor"/>
      </rPr>
      <t xml:space="preserve">: </t>
    </r>
  </si>
  <si>
    <t>Tax related to Employee Stock Ownership Plans.</t>
  </si>
  <si>
    <r>
      <t>63. Dividends</t>
    </r>
    <r>
      <rPr>
        <sz val="11"/>
        <color theme="1"/>
        <rFont val="Calibri"/>
        <family val="2"/>
        <scheme val="minor"/>
      </rPr>
      <t xml:space="preserve">: </t>
    </r>
  </si>
  <si>
    <t>Payments made to shareholders.</t>
  </si>
  <si>
    <r>
      <t>64. Buybacks</t>
    </r>
    <r>
      <rPr>
        <sz val="11"/>
        <color theme="1"/>
        <rFont val="Calibri"/>
        <family val="2"/>
        <scheme val="minor"/>
      </rPr>
      <t xml:space="preserve">: </t>
    </r>
  </si>
  <si>
    <t>Money spent on repurchasing company shares.</t>
  </si>
  <si>
    <r>
      <t>65. Debt</t>
    </r>
    <r>
      <rPr>
        <sz val="11"/>
        <color theme="1"/>
        <rFont val="Calibri"/>
        <family val="2"/>
        <scheme val="minor"/>
      </rPr>
      <t xml:space="preserve">: </t>
    </r>
  </si>
  <si>
    <t>Repeated, possibly focusing on debt trends.</t>
  </si>
  <si>
    <r>
      <t>66. CFO</t>
    </r>
    <r>
      <rPr>
        <sz val="11"/>
        <color theme="1"/>
        <rFont val="Calibri"/>
        <family val="2"/>
        <scheme val="minor"/>
      </rPr>
      <t xml:space="preserve">: </t>
    </r>
  </si>
  <si>
    <t>Repeated, likely emphasizing cash flow trends.</t>
  </si>
  <si>
    <r>
      <t>67. CIC</t>
    </r>
    <r>
      <rPr>
        <sz val="11"/>
        <color theme="1"/>
        <rFont val="Calibri"/>
        <family val="2"/>
        <scheme val="minor"/>
      </rPr>
      <t xml:space="preserve">: </t>
    </r>
  </si>
  <si>
    <t>Possibly "Cash in Circulation" or another financial metric.</t>
  </si>
  <si>
    <r>
      <t>68. FCI</t>
    </r>
    <r>
      <rPr>
        <sz val="11"/>
        <color theme="1"/>
        <rFont val="Calibri"/>
        <family val="2"/>
        <scheme val="minor"/>
      </rPr>
      <t xml:space="preserve">: </t>
    </r>
  </si>
  <si>
    <t>Likely "Fixed Capital Investment," investments in fixed assets.</t>
  </si>
  <si>
    <r>
      <t>69. FCF</t>
    </r>
    <r>
      <rPr>
        <sz val="11"/>
        <color theme="1"/>
        <rFont val="Calibri"/>
        <family val="2"/>
        <scheme val="minor"/>
      </rPr>
      <t xml:space="preserve">: </t>
    </r>
  </si>
  <si>
    <t>Free Cash Flow, cash remaining after operating expenses and CapEx.</t>
  </si>
  <si>
    <r>
      <t>70. TTM</t>
    </r>
    <r>
      <rPr>
        <sz val="11"/>
        <color theme="1"/>
        <rFont val="Calibri"/>
        <family val="2"/>
        <scheme val="minor"/>
      </rPr>
      <t xml:space="preserve">: </t>
    </r>
  </si>
  <si>
    <t>Trailing Twelve Months, financial data over the past year.</t>
  </si>
  <si>
    <t>Grouping into Categories/Segments</t>
  </si>
  <si>
    <t>Greographic Markets:</t>
  </si>
  <si>
    <t>Product and Service Categories</t>
  </si>
  <si>
    <t>iPhone Units</t>
  </si>
  <si>
    <t>iPhone y/y</t>
  </si>
  <si>
    <t>Services y/y</t>
  </si>
  <si>
    <t>Income Statement Metrics</t>
  </si>
  <si>
    <t>COP</t>
  </si>
  <si>
    <t>Gross Margin</t>
  </si>
  <si>
    <t>Tax Rate</t>
  </si>
  <si>
    <t>EPS Y/Y</t>
  </si>
  <si>
    <t>Explanation: These are core financial metrics from the income statement, showing revenue, costs and profitability</t>
  </si>
  <si>
    <t>Balance Sheets Metrics</t>
  </si>
  <si>
    <t>AR</t>
  </si>
  <si>
    <t>Invetories</t>
  </si>
  <si>
    <t>OCA</t>
  </si>
  <si>
    <t>ONCA</t>
  </si>
  <si>
    <t>Assets</t>
  </si>
  <si>
    <t>AP</t>
  </si>
  <si>
    <t>OCL</t>
  </si>
  <si>
    <t>DR</t>
  </si>
  <si>
    <t>L+E</t>
  </si>
  <si>
    <t>Explanation: These represents the company's assets, liabilities, and equity, reflecting financial positin.</t>
  </si>
  <si>
    <t>Cash Flow and Investment Metrics</t>
  </si>
  <si>
    <t>CFFO</t>
  </si>
  <si>
    <t>ESOP Tax</t>
  </si>
  <si>
    <t>Dividends</t>
  </si>
  <si>
    <t>Buybacks</t>
  </si>
  <si>
    <t>CIC</t>
  </si>
  <si>
    <t>FCI</t>
  </si>
  <si>
    <t>FCF</t>
  </si>
  <si>
    <t>TTM</t>
  </si>
  <si>
    <t>Explanation: These focus on cash flow, investments, and sharehodlers returns</t>
  </si>
  <si>
    <t>Operational Metrics</t>
  </si>
  <si>
    <t>Employees</t>
  </si>
  <si>
    <t>DBA</t>
  </si>
  <si>
    <t>Explanation: These cover operationa laspects like workforce size and regulatory filings</t>
  </si>
  <si>
    <t>Imaginaty Company and Product Setup</t>
  </si>
  <si>
    <t>Company name</t>
  </si>
  <si>
    <t>TechNova</t>
  </si>
  <si>
    <t>Products (replacing iPhone, Mac, iPad, Wearables, Services, ASP</t>
  </si>
  <si>
    <t>HoleLens</t>
  </si>
  <si>
    <t>CludMatrix</t>
  </si>
  <si>
    <t>subscription-based AI cloud service (replacing Services)</t>
  </si>
  <si>
    <t>is ASP</t>
  </si>
  <si>
    <t>holographic dipslay device (iPhone)</t>
  </si>
  <si>
    <t>quantum computing table (Mac)</t>
  </si>
  <si>
    <t>a nanotechnology health device (iPad)</t>
  </si>
  <si>
    <t>portable energy generator (Wearables)</t>
  </si>
  <si>
    <t>STRUCTURE</t>
  </si>
  <si>
    <t>Rows</t>
  </si>
  <si>
    <t>Columns</t>
  </si>
  <si>
    <t>Data</t>
  </si>
  <si>
    <t>I’ll generate realistic but fictional numbers, showing trends like growth, dips, and recovery over the years.</t>
  </si>
  <si>
    <t>Q1, Q2, Q3, Q4 for Y1 to Y8 (8 years = 32 quarters), plus an annualized column for each year (8 annualized columns).</t>
  </si>
  <si>
    <t>Same as the provided sheet, but with TechNova’s products</t>
  </si>
  <si>
    <t>DATA CREATION</t>
  </si>
  <si>
    <t>Below is the dataset for TechNova. I’ll focus on key trends:</t>
  </si>
  <si>
    <t>Revenue grows steadily with some dips (e.g., due to economic downturns).</t>
  </si>
  <si>
    <t>Product mix shifts over time (e.g., HoloLens dominates early, CloudMatrix grows later).</t>
  </si>
  <si>
    <t>Margins and EPS improve as the company matures.</t>
  </si>
  <si>
    <t>Geographic revenue shifts (e.g., APAC grows faster later on).</t>
  </si>
  <si>
    <t>Y2Q1</t>
  </si>
  <si>
    <t>Y2Q2</t>
  </si>
  <si>
    <t>Y2Q3</t>
  </si>
  <si>
    <t>Y2Q4</t>
  </si>
  <si>
    <t>Y3Q1</t>
  </si>
  <si>
    <t>Y3Q2</t>
  </si>
  <si>
    <t>Y3Q3</t>
  </si>
  <si>
    <t>Y3Q4</t>
  </si>
  <si>
    <t>Y4Q1</t>
  </si>
  <si>
    <t>Y4Q2</t>
  </si>
  <si>
    <t>Y4Q3</t>
  </si>
  <si>
    <t>Y4Q4</t>
  </si>
  <si>
    <t>Y5Q1</t>
  </si>
  <si>
    <t>Y5Q2</t>
  </si>
  <si>
    <t>Y5Q3</t>
  </si>
  <si>
    <t>Y5Q4</t>
  </si>
  <si>
    <t>Y6Q1</t>
  </si>
  <si>
    <t>Y6Q2</t>
  </si>
  <si>
    <t>Y6Q3</t>
  </si>
  <si>
    <t>Y6Q4</t>
  </si>
  <si>
    <t>Año 1</t>
  </si>
  <si>
    <t>Año 2</t>
  </si>
  <si>
    <t>Año 3</t>
  </si>
  <si>
    <t>Año 4</t>
  </si>
  <si>
    <t>Año 5</t>
  </si>
  <si>
    <t>Año 6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</si>
  <si>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</si>
  <si>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</si>
  <si>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</si>
  <si>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</si>
  <si>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</si>
  <si>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</si>
  <si>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</si>
  <si>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</si>
  <si>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</si>
  <si>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</si>
  <si>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HoloLens y/y</t>
  </si>
  <si>
    <t>QuantumPad y/y</t>
  </si>
  <si>
    <t>NanoBot y/y</t>
  </si>
  <si>
    <t>EnergyCore y/y</t>
  </si>
  <si>
    <t>CloudMatrix y/y</t>
  </si>
  <si>
    <t>EPS y/y</t>
  </si>
  <si>
    <t>L+SE</t>
  </si>
  <si>
    <t>D&amp;A</t>
  </si>
  <si>
    <t>SBC</t>
  </si>
  <si>
    <t xml:space="preserve">Securities </t>
  </si>
  <si>
    <t>CFFI</t>
  </si>
  <si>
    <t>CFFF</t>
  </si>
  <si>
    <t>Explanation of Values</t>
  </si>
  <si>
    <r>
      <t>1. AP (Accounts Payable)</t>
    </r>
    <r>
      <rPr>
        <sz val="11"/>
        <color theme="1"/>
        <rFont val="Calibri"/>
        <family val="2"/>
        <scheme val="minor"/>
      </rPr>
      <t>: Grows with revenue as TechNova scales, reflecting increased supplier obligations.</t>
    </r>
  </si>
  <si>
    <r>
      <t>2. OCL (Other Current Liabilities)</t>
    </r>
    <r>
      <rPr>
        <sz val="11"/>
        <color theme="1"/>
        <rFont val="Calibri"/>
        <family val="2"/>
        <scheme val="minor"/>
      </rPr>
      <t>: Scales with operations (e.g., taxes, wages due).</t>
    </r>
  </si>
  <si>
    <r>
      <t>3. DR (Deferred Revenue)</t>
    </r>
    <r>
      <rPr>
        <sz val="11"/>
        <color theme="1"/>
        <rFont val="Calibri"/>
        <family val="2"/>
        <scheme val="minor"/>
      </rPr>
      <t>: Increases as TechNova offers more subscription-based services (CloudMatrix).</t>
    </r>
  </si>
  <si>
    <r>
      <t>4. Debt</t>
    </r>
    <r>
      <rPr>
        <sz val="11"/>
        <color theme="1"/>
        <rFont val="Calibri"/>
        <family val="2"/>
        <scheme val="minor"/>
      </rPr>
      <t>: Matches the previous Debt row, decreasing as TechNova pays down debt with growing cash flows.</t>
    </r>
  </si>
  <si>
    <r>
      <t>5. ONCL (Other Non-Current Liabilities)</t>
    </r>
    <r>
      <rPr>
        <sz val="11"/>
        <color theme="1"/>
        <rFont val="Calibri"/>
        <family val="2"/>
        <scheme val="minor"/>
      </rPr>
      <t>: Grows modestly, reflecting long-term obligations like leases.</t>
    </r>
  </si>
  <si>
    <r>
      <t>6. SE (Shareholders’ Equity)</t>
    </r>
    <r>
      <rPr>
        <sz val="11"/>
        <color theme="1"/>
        <rFont val="Calibri"/>
        <family val="2"/>
        <scheme val="minor"/>
      </rPr>
      <t>: Grows with retained earnings as profits increase.</t>
    </r>
  </si>
  <si>
    <r>
      <t>7. L+E (Liabilities + Equity)</t>
    </r>
    <r>
      <rPr>
        <sz val="11"/>
        <color theme="1"/>
        <rFont val="Calibri"/>
        <family val="2"/>
        <scheme val="minor"/>
      </rPr>
      <t>: Matches the Assets row, ensuring the balance sheet balances.</t>
    </r>
  </si>
  <si>
    <r>
      <t>8. Model NI (Modeled Net Income)</t>
    </r>
    <r>
      <rPr>
        <sz val="11"/>
        <color theme="1"/>
        <rFont val="Calibri"/>
        <family val="2"/>
        <scheme val="minor"/>
      </rPr>
      <t>: Matches Pretax Income, assuming it’s a projection.</t>
    </r>
  </si>
  <si>
    <r>
      <t>9. Reported NI</t>
    </r>
    <r>
      <rPr>
        <sz val="11"/>
        <color theme="1"/>
        <rFont val="Calibri"/>
        <family val="2"/>
        <scheme val="minor"/>
      </rPr>
      <t>: Slightly lower than Model NI, reflecting adjustments (e.g., 80% of Model NI).</t>
    </r>
  </si>
  <si>
    <r>
      <t>10. D&amp;A (Depreciation &amp; Amortization)</t>
    </r>
    <r>
      <rPr>
        <sz val="11"/>
        <color theme="1"/>
        <rFont val="Calibri"/>
        <family val="2"/>
        <scheme val="minor"/>
      </rPr>
      <t>: Increases with PP&amp;E growth as TechNova invests in assets.</t>
    </r>
  </si>
  <si>
    <r>
      <t>11. SBC (Stock-Based Compensation)</t>
    </r>
    <r>
      <rPr>
        <sz val="11"/>
        <color theme="1"/>
        <rFont val="Calibri"/>
        <family val="2"/>
        <scheme val="minor"/>
      </rPr>
      <t>: Grows with employees and share issuance.</t>
    </r>
  </si>
  <si>
    <r>
      <t>12. Other</t>
    </r>
    <r>
      <rPr>
        <sz val="11"/>
        <color theme="1"/>
        <rFont val="Calibri"/>
        <family val="2"/>
        <scheme val="minor"/>
      </rPr>
      <t>: Miscellaneous expenses, growing modestly.</t>
    </r>
  </si>
  <si>
    <r>
      <t>13. WC (Working Capital)</t>
    </r>
    <r>
      <rPr>
        <sz val="11"/>
        <color theme="1"/>
        <rFont val="Calibri"/>
        <family val="2"/>
        <scheme val="minor"/>
      </rPr>
      <t>: Matches the previous WC row, reflecting operational liquidity.</t>
    </r>
  </si>
  <si>
    <r>
      <t>14. CFO (Cash Flow from Operations)</t>
    </r>
    <r>
      <rPr>
        <sz val="11"/>
        <color theme="1"/>
        <rFont val="Calibri"/>
        <family val="2"/>
        <scheme val="minor"/>
      </rPr>
      <t>: Grows with revenue, reflecting strong operational cash generation.</t>
    </r>
  </si>
  <si>
    <r>
      <t>15. Securities</t>
    </r>
    <r>
      <rPr>
        <sz val="11"/>
        <color theme="1"/>
        <rFont val="Calibri"/>
        <family val="2"/>
        <scheme val="minor"/>
      </rPr>
      <t>: Grows as TechNova invests excess cash in financial securities.</t>
    </r>
  </si>
  <si>
    <r>
      <t>16. CapEx</t>
    </r>
    <r>
      <rPr>
        <sz val="11"/>
        <color theme="1"/>
        <rFont val="Calibri"/>
        <family val="2"/>
        <scheme val="minor"/>
      </rPr>
      <t>: Matches the previous CapEx row, reflecting capital investments.</t>
    </r>
  </si>
  <si>
    <r>
      <t>17. Other (Repeated)</t>
    </r>
    <r>
      <rPr>
        <sz val="11"/>
        <color theme="1"/>
        <rFont val="Calibri"/>
        <family val="2"/>
        <scheme val="minor"/>
      </rPr>
      <t>: Miscellaneous cash flow items, growing modestly.</t>
    </r>
  </si>
  <si>
    <r>
      <t>18. CFFI (Cash Flow from Financing and Investing)</t>
    </r>
    <r>
      <rPr>
        <sz val="11"/>
        <color theme="1"/>
        <rFont val="Calibri"/>
        <family val="2"/>
        <scheme val="minor"/>
      </rPr>
      <t>: Negative, reflecting debt repayment and investments.</t>
    </r>
  </si>
  <si>
    <r>
      <t>19. ESOP Tax</t>
    </r>
    <r>
      <rPr>
        <sz val="11"/>
        <color theme="1"/>
        <rFont val="Calibri"/>
        <family val="2"/>
        <scheme val="minor"/>
      </rPr>
      <t>: Tax benefits from stock-based compensation, growing with SBC.</t>
    </r>
  </si>
  <si>
    <r>
      <t>20. Dividends</t>
    </r>
    <r>
      <rPr>
        <sz val="11"/>
        <color theme="1"/>
        <rFont val="Calibri"/>
        <family val="2"/>
        <scheme val="minor"/>
      </rPr>
      <t>: Increases as TechNova returns more to shareholders.</t>
    </r>
  </si>
  <si>
    <r>
      <t>21. Buybacks</t>
    </r>
    <r>
      <rPr>
        <sz val="11"/>
        <color theme="1"/>
        <rFont val="Calibri"/>
        <family val="2"/>
        <scheme val="minor"/>
      </rPr>
      <t>: Grows as TechNova repurchases shares to boost EPS.</t>
    </r>
  </si>
  <si>
    <r>
      <t>22. Debt (Repeated)</t>
    </r>
    <r>
      <rPr>
        <sz val="11"/>
        <color theme="1"/>
        <rFont val="Calibri"/>
        <family val="2"/>
        <scheme val="minor"/>
      </rPr>
      <t>: Matches the earlier Debt row.</t>
    </r>
  </si>
  <si>
    <r>
      <t>23. CFF (Cash Flow from Financing)</t>
    </r>
    <r>
      <rPr>
        <sz val="11"/>
        <color theme="1"/>
        <rFont val="Calibri"/>
        <family val="2"/>
        <scheme val="minor"/>
      </rPr>
      <t>: Negative, reflecting dividends, buybacks, and debt repayment.</t>
    </r>
  </si>
  <si>
    <r>
      <t>24. CIC (Cash in Circulation)</t>
    </r>
    <r>
      <rPr>
        <sz val="11"/>
        <color theme="1"/>
        <rFont val="Calibri"/>
        <family val="2"/>
        <scheme val="minor"/>
      </rPr>
      <t>: Grows with operational scale.</t>
    </r>
  </si>
  <si>
    <r>
      <t>25. FCF (Free Cash Flow)</t>
    </r>
    <r>
      <rPr>
        <sz val="11"/>
        <color theme="1"/>
        <rFont val="Calibri"/>
        <family val="2"/>
        <scheme val="minor"/>
      </rPr>
      <t>: CFO minus CapEx, growing as operations expand.</t>
    </r>
  </si>
  <si>
    <r>
      <t>26. TTM (Trailing Twelve Months)</t>
    </r>
    <r>
      <rPr>
        <sz val="11"/>
        <color theme="1"/>
        <rFont val="Calibri"/>
        <family val="2"/>
        <scheme val="minor"/>
      </rPr>
      <t>: Matches Revenue, assuming it’s the TTM revenue.</t>
    </r>
  </si>
  <si>
    <t>Inventories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</si>
</sst>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3" fontId="1" fillId="0" borderId="0" xfId="0" applyNumberFormat="1" applyFont="1"/>
    <xf numFmtId="3" fontId="0" fillId="0" borderId="0" xfId="0" applyNumberFormat="1" applyFont="1"/>
    <xf numFmtId="4" fontId="0" fillId="0" borderId="0" xfId="0" applyNumberFormat="1"/>
    <xf numFmtId="0" fontId="4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5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33617</xdr:colOff>
      <xdr:row>1</xdr:row>
      <xdr:rowOff>168088</xdr:rowOff>
    </xdr:from>
    <xdr:to>
      <xdr:col>44</xdr:col>
      <xdr:colOff>41460</xdr:colOff>
      <xdr:row>32</xdr:row>
      <xdr:rowOff>33617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F9E3F9A-1C58-4735-BFD7-831E244C5B83}"/>
            </a:ext>
          </a:extLst>
        </xdr:cNvPr>
        <xdr:cNvCxnSpPr/>
      </xdr:nvCxnSpPr>
      <xdr:spPr>
        <a:xfrm flipH="1">
          <a:off x="27207882" y="358588"/>
          <a:ext cx="7843" cy="5771029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33618</xdr:colOff>
      <xdr:row>2</xdr:row>
      <xdr:rowOff>0</xdr:rowOff>
    </xdr:from>
    <xdr:to>
      <xdr:col>9</xdr:col>
      <xdr:colOff>44823</xdr:colOff>
      <xdr:row>30</xdr:row>
      <xdr:rowOff>134471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BE0124E-2E64-4425-AC44-D85E2A722A20}"/>
            </a:ext>
          </a:extLst>
        </xdr:cNvPr>
        <xdr:cNvCxnSpPr/>
      </xdr:nvCxnSpPr>
      <xdr:spPr>
        <a:xfrm flipH="1">
          <a:off x="6331324" y="381000"/>
          <a:ext cx="11205" cy="5468471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600636</xdr:colOff>
      <xdr:row>1</xdr:row>
      <xdr:rowOff>96371</xdr:rowOff>
    </xdr:from>
    <xdr:to>
      <xdr:col>5</xdr:col>
      <xdr:colOff>6724</xdr:colOff>
      <xdr:row>30</xdr:row>
      <xdr:rowOff>40342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5DD52A8-96EA-4B73-90A3-3EA814AD525B}"/>
            </a:ext>
          </a:extLst>
        </xdr:cNvPr>
        <xdr:cNvCxnSpPr/>
      </xdr:nvCxnSpPr>
      <xdr:spPr>
        <a:xfrm flipH="1">
          <a:off x="3872754" y="286871"/>
          <a:ext cx="11205" cy="5468471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13448</xdr:colOff>
      <xdr:row>1</xdr:row>
      <xdr:rowOff>125506</xdr:rowOff>
    </xdr:from>
    <xdr:to>
      <xdr:col>13</xdr:col>
      <xdr:colOff>24653</xdr:colOff>
      <xdr:row>30</xdr:row>
      <xdr:rowOff>69477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5303232-58DB-4F72-9BC1-E27121E386B1}"/>
            </a:ext>
          </a:extLst>
        </xdr:cNvPr>
        <xdr:cNvCxnSpPr/>
      </xdr:nvCxnSpPr>
      <xdr:spPr>
        <a:xfrm flipH="1">
          <a:off x="8731624" y="316006"/>
          <a:ext cx="11205" cy="5468471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53788</xdr:colOff>
      <xdr:row>1</xdr:row>
      <xdr:rowOff>165847</xdr:rowOff>
    </xdr:from>
    <xdr:to>
      <xdr:col>17</xdr:col>
      <xdr:colOff>64993</xdr:colOff>
      <xdr:row>30</xdr:row>
      <xdr:rowOff>109818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43FFA37-5C27-4CA1-B322-B9B19EC6BD4C}"/>
            </a:ext>
          </a:extLst>
        </xdr:cNvPr>
        <xdr:cNvCxnSpPr/>
      </xdr:nvCxnSpPr>
      <xdr:spPr>
        <a:xfrm flipH="1">
          <a:off x="11192435" y="356347"/>
          <a:ext cx="11205" cy="5468471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49305</xdr:colOff>
      <xdr:row>1</xdr:row>
      <xdr:rowOff>127747</xdr:rowOff>
    </xdr:from>
    <xdr:to>
      <xdr:col>21</xdr:col>
      <xdr:colOff>60510</xdr:colOff>
      <xdr:row>30</xdr:row>
      <xdr:rowOff>71718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601D20F-9039-4EBC-9D9D-D0AFE864C1A9}"/>
            </a:ext>
          </a:extLst>
        </xdr:cNvPr>
        <xdr:cNvCxnSpPr/>
      </xdr:nvCxnSpPr>
      <xdr:spPr>
        <a:xfrm flipH="1">
          <a:off x="13608423" y="318247"/>
          <a:ext cx="11205" cy="5468471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78441</xdr:colOff>
      <xdr:row>1</xdr:row>
      <xdr:rowOff>168088</xdr:rowOff>
    </xdr:from>
    <xdr:to>
      <xdr:col>25</xdr:col>
      <xdr:colOff>89646</xdr:colOff>
      <xdr:row>30</xdr:row>
      <xdr:rowOff>112059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5F020A9-E073-4EEA-A0E6-2DF773E53536}"/>
            </a:ext>
          </a:extLst>
        </xdr:cNvPr>
        <xdr:cNvCxnSpPr/>
      </xdr:nvCxnSpPr>
      <xdr:spPr>
        <a:xfrm flipH="1">
          <a:off x="16058029" y="358588"/>
          <a:ext cx="11205" cy="5468471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BE12-D065-4108-AC93-F47F6776273D}">
  <dimension ref="A2:I26"/>
  <sheetViews>
    <sheetView workbookViewId="0">
      <selection activeCell="F28" sqref="F28"/>
    </sheetView>
  </sheetViews>
  <sheetFormatPr defaultRowHeight="15" x14ac:dyDescent="0.25"/>
  <cols>
    <col min="1" max="1" width="59" bestFit="1" customWidth="1"/>
  </cols>
  <sheetData>
    <row r="2" spans="1:9" x14ac:dyDescent="0.25">
      <c r="I2" t="s">
        <v>0</v>
      </c>
    </row>
    <row r="3" spans="1:9" x14ac:dyDescent="0.25">
      <c r="A3" t="s">
        <v>233</v>
      </c>
      <c r="I3" t="s">
        <v>1</v>
      </c>
    </row>
    <row r="4" spans="1:9" x14ac:dyDescent="0.25">
      <c r="A4" t="s">
        <v>234</v>
      </c>
      <c r="B4" t="s">
        <v>235</v>
      </c>
      <c r="I4" t="s">
        <v>2</v>
      </c>
    </row>
    <row r="5" spans="1:9" x14ac:dyDescent="0.25">
      <c r="A5" t="s">
        <v>236</v>
      </c>
      <c r="I5" t="s">
        <v>3</v>
      </c>
    </row>
    <row r="6" spans="1:9" x14ac:dyDescent="0.25">
      <c r="A6" t="s">
        <v>237</v>
      </c>
      <c r="B6" t="s">
        <v>241</v>
      </c>
      <c r="I6" t="s">
        <v>4</v>
      </c>
    </row>
    <row r="7" spans="1:9" x14ac:dyDescent="0.25">
      <c r="A7" t="s">
        <v>13</v>
      </c>
      <c r="B7" t="s">
        <v>242</v>
      </c>
      <c r="I7" t="s">
        <v>5</v>
      </c>
    </row>
    <row r="8" spans="1:9" x14ac:dyDescent="0.25">
      <c r="A8" t="s">
        <v>14</v>
      </c>
      <c r="B8" t="s">
        <v>243</v>
      </c>
    </row>
    <row r="9" spans="1:9" x14ac:dyDescent="0.25">
      <c r="A9" t="s">
        <v>15</v>
      </c>
      <c r="B9" t="s">
        <v>244</v>
      </c>
    </row>
    <row r="10" spans="1:9" x14ac:dyDescent="0.25">
      <c r="A10" t="s">
        <v>238</v>
      </c>
      <c r="B10" t="s">
        <v>239</v>
      </c>
    </row>
    <row r="11" spans="1:9" x14ac:dyDescent="0.25">
      <c r="A11" t="s">
        <v>17</v>
      </c>
      <c r="B11" t="s">
        <v>240</v>
      </c>
    </row>
    <row r="14" spans="1:9" x14ac:dyDescent="0.25">
      <c r="A14" s="1" t="s">
        <v>245</v>
      </c>
    </row>
    <row r="15" spans="1:9" x14ac:dyDescent="0.25">
      <c r="A15" t="s">
        <v>246</v>
      </c>
      <c r="B15" t="s">
        <v>251</v>
      </c>
    </row>
    <row r="16" spans="1:9" x14ac:dyDescent="0.25">
      <c r="A16" t="s">
        <v>247</v>
      </c>
      <c r="B16" t="s">
        <v>250</v>
      </c>
    </row>
    <row r="17" spans="1:2" x14ac:dyDescent="0.25">
      <c r="A17" t="s">
        <v>248</v>
      </c>
      <c r="B17" t="s">
        <v>249</v>
      </c>
    </row>
    <row r="20" spans="1:2" x14ac:dyDescent="0.25">
      <c r="A20" s="1" t="s">
        <v>252</v>
      </c>
    </row>
    <row r="21" spans="1:2" x14ac:dyDescent="0.25">
      <c r="A21" t="s">
        <v>253</v>
      </c>
    </row>
    <row r="22" spans="1:2" x14ac:dyDescent="0.25">
      <c r="A22" s="5"/>
    </row>
    <row r="23" spans="1:2" x14ac:dyDescent="0.25">
      <c r="A23" s="5" t="s">
        <v>254</v>
      </c>
    </row>
    <row r="24" spans="1:2" x14ac:dyDescent="0.25">
      <c r="A24" s="5" t="s">
        <v>255</v>
      </c>
    </row>
    <row r="25" spans="1:2" x14ac:dyDescent="0.25">
      <c r="A25" s="5" t="s">
        <v>256</v>
      </c>
    </row>
    <row r="26" spans="1:2" x14ac:dyDescent="0.25">
      <c r="A26" s="5" t="s">
        <v>257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8"/>
  <sheetViews>
    <sheetView tabSelected="1" zoomScale="85" zoomScaleNormal="85"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B90" sqref="B90"/>
    </sheetView>
  </sheetViews>
  <sheetFormatPr defaultRowHeight="15" x14ac:dyDescent="0.25"/>
  <cols>
    <col min="1" max="1" width="17.28515625" bestFit="1" customWidth="1"/>
    <col min="2" max="2" width="13.5703125" bestFit="1" customWidth="1"/>
    <col min="40" max="40" width="8" customWidth="1"/>
    <col min="42" max="42" width="7.85546875" bestFit="1" customWidth="1"/>
  </cols>
  <sheetData>
    <row r="1" spans="1:48" x14ac:dyDescent="0.25">
      <c r="A1" s="16" t="s">
        <v>7</v>
      </c>
    </row>
    <row r="2" spans="1:48" x14ac:dyDescent="0.25">
      <c r="A2" s="1"/>
      <c r="B2" s="15" t="s">
        <v>278</v>
      </c>
      <c r="C2" s="15"/>
      <c r="D2" s="15"/>
      <c r="E2" s="15"/>
      <c r="F2" s="15" t="s">
        <v>279</v>
      </c>
      <c r="G2" s="15"/>
      <c r="H2" s="15"/>
      <c r="I2" s="15"/>
      <c r="J2" s="15" t="s">
        <v>280</v>
      </c>
      <c r="K2" s="15"/>
      <c r="L2" s="15"/>
      <c r="M2" s="15"/>
      <c r="N2" s="15" t="s">
        <v>281</v>
      </c>
      <c r="O2" s="15"/>
      <c r="P2" s="15"/>
      <c r="Q2" s="15"/>
      <c r="R2" s="15" t="s">
        <v>282</v>
      </c>
      <c r="S2" s="15"/>
      <c r="T2" s="15"/>
      <c r="U2" s="15"/>
      <c r="V2" s="15" t="s">
        <v>283</v>
      </c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48" x14ac:dyDescent="0.25">
      <c r="B3" s="14" t="s">
        <v>32</v>
      </c>
      <c r="C3" s="14" t="s">
        <v>33</v>
      </c>
      <c r="D3" s="14" t="s">
        <v>34</v>
      </c>
      <c r="E3" s="14" t="s">
        <v>35</v>
      </c>
      <c r="F3" s="14" t="s">
        <v>258</v>
      </c>
      <c r="G3" s="14" t="s">
        <v>259</v>
      </c>
      <c r="H3" s="14" t="s">
        <v>260</v>
      </c>
      <c r="I3" s="14" t="s">
        <v>261</v>
      </c>
      <c r="J3" s="14" t="s">
        <v>262</v>
      </c>
      <c r="K3" s="14" t="s">
        <v>263</v>
      </c>
      <c r="L3" s="14" t="s">
        <v>264</v>
      </c>
      <c r="M3" s="14" t="s">
        <v>265</v>
      </c>
      <c r="N3" s="14" t="s">
        <v>266</v>
      </c>
      <c r="O3" s="14" t="s">
        <v>267</v>
      </c>
      <c r="P3" s="14" t="s">
        <v>268</v>
      </c>
      <c r="Q3" s="14" t="s">
        <v>269</v>
      </c>
      <c r="R3" s="14" t="s">
        <v>270</v>
      </c>
      <c r="S3" s="14" t="s">
        <v>271</v>
      </c>
      <c r="T3" s="14" t="s">
        <v>272</v>
      </c>
      <c r="U3" s="14" t="s">
        <v>273</v>
      </c>
      <c r="V3" s="14" t="s">
        <v>274</v>
      </c>
      <c r="W3" s="14" t="s">
        <v>275</v>
      </c>
      <c r="X3" s="14" t="s">
        <v>276</v>
      </c>
      <c r="Y3" s="14" t="s">
        <v>277</v>
      </c>
      <c r="Z3" s="14"/>
      <c r="AA3" s="14"/>
      <c r="AB3" s="14"/>
      <c r="AC3" s="14"/>
      <c r="AD3" s="14"/>
      <c r="AE3" s="14"/>
      <c r="AF3" s="14"/>
      <c r="AG3" s="14"/>
      <c r="AM3" t="s">
        <v>284</v>
      </c>
      <c r="AN3" t="s">
        <v>285</v>
      </c>
      <c r="AO3" t="s">
        <v>286</v>
      </c>
      <c r="AP3" t="s">
        <v>287</v>
      </c>
      <c r="AQ3" t="s">
        <v>288</v>
      </c>
      <c r="AR3" t="s">
        <v>289</v>
      </c>
      <c r="AS3" t="s">
        <v>290</v>
      </c>
      <c r="AT3" t="s">
        <v>291</v>
      </c>
      <c r="AU3" t="s">
        <v>292</v>
      </c>
      <c r="AV3" t="s">
        <v>293</v>
      </c>
    </row>
    <row r="4" spans="1:48" x14ac:dyDescent="0.25">
      <c r="A4" t="s">
        <v>6</v>
      </c>
      <c r="B4" s="2">
        <v>2500</v>
      </c>
      <c r="C4" s="2">
        <v>2600</v>
      </c>
      <c r="D4" s="2">
        <v>2700</v>
      </c>
      <c r="E4" s="2">
        <v>3000</v>
      </c>
      <c r="F4" s="2">
        <v>3100</v>
      </c>
      <c r="G4" s="2">
        <v>3200</v>
      </c>
      <c r="H4" s="2">
        <v>3300</v>
      </c>
      <c r="I4" s="2">
        <v>3500</v>
      </c>
      <c r="J4" s="2">
        <v>3600</v>
      </c>
      <c r="K4" s="2">
        <v>3700</v>
      </c>
      <c r="L4" s="2">
        <v>3800</v>
      </c>
      <c r="M4" s="2">
        <v>4000</v>
      </c>
      <c r="N4" s="2">
        <v>4100</v>
      </c>
      <c r="O4" s="2">
        <v>4200</v>
      </c>
      <c r="P4" s="2">
        <v>4300</v>
      </c>
      <c r="Q4" s="2">
        <v>4500</v>
      </c>
      <c r="R4" s="2">
        <v>4600</v>
      </c>
      <c r="S4" s="2">
        <v>4700</v>
      </c>
      <c r="T4" s="2">
        <v>4800</v>
      </c>
      <c r="U4" s="2">
        <v>5000</v>
      </c>
      <c r="V4" s="2">
        <v>5100</v>
      </c>
      <c r="W4" s="2">
        <v>5200</v>
      </c>
      <c r="X4" s="2">
        <v>5300</v>
      </c>
      <c r="Y4" s="2">
        <v>5500</v>
      </c>
      <c r="Z4" s="2"/>
      <c r="AA4" s="2"/>
      <c r="AB4" s="2"/>
      <c r="AC4" s="2"/>
      <c r="AD4" s="2"/>
      <c r="AM4" s="11">
        <v>10800</v>
      </c>
      <c r="AN4" s="2">
        <f>SUM(F4:I4)</f>
        <v>13100</v>
      </c>
      <c r="AO4" s="2">
        <f>SUM(G4:J4)</f>
        <v>13600</v>
      </c>
      <c r="AP4" s="2">
        <f t="shared" ref="AP4:AR8" si="0">SUM(H4:K4)</f>
        <v>14100</v>
      </c>
      <c r="AQ4" s="2">
        <f t="shared" si="0"/>
        <v>14600</v>
      </c>
      <c r="AR4" s="2">
        <f t="shared" si="0"/>
        <v>15100</v>
      </c>
    </row>
    <row r="5" spans="1:48" x14ac:dyDescent="0.25">
      <c r="A5" t="s">
        <v>8</v>
      </c>
      <c r="B5" s="2">
        <v>1800</v>
      </c>
      <c r="C5" s="2">
        <v>1900</v>
      </c>
      <c r="D5" s="2">
        <v>2000</v>
      </c>
      <c r="E5" s="2">
        <v>2200</v>
      </c>
      <c r="F5" s="2">
        <v>2300</v>
      </c>
      <c r="G5" s="2">
        <v>2400</v>
      </c>
      <c r="H5" s="2">
        <v>2500</v>
      </c>
      <c r="I5" s="2">
        <v>2700</v>
      </c>
      <c r="J5" s="2">
        <v>2800</v>
      </c>
      <c r="K5" s="2">
        <v>2900</v>
      </c>
      <c r="L5" s="2">
        <v>3000</v>
      </c>
      <c r="M5" s="2">
        <v>3200</v>
      </c>
      <c r="N5" s="2">
        <v>3300</v>
      </c>
      <c r="O5" s="2">
        <v>3400</v>
      </c>
      <c r="P5" s="2">
        <v>3500</v>
      </c>
      <c r="Q5" s="2">
        <v>3700</v>
      </c>
      <c r="R5" s="2">
        <v>3800</v>
      </c>
      <c r="S5" s="2">
        <v>3900</v>
      </c>
      <c r="T5" s="2">
        <v>4000</v>
      </c>
      <c r="U5" s="2">
        <v>4200</v>
      </c>
      <c r="V5" s="2">
        <v>4300</v>
      </c>
      <c r="W5" s="2">
        <v>4400</v>
      </c>
      <c r="X5" s="2">
        <v>4500</v>
      </c>
      <c r="Y5" s="2">
        <v>4700</v>
      </c>
      <c r="AM5" s="11">
        <v>7900</v>
      </c>
      <c r="AN5" s="2">
        <f t="shared" ref="AN5:AO22" si="1">SUM(F5:I5)</f>
        <v>9900</v>
      </c>
      <c r="AO5" s="2">
        <f t="shared" si="1"/>
        <v>10400</v>
      </c>
      <c r="AP5" s="2">
        <f t="shared" si="0"/>
        <v>10900</v>
      </c>
      <c r="AQ5" s="2">
        <f t="shared" si="0"/>
        <v>11400</v>
      </c>
      <c r="AR5" s="2">
        <f t="shared" si="0"/>
        <v>11900</v>
      </c>
    </row>
    <row r="6" spans="1:48" x14ac:dyDescent="0.25">
      <c r="A6" t="s">
        <v>9</v>
      </c>
      <c r="B6" s="2">
        <v>1200</v>
      </c>
      <c r="C6" s="2">
        <v>1300</v>
      </c>
      <c r="D6" s="2">
        <v>1400</v>
      </c>
      <c r="E6" s="2">
        <v>1500</v>
      </c>
      <c r="F6" s="2">
        <v>1600</v>
      </c>
      <c r="G6" s="2">
        <v>1700</v>
      </c>
      <c r="H6" s="2">
        <v>1800</v>
      </c>
      <c r="I6" s="2">
        <v>1900</v>
      </c>
      <c r="J6" s="2">
        <v>2000</v>
      </c>
      <c r="K6" s="2">
        <v>1200</v>
      </c>
      <c r="L6" s="2">
        <v>2200</v>
      </c>
      <c r="M6" s="2">
        <v>2300</v>
      </c>
      <c r="N6" s="2">
        <v>2400</v>
      </c>
      <c r="O6" s="2">
        <v>2500</v>
      </c>
      <c r="P6" s="2">
        <v>2600</v>
      </c>
      <c r="Q6" s="2">
        <v>1700</v>
      </c>
      <c r="R6" s="2">
        <v>2700</v>
      </c>
      <c r="S6" s="2">
        <v>2900</v>
      </c>
      <c r="T6" s="2">
        <v>3000</v>
      </c>
      <c r="U6" s="2">
        <v>3100</v>
      </c>
      <c r="V6" s="2">
        <v>3200</v>
      </c>
      <c r="W6" s="2">
        <v>3300</v>
      </c>
      <c r="X6" s="2">
        <v>3400</v>
      </c>
      <c r="Y6" s="2">
        <v>3500</v>
      </c>
      <c r="AM6" s="11">
        <v>5400</v>
      </c>
      <c r="AN6" s="2">
        <f t="shared" si="1"/>
        <v>7000</v>
      </c>
      <c r="AO6" s="2">
        <f t="shared" si="1"/>
        <v>7400</v>
      </c>
      <c r="AP6" s="2">
        <f t="shared" si="0"/>
        <v>6900</v>
      </c>
      <c r="AQ6" s="2">
        <f t="shared" si="0"/>
        <v>7300</v>
      </c>
      <c r="AR6" s="2">
        <f t="shared" si="0"/>
        <v>7700</v>
      </c>
    </row>
    <row r="7" spans="1:48" x14ac:dyDescent="0.25">
      <c r="A7" t="s">
        <v>10</v>
      </c>
      <c r="B7" s="2">
        <v>800</v>
      </c>
      <c r="C7" s="2">
        <v>850</v>
      </c>
      <c r="D7" s="2">
        <v>900</v>
      </c>
      <c r="E7" s="2">
        <v>950</v>
      </c>
      <c r="F7" s="2">
        <v>1000</v>
      </c>
      <c r="G7" s="2">
        <v>1050</v>
      </c>
      <c r="H7" s="2">
        <v>1100</v>
      </c>
      <c r="I7" s="2">
        <v>1150</v>
      </c>
      <c r="J7" s="2">
        <v>1200</v>
      </c>
      <c r="K7" s="2">
        <v>1250</v>
      </c>
      <c r="L7" s="2">
        <v>1300</v>
      </c>
      <c r="M7" s="2">
        <v>1350</v>
      </c>
      <c r="N7" s="2">
        <v>1400</v>
      </c>
      <c r="O7" s="2">
        <v>1450</v>
      </c>
      <c r="P7" s="2">
        <v>1500</v>
      </c>
      <c r="Q7" s="2">
        <v>1550</v>
      </c>
      <c r="R7" s="2">
        <v>1600</v>
      </c>
      <c r="S7" s="2">
        <v>1650</v>
      </c>
      <c r="T7" s="2">
        <v>1700</v>
      </c>
      <c r="U7" s="2">
        <v>1750</v>
      </c>
      <c r="V7" s="2">
        <v>1800</v>
      </c>
      <c r="W7" s="2">
        <v>1850</v>
      </c>
      <c r="X7" s="2">
        <v>1900</v>
      </c>
      <c r="Y7" s="2">
        <v>1950</v>
      </c>
      <c r="AM7" s="11">
        <v>3500</v>
      </c>
      <c r="AN7" s="2">
        <f t="shared" si="1"/>
        <v>4300</v>
      </c>
      <c r="AO7" s="2">
        <f t="shared" si="1"/>
        <v>4500</v>
      </c>
      <c r="AP7" s="2">
        <f t="shared" si="0"/>
        <v>4700</v>
      </c>
      <c r="AQ7" s="2">
        <f t="shared" si="0"/>
        <v>4900</v>
      </c>
      <c r="AR7" s="2">
        <f t="shared" si="0"/>
        <v>5100</v>
      </c>
    </row>
    <row r="8" spans="1:48" x14ac:dyDescent="0.25">
      <c r="A8" t="s">
        <v>11</v>
      </c>
      <c r="B8" s="2">
        <v>900</v>
      </c>
      <c r="C8" s="2">
        <v>950</v>
      </c>
      <c r="D8" s="2">
        <v>1000</v>
      </c>
      <c r="E8" s="2">
        <v>1050</v>
      </c>
      <c r="F8" s="2">
        <v>1100</v>
      </c>
      <c r="G8" s="2">
        <v>1150</v>
      </c>
      <c r="H8" s="2">
        <v>1200</v>
      </c>
      <c r="I8" s="2">
        <v>1250</v>
      </c>
      <c r="J8" s="2">
        <v>1300</v>
      </c>
      <c r="K8" s="2">
        <v>1350</v>
      </c>
      <c r="L8" s="2">
        <v>1400</v>
      </c>
      <c r="M8" s="2">
        <v>1450</v>
      </c>
      <c r="N8" s="2">
        <v>1500</v>
      </c>
      <c r="O8" s="2">
        <v>1550</v>
      </c>
      <c r="P8" s="2">
        <v>1600</v>
      </c>
      <c r="Q8" s="2">
        <v>1650</v>
      </c>
      <c r="R8" s="2">
        <v>1700</v>
      </c>
      <c r="S8" s="2">
        <v>1750</v>
      </c>
      <c r="T8" s="2">
        <v>1800</v>
      </c>
      <c r="U8" s="2">
        <v>1850</v>
      </c>
      <c r="V8" s="2">
        <v>1900</v>
      </c>
      <c r="W8" s="2">
        <v>1950</v>
      </c>
      <c r="X8" s="2">
        <v>2000</v>
      </c>
      <c r="Y8" s="2">
        <v>2050</v>
      </c>
      <c r="AM8" s="11">
        <v>3900</v>
      </c>
      <c r="AN8" s="2">
        <f t="shared" si="1"/>
        <v>4700</v>
      </c>
      <c r="AO8" s="2">
        <f t="shared" si="1"/>
        <v>4900</v>
      </c>
      <c r="AP8" s="2">
        <f t="shared" si="0"/>
        <v>5100</v>
      </c>
      <c r="AQ8" s="2">
        <f t="shared" si="0"/>
        <v>5300</v>
      </c>
      <c r="AR8" s="2">
        <f t="shared" si="0"/>
        <v>5500</v>
      </c>
    </row>
    <row r="9" spans="1:48" x14ac:dyDescent="0.25">
      <c r="B9" s="2"/>
      <c r="C9" s="2"/>
      <c r="L9" s="2"/>
      <c r="M9" s="2"/>
      <c r="R9" s="2"/>
      <c r="S9" s="2"/>
      <c r="T9" s="2"/>
      <c r="U9" s="2"/>
      <c r="V9" s="2"/>
      <c r="W9" s="2"/>
      <c r="X9" s="2"/>
      <c r="Y9" s="2"/>
      <c r="AM9" s="11"/>
      <c r="AN9" s="2">
        <f t="shared" si="1"/>
        <v>0</v>
      </c>
    </row>
    <row r="10" spans="1:48" x14ac:dyDescent="0.25">
      <c r="A10" t="s">
        <v>12</v>
      </c>
      <c r="B10" s="2">
        <v>2500</v>
      </c>
      <c r="C10" s="2">
        <v>2600</v>
      </c>
      <c r="D10" s="2">
        <v>2700</v>
      </c>
      <c r="E10" s="2">
        <v>3000</v>
      </c>
      <c r="F10" s="2">
        <v>3100</v>
      </c>
      <c r="G10" s="2">
        <v>3200</v>
      </c>
      <c r="H10" s="2">
        <v>3300</v>
      </c>
      <c r="I10" s="2">
        <v>3500</v>
      </c>
      <c r="J10" s="2">
        <v>3600</v>
      </c>
      <c r="K10" s="2">
        <v>3700</v>
      </c>
      <c r="L10" s="2">
        <v>3800</v>
      </c>
      <c r="M10" s="2">
        <v>4000</v>
      </c>
      <c r="N10" s="2">
        <v>4100</v>
      </c>
      <c r="O10" s="2">
        <v>4200</v>
      </c>
      <c r="P10" s="2">
        <v>4300</v>
      </c>
      <c r="Q10" s="2">
        <v>4500</v>
      </c>
      <c r="R10" s="2">
        <v>4600</v>
      </c>
      <c r="S10" s="2">
        <v>4700</v>
      </c>
      <c r="T10" s="2">
        <v>4800</v>
      </c>
      <c r="U10" s="2">
        <v>5000</v>
      </c>
      <c r="V10" s="2">
        <v>5100</v>
      </c>
      <c r="W10" s="2">
        <v>5200</v>
      </c>
      <c r="X10" s="2">
        <v>5300</v>
      </c>
      <c r="Y10" s="2">
        <v>5500</v>
      </c>
      <c r="AM10" s="11">
        <v>10800</v>
      </c>
      <c r="AN10" s="2">
        <f t="shared" si="1"/>
        <v>13100</v>
      </c>
      <c r="AO10" s="2">
        <f t="shared" ref="AO10:AO14" si="2">SUM(G10:J10)</f>
        <v>13600</v>
      </c>
      <c r="AP10" s="2">
        <f t="shared" ref="AP10:AP14" si="3">SUM(H10:K10)</f>
        <v>14100</v>
      </c>
      <c r="AQ10" s="2">
        <f t="shared" ref="AQ10:AQ14" si="4">SUM(I10:L10)</f>
        <v>14600</v>
      </c>
      <c r="AR10" s="2">
        <f t="shared" ref="AR10:AR14" si="5">SUM(J10:M10)</f>
        <v>15100</v>
      </c>
    </row>
    <row r="11" spans="1:48" x14ac:dyDescent="0.25">
      <c r="A11" t="s">
        <v>13</v>
      </c>
      <c r="B11" s="2">
        <v>1200</v>
      </c>
      <c r="C11" s="2">
        <v>1300</v>
      </c>
      <c r="D11" s="2">
        <v>1400</v>
      </c>
      <c r="E11" s="2">
        <v>1500</v>
      </c>
      <c r="F11" s="2">
        <v>1600</v>
      </c>
      <c r="G11" s="2">
        <v>1700</v>
      </c>
      <c r="H11" s="2">
        <v>1800</v>
      </c>
      <c r="I11" s="2">
        <v>1900</v>
      </c>
      <c r="J11" s="2">
        <v>2000</v>
      </c>
      <c r="K11" s="2">
        <v>2100</v>
      </c>
      <c r="L11" s="2">
        <v>2200</v>
      </c>
      <c r="M11" s="2">
        <v>2300</v>
      </c>
      <c r="N11" s="2">
        <v>2400</v>
      </c>
      <c r="O11" s="2">
        <v>2500</v>
      </c>
      <c r="P11" s="2">
        <v>2600</v>
      </c>
      <c r="Q11" s="2">
        <v>2700</v>
      </c>
      <c r="R11" s="2">
        <v>2800</v>
      </c>
      <c r="S11" s="2">
        <v>2900</v>
      </c>
      <c r="T11" s="2">
        <v>3000</v>
      </c>
      <c r="U11" s="2">
        <v>3100</v>
      </c>
      <c r="V11" s="2">
        <v>3200</v>
      </c>
      <c r="W11" s="2">
        <v>3300</v>
      </c>
      <c r="X11" s="2">
        <v>3400</v>
      </c>
      <c r="Y11" s="2">
        <v>3500</v>
      </c>
      <c r="AM11" s="11">
        <v>5400</v>
      </c>
      <c r="AN11" s="2">
        <f t="shared" si="1"/>
        <v>7000</v>
      </c>
      <c r="AO11" s="2">
        <f t="shared" si="2"/>
        <v>7400</v>
      </c>
      <c r="AP11" s="2">
        <f t="shared" si="3"/>
        <v>7800</v>
      </c>
      <c r="AQ11" s="2">
        <f t="shared" si="4"/>
        <v>8200</v>
      </c>
      <c r="AR11" s="2">
        <f t="shared" si="5"/>
        <v>8600</v>
      </c>
    </row>
    <row r="12" spans="1:48" x14ac:dyDescent="0.25">
      <c r="A12" t="s">
        <v>14</v>
      </c>
      <c r="B12" s="2">
        <v>800</v>
      </c>
      <c r="C12" s="2">
        <v>850</v>
      </c>
      <c r="D12" s="2">
        <v>900</v>
      </c>
      <c r="E12" s="2">
        <v>950</v>
      </c>
      <c r="F12" s="2">
        <v>1000</v>
      </c>
      <c r="G12" s="2">
        <v>1050</v>
      </c>
      <c r="H12" s="2">
        <v>1100</v>
      </c>
      <c r="I12" s="2">
        <v>1150</v>
      </c>
      <c r="J12" s="2">
        <v>1200</v>
      </c>
      <c r="K12" s="2">
        <v>1250</v>
      </c>
      <c r="L12" s="2">
        <v>1300</v>
      </c>
      <c r="M12" s="2">
        <v>1350</v>
      </c>
      <c r="N12" s="2">
        <v>1400</v>
      </c>
      <c r="O12" s="2">
        <v>1450</v>
      </c>
      <c r="P12" s="2">
        <v>1500</v>
      </c>
      <c r="Q12" s="2">
        <v>1550</v>
      </c>
      <c r="R12" s="2">
        <v>1600</v>
      </c>
      <c r="S12" s="2">
        <v>1650</v>
      </c>
      <c r="T12" s="2">
        <v>1700</v>
      </c>
      <c r="U12" s="2">
        <v>1750</v>
      </c>
      <c r="V12" s="2">
        <v>1800</v>
      </c>
      <c r="W12" s="2">
        <v>1850</v>
      </c>
      <c r="X12" s="2">
        <v>1900</v>
      </c>
      <c r="Y12" s="2">
        <v>1950</v>
      </c>
      <c r="AM12" s="11">
        <v>3500</v>
      </c>
      <c r="AN12" s="2">
        <f t="shared" si="1"/>
        <v>4300</v>
      </c>
      <c r="AO12" s="2">
        <f t="shared" si="2"/>
        <v>4500</v>
      </c>
      <c r="AP12" s="2">
        <f t="shared" si="3"/>
        <v>4700</v>
      </c>
      <c r="AQ12" s="2">
        <f t="shared" si="4"/>
        <v>4900</v>
      </c>
      <c r="AR12" s="2">
        <f t="shared" si="5"/>
        <v>5100</v>
      </c>
    </row>
    <row r="13" spans="1:48" x14ac:dyDescent="0.25">
      <c r="A13" t="s">
        <v>15</v>
      </c>
      <c r="B13" s="2">
        <v>600</v>
      </c>
      <c r="C13" s="2">
        <v>650</v>
      </c>
      <c r="D13" s="2">
        <v>700</v>
      </c>
      <c r="E13" s="2">
        <v>750</v>
      </c>
      <c r="F13" s="2">
        <v>800</v>
      </c>
      <c r="G13" s="2">
        <v>850</v>
      </c>
      <c r="H13" s="2">
        <v>900</v>
      </c>
      <c r="I13" s="2">
        <v>950</v>
      </c>
      <c r="J13" s="2">
        <v>1000</v>
      </c>
      <c r="K13" s="2">
        <v>1050</v>
      </c>
      <c r="L13" s="2">
        <v>1100</v>
      </c>
      <c r="M13" s="2">
        <v>1150</v>
      </c>
      <c r="N13" s="2">
        <v>1200</v>
      </c>
      <c r="O13" s="2">
        <v>1250</v>
      </c>
      <c r="P13" s="2">
        <v>1300</v>
      </c>
      <c r="Q13" s="2">
        <v>1350</v>
      </c>
      <c r="R13" s="2">
        <v>1400</v>
      </c>
      <c r="S13" s="2">
        <v>1450</v>
      </c>
      <c r="T13" s="2">
        <v>1500</v>
      </c>
      <c r="U13" s="2">
        <v>1550</v>
      </c>
      <c r="V13" s="2">
        <v>1600</v>
      </c>
      <c r="W13" s="2">
        <v>1650</v>
      </c>
      <c r="X13" s="2">
        <v>1700</v>
      </c>
      <c r="Y13" s="2">
        <v>1750</v>
      </c>
      <c r="AM13" s="11">
        <v>2700</v>
      </c>
      <c r="AN13" s="2">
        <f t="shared" si="1"/>
        <v>3500</v>
      </c>
      <c r="AO13" s="2">
        <f t="shared" si="2"/>
        <v>3700</v>
      </c>
      <c r="AP13" s="2">
        <f t="shared" si="3"/>
        <v>3900</v>
      </c>
      <c r="AQ13" s="2">
        <f t="shared" si="4"/>
        <v>4100</v>
      </c>
      <c r="AR13" s="2">
        <f t="shared" si="5"/>
        <v>4300</v>
      </c>
    </row>
    <row r="14" spans="1:48" x14ac:dyDescent="0.25">
      <c r="A14" t="s">
        <v>16</v>
      </c>
      <c r="B14" s="2">
        <v>500</v>
      </c>
      <c r="C14" s="2">
        <v>550</v>
      </c>
      <c r="D14" s="2">
        <v>600</v>
      </c>
      <c r="E14" s="2">
        <v>650</v>
      </c>
      <c r="F14" s="2">
        <v>700</v>
      </c>
      <c r="G14" s="2">
        <v>750</v>
      </c>
      <c r="H14" s="2">
        <v>800</v>
      </c>
      <c r="I14" s="2">
        <v>850</v>
      </c>
      <c r="J14" s="2">
        <v>900</v>
      </c>
      <c r="K14" s="2">
        <v>950</v>
      </c>
      <c r="L14" s="2">
        <v>1000</v>
      </c>
      <c r="M14" s="2">
        <v>1050</v>
      </c>
      <c r="N14" s="2">
        <v>1100</v>
      </c>
      <c r="O14" s="2">
        <v>1150</v>
      </c>
      <c r="P14" s="2">
        <v>1200</v>
      </c>
      <c r="Q14" s="2">
        <v>1250</v>
      </c>
      <c r="R14" s="2">
        <v>1300</v>
      </c>
      <c r="S14" s="2">
        <v>1350</v>
      </c>
      <c r="T14" s="2">
        <v>1400</v>
      </c>
      <c r="U14" s="2">
        <v>1450</v>
      </c>
      <c r="V14" s="2">
        <v>1500</v>
      </c>
      <c r="W14" s="2">
        <v>1550</v>
      </c>
      <c r="X14" s="2">
        <v>1600</v>
      </c>
      <c r="Y14" s="2">
        <v>1650</v>
      </c>
      <c r="AM14" s="11">
        <v>2300</v>
      </c>
      <c r="AN14" s="2">
        <f t="shared" si="1"/>
        <v>3100</v>
      </c>
      <c r="AO14" s="2">
        <f t="shared" si="2"/>
        <v>3300</v>
      </c>
      <c r="AP14" s="2">
        <f t="shared" si="3"/>
        <v>3500</v>
      </c>
      <c r="AQ14" s="2">
        <f t="shared" si="4"/>
        <v>3700</v>
      </c>
      <c r="AR14" s="2">
        <f t="shared" si="5"/>
        <v>3900</v>
      </c>
    </row>
    <row r="15" spans="1:48" x14ac:dyDescent="0.25">
      <c r="A15" s="3" t="s">
        <v>17</v>
      </c>
      <c r="B15" s="8">
        <v>800</v>
      </c>
      <c r="C15" s="8">
        <v>810</v>
      </c>
      <c r="D15" s="2">
        <v>820</v>
      </c>
      <c r="E15" s="2">
        <v>830</v>
      </c>
      <c r="F15" s="2">
        <v>840</v>
      </c>
      <c r="G15" s="2">
        <v>850</v>
      </c>
      <c r="H15" s="2">
        <v>860</v>
      </c>
      <c r="I15" s="2">
        <v>780</v>
      </c>
      <c r="J15" s="2">
        <v>880</v>
      </c>
      <c r="K15" s="2">
        <v>890</v>
      </c>
      <c r="L15" s="2">
        <v>900</v>
      </c>
      <c r="M15" s="2">
        <v>910</v>
      </c>
      <c r="N15" s="2">
        <v>920</v>
      </c>
      <c r="O15" s="2">
        <v>930</v>
      </c>
      <c r="P15" s="2">
        <v>940</v>
      </c>
      <c r="Q15" s="2">
        <v>950</v>
      </c>
      <c r="R15" s="2">
        <v>650</v>
      </c>
      <c r="S15" s="2">
        <v>970</v>
      </c>
      <c r="T15" s="2">
        <v>980</v>
      </c>
      <c r="U15" s="2">
        <v>990</v>
      </c>
      <c r="V15" s="2">
        <v>1000</v>
      </c>
      <c r="W15" s="2">
        <v>1010</v>
      </c>
      <c r="X15" s="2">
        <v>1020</v>
      </c>
      <c r="Y15" s="2">
        <v>1030</v>
      </c>
      <c r="AM15">
        <v>815</v>
      </c>
      <c r="AN15" s="2">
        <v>855</v>
      </c>
    </row>
    <row r="17" spans="1:48" x14ac:dyDescent="0.25">
      <c r="A17" t="s">
        <v>18</v>
      </c>
      <c r="B17" s="2">
        <f>SUM(B10:B14)</f>
        <v>5600</v>
      </c>
      <c r="C17" s="2">
        <f t="shared" ref="C17:Y17" si="6">SUM(C10:C14)</f>
        <v>5950</v>
      </c>
      <c r="D17" s="2">
        <f t="shared" si="6"/>
        <v>6300</v>
      </c>
      <c r="E17" s="2">
        <f t="shared" si="6"/>
        <v>6850</v>
      </c>
      <c r="F17" s="2">
        <f t="shared" si="6"/>
        <v>7200</v>
      </c>
      <c r="G17" s="2">
        <f t="shared" si="6"/>
        <v>7550</v>
      </c>
      <c r="H17" s="2">
        <f t="shared" si="6"/>
        <v>7900</v>
      </c>
      <c r="I17" s="2">
        <f t="shared" si="6"/>
        <v>8350</v>
      </c>
      <c r="J17" s="2">
        <f t="shared" si="6"/>
        <v>8700</v>
      </c>
      <c r="K17" s="2">
        <f t="shared" si="6"/>
        <v>9050</v>
      </c>
      <c r="L17" s="2">
        <f t="shared" si="6"/>
        <v>9400</v>
      </c>
      <c r="M17" s="2">
        <f t="shared" si="6"/>
        <v>9850</v>
      </c>
      <c r="N17" s="2">
        <f t="shared" si="6"/>
        <v>10200</v>
      </c>
      <c r="O17" s="2">
        <f t="shared" si="6"/>
        <v>10550</v>
      </c>
      <c r="P17" s="2">
        <f t="shared" si="6"/>
        <v>10900</v>
      </c>
      <c r="Q17" s="2">
        <f t="shared" si="6"/>
        <v>11350</v>
      </c>
      <c r="R17" s="2">
        <f t="shared" si="6"/>
        <v>11700</v>
      </c>
      <c r="S17" s="2">
        <f t="shared" si="6"/>
        <v>12050</v>
      </c>
      <c r="T17" s="2">
        <f t="shared" si="6"/>
        <v>12400</v>
      </c>
      <c r="U17" s="2">
        <f t="shared" si="6"/>
        <v>12850</v>
      </c>
      <c r="V17" s="2">
        <f t="shared" si="6"/>
        <v>13200</v>
      </c>
      <c r="W17" s="2">
        <f t="shared" si="6"/>
        <v>13550</v>
      </c>
      <c r="X17" s="2">
        <f t="shared" si="6"/>
        <v>13900</v>
      </c>
      <c r="Y17" s="2">
        <f t="shared" si="6"/>
        <v>14350</v>
      </c>
      <c r="AM17">
        <v>22400</v>
      </c>
      <c r="AN17" s="2">
        <f t="shared" si="1"/>
        <v>31000</v>
      </c>
      <c r="AO17" s="2">
        <f t="shared" si="1"/>
        <v>32500</v>
      </c>
      <c r="AP17" s="2">
        <f t="shared" ref="AP17" si="7">SUM(H17:K17)</f>
        <v>34000</v>
      </c>
      <c r="AQ17" s="2">
        <f t="shared" ref="AQ17" si="8">SUM(I17:L17)</f>
        <v>35500</v>
      </c>
      <c r="AR17" s="2">
        <f t="shared" ref="AR17" si="9">SUM(J17:M17)</f>
        <v>37000</v>
      </c>
    </row>
    <row r="18" spans="1:48" x14ac:dyDescent="0.25">
      <c r="A18" s="1" t="s">
        <v>19</v>
      </c>
      <c r="B18" s="7">
        <v>5600</v>
      </c>
      <c r="C18" s="7">
        <f t="shared" ref="C18:Y18" si="10">SUM(C10:C14)</f>
        <v>5950</v>
      </c>
      <c r="D18" s="7">
        <f t="shared" si="10"/>
        <v>6300</v>
      </c>
      <c r="E18" s="7">
        <f t="shared" si="10"/>
        <v>6850</v>
      </c>
      <c r="F18" s="7">
        <f t="shared" si="10"/>
        <v>7200</v>
      </c>
      <c r="G18" s="7">
        <f t="shared" si="10"/>
        <v>7550</v>
      </c>
      <c r="H18" s="7">
        <f t="shared" si="10"/>
        <v>7900</v>
      </c>
      <c r="I18" s="7">
        <f t="shared" si="10"/>
        <v>8350</v>
      </c>
      <c r="J18" s="7">
        <f t="shared" si="10"/>
        <v>8700</v>
      </c>
      <c r="K18" s="7">
        <f t="shared" si="10"/>
        <v>9050</v>
      </c>
      <c r="L18" s="7">
        <f t="shared" si="10"/>
        <v>9400</v>
      </c>
      <c r="M18" s="7">
        <f t="shared" si="10"/>
        <v>9850</v>
      </c>
      <c r="N18" s="7">
        <f t="shared" si="10"/>
        <v>10200</v>
      </c>
      <c r="O18" s="7">
        <f t="shared" si="10"/>
        <v>10550</v>
      </c>
      <c r="P18" s="7">
        <f t="shared" si="10"/>
        <v>10900</v>
      </c>
      <c r="Q18" s="7">
        <f t="shared" si="10"/>
        <v>11350</v>
      </c>
      <c r="R18" s="7">
        <f t="shared" si="10"/>
        <v>11700</v>
      </c>
      <c r="S18" s="7">
        <f t="shared" si="10"/>
        <v>12050</v>
      </c>
      <c r="T18" s="7">
        <f t="shared" si="10"/>
        <v>12400</v>
      </c>
      <c r="U18" s="7">
        <f t="shared" si="10"/>
        <v>12850</v>
      </c>
      <c r="V18" s="7">
        <f t="shared" si="10"/>
        <v>13200</v>
      </c>
      <c r="W18" s="7">
        <f t="shared" si="10"/>
        <v>13550</v>
      </c>
      <c r="X18" s="7">
        <f t="shared" si="10"/>
        <v>13900</v>
      </c>
      <c r="Y18" s="7">
        <f t="shared" si="10"/>
        <v>14350</v>
      </c>
      <c r="AM18" s="7">
        <f>SUM(AM10:AM14)</f>
        <v>24700</v>
      </c>
      <c r="AN18" s="7">
        <f t="shared" ref="AN18:AV18" si="11">SUM(AN10:AN14)</f>
        <v>31000</v>
      </c>
      <c r="AO18" s="7">
        <f t="shared" si="11"/>
        <v>32500</v>
      </c>
      <c r="AP18" s="7">
        <f t="shared" ref="AP18:AR18" si="12">SUM(AP10:AP14)</f>
        <v>34000</v>
      </c>
      <c r="AQ18" s="7">
        <f t="shared" si="12"/>
        <v>35500</v>
      </c>
      <c r="AR18" s="7">
        <f t="shared" si="12"/>
        <v>37000</v>
      </c>
      <c r="AS18" s="7">
        <f t="shared" si="11"/>
        <v>0</v>
      </c>
      <c r="AT18" s="7">
        <f t="shared" si="11"/>
        <v>0</v>
      </c>
      <c r="AU18" s="7">
        <f t="shared" si="11"/>
        <v>0</v>
      </c>
      <c r="AV18" s="7">
        <f t="shared" si="11"/>
        <v>0</v>
      </c>
    </row>
    <row r="19" spans="1:48" x14ac:dyDescent="0.25">
      <c r="A19" t="s">
        <v>20</v>
      </c>
      <c r="B19" s="2">
        <v>3500</v>
      </c>
      <c r="C19" s="2">
        <v>3700</v>
      </c>
      <c r="D19" s="2">
        <v>3900</v>
      </c>
      <c r="E19" s="2">
        <v>4200</v>
      </c>
      <c r="F19" s="2">
        <v>4400</v>
      </c>
      <c r="G19" s="2">
        <v>4600</v>
      </c>
      <c r="H19" s="2">
        <v>4800</v>
      </c>
      <c r="I19" s="2">
        <v>5100</v>
      </c>
      <c r="J19" s="2">
        <v>5300</v>
      </c>
      <c r="K19" s="2">
        <v>5500</v>
      </c>
      <c r="L19" s="2">
        <v>5700</v>
      </c>
      <c r="M19" s="2">
        <v>6000</v>
      </c>
      <c r="N19" s="2">
        <v>6200</v>
      </c>
      <c r="O19" s="2">
        <v>6400</v>
      </c>
      <c r="P19" s="2">
        <v>6600</v>
      </c>
      <c r="Q19" s="2">
        <v>6900</v>
      </c>
      <c r="R19" s="2">
        <v>7100</v>
      </c>
      <c r="S19" s="2">
        <v>7300</v>
      </c>
      <c r="T19" s="2">
        <v>7500</v>
      </c>
      <c r="U19" s="2">
        <v>7800</v>
      </c>
      <c r="V19" s="2">
        <v>8000</v>
      </c>
      <c r="W19" s="2">
        <v>8200</v>
      </c>
      <c r="X19" s="2">
        <v>8400</v>
      </c>
      <c r="Y19" s="2">
        <v>8700</v>
      </c>
      <c r="AM19">
        <v>15300</v>
      </c>
      <c r="AN19" s="2">
        <f t="shared" si="1"/>
        <v>18900</v>
      </c>
      <c r="AO19" s="2">
        <f t="shared" ref="AO19" si="13">SUM(G19:J19)</f>
        <v>19800</v>
      </c>
      <c r="AP19" s="2">
        <f t="shared" ref="AP19" si="14">SUM(H19:K19)</f>
        <v>20700</v>
      </c>
      <c r="AQ19" s="2">
        <f t="shared" ref="AQ19" si="15">SUM(I19:L19)</f>
        <v>21600</v>
      </c>
      <c r="AR19" s="2">
        <f t="shared" ref="AR19" si="16">SUM(J19:M19)</f>
        <v>22500</v>
      </c>
    </row>
    <row r="20" spans="1:48" x14ac:dyDescent="0.25">
      <c r="A20" s="1" t="s">
        <v>21</v>
      </c>
      <c r="B20" s="7">
        <f t="shared" ref="B20:Y20" si="17">B18-B19</f>
        <v>2100</v>
      </c>
      <c r="C20" s="7">
        <f t="shared" si="17"/>
        <v>2250</v>
      </c>
      <c r="D20" s="7">
        <f t="shared" si="17"/>
        <v>2400</v>
      </c>
      <c r="E20" s="7">
        <f t="shared" si="17"/>
        <v>2650</v>
      </c>
      <c r="F20" s="7">
        <f t="shared" si="17"/>
        <v>2800</v>
      </c>
      <c r="G20" s="7">
        <f t="shared" si="17"/>
        <v>2950</v>
      </c>
      <c r="H20" s="7">
        <f t="shared" si="17"/>
        <v>3100</v>
      </c>
      <c r="I20" s="7">
        <f t="shared" si="17"/>
        <v>3250</v>
      </c>
      <c r="J20" s="7">
        <f t="shared" si="17"/>
        <v>3400</v>
      </c>
      <c r="K20" s="7">
        <f t="shared" si="17"/>
        <v>3550</v>
      </c>
      <c r="L20" s="7">
        <f t="shared" si="17"/>
        <v>3700</v>
      </c>
      <c r="M20" s="7">
        <f t="shared" si="17"/>
        <v>3850</v>
      </c>
      <c r="N20" s="7">
        <f t="shared" si="17"/>
        <v>4000</v>
      </c>
      <c r="O20" s="7">
        <f t="shared" si="17"/>
        <v>4150</v>
      </c>
      <c r="P20" s="7">
        <f t="shared" si="17"/>
        <v>4300</v>
      </c>
      <c r="Q20" s="7">
        <f t="shared" si="17"/>
        <v>4450</v>
      </c>
      <c r="R20" s="7">
        <f t="shared" si="17"/>
        <v>4600</v>
      </c>
      <c r="S20" s="7">
        <f t="shared" si="17"/>
        <v>4750</v>
      </c>
      <c r="T20" s="7">
        <f t="shared" si="17"/>
        <v>4900</v>
      </c>
      <c r="U20" s="7">
        <f t="shared" si="17"/>
        <v>5050</v>
      </c>
      <c r="V20" s="7">
        <f t="shared" si="17"/>
        <v>5200</v>
      </c>
      <c r="W20" s="7">
        <f t="shared" si="17"/>
        <v>5350</v>
      </c>
      <c r="X20" s="7">
        <f t="shared" si="17"/>
        <v>5500</v>
      </c>
      <c r="Y20" s="7">
        <f t="shared" si="17"/>
        <v>5650</v>
      </c>
      <c r="AM20" s="7">
        <f>AM18-AM19</f>
        <v>9400</v>
      </c>
      <c r="AN20" s="7">
        <f t="shared" ref="AN20:AV20" si="18">AN18-AN19</f>
        <v>12100</v>
      </c>
      <c r="AO20" s="7">
        <f t="shared" ref="AO20" si="19">AO18-AO19</f>
        <v>12700</v>
      </c>
      <c r="AP20" s="7">
        <f t="shared" ref="AP20" si="20">AP18-AP19</f>
        <v>13300</v>
      </c>
      <c r="AQ20" s="7">
        <f t="shared" ref="AQ20" si="21">AQ18-AQ19</f>
        <v>13900</v>
      </c>
      <c r="AR20" s="7">
        <f t="shared" ref="AR20" si="22">AR18-AR19</f>
        <v>14500</v>
      </c>
      <c r="AS20" s="7">
        <f t="shared" si="18"/>
        <v>0</v>
      </c>
      <c r="AT20" s="7">
        <f t="shared" si="18"/>
        <v>0</v>
      </c>
      <c r="AU20" s="7">
        <f t="shared" si="18"/>
        <v>0</v>
      </c>
      <c r="AV20" s="7">
        <f t="shared" si="18"/>
        <v>0</v>
      </c>
    </row>
    <row r="21" spans="1:48" x14ac:dyDescent="0.25">
      <c r="A21" t="s">
        <v>22</v>
      </c>
      <c r="B21" s="2">
        <v>400</v>
      </c>
      <c r="C21" s="2">
        <v>420</v>
      </c>
      <c r="D21" s="2">
        <v>440</v>
      </c>
      <c r="E21" s="2">
        <v>460</v>
      </c>
      <c r="F21" s="2">
        <v>480</v>
      </c>
      <c r="G21" s="2">
        <v>500</v>
      </c>
      <c r="H21" s="2">
        <v>520</v>
      </c>
      <c r="I21" s="2">
        <v>540</v>
      </c>
      <c r="J21" s="2">
        <v>560</v>
      </c>
      <c r="K21" s="2">
        <v>580</v>
      </c>
      <c r="L21" s="2">
        <v>600</v>
      </c>
      <c r="M21" s="2">
        <v>620</v>
      </c>
      <c r="N21" s="2">
        <v>640</v>
      </c>
      <c r="O21" s="2">
        <v>660</v>
      </c>
      <c r="P21" s="2">
        <v>680</v>
      </c>
      <c r="Q21" s="2">
        <v>700</v>
      </c>
      <c r="R21" s="2">
        <v>720</v>
      </c>
      <c r="S21" s="2">
        <v>740</v>
      </c>
      <c r="T21" s="2">
        <v>760</v>
      </c>
      <c r="U21" s="2">
        <v>780</v>
      </c>
      <c r="V21" s="2">
        <v>800</v>
      </c>
      <c r="W21" s="2">
        <v>820</v>
      </c>
      <c r="X21" s="2">
        <v>840</v>
      </c>
      <c r="Y21" s="2">
        <v>860</v>
      </c>
      <c r="AM21">
        <v>1720</v>
      </c>
      <c r="AN21" s="2">
        <f t="shared" si="1"/>
        <v>2040</v>
      </c>
      <c r="AO21" s="2">
        <f t="shared" ref="AO21:AO22" si="23">SUM(G21:J21)</f>
        <v>2120</v>
      </c>
      <c r="AP21" s="2">
        <f t="shared" ref="AP21:AP22" si="24">SUM(H21:K21)</f>
        <v>2200</v>
      </c>
      <c r="AQ21" s="2">
        <f t="shared" ref="AQ21:AQ22" si="25">SUM(I21:L21)</f>
        <v>2280</v>
      </c>
      <c r="AR21" s="2">
        <f t="shared" ref="AR21:AR22" si="26">SUM(J21:M21)</f>
        <v>2360</v>
      </c>
    </row>
    <row r="22" spans="1:48" x14ac:dyDescent="0.25">
      <c r="A22" s="3" t="s">
        <v>23</v>
      </c>
      <c r="B22" s="8">
        <v>300</v>
      </c>
      <c r="C22" s="8">
        <v>310</v>
      </c>
      <c r="D22" s="8">
        <v>320</v>
      </c>
      <c r="E22" s="8">
        <v>330</v>
      </c>
      <c r="F22" s="8">
        <v>340</v>
      </c>
      <c r="G22" s="8">
        <v>350</v>
      </c>
      <c r="H22" s="8">
        <v>360</v>
      </c>
      <c r="I22" s="8">
        <v>370</v>
      </c>
      <c r="J22" s="8">
        <v>380</v>
      </c>
      <c r="K22" s="8">
        <v>390</v>
      </c>
      <c r="L22" s="8">
        <v>400</v>
      </c>
      <c r="M22" s="8">
        <v>410</v>
      </c>
      <c r="N22" s="8">
        <v>420</v>
      </c>
      <c r="O22" s="8">
        <v>430</v>
      </c>
      <c r="P22" s="8">
        <v>440</v>
      </c>
      <c r="Q22" s="8">
        <v>450</v>
      </c>
      <c r="R22" s="8">
        <v>460</v>
      </c>
      <c r="S22" s="8">
        <v>470</v>
      </c>
      <c r="T22" s="8">
        <v>470</v>
      </c>
      <c r="U22" s="8">
        <v>490</v>
      </c>
      <c r="V22" s="8">
        <v>500</v>
      </c>
      <c r="W22" s="8">
        <v>510</v>
      </c>
      <c r="X22" s="8">
        <v>520</v>
      </c>
      <c r="Y22" s="8">
        <v>530</v>
      </c>
      <c r="AM22" s="8">
        <v>1260</v>
      </c>
      <c r="AN22" s="2">
        <f t="shared" si="1"/>
        <v>1420</v>
      </c>
      <c r="AO22" s="2">
        <f t="shared" si="23"/>
        <v>1460</v>
      </c>
      <c r="AP22" s="2">
        <f t="shared" si="24"/>
        <v>1500</v>
      </c>
      <c r="AQ22" s="2">
        <f t="shared" si="25"/>
        <v>1540</v>
      </c>
      <c r="AR22" s="2">
        <f t="shared" si="26"/>
        <v>1580</v>
      </c>
    </row>
    <row r="23" spans="1:48" x14ac:dyDescent="0.25">
      <c r="A23" s="10" t="s">
        <v>24</v>
      </c>
      <c r="B23" s="7">
        <f t="shared" ref="B23:Y23" si="27">B21+B22</f>
        <v>700</v>
      </c>
      <c r="C23" s="7">
        <f t="shared" si="27"/>
        <v>730</v>
      </c>
      <c r="D23" s="7">
        <f t="shared" si="27"/>
        <v>760</v>
      </c>
      <c r="E23" s="7">
        <f t="shared" si="27"/>
        <v>790</v>
      </c>
      <c r="F23" s="7">
        <f t="shared" si="27"/>
        <v>820</v>
      </c>
      <c r="G23" s="7">
        <f t="shared" si="27"/>
        <v>850</v>
      </c>
      <c r="H23" s="7">
        <f t="shared" si="27"/>
        <v>880</v>
      </c>
      <c r="I23" s="7">
        <f t="shared" si="27"/>
        <v>910</v>
      </c>
      <c r="J23" s="7">
        <f t="shared" si="27"/>
        <v>940</v>
      </c>
      <c r="K23" s="7">
        <f t="shared" si="27"/>
        <v>970</v>
      </c>
      <c r="L23" s="7">
        <f t="shared" si="27"/>
        <v>1000</v>
      </c>
      <c r="M23" s="7">
        <f t="shared" si="27"/>
        <v>1030</v>
      </c>
      <c r="N23" s="7">
        <f t="shared" si="27"/>
        <v>1060</v>
      </c>
      <c r="O23" s="7">
        <f t="shared" si="27"/>
        <v>1090</v>
      </c>
      <c r="P23" s="7">
        <f t="shared" si="27"/>
        <v>1120</v>
      </c>
      <c r="Q23" s="7">
        <f t="shared" si="27"/>
        <v>1150</v>
      </c>
      <c r="R23" s="7">
        <f t="shared" si="27"/>
        <v>1180</v>
      </c>
      <c r="S23" s="7">
        <f t="shared" si="27"/>
        <v>1210</v>
      </c>
      <c r="T23" s="7">
        <f t="shared" si="27"/>
        <v>1230</v>
      </c>
      <c r="U23" s="7">
        <f t="shared" si="27"/>
        <v>1270</v>
      </c>
      <c r="V23" s="7">
        <f t="shared" si="27"/>
        <v>1300</v>
      </c>
      <c r="W23" s="7">
        <f t="shared" si="27"/>
        <v>1330</v>
      </c>
      <c r="X23" s="7">
        <f t="shared" si="27"/>
        <v>1360</v>
      </c>
      <c r="Y23" s="7">
        <f t="shared" si="27"/>
        <v>1390</v>
      </c>
      <c r="AM23" s="7">
        <f>AM21+AM22</f>
        <v>2980</v>
      </c>
      <c r="AN23" s="7">
        <f t="shared" ref="AN23:AV23" si="28">AN21+AN22</f>
        <v>3460</v>
      </c>
      <c r="AO23" s="7">
        <f t="shared" ref="AO23" si="29">AO21+AO22</f>
        <v>3580</v>
      </c>
      <c r="AP23" s="7">
        <f t="shared" ref="AP23" si="30">AP21+AP22</f>
        <v>3700</v>
      </c>
      <c r="AQ23" s="7">
        <f t="shared" ref="AQ23" si="31">AQ21+AQ22</f>
        <v>3820</v>
      </c>
      <c r="AR23" s="7">
        <f t="shared" ref="AR23" si="32">AR21+AR22</f>
        <v>3940</v>
      </c>
      <c r="AS23" s="7">
        <f t="shared" si="28"/>
        <v>0</v>
      </c>
      <c r="AT23" s="7">
        <f t="shared" si="28"/>
        <v>0</v>
      </c>
      <c r="AU23" s="7">
        <f t="shared" si="28"/>
        <v>0</v>
      </c>
      <c r="AV23" s="7">
        <f t="shared" si="28"/>
        <v>0</v>
      </c>
    </row>
    <row r="24" spans="1:48" x14ac:dyDescent="0.25">
      <c r="A24" s="10" t="s">
        <v>25</v>
      </c>
      <c r="B24" s="7">
        <f t="shared" ref="B24:Y24" si="33">B20-B23</f>
        <v>1400</v>
      </c>
      <c r="C24" s="7">
        <f t="shared" si="33"/>
        <v>1520</v>
      </c>
      <c r="D24" s="7">
        <f t="shared" si="33"/>
        <v>1640</v>
      </c>
      <c r="E24" s="7">
        <f t="shared" si="33"/>
        <v>1860</v>
      </c>
      <c r="F24" s="7">
        <f t="shared" si="33"/>
        <v>1980</v>
      </c>
      <c r="G24" s="7">
        <f t="shared" si="33"/>
        <v>2100</v>
      </c>
      <c r="H24" s="7">
        <f t="shared" si="33"/>
        <v>2220</v>
      </c>
      <c r="I24" s="7">
        <f t="shared" si="33"/>
        <v>2340</v>
      </c>
      <c r="J24" s="7">
        <f t="shared" si="33"/>
        <v>2460</v>
      </c>
      <c r="K24" s="7">
        <f t="shared" si="33"/>
        <v>2580</v>
      </c>
      <c r="L24" s="7">
        <f t="shared" si="33"/>
        <v>2700</v>
      </c>
      <c r="M24" s="7">
        <f t="shared" si="33"/>
        <v>2820</v>
      </c>
      <c r="N24" s="7">
        <f t="shared" si="33"/>
        <v>2940</v>
      </c>
      <c r="O24" s="7">
        <f t="shared" si="33"/>
        <v>3060</v>
      </c>
      <c r="P24" s="7">
        <f t="shared" si="33"/>
        <v>3180</v>
      </c>
      <c r="Q24" s="7">
        <f t="shared" si="33"/>
        <v>3300</v>
      </c>
      <c r="R24" s="7">
        <f t="shared" si="33"/>
        <v>3420</v>
      </c>
      <c r="S24" s="7">
        <f t="shared" si="33"/>
        <v>3540</v>
      </c>
      <c r="T24" s="7">
        <f t="shared" si="33"/>
        <v>3670</v>
      </c>
      <c r="U24" s="7">
        <f t="shared" si="33"/>
        <v>3780</v>
      </c>
      <c r="V24" s="7">
        <f t="shared" si="33"/>
        <v>3900</v>
      </c>
      <c r="W24" s="7">
        <f t="shared" si="33"/>
        <v>4020</v>
      </c>
      <c r="X24" s="7">
        <f t="shared" si="33"/>
        <v>4140</v>
      </c>
      <c r="Y24" s="7">
        <f t="shared" si="33"/>
        <v>4260</v>
      </c>
      <c r="AM24" s="7">
        <f>AM20-AM23</f>
        <v>6420</v>
      </c>
      <c r="AN24" s="7">
        <f t="shared" ref="AN24:AV24" si="34">AN20-AN23</f>
        <v>8640</v>
      </c>
      <c r="AO24" s="7">
        <f t="shared" ref="AO24" si="35">AO20-AO23</f>
        <v>9120</v>
      </c>
      <c r="AP24" s="7">
        <f t="shared" ref="AP24" si="36">AP20-AP23</f>
        <v>9600</v>
      </c>
      <c r="AQ24" s="7">
        <f t="shared" ref="AQ24" si="37">AQ20-AQ23</f>
        <v>10080</v>
      </c>
      <c r="AR24" s="7">
        <f t="shared" ref="AR24" si="38">AR20-AR23</f>
        <v>10560</v>
      </c>
      <c r="AS24" s="7">
        <f t="shared" si="34"/>
        <v>0</v>
      </c>
      <c r="AT24" s="7">
        <f t="shared" si="34"/>
        <v>0</v>
      </c>
      <c r="AU24" s="7">
        <f t="shared" si="34"/>
        <v>0</v>
      </c>
      <c r="AV24" s="7">
        <f t="shared" si="34"/>
        <v>0</v>
      </c>
    </row>
    <row r="25" spans="1:48" x14ac:dyDescent="0.25">
      <c r="A25" t="s">
        <v>26</v>
      </c>
      <c r="B25" s="2">
        <v>50</v>
      </c>
      <c r="C25" s="2">
        <v>50</v>
      </c>
      <c r="D25" s="2">
        <v>50</v>
      </c>
      <c r="E25" s="2">
        <v>50</v>
      </c>
      <c r="F25" s="2">
        <v>45</v>
      </c>
      <c r="G25" s="2">
        <v>45</v>
      </c>
      <c r="H25" s="2">
        <v>45</v>
      </c>
      <c r="I25" s="2">
        <v>45</v>
      </c>
      <c r="J25" s="2">
        <v>40</v>
      </c>
      <c r="K25" s="2">
        <v>40</v>
      </c>
      <c r="L25" s="2">
        <v>40</v>
      </c>
      <c r="M25" s="2">
        <v>40</v>
      </c>
      <c r="N25" s="2">
        <v>35</v>
      </c>
      <c r="O25" s="2">
        <v>35</v>
      </c>
      <c r="P25" s="2">
        <v>35</v>
      </c>
      <c r="Q25" s="2">
        <v>35</v>
      </c>
      <c r="R25" s="2">
        <v>30</v>
      </c>
      <c r="S25" s="2">
        <v>30</v>
      </c>
      <c r="T25" s="2">
        <v>30</v>
      </c>
      <c r="U25" s="2">
        <v>30</v>
      </c>
      <c r="V25" s="2">
        <v>25</v>
      </c>
      <c r="W25" s="2">
        <v>25</v>
      </c>
      <c r="X25" s="2">
        <v>25</v>
      </c>
      <c r="Y25" s="2">
        <v>25</v>
      </c>
      <c r="AM25" s="2">
        <v>200</v>
      </c>
      <c r="AN25" s="2">
        <f t="shared" ref="AN25:AN27" si="39">SUM(F25:I25)</f>
        <v>180</v>
      </c>
      <c r="AO25" s="2">
        <f t="shared" ref="AO25" si="40">SUM(G25:J25)</f>
        <v>175</v>
      </c>
      <c r="AP25" s="2">
        <f t="shared" ref="AP25" si="41">SUM(H25:K25)</f>
        <v>170</v>
      </c>
      <c r="AQ25" s="2">
        <f t="shared" ref="AQ25" si="42">SUM(I25:L25)</f>
        <v>165</v>
      </c>
      <c r="AR25" s="2">
        <f t="shared" ref="AR25" si="43">SUM(J25:M25)</f>
        <v>160</v>
      </c>
    </row>
    <row r="26" spans="1:48" x14ac:dyDescent="0.25">
      <c r="A26" s="10" t="s">
        <v>27</v>
      </c>
      <c r="B26" s="7">
        <f t="shared" ref="B26:Y26" si="44">B24-B25</f>
        <v>1350</v>
      </c>
      <c r="C26" s="7">
        <f t="shared" si="44"/>
        <v>1470</v>
      </c>
      <c r="D26" s="7">
        <f t="shared" si="44"/>
        <v>1590</v>
      </c>
      <c r="E26" s="7">
        <f t="shared" si="44"/>
        <v>1810</v>
      </c>
      <c r="F26" s="7">
        <f t="shared" si="44"/>
        <v>1935</v>
      </c>
      <c r="G26" s="7">
        <f t="shared" si="44"/>
        <v>2055</v>
      </c>
      <c r="H26" s="7">
        <f t="shared" si="44"/>
        <v>2175</v>
      </c>
      <c r="I26" s="7">
        <f t="shared" si="44"/>
        <v>2295</v>
      </c>
      <c r="J26" s="7">
        <f t="shared" si="44"/>
        <v>2420</v>
      </c>
      <c r="K26" s="7">
        <f t="shared" si="44"/>
        <v>2540</v>
      </c>
      <c r="L26" s="7">
        <f t="shared" si="44"/>
        <v>2660</v>
      </c>
      <c r="M26" s="7">
        <f t="shared" si="44"/>
        <v>2780</v>
      </c>
      <c r="N26" s="7">
        <f t="shared" si="44"/>
        <v>2905</v>
      </c>
      <c r="O26" s="7">
        <f t="shared" si="44"/>
        <v>3025</v>
      </c>
      <c r="P26" s="7">
        <f t="shared" si="44"/>
        <v>3145</v>
      </c>
      <c r="Q26" s="7">
        <f t="shared" si="44"/>
        <v>3265</v>
      </c>
      <c r="R26" s="7">
        <f t="shared" si="44"/>
        <v>3390</v>
      </c>
      <c r="S26" s="7">
        <f t="shared" si="44"/>
        <v>3510</v>
      </c>
      <c r="T26" s="7">
        <f t="shared" si="44"/>
        <v>3640</v>
      </c>
      <c r="U26" s="7">
        <f t="shared" si="44"/>
        <v>3750</v>
      </c>
      <c r="V26" s="7">
        <f t="shared" si="44"/>
        <v>3875</v>
      </c>
      <c r="W26" s="7">
        <f t="shared" si="44"/>
        <v>3995</v>
      </c>
      <c r="X26" s="7">
        <f t="shared" si="44"/>
        <v>4115</v>
      </c>
      <c r="Y26" s="7">
        <f t="shared" si="44"/>
        <v>4235</v>
      </c>
      <c r="AM26" s="7">
        <f>AM24-AM25</f>
        <v>6220</v>
      </c>
      <c r="AN26" s="7">
        <f t="shared" ref="AN26:AV26" si="45">AN24-AN25</f>
        <v>8460</v>
      </c>
      <c r="AO26" s="7">
        <f t="shared" ref="AO26" si="46">AO24-AO25</f>
        <v>8945</v>
      </c>
      <c r="AP26" s="7">
        <f t="shared" ref="AP26" si="47">AP24-AP25</f>
        <v>9430</v>
      </c>
      <c r="AQ26" s="7">
        <f t="shared" ref="AQ26" si="48">AQ24-AQ25</f>
        <v>9915</v>
      </c>
      <c r="AR26" s="7">
        <f t="shared" ref="AR26" si="49">AR24-AR25</f>
        <v>10400</v>
      </c>
      <c r="AS26" s="7">
        <f t="shared" si="45"/>
        <v>0</v>
      </c>
      <c r="AT26" s="7">
        <f t="shared" si="45"/>
        <v>0</v>
      </c>
      <c r="AU26" s="7">
        <f t="shared" si="45"/>
        <v>0</v>
      </c>
      <c r="AV26" s="7">
        <f t="shared" si="45"/>
        <v>0</v>
      </c>
    </row>
    <row r="27" spans="1:48" x14ac:dyDescent="0.25">
      <c r="A27" t="s">
        <v>28</v>
      </c>
      <c r="B27" s="2">
        <v>270</v>
      </c>
      <c r="C27" s="2">
        <v>294</v>
      </c>
      <c r="D27" s="2">
        <v>318</v>
      </c>
      <c r="E27" s="2">
        <v>362</v>
      </c>
      <c r="F27" s="2">
        <v>387</v>
      </c>
      <c r="G27" s="2">
        <v>411</v>
      </c>
      <c r="H27" s="2">
        <v>435</v>
      </c>
      <c r="I27" s="2">
        <v>459</v>
      </c>
      <c r="J27" s="2">
        <v>484</v>
      </c>
      <c r="K27" s="2">
        <v>508</v>
      </c>
      <c r="L27" s="2">
        <v>532</v>
      </c>
      <c r="M27" s="2">
        <v>556</v>
      </c>
      <c r="N27" s="2">
        <v>581</v>
      </c>
      <c r="O27" s="2">
        <v>605</v>
      </c>
      <c r="P27" s="2">
        <v>629</v>
      </c>
      <c r="Q27" s="2">
        <v>653</v>
      </c>
      <c r="R27" s="2">
        <v>678</v>
      </c>
      <c r="S27" s="2">
        <v>702</v>
      </c>
      <c r="T27" s="2">
        <v>726</v>
      </c>
      <c r="U27" s="2">
        <v>750</v>
      </c>
      <c r="V27" s="2">
        <v>775</v>
      </c>
      <c r="W27" s="2">
        <v>799</v>
      </c>
      <c r="X27" s="2">
        <v>823</v>
      </c>
      <c r="Y27" s="2">
        <v>847</v>
      </c>
      <c r="AM27" s="2">
        <v>1244</v>
      </c>
      <c r="AN27" s="2">
        <f t="shared" si="39"/>
        <v>1692</v>
      </c>
      <c r="AO27" s="2">
        <f t="shared" ref="AO27" si="50">SUM(G27:J27)</f>
        <v>1789</v>
      </c>
      <c r="AP27" s="2">
        <f t="shared" ref="AP27" si="51">SUM(H27:K27)</f>
        <v>1886</v>
      </c>
      <c r="AQ27" s="2">
        <f t="shared" ref="AQ27" si="52">SUM(I27:L27)</f>
        <v>1983</v>
      </c>
      <c r="AR27" s="2">
        <f t="shared" ref="AR27" si="53">SUM(J27:M27)</f>
        <v>2080</v>
      </c>
    </row>
    <row r="28" spans="1:48" x14ac:dyDescent="0.25">
      <c r="A28" s="10" t="s">
        <v>29</v>
      </c>
      <c r="B28" s="7">
        <f t="shared" ref="B28:Y28" si="54">B26-B27</f>
        <v>1080</v>
      </c>
      <c r="C28" s="7">
        <f t="shared" si="54"/>
        <v>1176</v>
      </c>
      <c r="D28" s="7">
        <f t="shared" si="54"/>
        <v>1272</v>
      </c>
      <c r="E28" s="7">
        <f t="shared" si="54"/>
        <v>1448</v>
      </c>
      <c r="F28" s="7">
        <f t="shared" si="54"/>
        <v>1548</v>
      </c>
      <c r="G28" s="7">
        <f t="shared" si="54"/>
        <v>1644</v>
      </c>
      <c r="H28" s="7">
        <f t="shared" si="54"/>
        <v>1740</v>
      </c>
      <c r="I28" s="7">
        <f t="shared" si="54"/>
        <v>1836</v>
      </c>
      <c r="J28" s="7">
        <f t="shared" si="54"/>
        <v>1936</v>
      </c>
      <c r="K28" s="7">
        <f t="shared" si="54"/>
        <v>2032</v>
      </c>
      <c r="L28" s="7">
        <f t="shared" si="54"/>
        <v>2128</v>
      </c>
      <c r="M28" s="7">
        <f t="shared" si="54"/>
        <v>2224</v>
      </c>
      <c r="N28" s="7">
        <f t="shared" si="54"/>
        <v>2324</v>
      </c>
      <c r="O28" s="7">
        <f t="shared" si="54"/>
        <v>2420</v>
      </c>
      <c r="P28" s="7">
        <f t="shared" si="54"/>
        <v>2516</v>
      </c>
      <c r="Q28" s="7">
        <f t="shared" si="54"/>
        <v>2612</v>
      </c>
      <c r="R28" s="7">
        <f t="shared" si="54"/>
        <v>2712</v>
      </c>
      <c r="S28" s="7">
        <f t="shared" si="54"/>
        <v>2808</v>
      </c>
      <c r="T28" s="7">
        <f t="shared" si="54"/>
        <v>2914</v>
      </c>
      <c r="U28" s="7">
        <f t="shared" si="54"/>
        <v>3000</v>
      </c>
      <c r="V28" s="7">
        <f t="shared" si="54"/>
        <v>3100</v>
      </c>
      <c r="W28" s="7">
        <f t="shared" si="54"/>
        <v>3196</v>
      </c>
      <c r="X28" s="7">
        <f t="shared" si="54"/>
        <v>3292</v>
      </c>
      <c r="Y28" s="7">
        <f t="shared" si="54"/>
        <v>3388</v>
      </c>
      <c r="AM28" s="7">
        <f>AM26-AM27</f>
        <v>4976</v>
      </c>
      <c r="AN28" s="7">
        <f t="shared" ref="AN28:AV28" si="55">AN26-AN27</f>
        <v>6768</v>
      </c>
      <c r="AO28" s="7">
        <f t="shared" ref="AO28" si="56">AO26-AO27</f>
        <v>7156</v>
      </c>
      <c r="AP28" s="7">
        <f t="shared" ref="AP28" si="57">AP26-AP27</f>
        <v>7544</v>
      </c>
      <c r="AQ28" s="7">
        <f t="shared" ref="AQ28" si="58">AQ26-AQ27</f>
        <v>7932</v>
      </c>
      <c r="AR28" s="7">
        <f t="shared" ref="AR28" si="59">AR26-AR27</f>
        <v>8320</v>
      </c>
      <c r="AS28" s="7">
        <f t="shared" si="55"/>
        <v>0</v>
      </c>
      <c r="AT28" s="7">
        <f t="shared" si="55"/>
        <v>0</v>
      </c>
      <c r="AU28" s="7">
        <f t="shared" si="55"/>
        <v>0</v>
      </c>
      <c r="AV28" s="7">
        <f t="shared" si="55"/>
        <v>0</v>
      </c>
    </row>
    <row r="29" spans="1:48" x14ac:dyDescent="0.25">
      <c r="A29" t="s">
        <v>30</v>
      </c>
      <c r="B29" s="9">
        <f t="shared" ref="B29:Y29" si="60">B28/B30</f>
        <v>0.79881656804733725</v>
      </c>
      <c r="C29" s="9">
        <f t="shared" si="60"/>
        <v>0.86981540830658921</v>
      </c>
      <c r="D29" s="9">
        <f t="shared" si="60"/>
        <v>0.94081309327806806</v>
      </c>
      <c r="E29" s="9">
        <f t="shared" si="60"/>
        <v>1.0709797763811979</v>
      </c>
      <c r="F29" s="9">
        <f t="shared" si="60"/>
        <v>1.1449331530630662</v>
      </c>
      <c r="G29" s="9">
        <f t="shared" si="60"/>
        <v>1.2159268668804155</v>
      </c>
      <c r="H29" s="9">
        <f t="shared" si="60"/>
        <v>1.2869194255310024</v>
      </c>
      <c r="I29" s="9">
        <f t="shared" si="60"/>
        <v>1.3579108290430206</v>
      </c>
      <c r="J29" s="9">
        <f t="shared" si="60"/>
        <v>1.4318594647685656</v>
      </c>
      <c r="K29" s="9">
        <f t="shared" si="60"/>
        <v>1.5028485340200683</v>
      </c>
      <c r="L29" s="9">
        <f t="shared" si="60"/>
        <v>1.5738364482179708</v>
      </c>
      <c r="M29" s="9">
        <f t="shared" si="60"/>
        <v>1.6448232073904632</v>
      </c>
      <c r="N29" s="9">
        <f t="shared" si="60"/>
        <v>1.718767102620159</v>
      </c>
      <c r="O29" s="9">
        <f t="shared" si="60"/>
        <v>1.7897515277600082</v>
      </c>
      <c r="P29" s="9">
        <f t="shared" si="60"/>
        <v>1.8607347979594047</v>
      </c>
      <c r="Q29" s="9">
        <f t="shared" si="60"/>
        <v>1.9317169132465351</v>
      </c>
      <c r="R29" s="9">
        <f t="shared" si="60"/>
        <v>2.0056560684407954</v>
      </c>
      <c r="S29" s="9">
        <f t="shared" si="60"/>
        <v>2.0766358499231252</v>
      </c>
      <c r="T29" s="9">
        <f t="shared" si="60"/>
        <v>2.1550098432330187</v>
      </c>
      <c r="U29" s="9">
        <f t="shared" si="60"/>
        <v>2.2185919484340078</v>
      </c>
      <c r="V29" s="9">
        <f t="shared" si="60"/>
        <v>2.2925263640531877</v>
      </c>
      <c r="W29" s="9">
        <f t="shared" si="60"/>
        <v>2.3635015023320731</v>
      </c>
      <c r="X29" s="9">
        <f t="shared" si="60"/>
        <v>2.4344754858967566</v>
      </c>
      <c r="Y29" s="9">
        <f t="shared" si="60"/>
        <v>2.5054483147754167</v>
      </c>
      <c r="AM29" s="9"/>
    </row>
    <row r="30" spans="1:48" x14ac:dyDescent="0.25">
      <c r="A30" t="s">
        <v>1</v>
      </c>
      <c r="B30" s="2">
        <v>1352</v>
      </c>
      <c r="C30" s="2">
        <f>B30+1.1%</f>
        <v>1352.011</v>
      </c>
      <c r="D30" s="2">
        <f t="shared" ref="D30:AG30" si="61">C30+1.1%</f>
        <v>1352.0219999999999</v>
      </c>
      <c r="E30" s="2">
        <f t="shared" si="61"/>
        <v>1352.0329999999999</v>
      </c>
      <c r="F30" s="2">
        <f>E30+1.1%</f>
        <v>1352.0439999999999</v>
      </c>
      <c r="G30" s="2">
        <f t="shared" si="61"/>
        <v>1352.0549999999998</v>
      </c>
      <c r="H30" s="2">
        <f t="shared" si="61"/>
        <v>1352.0659999999998</v>
      </c>
      <c r="I30" s="2">
        <f t="shared" si="61"/>
        <v>1352.0769999999998</v>
      </c>
      <c r="J30" s="2">
        <f t="shared" si="61"/>
        <v>1352.0879999999997</v>
      </c>
      <c r="K30" s="2">
        <f t="shared" si="61"/>
        <v>1352.0989999999997</v>
      </c>
      <c r="L30" s="2">
        <f t="shared" si="61"/>
        <v>1352.1099999999997</v>
      </c>
      <c r="M30" s="2">
        <f t="shared" si="61"/>
        <v>1352.1209999999996</v>
      </c>
      <c r="N30" s="2">
        <f t="shared" si="61"/>
        <v>1352.1319999999996</v>
      </c>
      <c r="O30" s="2">
        <f t="shared" si="61"/>
        <v>1352.1429999999996</v>
      </c>
      <c r="P30" s="2">
        <f t="shared" si="61"/>
        <v>1352.1539999999995</v>
      </c>
      <c r="Q30" s="2">
        <f t="shared" si="61"/>
        <v>1352.1649999999995</v>
      </c>
      <c r="R30" s="2">
        <f t="shared" si="61"/>
        <v>1352.1759999999995</v>
      </c>
      <c r="S30" s="2">
        <f t="shared" si="61"/>
        <v>1352.1869999999994</v>
      </c>
      <c r="T30" s="2">
        <f t="shared" si="61"/>
        <v>1352.1979999999994</v>
      </c>
      <c r="U30" s="2">
        <f t="shared" si="61"/>
        <v>1352.2089999999994</v>
      </c>
      <c r="V30" s="2">
        <f t="shared" si="61"/>
        <v>1352.2199999999993</v>
      </c>
      <c r="W30" s="2">
        <f t="shared" si="61"/>
        <v>1352.2309999999993</v>
      </c>
      <c r="X30" s="2">
        <f t="shared" si="61"/>
        <v>1352.2419999999993</v>
      </c>
      <c r="Y30" s="2">
        <f t="shared" si="61"/>
        <v>1352.2529999999992</v>
      </c>
      <c r="Z30" s="2"/>
      <c r="AA30" s="2"/>
      <c r="AB30" s="2"/>
      <c r="AC30" s="2"/>
      <c r="AD30" s="2"/>
      <c r="AE30" s="2"/>
      <c r="AF30" s="2"/>
      <c r="AG30" s="2"/>
    </row>
    <row r="31" spans="1:48" x14ac:dyDescent="0.25">
      <c r="AN31" s="2"/>
    </row>
    <row r="32" spans="1:48" x14ac:dyDescent="0.25">
      <c r="A32" s="1" t="s">
        <v>31</v>
      </c>
      <c r="E32" s="12"/>
      <c r="F32" s="13">
        <f>F18/B18-1</f>
        <v>0.28571428571428581</v>
      </c>
      <c r="G32" s="13">
        <f t="shared" ref="G32:Y32" si="62">G18/C18-1</f>
        <v>0.26890756302521002</v>
      </c>
      <c r="H32" s="13">
        <f t="shared" si="62"/>
        <v>0.25396825396825395</v>
      </c>
      <c r="I32" s="13">
        <f t="shared" si="62"/>
        <v>0.21897810218978098</v>
      </c>
      <c r="J32" s="13">
        <f t="shared" si="62"/>
        <v>0.20833333333333326</v>
      </c>
      <c r="K32" s="13">
        <f t="shared" si="62"/>
        <v>0.19867549668874163</v>
      </c>
      <c r="L32" s="13">
        <f t="shared" si="62"/>
        <v>0.18987341772151889</v>
      </c>
      <c r="M32" s="13">
        <f t="shared" si="62"/>
        <v>0.17964071856287434</v>
      </c>
      <c r="N32" s="13">
        <f t="shared" si="62"/>
        <v>0.17241379310344818</v>
      </c>
      <c r="O32" s="13">
        <f t="shared" si="62"/>
        <v>0.16574585635359118</v>
      </c>
      <c r="P32" s="13">
        <f t="shared" si="62"/>
        <v>0.15957446808510634</v>
      </c>
      <c r="Q32" s="13">
        <f t="shared" si="62"/>
        <v>0.15228426395939088</v>
      </c>
      <c r="R32" s="13">
        <f t="shared" si="62"/>
        <v>0.14705882352941169</v>
      </c>
      <c r="S32" s="13">
        <f t="shared" si="62"/>
        <v>0.14218009478672977</v>
      </c>
      <c r="T32" s="13">
        <f t="shared" si="62"/>
        <v>0.13761467889908263</v>
      </c>
      <c r="U32" s="13">
        <f t="shared" si="62"/>
        <v>0.13215859030836996</v>
      </c>
      <c r="V32" s="13">
        <f t="shared" si="62"/>
        <v>0.12820512820512819</v>
      </c>
      <c r="W32" s="13">
        <f t="shared" si="62"/>
        <v>0.12448132780082988</v>
      </c>
      <c r="X32" s="13">
        <f t="shared" si="62"/>
        <v>0.12096774193548376</v>
      </c>
      <c r="Y32" s="13">
        <f>Y18/U18-1</f>
        <v>0.11673151750972766</v>
      </c>
      <c r="AN32" s="12">
        <f>AN28/AM28-1</f>
        <v>0.36012861736334401</v>
      </c>
      <c r="AO32" s="12">
        <f t="shared" ref="AO32:AR32" si="63">AO28/AN28-1</f>
        <v>5.7328605200945626E-2</v>
      </c>
      <c r="AP32" s="12">
        <f t="shared" si="63"/>
        <v>5.4220234768026732E-2</v>
      </c>
      <c r="AQ32" s="12">
        <f t="shared" si="63"/>
        <v>5.1431601272534433E-2</v>
      </c>
      <c r="AR32" s="12">
        <f t="shared" si="63"/>
        <v>4.8915784165405984E-2</v>
      </c>
    </row>
    <row r="33" spans="1:44" x14ac:dyDescent="0.25">
      <c r="A33" t="s">
        <v>294</v>
      </c>
      <c r="F33" s="13">
        <f>F10/B10-1</f>
        <v>0.24</v>
      </c>
      <c r="G33" s="13">
        <f t="shared" ref="G33:Y33" si="64">G10/C10-1</f>
        <v>0.23076923076923084</v>
      </c>
      <c r="H33" s="13">
        <f t="shared" si="64"/>
        <v>0.22222222222222232</v>
      </c>
      <c r="I33" s="13">
        <f t="shared" si="64"/>
        <v>0.16666666666666674</v>
      </c>
      <c r="J33" s="13">
        <f t="shared" si="64"/>
        <v>0.16129032258064524</v>
      </c>
      <c r="K33" s="13">
        <f t="shared" si="64"/>
        <v>0.15625</v>
      </c>
      <c r="L33" s="13">
        <f t="shared" si="64"/>
        <v>0.1515151515151516</v>
      </c>
      <c r="M33" s="13">
        <f t="shared" si="64"/>
        <v>0.14285714285714279</v>
      </c>
      <c r="N33" s="13">
        <f t="shared" si="64"/>
        <v>0.13888888888888884</v>
      </c>
      <c r="O33" s="13">
        <f t="shared" si="64"/>
        <v>0.13513513513513509</v>
      </c>
      <c r="P33" s="13">
        <f t="shared" si="64"/>
        <v>0.13157894736842102</v>
      </c>
      <c r="Q33" s="13">
        <f t="shared" si="64"/>
        <v>0.125</v>
      </c>
      <c r="R33" s="13">
        <f t="shared" si="64"/>
        <v>0.12195121951219523</v>
      </c>
      <c r="S33" s="13">
        <f t="shared" si="64"/>
        <v>0.11904761904761907</v>
      </c>
      <c r="T33" s="13">
        <f t="shared" si="64"/>
        <v>0.11627906976744184</v>
      </c>
      <c r="U33" s="13">
        <f t="shared" si="64"/>
        <v>0.11111111111111116</v>
      </c>
      <c r="V33" s="13">
        <f t="shared" si="64"/>
        <v>0.10869565217391308</v>
      </c>
      <c r="W33" s="13">
        <f t="shared" si="64"/>
        <v>0.1063829787234043</v>
      </c>
      <c r="X33" s="13">
        <f t="shared" si="64"/>
        <v>0.10416666666666674</v>
      </c>
      <c r="Y33" s="13">
        <f>Y10/U10-1</f>
        <v>0.10000000000000009</v>
      </c>
      <c r="AN33" s="13">
        <f>AN10/AM10-1</f>
        <v>0.21296296296296302</v>
      </c>
      <c r="AO33" s="13">
        <f t="shared" ref="AO33:AR33" si="65">AO10/AN10-1</f>
        <v>3.8167938931297662E-2</v>
      </c>
      <c r="AP33" s="13">
        <f t="shared" si="65"/>
        <v>3.6764705882353033E-2</v>
      </c>
      <c r="AQ33" s="13">
        <f t="shared" si="65"/>
        <v>3.5460992907801359E-2</v>
      </c>
      <c r="AR33" s="13">
        <f t="shared" si="65"/>
        <v>3.4246575342465668E-2</v>
      </c>
    </row>
    <row r="34" spans="1:44" x14ac:dyDescent="0.25">
      <c r="A34" t="s">
        <v>295</v>
      </c>
      <c r="F34" s="13">
        <f>F11/B11-1</f>
        <v>0.33333333333333326</v>
      </c>
      <c r="G34" s="13">
        <f t="shared" ref="G34:Y34" si="66">G11/C11-1</f>
        <v>0.30769230769230771</v>
      </c>
      <c r="H34" s="13">
        <f t="shared" si="66"/>
        <v>0.28571428571428581</v>
      </c>
      <c r="I34" s="13">
        <f t="shared" si="66"/>
        <v>0.26666666666666661</v>
      </c>
      <c r="J34" s="13">
        <f t="shared" si="66"/>
        <v>0.25</v>
      </c>
      <c r="K34" s="13">
        <f t="shared" si="66"/>
        <v>0.23529411764705888</v>
      </c>
      <c r="L34" s="13">
        <f t="shared" si="66"/>
        <v>0.22222222222222232</v>
      </c>
      <c r="M34" s="13">
        <f t="shared" si="66"/>
        <v>0.21052631578947367</v>
      </c>
      <c r="N34" s="13">
        <f t="shared" si="66"/>
        <v>0.19999999999999996</v>
      </c>
      <c r="O34" s="13">
        <f t="shared" si="66"/>
        <v>0.19047619047619047</v>
      </c>
      <c r="P34" s="13">
        <f t="shared" si="66"/>
        <v>0.18181818181818188</v>
      </c>
      <c r="Q34" s="13">
        <f t="shared" si="66"/>
        <v>0.17391304347826098</v>
      </c>
      <c r="R34" s="13">
        <f t="shared" si="66"/>
        <v>0.16666666666666674</v>
      </c>
      <c r="S34" s="13">
        <f t="shared" si="66"/>
        <v>0.15999999999999992</v>
      </c>
      <c r="T34" s="13">
        <f t="shared" si="66"/>
        <v>0.15384615384615374</v>
      </c>
      <c r="U34" s="13">
        <f t="shared" si="66"/>
        <v>0.14814814814814814</v>
      </c>
      <c r="V34" s="13">
        <f t="shared" si="66"/>
        <v>0.14285714285714279</v>
      </c>
      <c r="W34" s="13">
        <f t="shared" si="66"/>
        <v>0.13793103448275867</v>
      </c>
      <c r="X34" s="13">
        <f t="shared" si="66"/>
        <v>0.1333333333333333</v>
      </c>
      <c r="Y34" s="13">
        <f>Y11/U11-1</f>
        <v>0.12903225806451624</v>
      </c>
      <c r="AN34" s="13">
        <f>AN11/AM11-1</f>
        <v>0.29629629629629628</v>
      </c>
      <c r="AO34" s="13">
        <f t="shared" ref="AO34:AR34" si="67">AO11/AN11-1</f>
        <v>5.7142857142857162E-2</v>
      </c>
      <c r="AP34" s="13">
        <f t="shared" si="67"/>
        <v>5.4054054054053946E-2</v>
      </c>
      <c r="AQ34" s="13">
        <f t="shared" si="67"/>
        <v>5.1282051282051322E-2</v>
      </c>
      <c r="AR34" s="13">
        <f t="shared" si="67"/>
        <v>4.8780487804878092E-2</v>
      </c>
    </row>
    <row r="35" spans="1:44" x14ac:dyDescent="0.25">
      <c r="A35" t="s">
        <v>296</v>
      </c>
      <c r="F35" s="13">
        <f>F12/B12-1</f>
        <v>0.25</v>
      </c>
      <c r="G35" s="13">
        <f t="shared" ref="G35:Y35" si="68">G12/C12-1</f>
        <v>0.23529411764705888</v>
      </c>
      <c r="H35" s="13">
        <f t="shared" si="68"/>
        <v>0.22222222222222232</v>
      </c>
      <c r="I35" s="13">
        <f t="shared" si="68"/>
        <v>0.21052631578947367</v>
      </c>
      <c r="J35" s="13">
        <f t="shared" si="68"/>
        <v>0.19999999999999996</v>
      </c>
      <c r="K35" s="13">
        <f t="shared" si="68"/>
        <v>0.19047619047619047</v>
      </c>
      <c r="L35" s="13">
        <f t="shared" si="68"/>
        <v>0.18181818181818188</v>
      </c>
      <c r="M35" s="13">
        <f t="shared" si="68"/>
        <v>0.17391304347826098</v>
      </c>
      <c r="N35" s="13">
        <f t="shared" si="68"/>
        <v>0.16666666666666674</v>
      </c>
      <c r="O35" s="13">
        <f t="shared" si="68"/>
        <v>0.15999999999999992</v>
      </c>
      <c r="P35" s="13">
        <f t="shared" si="68"/>
        <v>0.15384615384615374</v>
      </c>
      <c r="Q35" s="13">
        <f t="shared" si="68"/>
        <v>0.14814814814814814</v>
      </c>
      <c r="R35" s="13">
        <f t="shared" si="68"/>
        <v>0.14285714285714279</v>
      </c>
      <c r="S35" s="13">
        <f t="shared" si="68"/>
        <v>0.13793103448275867</v>
      </c>
      <c r="T35" s="13">
        <f t="shared" si="68"/>
        <v>0.1333333333333333</v>
      </c>
      <c r="U35" s="13">
        <f t="shared" si="68"/>
        <v>0.12903225806451624</v>
      </c>
      <c r="V35" s="13">
        <f t="shared" si="68"/>
        <v>0.125</v>
      </c>
      <c r="W35" s="13">
        <f t="shared" si="68"/>
        <v>0.1212121212121211</v>
      </c>
      <c r="X35" s="13">
        <f t="shared" si="68"/>
        <v>0.11764705882352944</v>
      </c>
      <c r="Y35" s="13">
        <f t="shared" si="68"/>
        <v>0.11428571428571432</v>
      </c>
      <c r="AN35" s="13">
        <f t="shared" ref="AN35:AR35" si="69">AN12/AM12-1</f>
        <v>0.22857142857142865</v>
      </c>
      <c r="AO35" s="13">
        <f t="shared" si="69"/>
        <v>4.6511627906976827E-2</v>
      </c>
      <c r="AP35" s="13">
        <f t="shared" si="69"/>
        <v>4.4444444444444509E-2</v>
      </c>
      <c r="AQ35" s="13">
        <f t="shared" si="69"/>
        <v>4.2553191489361764E-2</v>
      </c>
      <c r="AR35" s="13">
        <f t="shared" si="69"/>
        <v>4.081632653061229E-2</v>
      </c>
    </row>
    <row r="36" spans="1:44" x14ac:dyDescent="0.25">
      <c r="A36" t="s">
        <v>297</v>
      </c>
      <c r="F36" s="13">
        <f>F13/B13-1</f>
        <v>0.33333333333333326</v>
      </c>
      <c r="G36" s="13">
        <f t="shared" ref="G36:Y36" si="70">G13/C13-1</f>
        <v>0.30769230769230771</v>
      </c>
      <c r="H36" s="13">
        <f t="shared" si="70"/>
        <v>0.28571428571428581</v>
      </c>
      <c r="I36" s="13">
        <f t="shared" si="70"/>
        <v>0.26666666666666661</v>
      </c>
      <c r="J36" s="13">
        <f t="shared" si="70"/>
        <v>0.25</v>
      </c>
      <c r="K36" s="13">
        <f t="shared" si="70"/>
        <v>0.23529411764705888</v>
      </c>
      <c r="L36" s="13">
        <f t="shared" si="70"/>
        <v>0.22222222222222232</v>
      </c>
      <c r="M36" s="13">
        <f t="shared" si="70"/>
        <v>0.21052631578947367</v>
      </c>
      <c r="N36" s="13">
        <f t="shared" si="70"/>
        <v>0.19999999999999996</v>
      </c>
      <c r="O36" s="13">
        <f t="shared" si="70"/>
        <v>0.19047619047619047</v>
      </c>
      <c r="P36" s="13">
        <f t="shared" si="70"/>
        <v>0.18181818181818188</v>
      </c>
      <c r="Q36" s="13">
        <f t="shared" si="70"/>
        <v>0.17391304347826098</v>
      </c>
      <c r="R36" s="13">
        <f t="shared" si="70"/>
        <v>0.16666666666666674</v>
      </c>
      <c r="S36" s="13">
        <f t="shared" si="70"/>
        <v>0.15999999999999992</v>
      </c>
      <c r="T36" s="13">
        <f t="shared" si="70"/>
        <v>0.15384615384615374</v>
      </c>
      <c r="U36" s="13">
        <f t="shared" si="70"/>
        <v>0.14814814814814814</v>
      </c>
      <c r="V36" s="13">
        <f t="shared" si="70"/>
        <v>0.14285714285714279</v>
      </c>
      <c r="W36" s="13">
        <f t="shared" si="70"/>
        <v>0.13793103448275867</v>
      </c>
      <c r="X36" s="13">
        <f t="shared" si="70"/>
        <v>0.1333333333333333</v>
      </c>
      <c r="Y36" s="13">
        <f t="shared" si="70"/>
        <v>0.12903225806451624</v>
      </c>
      <c r="AN36" s="13">
        <f t="shared" ref="AN36:AR36" si="71">AN13/AM13-1</f>
        <v>0.29629629629629628</v>
      </c>
      <c r="AO36" s="13">
        <f t="shared" si="71"/>
        <v>5.7142857142857162E-2</v>
      </c>
      <c r="AP36" s="13">
        <f t="shared" si="71"/>
        <v>5.4054054054053946E-2</v>
      </c>
      <c r="AQ36" s="13">
        <f t="shared" si="71"/>
        <v>5.1282051282051322E-2</v>
      </c>
      <c r="AR36" s="13">
        <f t="shared" si="71"/>
        <v>4.8780487804878092E-2</v>
      </c>
    </row>
    <row r="37" spans="1:44" x14ac:dyDescent="0.25">
      <c r="A37" t="s">
        <v>298</v>
      </c>
      <c r="F37" s="13">
        <f>F14/B14-1</f>
        <v>0.39999999999999991</v>
      </c>
      <c r="G37" s="13">
        <f t="shared" ref="G37:Y37" si="72">G14/C14-1</f>
        <v>0.36363636363636354</v>
      </c>
      <c r="H37" s="13">
        <f t="shared" si="72"/>
        <v>0.33333333333333326</v>
      </c>
      <c r="I37" s="13">
        <f t="shared" si="72"/>
        <v>0.30769230769230771</v>
      </c>
      <c r="J37" s="13">
        <f t="shared" si="72"/>
        <v>0.28571428571428581</v>
      </c>
      <c r="K37" s="13">
        <f t="shared" si="72"/>
        <v>0.26666666666666661</v>
      </c>
      <c r="L37" s="13">
        <f t="shared" si="72"/>
        <v>0.25</v>
      </c>
      <c r="M37" s="13">
        <f t="shared" si="72"/>
        <v>0.23529411764705888</v>
      </c>
      <c r="N37" s="13">
        <f t="shared" si="72"/>
        <v>0.22222222222222232</v>
      </c>
      <c r="O37" s="13">
        <f t="shared" si="72"/>
        <v>0.21052631578947367</v>
      </c>
      <c r="P37" s="13">
        <f t="shared" si="72"/>
        <v>0.19999999999999996</v>
      </c>
      <c r="Q37" s="13">
        <f t="shared" si="72"/>
        <v>0.19047619047619047</v>
      </c>
      <c r="R37" s="13">
        <f t="shared" si="72"/>
        <v>0.18181818181818188</v>
      </c>
      <c r="S37" s="13">
        <f t="shared" si="72"/>
        <v>0.17391304347826098</v>
      </c>
      <c r="T37" s="13">
        <f t="shared" si="72"/>
        <v>0.16666666666666674</v>
      </c>
      <c r="U37" s="13">
        <f t="shared" si="72"/>
        <v>0.15999999999999992</v>
      </c>
      <c r="V37" s="13">
        <f t="shared" si="72"/>
        <v>0.15384615384615374</v>
      </c>
      <c r="W37" s="13">
        <f t="shared" si="72"/>
        <v>0.14814814814814814</v>
      </c>
      <c r="X37" s="13">
        <f t="shared" si="72"/>
        <v>0.14285714285714279</v>
      </c>
      <c r="Y37" s="13">
        <f>Y14/U14-1</f>
        <v>0.13793103448275867</v>
      </c>
      <c r="AN37" s="13">
        <f>AN14/AM14-1</f>
        <v>0.34782608695652173</v>
      </c>
      <c r="AO37" s="13">
        <f t="shared" ref="AN37:AR37" si="73">AO14/AN14-1</f>
        <v>6.4516129032258007E-2</v>
      </c>
      <c r="AP37" s="13">
        <f t="shared" si="73"/>
        <v>6.0606060606060552E-2</v>
      </c>
      <c r="AQ37" s="13">
        <f t="shared" si="73"/>
        <v>5.7142857142857162E-2</v>
      </c>
      <c r="AR37" s="13">
        <f t="shared" si="73"/>
        <v>5.4054054054053946E-2</v>
      </c>
    </row>
    <row r="38" spans="1:44" x14ac:dyDescent="0.25">
      <c r="A38" t="s">
        <v>299</v>
      </c>
      <c r="AN38" s="13">
        <f>AN28/AM28-1</f>
        <v>0.36012861736334401</v>
      </c>
      <c r="AO38" s="13">
        <f t="shared" ref="AO38:AR38" si="74">AO28/AN28-1</f>
        <v>5.7328605200945626E-2</v>
      </c>
      <c r="AP38" s="13">
        <f t="shared" si="74"/>
        <v>5.4220234768026732E-2</v>
      </c>
      <c r="AQ38" s="13">
        <f t="shared" si="74"/>
        <v>5.1431601272534433E-2</v>
      </c>
      <c r="AR38" s="13">
        <f t="shared" si="74"/>
        <v>4.8915784165405984E-2</v>
      </c>
    </row>
    <row r="40" spans="1:44" x14ac:dyDescent="0.25">
      <c r="A40" t="s">
        <v>204</v>
      </c>
      <c r="B40" s="13">
        <f>+B20/B18</f>
        <v>0.375</v>
      </c>
      <c r="C40" s="13">
        <f t="shared" ref="C40:Y40" si="75">+C20/C18</f>
        <v>0.37815126050420167</v>
      </c>
      <c r="D40" s="13">
        <f t="shared" si="75"/>
        <v>0.38095238095238093</v>
      </c>
      <c r="E40" s="13">
        <f t="shared" si="75"/>
        <v>0.38686131386861317</v>
      </c>
      <c r="F40" s="13">
        <f t="shared" si="75"/>
        <v>0.3888888888888889</v>
      </c>
      <c r="G40" s="13">
        <f t="shared" si="75"/>
        <v>0.39072847682119205</v>
      </c>
      <c r="H40" s="13">
        <f t="shared" si="75"/>
        <v>0.39240506329113922</v>
      </c>
      <c r="I40" s="13">
        <f t="shared" si="75"/>
        <v>0.38922155688622756</v>
      </c>
      <c r="J40" s="13">
        <f t="shared" si="75"/>
        <v>0.39080459770114945</v>
      </c>
      <c r="K40" s="13">
        <f t="shared" si="75"/>
        <v>0.39226519337016574</v>
      </c>
      <c r="L40" s="13">
        <f t="shared" si="75"/>
        <v>0.39361702127659576</v>
      </c>
      <c r="M40" s="13">
        <f t="shared" si="75"/>
        <v>0.39086294416243655</v>
      </c>
      <c r="N40" s="13">
        <f t="shared" si="75"/>
        <v>0.39215686274509803</v>
      </c>
      <c r="O40" s="13">
        <f t="shared" si="75"/>
        <v>0.39336492890995262</v>
      </c>
      <c r="P40" s="13">
        <f t="shared" si="75"/>
        <v>0.39449541284403672</v>
      </c>
      <c r="Q40" s="13">
        <f t="shared" si="75"/>
        <v>0.39207048458149779</v>
      </c>
      <c r="R40" s="13">
        <f t="shared" si="75"/>
        <v>0.39316239316239315</v>
      </c>
      <c r="S40" s="13">
        <f t="shared" si="75"/>
        <v>0.39419087136929459</v>
      </c>
      <c r="T40" s="13">
        <f t="shared" si="75"/>
        <v>0.39516129032258063</v>
      </c>
      <c r="U40" s="13">
        <f t="shared" si="75"/>
        <v>0.39299610894941633</v>
      </c>
      <c r="V40" s="13">
        <f t="shared" si="75"/>
        <v>0.39393939393939392</v>
      </c>
      <c r="W40" s="13">
        <f t="shared" si="75"/>
        <v>0.39483394833948338</v>
      </c>
      <c r="X40" s="13">
        <f t="shared" si="75"/>
        <v>0.39568345323741005</v>
      </c>
      <c r="Y40" s="13">
        <f>+Y20/Y18</f>
        <v>0.39372822299651566</v>
      </c>
      <c r="AM40" s="17">
        <f>+AM20/AM18</f>
        <v>0.38056680161943318</v>
      </c>
      <c r="AN40" s="17">
        <f t="shared" ref="AN40:AR40" si="76">+AN20/AN18</f>
        <v>0.39032258064516129</v>
      </c>
      <c r="AO40" s="17">
        <f t="shared" si="76"/>
        <v>0.39076923076923076</v>
      </c>
      <c r="AP40" s="17">
        <f t="shared" si="76"/>
        <v>0.39117647058823529</v>
      </c>
      <c r="AQ40" s="17">
        <f t="shared" si="76"/>
        <v>0.39154929577464787</v>
      </c>
      <c r="AR40" s="17">
        <f t="shared" si="76"/>
        <v>0.39189189189189189</v>
      </c>
    </row>
    <row r="41" spans="1:44" x14ac:dyDescent="0.25">
      <c r="A41" t="s">
        <v>40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44" x14ac:dyDescent="0.25">
      <c r="A42" t="s">
        <v>41</v>
      </c>
      <c r="B42" s="13">
        <f>(B17-B19)/B17</f>
        <v>0.375</v>
      </c>
      <c r="C42" s="13">
        <f t="shared" ref="C42:Y42" si="77">(C17-C19)/C17</f>
        <v>0.37815126050420167</v>
      </c>
      <c r="D42" s="13">
        <f t="shared" si="77"/>
        <v>0.38095238095238093</v>
      </c>
      <c r="E42" s="13">
        <f t="shared" si="77"/>
        <v>0.38686131386861317</v>
      </c>
      <c r="F42" s="13">
        <f t="shared" si="77"/>
        <v>0.3888888888888889</v>
      </c>
      <c r="G42" s="13">
        <f t="shared" si="77"/>
        <v>0.39072847682119205</v>
      </c>
      <c r="H42" s="13">
        <f t="shared" si="77"/>
        <v>0.39240506329113922</v>
      </c>
      <c r="I42" s="13">
        <f t="shared" si="77"/>
        <v>0.38922155688622756</v>
      </c>
      <c r="J42" s="13">
        <f t="shared" si="77"/>
        <v>0.39080459770114945</v>
      </c>
      <c r="K42" s="13">
        <f t="shared" si="77"/>
        <v>0.39226519337016574</v>
      </c>
      <c r="L42" s="13">
        <f t="shared" si="77"/>
        <v>0.39361702127659576</v>
      </c>
      <c r="M42" s="13">
        <f t="shared" si="77"/>
        <v>0.39086294416243655</v>
      </c>
      <c r="N42" s="13">
        <f t="shared" si="77"/>
        <v>0.39215686274509803</v>
      </c>
      <c r="O42" s="13">
        <f t="shared" si="77"/>
        <v>0.39336492890995262</v>
      </c>
      <c r="P42" s="13">
        <f t="shared" si="77"/>
        <v>0.39449541284403672</v>
      </c>
      <c r="Q42" s="13">
        <f t="shared" si="77"/>
        <v>0.39207048458149779</v>
      </c>
      <c r="R42" s="13">
        <f t="shared" si="77"/>
        <v>0.39316239316239315</v>
      </c>
      <c r="S42" s="13">
        <f t="shared" si="77"/>
        <v>0.39419087136929459</v>
      </c>
      <c r="T42" s="13">
        <f t="shared" si="77"/>
        <v>0.39516129032258063</v>
      </c>
      <c r="U42" s="13">
        <f t="shared" si="77"/>
        <v>0.39299610894941633</v>
      </c>
      <c r="V42" s="13">
        <f t="shared" si="77"/>
        <v>0.39393939393939392</v>
      </c>
      <c r="W42" s="13">
        <f t="shared" si="77"/>
        <v>0.39483394833948338</v>
      </c>
      <c r="X42" s="13">
        <f t="shared" si="77"/>
        <v>0.39568345323741005</v>
      </c>
      <c r="Y42" s="13">
        <f>(Y17-Y19)/Y17</f>
        <v>0.39372822299651566</v>
      </c>
      <c r="AM42" s="13">
        <f>(AM17-AM19)/AM17</f>
        <v>0.3169642857142857</v>
      </c>
      <c r="AN42" s="13">
        <f t="shared" ref="AN42:AR42" si="78">(AN17-AN19)/AN17</f>
        <v>0.39032258064516129</v>
      </c>
      <c r="AO42" s="13">
        <f t="shared" si="78"/>
        <v>0.39076923076923076</v>
      </c>
      <c r="AP42" s="13">
        <f t="shared" si="78"/>
        <v>0.39117647058823529</v>
      </c>
      <c r="AQ42" s="13">
        <f t="shared" si="78"/>
        <v>0.39154929577464787</v>
      </c>
      <c r="AR42" s="13">
        <f t="shared" si="78"/>
        <v>0.39189189189189189</v>
      </c>
    </row>
    <row r="43" spans="1:44" x14ac:dyDescent="0.25">
      <c r="A43" t="s">
        <v>42</v>
      </c>
      <c r="B43" s="13">
        <f>+B24/B18</f>
        <v>0.25</v>
      </c>
      <c r="C43" s="13">
        <f t="shared" ref="C43:Y43" si="79">+C24/C18</f>
        <v>0.25546218487394956</v>
      </c>
      <c r="D43" s="13">
        <f t="shared" si="79"/>
        <v>0.26031746031746034</v>
      </c>
      <c r="E43" s="13">
        <f t="shared" si="79"/>
        <v>0.27153284671532846</v>
      </c>
      <c r="F43" s="13">
        <f t="shared" si="79"/>
        <v>0.27500000000000002</v>
      </c>
      <c r="G43" s="13">
        <f t="shared" si="79"/>
        <v>0.27814569536423839</v>
      </c>
      <c r="H43" s="13">
        <f t="shared" si="79"/>
        <v>0.2810126582278481</v>
      </c>
      <c r="I43" s="13">
        <f t="shared" si="79"/>
        <v>0.28023952095808385</v>
      </c>
      <c r="J43" s="13">
        <f t="shared" si="79"/>
        <v>0.28275862068965518</v>
      </c>
      <c r="K43" s="13">
        <f t="shared" si="79"/>
        <v>0.2850828729281768</v>
      </c>
      <c r="L43" s="13">
        <f t="shared" si="79"/>
        <v>0.28723404255319152</v>
      </c>
      <c r="M43" s="13">
        <f t="shared" si="79"/>
        <v>0.28629441624365481</v>
      </c>
      <c r="N43" s="13">
        <f t="shared" si="79"/>
        <v>0.28823529411764703</v>
      </c>
      <c r="O43" s="13">
        <f t="shared" si="79"/>
        <v>0.29004739336492891</v>
      </c>
      <c r="P43" s="13">
        <f t="shared" si="79"/>
        <v>0.29174311926605506</v>
      </c>
      <c r="Q43" s="13">
        <f t="shared" si="79"/>
        <v>0.29074889867841408</v>
      </c>
      <c r="R43" s="13">
        <f t="shared" si="79"/>
        <v>0.29230769230769232</v>
      </c>
      <c r="S43" s="13">
        <f t="shared" si="79"/>
        <v>0.29377593360995852</v>
      </c>
      <c r="T43" s="13">
        <f t="shared" si="79"/>
        <v>0.29596774193548386</v>
      </c>
      <c r="U43" s="13">
        <f t="shared" si="79"/>
        <v>0.29416342412451363</v>
      </c>
      <c r="V43" s="13">
        <f t="shared" si="79"/>
        <v>0.29545454545454547</v>
      </c>
      <c r="W43" s="13">
        <f t="shared" si="79"/>
        <v>0.29667896678966788</v>
      </c>
      <c r="X43" s="13">
        <f t="shared" si="79"/>
        <v>0.29784172661870506</v>
      </c>
      <c r="Y43" s="13">
        <f>+Y24/Y18</f>
        <v>0.29686411149825787</v>
      </c>
      <c r="AM43" s="13">
        <f>+AM24/AM18</f>
        <v>0.25991902834008096</v>
      </c>
      <c r="AN43" s="13">
        <f t="shared" ref="AM43:AR43" si="80">+AN24/AN18</f>
        <v>0.27870967741935482</v>
      </c>
      <c r="AO43" s="13">
        <f t="shared" si="80"/>
        <v>0.2806153846153846</v>
      </c>
      <c r="AP43" s="13">
        <f t="shared" si="80"/>
        <v>0.28235294117647058</v>
      </c>
      <c r="AQ43" s="13">
        <f t="shared" si="80"/>
        <v>0.28394366197183096</v>
      </c>
      <c r="AR43" s="13">
        <f t="shared" si="80"/>
        <v>0.28540540540540543</v>
      </c>
    </row>
    <row r="44" spans="1:44" x14ac:dyDescent="0.25">
      <c r="A44" t="s">
        <v>205</v>
      </c>
      <c r="B44" s="13">
        <f>+B27/B26</f>
        <v>0.2</v>
      </c>
      <c r="C44" s="13">
        <f t="shared" ref="C44:X44" si="81">+C27/C26</f>
        <v>0.2</v>
      </c>
      <c r="D44" s="13">
        <f t="shared" si="81"/>
        <v>0.2</v>
      </c>
      <c r="E44" s="13">
        <f t="shared" si="81"/>
        <v>0.2</v>
      </c>
      <c r="F44" s="13">
        <f t="shared" si="81"/>
        <v>0.2</v>
      </c>
      <c r="G44" s="13">
        <f t="shared" si="81"/>
        <v>0.2</v>
      </c>
      <c r="H44" s="13">
        <f t="shared" si="81"/>
        <v>0.2</v>
      </c>
      <c r="I44" s="13">
        <f t="shared" si="81"/>
        <v>0.2</v>
      </c>
      <c r="J44" s="13">
        <f t="shared" si="81"/>
        <v>0.2</v>
      </c>
      <c r="K44" s="13">
        <f t="shared" si="81"/>
        <v>0.2</v>
      </c>
      <c r="L44" s="13">
        <f t="shared" si="81"/>
        <v>0.2</v>
      </c>
      <c r="M44" s="13">
        <f t="shared" si="81"/>
        <v>0.2</v>
      </c>
      <c r="N44" s="13">
        <f t="shared" si="81"/>
        <v>0.2</v>
      </c>
      <c r="O44" s="13">
        <f t="shared" si="81"/>
        <v>0.2</v>
      </c>
      <c r="P44" s="13">
        <f t="shared" si="81"/>
        <v>0.2</v>
      </c>
      <c r="Q44" s="13">
        <f t="shared" si="81"/>
        <v>0.2</v>
      </c>
      <c r="R44" s="13">
        <f t="shared" si="81"/>
        <v>0.2</v>
      </c>
      <c r="S44" s="13">
        <f t="shared" si="81"/>
        <v>0.2</v>
      </c>
      <c r="T44" s="13">
        <f t="shared" si="81"/>
        <v>0.19945054945054946</v>
      </c>
      <c r="U44" s="13">
        <f t="shared" si="81"/>
        <v>0.2</v>
      </c>
      <c r="V44" s="13">
        <f t="shared" si="81"/>
        <v>0.2</v>
      </c>
      <c r="W44" s="13">
        <f t="shared" si="81"/>
        <v>0.2</v>
      </c>
      <c r="X44" s="13">
        <f t="shared" si="81"/>
        <v>0.2</v>
      </c>
      <c r="Y44" s="13">
        <f>+Y27/Y26</f>
        <v>0.2</v>
      </c>
      <c r="AM44" s="13">
        <f>+AM27/AM26</f>
        <v>0.2</v>
      </c>
      <c r="AN44" s="13">
        <f t="shared" ref="AM44:AR44" si="82">+AN27/AN26</f>
        <v>0.2</v>
      </c>
      <c r="AO44" s="13">
        <f t="shared" si="82"/>
        <v>0.2</v>
      </c>
      <c r="AP44" s="13">
        <f t="shared" si="82"/>
        <v>0.2</v>
      </c>
      <c r="AQ44" s="13">
        <f t="shared" si="82"/>
        <v>0.2</v>
      </c>
      <c r="AR44" s="13">
        <f t="shared" si="82"/>
        <v>0.2</v>
      </c>
    </row>
    <row r="46" spans="1:44" x14ac:dyDescent="0.25">
      <c r="A46" t="s">
        <v>230</v>
      </c>
    </row>
    <row r="48" spans="1:44" x14ac:dyDescent="0.25">
      <c r="A48" t="s">
        <v>43</v>
      </c>
      <c r="B48">
        <v>1500</v>
      </c>
      <c r="C48">
        <v>1600</v>
      </c>
      <c r="D48">
        <v>1700</v>
      </c>
      <c r="E48">
        <v>1800</v>
      </c>
      <c r="F48">
        <v>1800</v>
      </c>
      <c r="G48">
        <v>2000</v>
      </c>
      <c r="H48">
        <v>2100</v>
      </c>
      <c r="I48">
        <v>2200</v>
      </c>
      <c r="J48">
        <v>2300</v>
      </c>
      <c r="K48">
        <v>2300</v>
      </c>
      <c r="L48">
        <v>2500</v>
      </c>
      <c r="M48">
        <v>2600</v>
      </c>
      <c r="N48">
        <v>2700</v>
      </c>
      <c r="O48">
        <v>2800</v>
      </c>
      <c r="P48">
        <v>2800</v>
      </c>
      <c r="Q48">
        <v>3000</v>
      </c>
      <c r="R48">
        <v>3100</v>
      </c>
      <c r="S48">
        <v>3200</v>
      </c>
      <c r="T48">
        <v>3300</v>
      </c>
      <c r="U48">
        <v>3300</v>
      </c>
      <c r="V48">
        <v>3500</v>
      </c>
      <c r="W48">
        <v>3600</v>
      </c>
      <c r="X48">
        <v>3700</v>
      </c>
      <c r="Y48">
        <v>3800</v>
      </c>
    </row>
    <row r="49" spans="1:25" x14ac:dyDescent="0.25">
      <c r="A49" t="s">
        <v>3</v>
      </c>
      <c r="B49">
        <v>2000</v>
      </c>
      <c r="C49">
        <v>2100</v>
      </c>
      <c r="D49">
        <v>2200</v>
      </c>
      <c r="E49">
        <v>2300</v>
      </c>
      <c r="F49">
        <v>2300</v>
      </c>
      <c r="G49">
        <v>2500</v>
      </c>
      <c r="H49">
        <v>2600</v>
      </c>
      <c r="I49">
        <v>2700</v>
      </c>
      <c r="J49">
        <v>2800</v>
      </c>
      <c r="K49">
        <v>2800</v>
      </c>
      <c r="L49">
        <v>3000</v>
      </c>
      <c r="M49">
        <v>3100</v>
      </c>
      <c r="N49">
        <v>3200</v>
      </c>
      <c r="O49">
        <v>3300</v>
      </c>
      <c r="P49">
        <v>3300</v>
      </c>
      <c r="Q49">
        <v>3600</v>
      </c>
      <c r="R49">
        <v>3600</v>
      </c>
      <c r="S49">
        <v>3700</v>
      </c>
      <c r="T49">
        <v>3800</v>
      </c>
      <c r="U49">
        <v>3800</v>
      </c>
      <c r="V49">
        <v>4000</v>
      </c>
      <c r="W49">
        <v>4100</v>
      </c>
      <c r="X49">
        <v>4200</v>
      </c>
      <c r="Y49">
        <v>4250</v>
      </c>
    </row>
    <row r="50" spans="1:25" x14ac:dyDescent="0.25">
      <c r="A50" t="s">
        <v>333</v>
      </c>
      <c r="B50">
        <v>500</v>
      </c>
      <c r="C50">
        <v>550</v>
      </c>
      <c r="D50">
        <v>600</v>
      </c>
      <c r="E50">
        <v>650</v>
      </c>
      <c r="F50">
        <v>650</v>
      </c>
      <c r="G50">
        <v>700</v>
      </c>
      <c r="H50">
        <v>750</v>
      </c>
      <c r="I50">
        <v>800</v>
      </c>
      <c r="J50">
        <v>850</v>
      </c>
      <c r="K50">
        <v>850</v>
      </c>
      <c r="L50">
        <v>900</v>
      </c>
      <c r="M50">
        <v>950</v>
      </c>
      <c r="N50">
        <v>1000</v>
      </c>
      <c r="O50">
        <v>1050</v>
      </c>
      <c r="P50">
        <v>1050</v>
      </c>
      <c r="Q50">
        <v>1150</v>
      </c>
      <c r="R50">
        <v>1150</v>
      </c>
      <c r="S50">
        <v>1200</v>
      </c>
      <c r="T50">
        <v>1250</v>
      </c>
      <c r="U50">
        <v>1250</v>
      </c>
      <c r="V50">
        <v>1300</v>
      </c>
      <c r="W50">
        <v>1350</v>
      </c>
      <c r="X50">
        <v>1400</v>
      </c>
      <c r="Y50">
        <v>1500</v>
      </c>
    </row>
    <row r="51" spans="1:25" x14ac:dyDescent="0.25">
      <c r="A51" t="s">
        <v>44</v>
      </c>
      <c r="B51">
        <v>300</v>
      </c>
      <c r="C51">
        <v>310</v>
      </c>
      <c r="D51">
        <v>320</v>
      </c>
      <c r="E51">
        <v>330</v>
      </c>
      <c r="F51">
        <v>330</v>
      </c>
      <c r="G51">
        <v>340</v>
      </c>
      <c r="H51">
        <v>350</v>
      </c>
      <c r="I51">
        <v>360</v>
      </c>
      <c r="J51">
        <v>370</v>
      </c>
      <c r="K51">
        <v>370</v>
      </c>
      <c r="L51">
        <v>380</v>
      </c>
      <c r="M51">
        <v>390</v>
      </c>
      <c r="N51">
        <v>400</v>
      </c>
      <c r="O51">
        <v>410</v>
      </c>
      <c r="P51">
        <v>410</v>
      </c>
      <c r="Q51">
        <v>420</v>
      </c>
      <c r="R51">
        <v>430</v>
      </c>
      <c r="S51">
        <v>440</v>
      </c>
      <c r="T51">
        <v>450</v>
      </c>
      <c r="U51">
        <v>450</v>
      </c>
      <c r="V51">
        <v>460</v>
      </c>
      <c r="W51">
        <v>470</v>
      </c>
      <c r="X51">
        <v>480</v>
      </c>
      <c r="Y51">
        <v>490</v>
      </c>
    </row>
    <row r="52" spans="1:25" x14ac:dyDescent="0.25">
      <c r="A52" t="s">
        <v>211</v>
      </c>
      <c r="B52">
        <v>200</v>
      </c>
      <c r="C52">
        <v>210</v>
      </c>
      <c r="D52">
        <v>220</v>
      </c>
      <c r="E52">
        <v>230</v>
      </c>
      <c r="F52">
        <v>230</v>
      </c>
      <c r="G52">
        <v>240</v>
      </c>
      <c r="H52">
        <v>250</v>
      </c>
      <c r="I52">
        <v>260</v>
      </c>
      <c r="J52">
        <v>270</v>
      </c>
      <c r="K52">
        <v>270</v>
      </c>
      <c r="L52">
        <v>280</v>
      </c>
      <c r="M52">
        <v>290</v>
      </c>
      <c r="N52">
        <v>300</v>
      </c>
      <c r="O52">
        <v>310</v>
      </c>
      <c r="P52">
        <v>310</v>
      </c>
      <c r="Q52">
        <v>320</v>
      </c>
      <c r="R52">
        <v>330</v>
      </c>
      <c r="S52">
        <v>340</v>
      </c>
      <c r="T52">
        <v>350</v>
      </c>
      <c r="U52">
        <v>350</v>
      </c>
      <c r="V52">
        <v>360</v>
      </c>
      <c r="W52">
        <v>170</v>
      </c>
      <c r="X52">
        <v>380</v>
      </c>
      <c r="Y52">
        <v>385</v>
      </c>
    </row>
    <row r="53" spans="1:25" x14ac:dyDescent="0.25">
      <c r="A53" t="s">
        <v>45</v>
      </c>
      <c r="B53">
        <v>1000</v>
      </c>
      <c r="C53">
        <v>1050</v>
      </c>
      <c r="D53">
        <v>1100</v>
      </c>
      <c r="E53">
        <v>1150</v>
      </c>
      <c r="F53">
        <v>1150</v>
      </c>
      <c r="G53">
        <v>1200</v>
      </c>
      <c r="H53">
        <v>1250</v>
      </c>
      <c r="I53">
        <v>100</v>
      </c>
      <c r="J53">
        <v>1350</v>
      </c>
      <c r="K53">
        <v>1350</v>
      </c>
      <c r="L53">
        <v>1400</v>
      </c>
      <c r="M53">
        <v>1450</v>
      </c>
      <c r="N53">
        <v>1500</v>
      </c>
      <c r="O53">
        <v>1550</v>
      </c>
      <c r="P53">
        <v>1550</v>
      </c>
      <c r="Q53">
        <v>1600</v>
      </c>
      <c r="R53">
        <v>1650</v>
      </c>
      <c r="S53">
        <v>1700</v>
      </c>
      <c r="T53">
        <v>1750</v>
      </c>
      <c r="U53">
        <v>1750</v>
      </c>
      <c r="V53">
        <v>1800</v>
      </c>
      <c r="W53">
        <v>1850</v>
      </c>
      <c r="X53">
        <v>1900</v>
      </c>
      <c r="Y53">
        <v>1950</v>
      </c>
    </row>
    <row r="54" spans="1:25" x14ac:dyDescent="0.25">
      <c r="A54" t="s">
        <v>212</v>
      </c>
      <c r="B54">
        <v>400</v>
      </c>
      <c r="C54">
        <v>410</v>
      </c>
      <c r="D54">
        <v>420</v>
      </c>
      <c r="E54">
        <v>430</v>
      </c>
      <c r="F54">
        <v>430</v>
      </c>
      <c r="G54">
        <v>440</v>
      </c>
      <c r="H54">
        <v>450</v>
      </c>
      <c r="I54">
        <v>460</v>
      </c>
      <c r="J54">
        <v>470</v>
      </c>
      <c r="K54">
        <v>470</v>
      </c>
      <c r="L54">
        <v>480</v>
      </c>
      <c r="M54">
        <v>490</v>
      </c>
      <c r="N54">
        <v>500</v>
      </c>
      <c r="O54">
        <v>510</v>
      </c>
      <c r="P54">
        <v>510</v>
      </c>
      <c r="Q54">
        <v>520</v>
      </c>
      <c r="R54">
        <v>530</v>
      </c>
      <c r="S54">
        <v>540</v>
      </c>
      <c r="T54">
        <v>550</v>
      </c>
      <c r="U54">
        <v>550</v>
      </c>
      <c r="V54">
        <v>560</v>
      </c>
      <c r="W54">
        <v>570</v>
      </c>
      <c r="X54">
        <v>580</v>
      </c>
      <c r="Y54">
        <v>600</v>
      </c>
    </row>
    <row r="55" spans="1:25" x14ac:dyDescent="0.25">
      <c r="A55" t="s">
        <v>213</v>
      </c>
      <c r="B55">
        <f>SUM(B49:B54)</f>
        <v>4400</v>
      </c>
      <c r="C55">
        <f t="shared" ref="C55:L55" si="83">SUM(C49:C54)</f>
        <v>4630</v>
      </c>
      <c r="D55">
        <f>SUM(D49:D54)</f>
        <v>4860</v>
      </c>
      <c r="E55">
        <f t="shared" si="83"/>
        <v>5090</v>
      </c>
      <c r="F55">
        <f t="shared" si="83"/>
        <v>5090</v>
      </c>
      <c r="G55">
        <f t="shared" si="83"/>
        <v>5420</v>
      </c>
      <c r="H55">
        <f t="shared" si="83"/>
        <v>5650</v>
      </c>
      <c r="I55">
        <f t="shared" si="83"/>
        <v>4680</v>
      </c>
      <c r="J55">
        <f t="shared" si="83"/>
        <v>6110</v>
      </c>
      <c r="K55">
        <f t="shared" si="83"/>
        <v>6110</v>
      </c>
      <c r="L55">
        <f t="shared" si="83"/>
        <v>6440</v>
      </c>
      <c r="M55">
        <f t="shared" ref="M55" si="84">SUM(M49:M54)</f>
        <v>6670</v>
      </c>
      <c r="N55">
        <f t="shared" ref="N55" si="85">SUM(N49:N54)</f>
        <v>6900</v>
      </c>
      <c r="O55">
        <f t="shared" ref="O55" si="86">SUM(O49:O54)</f>
        <v>7130</v>
      </c>
      <c r="P55">
        <f t="shared" ref="P55" si="87">SUM(P49:P54)</f>
        <v>7130</v>
      </c>
      <c r="Q55">
        <f t="shared" ref="Q55" si="88">SUM(Q49:Q54)</f>
        <v>7610</v>
      </c>
      <c r="R55">
        <f t="shared" ref="R55" si="89">SUM(R49:R54)</f>
        <v>7690</v>
      </c>
      <c r="S55">
        <f t="shared" ref="S55" si="90">SUM(S49:S54)</f>
        <v>7920</v>
      </c>
      <c r="T55">
        <f t="shared" ref="T55" si="91">SUM(T49:T54)</f>
        <v>8150</v>
      </c>
      <c r="U55">
        <f t="shared" ref="U55" si="92">SUM(U49:U54)</f>
        <v>8150</v>
      </c>
      <c r="V55">
        <f t="shared" ref="V55" si="93">SUM(V49:V54)</f>
        <v>8480</v>
      </c>
      <c r="W55">
        <f t="shared" ref="W55" si="94">SUM(W49:W54)</f>
        <v>8510</v>
      </c>
      <c r="X55">
        <f t="shared" ref="X55" si="95">SUM(X49:X54)</f>
        <v>8940</v>
      </c>
      <c r="Y55">
        <f t="shared" ref="Y55" si="96">SUM(Y49:Y54)</f>
        <v>9175</v>
      </c>
    </row>
    <row r="57" spans="1:25" x14ac:dyDescent="0.25">
      <c r="A57" t="s">
        <v>214</v>
      </c>
      <c r="B57">
        <v>600</v>
      </c>
      <c r="C57">
        <v>620</v>
      </c>
      <c r="D57">
        <v>640</v>
      </c>
      <c r="E57">
        <v>650</v>
      </c>
      <c r="F57">
        <v>655</v>
      </c>
      <c r="G57">
        <v>666</v>
      </c>
      <c r="H57">
        <v>670</v>
      </c>
      <c r="I57">
        <v>675</v>
      </c>
      <c r="J57">
        <v>680</v>
      </c>
      <c r="K57">
        <v>685</v>
      </c>
      <c r="L57">
        <v>690</v>
      </c>
      <c r="M57">
        <v>695</v>
      </c>
      <c r="N57">
        <v>700</v>
      </c>
      <c r="O57">
        <v>705</v>
      </c>
      <c r="P57">
        <v>710</v>
      </c>
      <c r="Q57">
        <v>715</v>
      </c>
      <c r="R57">
        <v>720</v>
      </c>
      <c r="S57">
        <v>725</v>
      </c>
      <c r="T57">
        <v>730</v>
      </c>
      <c r="U57">
        <v>735</v>
      </c>
      <c r="V57">
        <v>740</v>
      </c>
      <c r="W57">
        <v>745</v>
      </c>
      <c r="X57">
        <v>750</v>
      </c>
      <c r="Y57">
        <v>755</v>
      </c>
    </row>
    <row r="58" spans="1:25" x14ac:dyDescent="0.25">
      <c r="A58" t="s">
        <v>215</v>
      </c>
      <c r="B58">
        <v>300</v>
      </c>
      <c r="C58">
        <v>310</v>
      </c>
      <c r="D58">
        <v>320</v>
      </c>
      <c r="E58">
        <v>325</v>
      </c>
      <c r="F58">
        <v>325</v>
      </c>
      <c r="G58">
        <v>330</v>
      </c>
      <c r="H58">
        <v>340</v>
      </c>
      <c r="I58">
        <v>450</v>
      </c>
      <c r="J58">
        <v>560</v>
      </c>
      <c r="K58">
        <v>670</v>
      </c>
      <c r="L58">
        <v>780</v>
      </c>
      <c r="M58">
        <v>890</v>
      </c>
      <c r="N58">
        <v>1000</v>
      </c>
      <c r="O58">
        <v>1110</v>
      </c>
      <c r="P58">
        <v>1220</v>
      </c>
      <c r="Q58">
        <v>1330</v>
      </c>
      <c r="R58">
        <v>1440</v>
      </c>
      <c r="S58">
        <v>1550</v>
      </c>
      <c r="T58">
        <v>1660</v>
      </c>
      <c r="U58">
        <v>1770</v>
      </c>
      <c r="V58">
        <v>1880</v>
      </c>
      <c r="W58">
        <v>1990</v>
      </c>
      <c r="X58">
        <v>2100</v>
      </c>
      <c r="Y58">
        <v>2210</v>
      </c>
    </row>
    <row r="59" spans="1:25" x14ac:dyDescent="0.25">
      <c r="A59" t="s">
        <v>216</v>
      </c>
      <c r="B59">
        <v>200</v>
      </c>
      <c r="C59">
        <v>210</v>
      </c>
      <c r="D59">
        <v>220</v>
      </c>
      <c r="E59">
        <v>230</v>
      </c>
      <c r="F59">
        <v>235</v>
      </c>
      <c r="G59">
        <v>240</v>
      </c>
      <c r="H59">
        <v>250</v>
      </c>
      <c r="I59">
        <v>260</v>
      </c>
      <c r="J59">
        <v>270</v>
      </c>
      <c r="K59">
        <v>280</v>
      </c>
      <c r="L59">
        <v>290</v>
      </c>
      <c r="M59">
        <v>300</v>
      </c>
      <c r="N59">
        <v>310</v>
      </c>
      <c r="O59">
        <v>320</v>
      </c>
      <c r="P59">
        <v>330</v>
      </c>
      <c r="Q59">
        <v>340</v>
      </c>
      <c r="R59">
        <v>350</v>
      </c>
      <c r="S59">
        <v>360</v>
      </c>
      <c r="T59">
        <v>370</v>
      </c>
      <c r="U59">
        <v>380</v>
      </c>
      <c r="V59">
        <v>390</v>
      </c>
      <c r="W59">
        <v>400</v>
      </c>
      <c r="X59">
        <v>410</v>
      </c>
      <c r="Y59">
        <v>420</v>
      </c>
    </row>
    <row r="60" spans="1:25" x14ac:dyDescent="0.25">
      <c r="A60" t="s">
        <v>4</v>
      </c>
      <c r="B60">
        <v>500</v>
      </c>
      <c r="C60">
        <v>500</v>
      </c>
      <c r="D60">
        <v>500</v>
      </c>
      <c r="E60">
        <v>550</v>
      </c>
      <c r="F60">
        <v>555</v>
      </c>
      <c r="G60">
        <v>560</v>
      </c>
      <c r="H60">
        <v>570</v>
      </c>
      <c r="I60">
        <v>580</v>
      </c>
      <c r="J60">
        <v>590</v>
      </c>
      <c r="K60">
        <v>600</v>
      </c>
      <c r="L60">
        <v>610</v>
      </c>
      <c r="M60">
        <v>620</v>
      </c>
      <c r="N60">
        <v>630</v>
      </c>
      <c r="O60">
        <v>640</v>
      </c>
      <c r="P60">
        <v>650</v>
      </c>
      <c r="Q60">
        <v>660</v>
      </c>
      <c r="R60">
        <v>670</v>
      </c>
      <c r="S60">
        <v>680</v>
      </c>
      <c r="T60">
        <v>690</v>
      </c>
      <c r="U60">
        <v>700</v>
      </c>
      <c r="V60">
        <v>710</v>
      </c>
      <c r="W60">
        <v>720</v>
      </c>
      <c r="X60">
        <v>730</v>
      </c>
      <c r="Y60">
        <v>740</v>
      </c>
    </row>
    <row r="61" spans="1:25" x14ac:dyDescent="0.25">
      <c r="A61" t="s">
        <v>46</v>
      </c>
      <c r="B61">
        <v>200</v>
      </c>
      <c r="C61">
        <v>210</v>
      </c>
      <c r="D61">
        <v>220</v>
      </c>
      <c r="E61">
        <v>230</v>
      </c>
      <c r="F61">
        <v>235</v>
      </c>
      <c r="G61">
        <v>240</v>
      </c>
      <c r="H61">
        <v>250</v>
      </c>
      <c r="I61">
        <v>300</v>
      </c>
      <c r="J61">
        <v>350</v>
      </c>
      <c r="K61">
        <v>400</v>
      </c>
      <c r="L61">
        <v>450</v>
      </c>
      <c r="M61">
        <v>500</v>
      </c>
      <c r="N61">
        <v>550</v>
      </c>
      <c r="O61">
        <v>600</v>
      </c>
      <c r="P61">
        <v>650</v>
      </c>
      <c r="Q61">
        <v>700</v>
      </c>
      <c r="R61">
        <v>750</v>
      </c>
      <c r="S61">
        <v>800</v>
      </c>
      <c r="T61">
        <v>850</v>
      </c>
      <c r="U61">
        <v>900</v>
      </c>
      <c r="V61">
        <v>950</v>
      </c>
      <c r="W61">
        <v>1000</v>
      </c>
      <c r="X61">
        <v>1050</v>
      </c>
      <c r="Y61">
        <v>1100</v>
      </c>
    </row>
    <row r="62" spans="1:25" x14ac:dyDescent="0.25">
      <c r="A62" t="s">
        <v>47</v>
      </c>
      <c r="B62">
        <v>2000</v>
      </c>
      <c r="C62">
        <v>2100</v>
      </c>
      <c r="D62">
        <v>2200</v>
      </c>
      <c r="E62">
        <v>2300</v>
      </c>
      <c r="F62">
        <v>2330</v>
      </c>
      <c r="G62">
        <v>2420</v>
      </c>
      <c r="H62">
        <v>2540</v>
      </c>
      <c r="I62">
        <v>2550</v>
      </c>
      <c r="J62">
        <v>2560</v>
      </c>
      <c r="K62">
        <v>2570</v>
      </c>
      <c r="L62">
        <v>2580</v>
      </c>
      <c r="M62">
        <v>2590</v>
      </c>
      <c r="N62">
        <v>2600</v>
      </c>
      <c r="O62">
        <v>2610</v>
      </c>
      <c r="P62">
        <v>2620</v>
      </c>
      <c r="Q62">
        <v>2630</v>
      </c>
      <c r="R62">
        <v>2640</v>
      </c>
      <c r="S62">
        <v>2650</v>
      </c>
      <c r="T62">
        <v>2660</v>
      </c>
      <c r="U62">
        <v>2670</v>
      </c>
      <c r="V62">
        <v>2680</v>
      </c>
      <c r="W62">
        <v>2690</v>
      </c>
      <c r="X62">
        <v>2700</v>
      </c>
      <c r="Y62">
        <v>2710</v>
      </c>
    </row>
    <row r="63" spans="1:25" x14ac:dyDescent="0.25">
      <c r="A63" t="s">
        <v>300</v>
      </c>
      <c r="B63">
        <v>4100</v>
      </c>
      <c r="C63">
        <v>4300</v>
      </c>
      <c r="D63">
        <v>4500</v>
      </c>
      <c r="E63">
        <v>4600</v>
      </c>
      <c r="F63">
        <v>4550</v>
      </c>
      <c r="G63">
        <v>4550</v>
      </c>
      <c r="H63">
        <v>4600</v>
      </c>
      <c r="I63">
        <v>4650</v>
      </c>
      <c r="J63">
        <v>4650</v>
      </c>
      <c r="K63">
        <v>4650</v>
      </c>
      <c r="L63">
        <v>4650</v>
      </c>
      <c r="M63">
        <v>4650</v>
      </c>
      <c r="N63">
        <v>4650</v>
      </c>
      <c r="O63">
        <v>4650</v>
      </c>
      <c r="P63">
        <v>4650</v>
      </c>
      <c r="Q63">
        <v>4650</v>
      </c>
      <c r="R63">
        <v>4650</v>
      </c>
      <c r="S63">
        <v>4650</v>
      </c>
      <c r="T63">
        <v>4650</v>
      </c>
      <c r="U63">
        <v>4650</v>
      </c>
      <c r="V63">
        <v>4650</v>
      </c>
      <c r="W63">
        <v>4650</v>
      </c>
      <c r="X63">
        <v>4650</v>
      </c>
      <c r="Y63">
        <v>4650</v>
      </c>
    </row>
    <row r="65" spans="1:25" x14ac:dyDescent="0.25">
      <c r="A65" t="s">
        <v>48</v>
      </c>
      <c r="B65" s="2">
        <f>B28</f>
        <v>1080</v>
      </c>
    </row>
    <row r="66" spans="1:25" x14ac:dyDescent="0.25">
      <c r="A66" t="s">
        <v>49</v>
      </c>
      <c r="B66" s="2">
        <f>B28</f>
        <v>1080</v>
      </c>
      <c r="C66" s="2">
        <f t="shared" ref="C66:Y66" si="97">C28</f>
        <v>1176</v>
      </c>
      <c r="D66" s="2">
        <f t="shared" si="97"/>
        <v>1272</v>
      </c>
      <c r="E66" s="2">
        <f t="shared" si="97"/>
        <v>1448</v>
      </c>
      <c r="F66" s="2">
        <f t="shared" si="97"/>
        <v>1548</v>
      </c>
      <c r="G66" s="2">
        <f t="shared" si="97"/>
        <v>1644</v>
      </c>
      <c r="H66" s="2">
        <f t="shared" si="97"/>
        <v>1740</v>
      </c>
      <c r="I66" s="2">
        <f t="shared" si="97"/>
        <v>1836</v>
      </c>
      <c r="J66" s="2">
        <f t="shared" si="97"/>
        <v>1936</v>
      </c>
      <c r="K66" s="2">
        <f t="shared" si="97"/>
        <v>2032</v>
      </c>
      <c r="L66" s="2">
        <f t="shared" si="97"/>
        <v>2128</v>
      </c>
      <c r="M66" s="2">
        <f t="shared" si="97"/>
        <v>2224</v>
      </c>
      <c r="N66" s="2">
        <f t="shared" si="97"/>
        <v>2324</v>
      </c>
      <c r="O66" s="2">
        <f t="shared" si="97"/>
        <v>2420</v>
      </c>
      <c r="P66" s="2">
        <f t="shared" si="97"/>
        <v>2516</v>
      </c>
      <c r="Q66" s="2">
        <f t="shared" si="97"/>
        <v>2612</v>
      </c>
      <c r="R66" s="2">
        <f t="shared" si="97"/>
        <v>2712</v>
      </c>
      <c r="S66" s="2">
        <f t="shared" si="97"/>
        <v>2808</v>
      </c>
      <c r="T66" s="2">
        <f t="shared" si="97"/>
        <v>2914</v>
      </c>
      <c r="U66" s="2">
        <f t="shared" si="97"/>
        <v>3000</v>
      </c>
      <c r="V66" s="2">
        <f t="shared" si="97"/>
        <v>3100</v>
      </c>
      <c r="W66" s="2">
        <f t="shared" si="97"/>
        <v>3196</v>
      </c>
      <c r="X66" s="2">
        <f t="shared" si="97"/>
        <v>3292</v>
      </c>
      <c r="Y66" s="2">
        <f t="shared" si="97"/>
        <v>3388</v>
      </c>
    </row>
    <row r="67" spans="1:25" x14ac:dyDescent="0.25">
      <c r="A67" t="s">
        <v>301</v>
      </c>
      <c r="B67">
        <v>100</v>
      </c>
      <c r="C67">
        <v>105</v>
      </c>
      <c r="D67">
        <v>110</v>
      </c>
      <c r="E67">
        <v>115</v>
      </c>
      <c r="F67">
        <v>120</v>
      </c>
      <c r="G67">
        <v>125</v>
      </c>
      <c r="H67">
        <v>130</v>
      </c>
      <c r="I67">
        <v>135</v>
      </c>
      <c r="J67">
        <v>140</v>
      </c>
      <c r="K67">
        <v>145</v>
      </c>
      <c r="L67">
        <v>150</v>
      </c>
      <c r="M67">
        <v>155</v>
      </c>
      <c r="N67">
        <v>160</v>
      </c>
      <c r="O67">
        <v>165</v>
      </c>
      <c r="P67">
        <v>170</v>
      </c>
      <c r="Q67">
        <v>175</v>
      </c>
      <c r="R67">
        <v>180</v>
      </c>
      <c r="S67">
        <v>185</v>
      </c>
      <c r="T67">
        <v>190</v>
      </c>
      <c r="U67">
        <v>195</v>
      </c>
      <c r="V67">
        <v>200</v>
      </c>
      <c r="W67">
        <v>205</v>
      </c>
      <c r="X67">
        <v>210</v>
      </c>
      <c r="Y67">
        <v>215</v>
      </c>
    </row>
    <row r="68" spans="1:25" x14ac:dyDescent="0.25">
      <c r="A68" t="s">
        <v>302</v>
      </c>
      <c r="B68">
        <v>50</v>
      </c>
      <c r="C68">
        <v>55</v>
      </c>
      <c r="D68">
        <v>60</v>
      </c>
      <c r="E68">
        <v>65</v>
      </c>
      <c r="F68">
        <v>70</v>
      </c>
      <c r="G68">
        <v>75</v>
      </c>
      <c r="H68">
        <v>80</v>
      </c>
      <c r="I68">
        <v>85</v>
      </c>
      <c r="J68">
        <v>90</v>
      </c>
      <c r="K68">
        <v>95</v>
      </c>
      <c r="L68">
        <v>100</v>
      </c>
      <c r="M68">
        <v>105</v>
      </c>
      <c r="N68">
        <v>110</v>
      </c>
      <c r="O68">
        <v>115</v>
      </c>
      <c r="P68">
        <v>120</v>
      </c>
      <c r="Q68">
        <v>125</v>
      </c>
      <c r="R68">
        <v>130</v>
      </c>
      <c r="S68">
        <v>135</v>
      </c>
      <c r="T68">
        <v>140</v>
      </c>
      <c r="U68">
        <v>145</v>
      </c>
      <c r="V68">
        <v>150</v>
      </c>
      <c r="W68">
        <v>155</v>
      </c>
      <c r="X68">
        <v>160</v>
      </c>
      <c r="Y68">
        <v>165</v>
      </c>
    </row>
    <row r="69" spans="1:25" x14ac:dyDescent="0.25">
      <c r="A69" t="s">
        <v>51</v>
      </c>
      <c r="B69">
        <v>-20</v>
      </c>
      <c r="C69">
        <v>-15</v>
      </c>
      <c r="D69">
        <v>-10</v>
      </c>
      <c r="E69">
        <v>-5</v>
      </c>
      <c r="F69">
        <v>0</v>
      </c>
      <c r="G69">
        <v>-50</v>
      </c>
      <c r="H69">
        <v>10</v>
      </c>
      <c r="I69">
        <v>15</v>
      </c>
      <c r="J69">
        <v>-100</v>
      </c>
      <c r="K69">
        <v>25</v>
      </c>
      <c r="L69">
        <v>-50</v>
      </c>
      <c r="M69">
        <v>35</v>
      </c>
      <c r="N69">
        <v>-40</v>
      </c>
      <c r="O69">
        <v>45</v>
      </c>
      <c r="P69">
        <v>-50</v>
      </c>
      <c r="Q69">
        <v>-55</v>
      </c>
      <c r="R69">
        <v>-60</v>
      </c>
      <c r="S69">
        <v>-65</v>
      </c>
      <c r="T69">
        <v>-70</v>
      </c>
      <c r="U69">
        <v>-45</v>
      </c>
      <c r="V69">
        <v>-75</v>
      </c>
      <c r="W69">
        <v>-60</v>
      </c>
      <c r="X69">
        <v>-90</v>
      </c>
      <c r="Y69">
        <v>-100</v>
      </c>
    </row>
    <row r="70" spans="1:25" x14ac:dyDescent="0.25">
      <c r="A70" t="s">
        <v>52</v>
      </c>
      <c r="B70">
        <v>-100</v>
      </c>
      <c r="C70">
        <v>100</v>
      </c>
      <c r="D70">
        <v>300</v>
      </c>
      <c r="E70">
        <v>-100</v>
      </c>
      <c r="F70">
        <v>700</v>
      </c>
      <c r="G70">
        <v>-900</v>
      </c>
      <c r="H70">
        <v>-550</v>
      </c>
      <c r="I70">
        <v>1300</v>
      </c>
      <c r="J70">
        <v>-50</v>
      </c>
      <c r="K70">
        <v>1700</v>
      </c>
      <c r="L70">
        <v>-1900</v>
      </c>
      <c r="M70">
        <v>1500</v>
      </c>
      <c r="N70">
        <v>300</v>
      </c>
      <c r="O70">
        <v>-60</v>
      </c>
      <c r="P70">
        <v>1700</v>
      </c>
      <c r="Q70">
        <v>900</v>
      </c>
      <c r="R70">
        <v>-1150</v>
      </c>
      <c r="S70">
        <v>2300</v>
      </c>
      <c r="T70">
        <v>2500</v>
      </c>
      <c r="U70">
        <v>2500</v>
      </c>
      <c r="V70">
        <v>3900</v>
      </c>
      <c r="W70">
        <v>4100</v>
      </c>
      <c r="X70">
        <v>900</v>
      </c>
      <c r="Y70">
        <v>2500</v>
      </c>
    </row>
    <row r="71" spans="1:25" x14ac:dyDescent="0.25">
      <c r="A71" t="s">
        <v>220</v>
      </c>
      <c r="B71" s="2">
        <f>SUM(B66:B70)</f>
        <v>1110</v>
      </c>
      <c r="C71" s="2">
        <f t="shared" ref="C71:Y71" si="98">SUM(C66:C70)</f>
        <v>1421</v>
      </c>
      <c r="D71" s="2">
        <f t="shared" si="98"/>
        <v>1732</v>
      </c>
      <c r="E71" s="2">
        <f t="shared" si="98"/>
        <v>1523</v>
      </c>
      <c r="F71" s="2">
        <f t="shared" si="98"/>
        <v>2438</v>
      </c>
      <c r="G71" s="2">
        <f t="shared" si="98"/>
        <v>894</v>
      </c>
      <c r="H71" s="2">
        <f t="shared" si="98"/>
        <v>1410</v>
      </c>
      <c r="I71" s="2">
        <f t="shared" si="98"/>
        <v>3371</v>
      </c>
      <c r="J71" s="2">
        <f t="shared" si="98"/>
        <v>2016</v>
      </c>
      <c r="K71" s="2">
        <f t="shared" si="98"/>
        <v>3997</v>
      </c>
      <c r="L71" s="2">
        <f t="shared" si="98"/>
        <v>428</v>
      </c>
      <c r="M71" s="2">
        <f t="shared" si="98"/>
        <v>4019</v>
      </c>
      <c r="N71" s="2">
        <f t="shared" si="98"/>
        <v>2854</v>
      </c>
      <c r="O71" s="2">
        <f t="shared" si="98"/>
        <v>2685</v>
      </c>
      <c r="P71" s="2">
        <f t="shared" si="98"/>
        <v>4456</v>
      </c>
      <c r="Q71" s="2">
        <f t="shared" si="98"/>
        <v>3757</v>
      </c>
      <c r="R71" s="2">
        <f t="shared" si="98"/>
        <v>1812</v>
      </c>
      <c r="S71" s="2">
        <f t="shared" si="98"/>
        <v>5363</v>
      </c>
      <c r="T71" s="2">
        <f t="shared" si="98"/>
        <v>5674</v>
      </c>
      <c r="U71" s="2">
        <f t="shared" si="98"/>
        <v>5795</v>
      </c>
      <c r="V71" s="2">
        <f t="shared" si="98"/>
        <v>7275</v>
      </c>
      <c r="W71" s="2">
        <f t="shared" si="98"/>
        <v>7596</v>
      </c>
      <c r="X71" s="2">
        <f t="shared" si="98"/>
        <v>4472</v>
      </c>
      <c r="Y71" s="2">
        <f>SUM(Y66:Y70)</f>
        <v>6168</v>
      </c>
    </row>
    <row r="73" spans="1:25" x14ac:dyDescent="0.25">
      <c r="A73" t="s">
        <v>303</v>
      </c>
      <c r="B73">
        <v>300</v>
      </c>
      <c r="C73">
        <v>310</v>
      </c>
      <c r="D73">
        <v>320</v>
      </c>
      <c r="E73">
        <v>330</v>
      </c>
      <c r="F73">
        <v>340</v>
      </c>
      <c r="G73">
        <v>350</v>
      </c>
      <c r="H73">
        <v>360</v>
      </c>
      <c r="I73">
        <v>370</v>
      </c>
      <c r="J73">
        <v>380</v>
      </c>
      <c r="K73">
        <v>390</v>
      </c>
      <c r="L73">
        <v>400</v>
      </c>
      <c r="M73">
        <v>410</v>
      </c>
      <c r="N73">
        <v>420</v>
      </c>
      <c r="O73">
        <v>430</v>
      </c>
      <c r="P73">
        <v>440</v>
      </c>
      <c r="Q73">
        <v>450</v>
      </c>
      <c r="R73">
        <v>460</v>
      </c>
      <c r="S73">
        <v>470</v>
      </c>
      <c r="T73">
        <v>480</v>
      </c>
      <c r="U73">
        <v>490</v>
      </c>
      <c r="V73">
        <v>500</v>
      </c>
      <c r="W73">
        <v>510</v>
      </c>
      <c r="X73">
        <v>520</v>
      </c>
      <c r="Y73">
        <v>530</v>
      </c>
    </row>
    <row r="74" spans="1:25" x14ac:dyDescent="0.25">
      <c r="A74" t="s">
        <v>54</v>
      </c>
      <c r="B74">
        <v>-200</v>
      </c>
      <c r="C74">
        <v>-210</v>
      </c>
      <c r="D74">
        <v>-220</v>
      </c>
      <c r="E74">
        <v>-250</v>
      </c>
      <c r="F74">
        <v>-260</v>
      </c>
      <c r="G74">
        <v>-276</v>
      </c>
      <c r="H74">
        <v>-292</v>
      </c>
      <c r="I74">
        <v>-308</v>
      </c>
      <c r="J74">
        <v>-324</v>
      </c>
      <c r="K74">
        <v>-340</v>
      </c>
      <c r="L74">
        <v>-356</v>
      </c>
      <c r="M74">
        <v>-372</v>
      </c>
      <c r="N74">
        <v>-388</v>
      </c>
      <c r="O74">
        <v>-404</v>
      </c>
      <c r="P74">
        <v>-420</v>
      </c>
      <c r="Q74">
        <v>-436</v>
      </c>
      <c r="R74">
        <v>-452</v>
      </c>
      <c r="S74">
        <v>-468</v>
      </c>
      <c r="T74">
        <v>-484</v>
      </c>
      <c r="U74">
        <v>-500</v>
      </c>
      <c r="V74">
        <v>-516</v>
      </c>
      <c r="W74">
        <v>-532</v>
      </c>
      <c r="X74">
        <v>-548</v>
      </c>
      <c r="Y74">
        <v>-564</v>
      </c>
    </row>
    <row r="75" spans="1:25" x14ac:dyDescent="0.25">
      <c r="A75" t="s">
        <v>51</v>
      </c>
      <c r="B75">
        <v>-10</v>
      </c>
      <c r="C75">
        <v>-10</v>
      </c>
      <c r="D75">
        <v>-10</v>
      </c>
      <c r="E75">
        <v>-15</v>
      </c>
      <c r="F75">
        <v>-15</v>
      </c>
      <c r="G75">
        <v>-16.5</v>
      </c>
      <c r="H75">
        <v>-18</v>
      </c>
      <c r="I75">
        <v>-19.5</v>
      </c>
      <c r="J75">
        <v>-21</v>
      </c>
      <c r="K75">
        <v>-22.5</v>
      </c>
      <c r="L75">
        <v>-24</v>
      </c>
      <c r="M75">
        <v>-25.5</v>
      </c>
      <c r="N75">
        <v>-27</v>
      </c>
      <c r="O75">
        <v>-28.5</v>
      </c>
      <c r="P75">
        <v>-30</v>
      </c>
      <c r="Q75">
        <v>-31.5</v>
      </c>
      <c r="R75">
        <v>-33</v>
      </c>
      <c r="S75">
        <v>-34.5</v>
      </c>
      <c r="T75">
        <v>-36</v>
      </c>
      <c r="U75">
        <v>-37.5</v>
      </c>
      <c r="V75">
        <v>-39</v>
      </c>
      <c r="W75">
        <v>-40.5</v>
      </c>
      <c r="X75">
        <v>-42</v>
      </c>
      <c r="Y75">
        <v>-43.5</v>
      </c>
    </row>
    <row r="76" spans="1:25" x14ac:dyDescent="0.25">
      <c r="A76" t="s">
        <v>304</v>
      </c>
      <c r="B76">
        <f>SUM(B73:B75)</f>
        <v>90</v>
      </c>
      <c r="C76">
        <f t="shared" ref="C76:Y76" si="99">SUM(C73:C75)</f>
        <v>90</v>
      </c>
      <c r="D76">
        <f t="shared" si="99"/>
        <v>90</v>
      </c>
      <c r="E76">
        <f t="shared" si="99"/>
        <v>65</v>
      </c>
      <c r="F76">
        <f t="shared" si="99"/>
        <v>65</v>
      </c>
      <c r="G76">
        <f t="shared" si="99"/>
        <v>57.5</v>
      </c>
      <c r="H76">
        <f t="shared" si="99"/>
        <v>50</v>
      </c>
      <c r="I76">
        <f t="shared" si="99"/>
        <v>42.5</v>
      </c>
      <c r="J76">
        <f t="shared" si="99"/>
        <v>35</v>
      </c>
      <c r="K76">
        <f t="shared" si="99"/>
        <v>27.5</v>
      </c>
      <c r="L76">
        <f t="shared" si="99"/>
        <v>20</v>
      </c>
      <c r="M76">
        <f t="shared" si="99"/>
        <v>12.5</v>
      </c>
      <c r="N76">
        <f t="shared" si="99"/>
        <v>5</v>
      </c>
      <c r="O76">
        <f t="shared" si="99"/>
        <v>-2.5</v>
      </c>
      <c r="P76">
        <f t="shared" si="99"/>
        <v>-10</v>
      </c>
      <c r="Q76">
        <f t="shared" si="99"/>
        <v>-17.5</v>
      </c>
      <c r="R76">
        <f t="shared" si="99"/>
        <v>-25</v>
      </c>
      <c r="S76">
        <f t="shared" si="99"/>
        <v>-32.5</v>
      </c>
      <c r="T76">
        <f t="shared" si="99"/>
        <v>-40</v>
      </c>
      <c r="U76">
        <f t="shared" si="99"/>
        <v>-47.5</v>
      </c>
      <c r="V76">
        <f t="shared" si="99"/>
        <v>-55</v>
      </c>
      <c r="W76">
        <f t="shared" si="99"/>
        <v>-62.5</v>
      </c>
      <c r="X76">
        <f t="shared" si="99"/>
        <v>-70</v>
      </c>
      <c r="Y76">
        <f t="shared" si="99"/>
        <v>-77.5</v>
      </c>
    </row>
    <row r="78" spans="1:25" x14ac:dyDescent="0.25">
      <c r="A78" t="s">
        <v>221</v>
      </c>
      <c r="B78">
        <v>-20</v>
      </c>
      <c r="C78">
        <v>-200</v>
      </c>
      <c r="D78">
        <v>-20</v>
      </c>
      <c r="E78">
        <v>-200</v>
      </c>
      <c r="F78">
        <v>-20</v>
      </c>
      <c r="G78">
        <v>-20</v>
      </c>
      <c r="H78">
        <v>-200</v>
      </c>
      <c r="I78">
        <v>10</v>
      </c>
      <c r="J78">
        <v>-200</v>
      </c>
      <c r="K78">
        <v>10</v>
      </c>
      <c r="L78">
        <v>-200</v>
      </c>
      <c r="M78">
        <v>-200</v>
      </c>
      <c r="N78">
        <v>-200</v>
      </c>
      <c r="O78">
        <v>-200</v>
      </c>
      <c r="P78">
        <v>-200</v>
      </c>
      <c r="Q78">
        <v>-200</v>
      </c>
      <c r="R78">
        <v>-100</v>
      </c>
      <c r="S78">
        <v>-100</v>
      </c>
      <c r="T78">
        <v>-100</v>
      </c>
      <c r="U78">
        <v>-100</v>
      </c>
      <c r="V78">
        <v>-100</v>
      </c>
      <c r="W78">
        <v>-100</v>
      </c>
      <c r="X78">
        <v>-100</v>
      </c>
      <c r="Y78">
        <v>-100</v>
      </c>
    </row>
    <row r="79" spans="1:25" x14ac:dyDescent="0.25">
      <c r="A79" t="s">
        <v>222</v>
      </c>
      <c r="B79">
        <v>-100</v>
      </c>
      <c r="C79">
        <v>-110</v>
      </c>
      <c r="D79">
        <v>-120</v>
      </c>
      <c r="E79">
        <v>-130</v>
      </c>
      <c r="F79">
        <v>-140</v>
      </c>
      <c r="G79">
        <v>-150</v>
      </c>
      <c r="H79">
        <v>-160</v>
      </c>
      <c r="I79">
        <v>-170</v>
      </c>
      <c r="J79">
        <v>-180</v>
      </c>
      <c r="K79">
        <v>-190</v>
      </c>
      <c r="L79">
        <v>-200</v>
      </c>
      <c r="M79">
        <v>-210</v>
      </c>
      <c r="N79">
        <v>-220</v>
      </c>
      <c r="O79">
        <v>-230</v>
      </c>
      <c r="P79">
        <v>-240</v>
      </c>
      <c r="Q79">
        <v>-250</v>
      </c>
      <c r="R79">
        <v>-260</v>
      </c>
      <c r="S79">
        <v>-270</v>
      </c>
      <c r="T79">
        <v>-280</v>
      </c>
      <c r="U79">
        <v>-290</v>
      </c>
      <c r="V79">
        <v>-300</v>
      </c>
      <c r="W79">
        <v>-310</v>
      </c>
      <c r="X79">
        <v>-320</v>
      </c>
      <c r="Y79">
        <v>-330</v>
      </c>
    </row>
    <row r="80" spans="1:25" x14ac:dyDescent="0.25">
      <c r="A80" t="s">
        <v>223</v>
      </c>
      <c r="B80">
        <v>-550</v>
      </c>
      <c r="C80">
        <v>-600</v>
      </c>
      <c r="D80">
        <v>-650</v>
      </c>
      <c r="E80">
        <v>-700</v>
      </c>
      <c r="F80">
        <v>-750</v>
      </c>
      <c r="G80">
        <v>-800</v>
      </c>
      <c r="H80">
        <v>-850</v>
      </c>
      <c r="I80">
        <v>-900</v>
      </c>
      <c r="J80">
        <v>-950</v>
      </c>
      <c r="K80">
        <v>-1000</v>
      </c>
      <c r="L80">
        <v>-1050</v>
      </c>
      <c r="M80">
        <v>-1100</v>
      </c>
      <c r="N80">
        <v>-1150</v>
      </c>
      <c r="O80">
        <v>-1200</v>
      </c>
      <c r="P80">
        <v>-1250</v>
      </c>
      <c r="Q80">
        <v>-1300</v>
      </c>
      <c r="R80">
        <v>-1350</v>
      </c>
      <c r="S80">
        <v>-1400</v>
      </c>
      <c r="T80">
        <v>-1450</v>
      </c>
      <c r="U80">
        <v>-1500</v>
      </c>
      <c r="V80">
        <v>-1550</v>
      </c>
      <c r="W80">
        <v>-1600</v>
      </c>
      <c r="X80">
        <v>-1650</v>
      </c>
      <c r="Y80">
        <v>-1700</v>
      </c>
    </row>
    <row r="81" spans="1:25" x14ac:dyDescent="0.25">
      <c r="A81" t="s">
        <v>4</v>
      </c>
      <c r="B81">
        <v>-500</v>
      </c>
      <c r="C81">
        <v>-600</v>
      </c>
      <c r="D81">
        <v>-700</v>
      </c>
      <c r="E81">
        <v>-800</v>
      </c>
      <c r="F81">
        <v>-900</v>
      </c>
      <c r="G81">
        <v>-200</v>
      </c>
      <c r="H81">
        <v>-1100</v>
      </c>
      <c r="I81">
        <v>-1200</v>
      </c>
      <c r="J81">
        <v>-1300</v>
      </c>
      <c r="K81">
        <v>-1400</v>
      </c>
      <c r="L81">
        <v>-1500</v>
      </c>
      <c r="M81">
        <v>-1600</v>
      </c>
      <c r="N81">
        <v>-1700</v>
      </c>
      <c r="O81">
        <v>-1800</v>
      </c>
      <c r="P81">
        <v>-1900</v>
      </c>
      <c r="Q81">
        <v>-2000</v>
      </c>
      <c r="R81">
        <v>-2100</v>
      </c>
      <c r="S81">
        <v>-2200</v>
      </c>
      <c r="T81">
        <v>-2300</v>
      </c>
      <c r="U81">
        <v>-100</v>
      </c>
      <c r="V81">
        <v>-500</v>
      </c>
      <c r="W81">
        <v>-2000</v>
      </c>
      <c r="X81">
        <v>-1900</v>
      </c>
      <c r="Y81">
        <v>-1800</v>
      </c>
    </row>
    <row r="82" spans="1:25" x14ac:dyDescent="0.25">
      <c r="A82" t="s">
        <v>51</v>
      </c>
      <c r="B82">
        <v>50</v>
      </c>
      <c r="C82">
        <v>-30</v>
      </c>
      <c r="D82">
        <v>-90</v>
      </c>
      <c r="E82">
        <v>-150</v>
      </c>
      <c r="F82">
        <v>-210</v>
      </c>
      <c r="G82">
        <v>-270</v>
      </c>
      <c r="H82">
        <v>-130</v>
      </c>
      <c r="I82">
        <v>-390</v>
      </c>
      <c r="J82">
        <v>-50</v>
      </c>
      <c r="K82">
        <v>-510</v>
      </c>
      <c r="L82">
        <v>-570</v>
      </c>
      <c r="M82">
        <v>-630</v>
      </c>
      <c r="N82">
        <v>-60</v>
      </c>
      <c r="O82">
        <v>-750</v>
      </c>
      <c r="P82">
        <v>-810</v>
      </c>
      <c r="Q82">
        <v>100</v>
      </c>
      <c r="R82">
        <v>-930</v>
      </c>
      <c r="S82">
        <v>-990</v>
      </c>
      <c r="T82">
        <v>-1050</v>
      </c>
      <c r="U82">
        <v>-1110</v>
      </c>
      <c r="V82">
        <v>-1170</v>
      </c>
      <c r="W82">
        <v>-1230</v>
      </c>
      <c r="X82">
        <v>-1290</v>
      </c>
      <c r="Y82">
        <v>-1350</v>
      </c>
    </row>
    <row r="83" spans="1:25" x14ac:dyDescent="0.25">
      <c r="A83" t="s">
        <v>305</v>
      </c>
      <c r="B83">
        <f>SUM(B78:B82)</f>
        <v>-1120</v>
      </c>
      <c r="C83">
        <f>SUM(C78:C82)</f>
        <v>-1540</v>
      </c>
      <c r="D83">
        <f t="shared" ref="C83:Y83" si="100">SUM(D78:D82)</f>
        <v>-1580</v>
      </c>
      <c r="E83">
        <f t="shared" si="100"/>
        <v>-1980</v>
      </c>
      <c r="F83">
        <f t="shared" si="100"/>
        <v>-2020</v>
      </c>
      <c r="G83">
        <f t="shared" si="100"/>
        <v>-1440</v>
      </c>
      <c r="H83">
        <f t="shared" si="100"/>
        <v>-2440</v>
      </c>
      <c r="I83">
        <f t="shared" si="100"/>
        <v>-2650</v>
      </c>
      <c r="J83">
        <f t="shared" si="100"/>
        <v>-2680</v>
      </c>
      <c r="K83">
        <f t="shared" si="100"/>
        <v>-3090</v>
      </c>
      <c r="L83">
        <f t="shared" si="100"/>
        <v>-3520</v>
      </c>
      <c r="M83">
        <f t="shared" si="100"/>
        <v>-3740</v>
      </c>
      <c r="N83">
        <f t="shared" si="100"/>
        <v>-3330</v>
      </c>
      <c r="O83">
        <f t="shared" si="100"/>
        <v>-4180</v>
      </c>
      <c r="P83">
        <f t="shared" si="100"/>
        <v>-4400</v>
      </c>
      <c r="Q83">
        <f t="shared" si="100"/>
        <v>-3650</v>
      </c>
      <c r="R83">
        <f t="shared" si="100"/>
        <v>-4740</v>
      </c>
      <c r="S83">
        <f t="shared" si="100"/>
        <v>-4960</v>
      </c>
      <c r="T83">
        <f t="shared" si="100"/>
        <v>-5180</v>
      </c>
      <c r="U83">
        <f t="shared" si="100"/>
        <v>-3100</v>
      </c>
      <c r="V83">
        <f t="shared" si="100"/>
        <v>-3620</v>
      </c>
      <c r="W83">
        <f t="shared" si="100"/>
        <v>-5240</v>
      </c>
      <c r="X83">
        <f t="shared" si="100"/>
        <v>-5260</v>
      </c>
      <c r="Y83">
        <f t="shared" si="100"/>
        <v>-5280</v>
      </c>
    </row>
    <row r="85" spans="1:25" x14ac:dyDescent="0.25">
      <c r="A85" t="s">
        <v>224</v>
      </c>
      <c r="B85" s="2">
        <f>B83+B76+B71</f>
        <v>80</v>
      </c>
      <c r="C85" s="2">
        <f t="shared" ref="C85:Y85" si="101">C83+C76+C71</f>
        <v>-29</v>
      </c>
      <c r="D85" s="2">
        <f t="shared" si="101"/>
        <v>242</v>
      </c>
      <c r="E85" s="2">
        <f t="shared" si="101"/>
        <v>-392</v>
      </c>
      <c r="F85" s="2">
        <f t="shared" si="101"/>
        <v>483</v>
      </c>
      <c r="G85" s="2">
        <f t="shared" si="101"/>
        <v>-488.5</v>
      </c>
      <c r="H85" s="2">
        <f t="shared" si="101"/>
        <v>-980</v>
      </c>
      <c r="I85" s="2">
        <f t="shared" si="101"/>
        <v>763.5</v>
      </c>
      <c r="J85" s="2">
        <f t="shared" si="101"/>
        <v>-629</v>
      </c>
      <c r="K85" s="2">
        <f t="shared" si="101"/>
        <v>934.5</v>
      </c>
      <c r="L85" s="2">
        <f t="shared" si="101"/>
        <v>-3072</v>
      </c>
      <c r="M85" s="2">
        <f t="shared" si="101"/>
        <v>291.5</v>
      </c>
      <c r="N85" s="2">
        <f t="shared" si="101"/>
        <v>-471</v>
      </c>
      <c r="O85" s="2">
        <f t="shared" si="101"/>
        <v>-1497.5</v>
      </c>
      <c r="P85" s="2">
        <f t="shared" si="101"/>
        <v>46</v>
      </c>
      <c r="Q85" s="2">
        <f t="shared" si="101"/>
        <v>89.5</v>
      </c>
      <c r="R85" s="2">
        <f t="shared" si="101"/>
        <v>-2953</v>
      </c>
      <c r="S85" s="2">
        <f t="shared" si="101"/>
        <v>370.5</v>
      </c>
      <c r="T85" s="2">
        <f t="shared" si="101"/>
        <v>454</v>
      </c>
      <c r="U85" s="2">
        <f t="shared" si="101"/>
        <v>2647.5</v>
      </c>
      <c r="V85" s="2">
        <f t="shared" si="101"/>
        <v>3600</v>
      </c>
      <c r="W85" s="2">
        <f t="shared" si="101"/>
        <v>2293.5</v>
      </c>
      <c r="X85" s="2">
        <f t="shared" si="101"/>
        <v>-858</v>
      </c>
      <c r="Y85" s="2">
        <f t="shared" si="101"/>
        <v>810.5</v>
      </c>
    </row>
    <row r="87" spans="1:25" x14ac:dyDescent="0.25">
      <c r="A87" t="s">
        <v>226</v>
      </c>
      <c r="B87" s="2">
        <f>B74+B71</f>
        <v>910</v>
      </c>
      <c r="C87" s="2">
        <f t="shared" ref="C87:Y87" si="102">C74+C71</f>
        <v>1211</v>
      </c>
      <c r="D87" s="2">
        <f t="shared" si="102"/>
        <v>1512</v>
      </c>
      <c r="E87" s="2">
        <f t="shared" si="102"/>
        <v>1273</v>
      </c>
      <c r="F87" s="2">
        <f t="shared" si="102"/>
        <v>2178</v>
      </c>
      <c r="G87" s="2">
        <f t="shared" si="102"/>
        <v>618</v>
      </c>
      <c r="H87" s="2">
        <f t="shared" si="102"/>
        <v>1118</v>
      </c>
      <c r="I87" s="2">
        <f t="shared" si="102"/>
        <v>3063</v>
      </c>
      <c r="J87" s="2">
        <f t="shared" si="102"/>
        <v>1692</v>
      </c>
      <c r="K87" s="2">
        <f t="shared" si="102"/>
        <v>3657</v>
      </c>
      <c r="L87" s="2">
        <f t="shared" si="102"/>
        <v>72</v>
      </c>
      <c r="M87" s="2">
        <f t="shared" si="102"/>
        <v>3647</v>
      </c>
      <c r="N87" s="2">
        <f t="shared" si="102"/>
        <v>2466</v>
      </c>
      <c r="O87" s="2">
        <f t="shared" si="102"/>
        <v>2281</v>
      </c>
      <c r="P87" s="2">
        <f t="shared" si="102"/>
        <v>4036</v>
      </c>
      <c r="Q87" s="2">
        <f t="shared" si="102"/>
        <v>3321</v>
      </c>
      <c r="R87" s="2">
        <f t="shared" si="102"/>
        <v>1360</v>
      </c>
      <c r="S87" s="2">
        <f t="shared" si="102"/>
        <v>4895</v>
      </c>
      <c r="T87" s="2">
        <f t="shared" si="102"/>
        <v>5190</v>
      </c>
      <c r="U87" s="2">
        <f t="shared" si="102"/>
        <v>5295</v>
      </c>
      <c r="V87" s="2">
        <f t="shared" si="102"/>
        <v>6759</v>
      </c>
      <c r="W87" s="2">
        <f t="shared" si="102"/>
        <v>7064</v>
      </c>
      <c r="X87" s="2">
        <f t="shared" si="102"/>
        <v>3924</v>
      </c>
      <c r="Y87" s="2">
        <f t="shared" si="102"/>
        <v>5604</v>
      </c>
    </row>
    <row r="88" spans="1:25" x14ac:dyDescent="0.25">
      <c r="A88" t="s">
        <v>227</v>
      </c>
      <c r="E88" s="7">
        <f>SUM(B87:E87)</f>
        <v>4906</v>
      </c>
      <c r="F88" s="2">
        <f>SUM(C87:F87)</f>
        <v>6174</v>
      </c>
      <c r="G88" s="2">
        <f>SUM(D87:G87)</f>
        <v>5581</v>
      </c>
      <c r="H88" s="2">
        <f>SUM(E87:H87)</f>
        <v>5187</v>
      </c>
      <c r="I88" s="7">
        <f>SUM(F87:I87)</f>
        <v>6977</v>
      </c>
      <c r="J88" s="2">
        <f t="shared" ref="F88:Y88" si="103">SUM(G87:J87)</f>
        <v>6491</v>
      </c>
      <c r="K88" s="2">
        <f t="shared" si="103"/>
        <v>9530</v>
      </c>
      <c r="L88" s="2">
        <f t="shared" si="103"/>
        <v>8484</v>
      </c>
      <c r="M88" s="7">
        <f t="shared" si="103"/>
        <v>9068</v>
      </c>
      <c r="N88" s="2">
        <f t="shared" si="103"/>
        <v>9842</v>
      </c>
      <c r="O88" s="2">
        <f t="shared" si="103"/>
        <v>8466</v>
      </c>
      <c r="P88" s="2">
        <f t="shared" si="103"/>
        <v>12430</v>
      </c>
      <c r="Q88" s="7">
        <f t="shared" si="103"/>
        <v>12104</v>
      </c>
      <c r="R88" s="2">
        <f t="shared" si="103"/>
        <v>10998</v>
      </c>
      <c r="S88" s="2">
        <f t="shared" si="103"/>
        <v>13612</v>
      </c>
      <c r="T88" s="2">
        <f t="shared" si="103"/>
        <v>14766</v>
      </c>
      <c r="U88" s="7">
        <f t="shared" si="103"/>
        <v>16740</v>
      </c>
      <c r="V88" s="2">
        <f t="shared" si="103"/>
        <v>22139</v>
      </c>
      <c r="W88" s="2">
        <f t="shared" si="103"/>
        <v>24308</v>
      </c>
      <c r="X88" s="2">
        <f t="shared" si="103"/>
        <v>23042</v>
      </c>
      <c r="Y88" s="7">
        <f>SUM(V87:Y87)</f>
        <v>23351</v>
      </c>
    </row>
  </sheetData>
  <mergeCells count="8">
    <mergeCell ref="Z2:AC2"/>
    <mergeCell ref="AD2:AG2"/>
    <mergeCell ref="B2:E2"/>
    <mergeCell ref="F2:I2"/>
    <mergeCell ref="J2:M2"/>
    <mergeCell ref="N2:Q2"/>
    <mergeCell ref="R2:U2"/>
    <mergeCell ref="V2:Y2"/>
  </mergeCells>
  <phoneticPr fontId="2" type="noConversion"/>
  <hyperlinks>
    <hyperlink ref="A1" location="Main!A1" display="Main" xr:uid="{8FD9D45C-43CB-4B0F-B318-552E6B8E255D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FBFF-DCC2-4035-944A-9739AE92FECD}">
  <dimension ref="A3:B194"/>
  <sheetViews>
    <sheetView topLeftCell="A157" workbookViewId="0">
      <selection activeCell="C197" sqref="C197"/>
    </sheetView>
  </sheetViews>
  <sheetFormatPr defaultRowHeight="15" x14ac:dyDescent="0.25"/>
  <cols>
    <col min="1" max="1" width="21.85546875" bestFit="1" customWidth="1"/>
  </cols>
  <sheetData>
    <row r="3" spans="1:2" ht="18" x14ac:dyDescent="0.25">
      <c r="A3" s="4" t="s">
        <v>55</v>
      </c>
    </row>
    <row r="4" spans="1:2" x14ac:dyDescent="0.25">
      <c r="A4" s="5"/>
    </row>
    <row r="5" spans="1:2" x14ac:dyDescent="0.25">
      <c r="A5" s="6" t="s">
        <v>56</v>
      </c>
      <c r="B5" t="s">
        <v>57</v>
      </c>
    </row>
    <row r="6" spans="1:2" x14ac:dyDescent="0.25">
      <c r="A6" s="6" t="s">
        <v>58</v>
      </c>
      <c r="B6" t="s">
        <v>59</v>
      </c>
    </row>
    <row r="7" spans="1:2" x14ac:dyDescent="0.25">
      <c r="A7" s="6" t="s">
        <v>60</v>
      </c>
      <c r="B7" t="s">
        <v>61</v>
      </c>
    </row>
    <row r="8" spans="1:2" x14ac:dyDescent="0.25">
      <c r="A8" s="6" t="s">
        <v>62</v>
      </c>
      <c r="B8" t="s">
        <v>63</v>
      </c>
    </row>
    <row r="9" spans="1:2" x14ac:dyDescent="0.25">
      <c r="A9" s="6" t="s">
        <v>64</v>
      </c>
      <c r="B9" t="s">
        <v>65</v>
      </c>
    </row>
    <row r="10" spans="1:2" x14ac:dyDescent="0.25">
      <c r="A10" s="6" t="s">
        <v>66</v>
      </c>
      <c r="B10" t="s">
        <v>67</v>
      </c>
    </row>
    <row r="11" spans="1:2" x14ac:dyDescent="0.25">
      <c r="A11" s="6" t="s">
        <v>68</v>
      </c>
      <c r="B11" t="s">
        <v>69</v>
      </c>
    </row>
    <row r="12" spans="1:2" x14ac:dyDescent="0.25">
      <c r="A12" s="6" t="s">
        <v>70</v>
      </c>
      <c r="B12" t="s">
        <v>71</v>
      </c>
    </row>
    <row r="13" spans="1:2" x14ac:dyDescent="0.25">
      <c r="A13" s="6" t="s">
        <v>72</v>
      </c>
      <c r="B13" t="s">
        <v>73</v>
      </c>
    </row>
    <row r="14" spans="1:2" x14ac:dyDescent="0.25">
      <c r="A14" s="6" t="s">
        <v>74</v>
      </c>
      <c r="B14" t="s">
        <v>75</v>
      </c>
    </row>
    <row r="15" spans="1:2" x14ac:dyDescent="0.25">
      <c r="A15" s="6" t="s">
        <v>76</v>
      </c>
      <c r="B15" t="s">
        <v>77</v>
      </c>
    </row>
    <row r="16" spans="1:2" x14ac:dyDescent="0.25">
      <c r="A16" s="6" t="s">
        <v>78</v>
      </c>
      <c r="B16" t="s">
        <v>79</v>
      </c>
    </row>
    <row r="17" spans="1:2" x14ac:dyDescent="0.25">
      <c r="A17" s="6" t="s">
        <v>80</v>
      </c>
      <c r="B17" t="s">
        <v>81</v>
      </c>
    </row>
    <row r="18" spans="1:2" x14ac:dyDescent="0.25">
      <c r="A18" s="6" t="s">
        <v>82</v>
      </c>
      <c r="B18" t="s">
        <v>83</v>
      </c>
    </row>
    <row r="19" spans="1:2" x14ac:dyDescent="0.25">
      <c r="A19" s="6" t="s">
        <v>84</v>
      </c>
      <c r="B19" t="s">
        <v>85</v>
      </c>
    </row>
    <row r="20" spans="1:2" x14ac:dyDescent="0.25">
      <c r="A20" s="6" t="s">
        <v>86</v>
      </c>
      <c r="B20" t="s">
        <v>87</v>
      </c>
    </row>
    <row r="21" spans="1:2" x14ac:dyDescent="0.25">
      <c r="A21" s="6" t="s">
        <v>88</v>
      </c>
      <c r="B21" t="s">
        <v>89</v>
      </c>
    </row>
    <row r="22" spans="1:2" x14ac:dyDescent="0.25">
      <c r="A22" s="6" t="s">
        <v>90</v>
      </c>
      <c r="B22" t="s">
        <v>91</v>
      </c>
    </row>
    <row r="23" spans="1:2" x14ac:dyDescent="0.25">
      <c r="A23" s="6" t="s">
        <v>92</v>
      </c>
      <c r="B23" t="s">
        <v>93</v>
      </c>
    </row>
    <row r="24" spans="1:2" x14ac:dyDescent="0.25">
      <c r="A24" s="6" t="s">
        <v>94</v>
      </c>
      <c r="B24" t="s">
        <v>95</v>
      </c>
    </row>
    <row r="25" spans="1:2" x14ac:dyDescent="0.25">
      <c r="A25" s="6" t="s">
        <v>96</v>
      </c>
      <c r="B25" t="s">
        <v>97</v>
      </c>
    </row>
    <row r="26" spans="1:2" x14ac:dyDescent="0.25">
      <c r="A26" s="6" t="s">
        <v>98</v>
      </c>
      <c r="B26" t="s">
        <v>99</v>
      </c>
    </row>
    <row r="27" spans="1:2" x14ac:dyDescent="0.25">
      <c r="A27" s="6" t="s">
        <v>100</v>
      </c>
      <c r="B27" t="s">
        <v>101</v>
      </c>
    </row>
    <row r="28" spans="1:2" x14ac:dyDescent="0.25">
      <c r="A28" s="6" t="s">
        <v>102</v>
      </c>
      <c r="B28" t="s">
        <v>103</v>
      </c>
    </row>
    <row r="29" spans="1:2" x14ac:dyDescent="0.25">
      <c r="A29" s="6" t="s">
        <v>104</v>
      </c>
      <c r="B29" t="s">
        <v>105</v>
      </c>
    </row>
    <row r="30" spans="1:2" x14ac:dyDescent="0.25">
      <c r="A30" s="6" t="s">
        <v>106</v>
      </c>
      <c r="B30" t="s">
        <v>107</v>
      </c>
    </row>
    <row r="31" spans="1:2" x14ac:dyDescent="0.25">
      <c r="A31" s="6" t="s">
        <v>108</v>
      </c>
      <c r="B31" t="s">
        <v>109</v>
      </c>
    </row>
    <row r="32" spans="1:2" x14ac:dyDescent="0.25">
      <c r="A32" s="6" t="s">
        <v>110</v>
      </c>
      <c r="B32" t="s">
        <v>111</v>
      </c>
    </row>
    <row r="33" spans="1:2" x14ac:dyDescent="0.25">
      <c r="A33" s="6" t="s">
        <v>112</v>
      </c>
      <c r="B33" t="s">
        <v>113</v>
      </c>
    </row>
    <row r="34" spans="1:2" x14ac:dyDescent="0.25">
      <c r="A34" s="6" t="s">
        <v>114</v>
      </c>
      <c r="B34" t="s">
        <v>115</v>
      </c>
    </row>
    <row r="35" spans="1:2" x14ac:dyDescent="0.25">
      <c r="A35" s="6" t="s">
        <v>116</v>
      </c>
      <c r="B35" t="s">
        <v>117</v>
      </c>
    </row>
    <row r="36" spans="1:2" x14ac:dyDescent="0.25">
      <c r="A36" s="6" t="s">
        <v>118</v>
      </c>
      <c r="B36" t="s">
        <v>119</v>
      </c>
    </row>
    <row r="37" spans="1:2" x14ac:dyDescent="0.25">
      <c r="A37" s="6" t="s">
        <v>120</v>
      </c>
      <c r="B37" t="s">
        <v>121</v>
      </c>
    </row>
    <row r="38" spans="1:2" x14ac:dyDescent="0.25">
      <c r="A38" s="6" t="s">
        <v>122</v>
      </c>
      <c r="B38" t="s">
        <v>123</v>
      </c>
    </row>
    <row r="39" spans="1:2" x14ac:dyDescent="0.25">
      <c r="A39" s="6" t="s">
        <v>124</v>
      </c>
      <c r="B39" t="s">
        <v>125</v>
      </c>
    </row>
    <row r="40" spans="1:2" x14ac:dyDescent="0.25">
      <c r="A40" s="6" t="s">
        <v>126</v>
      </c>
      <c r="B40" t="s">
        <v>127</v>
      </c>
    </row>
    <row r="41" spans="1:2" x14ac:dyDescent="0.25">
      <c r="A41" s="6" t="s">
        <v>128</v>
      </c>
      <c r="B41" t="s">
        <v>129</v>
      </c>
    </row>
    <row r="42" spans="1:2" x14ac:dyDescent="0.25">
      <c r="A42" s="6" t="s">
        <v>130</v>
      </c>
      <c r="B42" t="s">
        <v>131</v>
      </c>
    </row>
    <row r="43" spans="1:2" x14ac:dyDescent="0.25">
      <c r="A43" s="6" t="s">
        <v>132</v>
      </c>
      <c r="B43" t="s">
        <v>133</v>
      </c>
    </row>
    <row r="44" spans="1:2" x14ac:dyDescent="0.25">
      <c r="A44" s="6" t="s">
        <v>134</v>
      </c>
      <c r="B44" t="s">
        <v>135</v>
      </c>
    </row>
    <row r="45" spans="1:2" x14ac:dyDescent="0.25">
      <c r="A45" s="6" t="s">
        <v>136</v>
      </c>
      <c r="B45" t="s">
        <v>137</v>
      </c>
    </row>
    <row r="46" spans="1:2" x14ac:dyDescent="0.25">
      <c r="A46" s="6" t="s">
        <v>138</v>
      </c>
      <c r="B46" t="s">
        <v>139</v>
      </c>
    </row>
    <row r="47" spans="1:2" x14ac:dyDescent="0.25">
      <c r="A47" s="6" t="s">
        <v>140</v>
      </c>
      <c r="B47" t="s">
        <v>141</v>
      </c>
    </row>
    <row r="48" spans="1:2" x14ac:dyDescent="0.25">
      <c r="A48" s="6" t="s">
        <v>142</v>
      </c>
      <c r="B48" t="s">
        <v>143</v>
      </c>
    </row>
    <row r="49" spans="1:2" x14ac:dyDescent="0.25">
      <c r="A49" s="6" t="s">
        <v>144</v>
      </c>
      <c r="B49" t="s">
        <v>145</v>
      </c>
    </row>
    <row r="50" spans="1:2" x14ac:dyDescent="0.25">
      <c r="A50" s="6" t="s">
        <v>146</v>
      </c>
      <c r="B50" t="s">
        <v>147</v>
      </c>
    </row>
    <row r="51" spans="1:2" x14ac:dyDescent="0.25">
      <c r="A51" s="6" t="s">
        <v>148</v>
      </c>
      <c r="B51" t="s">
        <v>149</v>
      </c>
    </row>
    <row r="52" spans="1:2" x14ac:dyDescent="0.25">
      <c r="A52" s="6" t="s">
        <v>150</v>
      </c>
      <c r="B52" t="s">
        <v>151</v>
      </c>
    </row>
    <row r="53" spans="1:2" x14ac:dyDescent="0.25">
      <c r="A53" s="6" t="s">
        <v>152</v>
      </c>
      <c r="B53" t="s">
        <v>153</v>
      </c>
    </row>
    <row r="54" spans="1:2" x14ac:dyDescent="0.25">
      <c r="A54" s="6" t="s">
        <v>154</v>
      </c>
      <c r="B54" t="s">
        <v>155</v>
      </c>
    </row>
    <row r="55" spans="1:2" x14ac:dyDescent="0.25">
      <c r="A55" s="6" t="s">
        <v>156</v>
      </c>
      <c r="B55" t="s">
        <v>157</v>
      </c>
    </row>
    <row r="56" spans="1:2" x14ac:dyDescent="0.25">
      <c r="A56" s="6" t="s">
        <v>158</v>
      </c>
      <c r="B56" t="s">
        <v>159</v>
      </c>
    </row>
    <row r="57" spans="1:2" x14ac:dyDescent="0.25">
      <c r="A57" s="6" t="s">
        <v>160</v>
      </c>
      <c r="B57" t="s">
        <v>161</v>
      </c>
    </row>
    <row r="58" spans="1:2" x14ac:dyDescent="0.25">
      <c r="A58" s="6" t="s">
        <v>162</v>
      </c>
      <c r="B58" t="s">
        <v>163</v>
      </c>
    </row>
    <row r="59" spans="1:2" x14ac:dyDescent="0.25">
      <c r="A59" s="6" t="s">
        <v>164</v>
      </c>
      <c r="B59" t="s">
        <v>165</v>
      </c>
    </row>
    <row r="60" spans="1:2" x14ac:dyDescent="0.25">
      <c r="A60" s="6" t="s">
        <v>166</v>
      </c>
      <c r="B60" t="s">
        <v>167</v>
      </c>
    </row>
    <row r="61" spans="1:2" x14ac:dyDescent="0.25">
      <c r="A61" s="6" t="s">
        <v>168</v>
      </c>
      <c r="B61" t="s">
        <v>169</v>
      </c>
    </row>
    <row r="62" spans="1:2" x14ac:dyDescent="0.25">
      <c r="A62" s="6" t="s">
        <v>170</v>
      </c>
      <c r="B62" t="s">
        <v>171</v>
      </c>
    </row>
    <row r="63" spans="1:2" x14ac:dyDescent="0.25">
      <c r="A63" s="6" t="s">
        <v>172</v>
      </c>
      <c r="B63" t="s">
        <v>173</v>
      </c>
    </row>
    <row r="64" spans="1:2" x14ac:dyDescent="0.25">
      <c r="A64" s="6" t="s">
        <v>174</v>
      </c>
      <c r="B64" t="s">
        <v>175</v>
      </c>
    </row>
    <row r="65" spans="1:2" x14ac:dyDescent="0.25">
      <c r="A65" s="6" t="s">
        <v>176</v>
      </c>
      <c r="B65" t="s">
        <v>177</v>
      </c>
    </row>
    <row r="66" spans="1:2" x14ac:dyDescent="0.25">
      <c r="A66" s="6" t="s">
        <v>178</v>
      </c>
      <c r="B66" t="s">
        <v>179</v>
      </c>
    </row>
    <row r="67" spans="1:2" x14ac:dyDescent="0.25">
      <c r="A67" s="6" t="s">
        <v>180</v>
      </c>
      <c r="B67" t="s">
        <v>181</v>
      </c>
    </row>
    <row r="68" spans="1:2" x14ac:dyDescent="0.25">
      <c r="A68" s="6" t="s">
        <v>182</v>
      </c>
      <c r="B68" t="s">
        <v>183</v>
      </c>
    </row>
    <row r="69" spans="1:2" x14ac:dyDescent="0.25">
      <c r="A69" s="6" t="s">
        <v>184</v>
      </c>
      <c r="B69" t="s">
        <v>185</v>
      </c>
    </row>
    <row r="70" spans="1:2" x14ac:dyDescent="0.25">
      <c r="A70" s="6" t="s">
        <v>186</v>
      </c>
      <c r="B70" t="s">
        <v>187</v>
      </c>
    </row>
    <row r="71" spans="1:2" x14ac:dyDescent="0.25">
      <c r="A71" s="6" t="s">
        <v>188</v>
      </c>
      <c r="B71" t="s">
        <v>189</v>
      </c>
    </row>
    <row r="72" spans="1:2" x14ac:dyDescent="0.25">
      <c r="A72" s="6" t="s">
        <v>190</v>
      </c>
      <c r="B72" t="s">
        <v>191</v>
      </c>
    </row>
    <row r="73" spans="1:2" x14ac:dyDescent="0.25">
      <c r="A73" s="6" t="s">
        <v>192</v>
      </c>
      <c r="B73" t="s">
        <v>193</v>
      </c>
    </row>
    <row r="74" spans="1:2" x14ac:dyDescent="0.25">
      <c r="A74" s="6" t="s">
        <v>194</v>
      </c>
      <c r="B74" t="s">
        <v>195</v>
      </c>
    </row>
    <row r="77" spans="1:2" x14ac:dyDescent="0.25">
      <c r="A77" s="6" t="s">
        <v>196</v>
      </c>
    </row>
    <row r="78" spans="1:2" x14ac:dyDescent="0.25">
      <c r="A78" s="6" t="s">
        <v>197</v>
      </c>
    </row>
    <row r="79" spans="1:2" x14ac:dyDescent="0.25">
      <c r="A79" s="6" t="s">
        <v>6</v>
      </c>
    </row>
    <row r="80" spans="1:2" x14ac:dyDescent="0.25">
      <c r="A80" s="6" t="s">
        <v>8</v>
      </c>
    </row>
    <row r="81" spans="1:1" x14ac:dyDescent="0.25">
      <c r="A81" s="6" t="s">
        <v>9</v>
      </c>
    </row>
    <row r="82" spans="1:1" x14ac:dyDescent="0.25">
      <c r="A82" s="6" t="s">
        <v>10</v>
      </c>
    </row>
    <row r="83" spans="1:1" x14ac:dyDescent="0.25">
      <c r="A83" s="6" t="s">
        <v>11</v>
      </c>
    </row>
    <row r="86" spans="1:1" x14ac:dyDescent="0.25">
      <c r="A86" s="6" t="s">
        <v>198</v>
      </c>
    </row>
    <row r="87" spans="1:1" x14ac:dyDescent="0.25">
      <c r="A87" s="6" t="s">
        <v>199</v>
      </c>
    </row>
    <row r="88" spans="1:1" x14ac:dyDescent="0.25">
      <c r="A88" s="6" t="s">
        <v>36</v>
      </c>
    </row>
    <row r="89" spans="1:1" x14ac:dyDescent="0.25">
      <c r="A89" s="6" t="s">
        <v>37</v>
      </c>
    </row>
    <row r="90" spans="1:1" x14ac:dyDescent="0.25">
      <c r="A90" s="6" t="s">
        <v>38</v>
      </c>
    </row>
    <row r="91" spans="1:1" x14ac:dyDescent="0.25">
      <c r="A91" s="6" t="s">
        <v>39</v>
      </c>
    </row>
    <row r="92" spans="1:1" x14ac:dyDescent="0.25">
      <c r="A92" s="6" t="s">
        <v>200</v>
      </c>
    </row>
    <row r="93" spans="1:1" x14ac:dyDescent="0.25">
      <c r="A93" s="6" t="s">
        <v>201</v>
      </c>
    </row>
    <row r="95" spans="1:1" x14ac:dyDescent="0.25">
      <c r="A95" s="6" t="s">
        <v>202</v>
      </c>
    </row>
    <row r="96" spans="1:1" x14ac:dyDescent="0.25">
      <c r="A96" s="6" t="s">
        <v>19</v>
      </c>
    </row>
    <row r="97" spans="1:1" x14ac:dyDescent="0.25">
      <c r="A97" s="6" t="s">
        <v>203</v>
      </c>
    </row>
    <row r="98" spans="1:1" x14ac:dyDescent="0.25">
      <c r="A98" s="6" t="s">
        <v>20</v>
      </c>
    </row>
    <row r="99" spans="1:1" x14ac:dyDescent="0.25">
      <c r="A99" s="6" t="s">
        <v>21</v>
      </c>
    </row>
    <row r="100" spans="1:1" x14ac:dyDescent="0.25">
      <c r="A100" s="6" t="s">
        <v>22</v>
      </c>
    </row>
    <row r="101" spans="1:1" x14ac:dyDescent="0.25">
      <c r="A101" s="6" t="s">
        <v>23</v>
      </c>
    </row>
    <row r="102" spans="1:1" x14ac:dyDescent="0.25">
      <c r="A102" s="6" t="s">
        <v>24</v>
      </c>
    </row>
    <row r="103" spans="1:1" x14ac:dyDescent="0.25">
      <c r="A103" s="6" t="s">
        <v>25</v>
      </c>
    </row>
    <row r="104" spans="1:1" x14ac:dyDescent="0.25">
      <c r="A104" s="6" t="s">
        <v>26</v>
      </c>
    </row>
    <row r="105" spans="1:1" x14ac:dyDescent="0.25">
      <c r="A105" s="6" t="s">
        <v>27</v>
      </c>
    </row>
    <row r="106" spans="1:1" x14ac:dyDescent="0.25">
      <c r="A106" s="6" t="s">
        <v>28</v>
      </c>
    </row>
    <row r="107" spans="1:1" x14ac:dyDescent="0.25">
      <c r="A107" s="6" t="s">
        <v>29</v>
      </c>
    </row>
    <row r="108" spans="1:1" x14ac:dyDescent="0.25">
      <c r="A108" s="6" t="s">
        <v>30</v>
      </c>
    </row>
    <row r="109" spans="1:1" x14ac:dyDescent="0.25">
      <c r="A109" s="6" t="s">
        <v>1</v>
      </c>
    </row>
    <row r="110" spans="1:1" x14ac:dyDescent="0.25">
      <c r="A110" s="6" t="s">
        <v>204</v>
      </c>
    </row>
    <row r="111" spans="1:1" x14ac:dyDescent="0.25">
      <c r="A111" s="6" t="s">
        <v>40</v>
      </c>
    </row>
    <row r="112" spans="1:1" x14ac:dyDescent="0.25">
      <c r="A112" s="6" t="s">
        <v>41</v>
      </c>
    </row>
    <row r="113" spans="1:1" x14ac:dyDescent="0.25">
      <c r="A113" s="6" t="s">
        <v>42</v>
      </c>
    </row>
    <row r="114" spans="1:1" x14ac:dyDescent="0.25">
      <c r="A114" s="6" t="s">
        <v>205</v>
      </c>
    </row>
    <row r="115" spans="1:1" x14ac:dyDescent="0.25">
      <c r="A115" s="6" t="s">
        <v>206</v>
      </c>
    </row>
    <row r="116" spans="1:1" x14ac:dyDescent="0.25">
      <c r="A116" s="6" t="s">
        <v>48</v>
      </c>
    </row>
    <row r="117" spans="1:1" x14ac:dyDescent="0.25">
      <c r="A117" s="6" t="s">
        <v>49</v>
      </c>
    </row>
    <row r="119" spans="1:1" x14ac:dyDescent="0.25">
      <c r="A119" s="1" t="s">
        <v>207</v>
      </c>
    </row>
    <row r="121" spans="1:1" x14ac:dyDescent="0.25">
      <c r="A121" s="6" t="s">
        <v>208</v>
      </c>
    </row>
    <row r="122" spans="1:1" x14ac:dyDescent="0.25">
      <c r="A122" s="6" t="s">
        <v>43</v>
      </c>
    </row>
    <row r="123" spans="1:1" x14ac:dyDescent="0.25">
      <c r="A123" s="1" t="s">
        <v>3</v>
      </c>
    </row>
    <row r="124" spans="1:1" x14ac:dyDescent="0.25">
      <c r="A124" t="s">
        <v>209</v>
      </c>
    </row>
    <row r="125" spans="1:1" x14ac:dyDescent="0.25">
      <c r="A125" t="s">
        <v>210</v>
      </c>
    </row>
    <row r="126" spans="1:1" x14ac:dyDescent="0.25">
      <c r="A126" t="s">
        <v>44</v>
      </c>
    </row>
    <row r="127" spans="1:1" x14ac:dyDescent="0.25">
      <c r="A127" t="s">
        <v>211</v>
      </c>
    </row>
    <row r="128" spans="1:1" x14ac:dyDescent="0.25">
      <c r="A128" t="s">
        <v>45</v>
      </c>
    </row>
    <row r="129" spans="1:1" x14ac:dyDescent="0.25">
      <c r="A129" t="s">
        <v>212</v>
      </c>
    </row>
    <row r="130" spans="1:1" x14ac:dyDescent="0.25">
      <c r="A130" t="s">
        <v>213</v>
      </c>
    </row>
    <row r="131" spans="1:1" x14ac:dyDescent="0.25">
      <c r="A131" t="s">
        <v>214</v>
      </c>
    </row>
    <row r="132" spans="1:1" x14ac:dyDescent="0.25">
      <c r="A132" t="s">
        <v>215</v>
      </c>
    </row>
    <row r="133" spans="1:1" x14ac:dyDescent="0.25">
      <c r="A133" t="s">
        <v>216</v>
      </c>
    </row>
    <row r="134" spans="1:1" x14ac:dyDescent="0.25">
      <c r="A134" t="s">
        <v>4</v>
      </c>
    </row>
    <row r="135" spans="1:1" x14ac:dyDescent="0.25">
      <c r="A135" t="s">
        <v>46</v>
      </c>
    </row>
    <row r="136" spans="1:1" x14ac:dyDescent="0.25">
      <c r="A136" t="s">
        <v>47</v>
      </c>
    </row>
    <row r="137" spans="1:1" x14ac:dyDescent="0.25">
      <c r="A137" t="s">
        <v>217</v>
      </c>
    </row>
    <row r="139" spans="1:1" x14ac:dyDescent="0.25">
      <c r="A139" t="s">
        <v>218</v>
      </c>
    </row>
    <row r="141" spans="1:1" x14ac:dyDescent="0.25">
      <c r="A141" t="s">
        <v>219</v>
      </c>
    </row>
    <row r="142" spans="1:1" x14ac:dyDescent="0.25">
      <c r="A142" t="s">
        <v>52</v>
      </c>
    </row>
    <row r="143" spans="1:1" x14ac:dyDescent="0.25">
      <c r="A143" t="s">
        <v>53</v>
      </c>
    </row>
    <row r="144" spans="1:1" x14ac:dyDescent="0.25">
      <c r="A144" t="s">
        <v>54</v>
      </c>
    </row>
    <row r="145" spans="1:1" x14ac:dyDescent="0.25">
      <c r="A145" t="s">
        <v>51</v>
      </c>
    </row>
    <row r="146" spans="1:1" x14ac:dyDescent="0.25">
      <c r="A146" t="s">
        <v>220</v>
      </c>
    </row>
    <row r="147" spans="1:1" x14ac:dyDescent="0.25">
      <c r="A147" t="s">
        <v>221</v>
      </c>
    </row>
    <row r="148" spans="1:1" x14ac:dyDescent="0.25">
      <c r="A148" t="s">
        <v>222</v>
      </c>
    </row>
    <row r="149" spans="1:1" x14ac:dyDescent="0.25">
      <c r="A149" t="s">
        <v>223</v>
      </c>
    </row>
    <row r="150" spans="1:1" x14ac:dyDescent="0.25">
      <c r="A150" t="s">
        <v>224</v>
      </c>
    </row>
    <row r="151" spans="1:1" x14ac:dyDescent="0.25">
      <c r="A151" t="s">
        <v>225</v>
      </c>
    </row>
    <row r="152" spans="1:1" x14ac:dyDescent="0.25">
      <c r="A152" t="s">
        <v>226</v>
      </c>
    </row>
    <row r="153" spans="1:1" x14ac:dyDescent="0.25">
      <c r="A153" t="s">
        <v>227</v>
      </c>
    </row>
    <row r="155" spans="1:1" x14ac:dyDescent="0.25">
      <c r="A155" t="s">
        <v>228</v>
      </c>
    </row>
    <row r="157" spans="1:1" x14ac:dyDescent="0.25">
      <c r="A157" t="s">
        <v>229</v>
      </c>
    </row>
    <row r="158" spans="1:1" x14ac:dyDescent="0.25">
      <c r="A158" t="s">
        <v>230</v>
      </c>
    </row>
    <row r="159" spans="1:1" x14ac:dyDescent="0.25">
      <c r="A159" t="s">
        <v>231</v>
      </c>
    </row>
    <row r="160" spans="1:1" x14ac:dyDescent="0.25">
      <c r="A160" t="s">
        <v>50</v>
      </c>
    </row>
    <row r="162" spans="1:1" x14ac:dyDescent="0.25">
      <c r="A162" t="s">
        <v>232</v>
      </c>
    </row>
    <row r="167" spans="1:1" ht="18" x14ac:dyDescent="0.25">
      <c r="A167" s="4" t="s">
        <v>306</v>
      </c>
    </row>
    <row r="168" spans="1:1" x14ac:dyDescent="0.25">
      <c r="A168" s="5"/>
    </row>
    <row r="169" spans="1:1" x14ac:dyDescent="0.25">
      <c r="A169" s="6" t="s">
        <v>307</v>
      </c>
    </row>
    <row r="170" spans="1:1" x14ac:dyDescent="0.25">
      <c r="A170" s="6" t="s">
        <v>308</v>
      </c>
    </row>
    <row r="171" spans="1:1" x14ac:dyDescent="0.25">
      <c r="A171" s="6" t="s">
        <v>309</v>
      </c>
    </row>
    <row r="172" spans="1:1" x14ac:dyDescent="0.25">
      <c r="A172" s="6" t="s">
        <v>310</v>
      </c>
    </row>
    <row r="173" spans="1:1" x14ac:dyDescent="0.25">
      <c r="A173" s="6" t="s">
        <v>311</v>
      </c>
    </row>
    <row r="174" spans="1:1" x14ac:dyDescent="0.25">
      <c r="A174" s="6" t="s">
        <v>312</v>
      </c>
    </row>
    <row r="175" spans="1:1" x14ac:dyDescent="0.25">
      <c r="A175" s="6" t="s">
        <v>313</v>
      </c>
    </row>
    <row r="176" spans="1:1" x14ac:dyDescent="0.25">
      <c r="A176" s="6" t="s">
        <v>314</v>
      </c>
    </row>
    <row r="177" spans="1:1" x14ac:dyDescent="0.25">
      <c r="A177" s="6" t="s">
        <v>315</v>
      </c>
    </row>
    <row r="178" spans="1:1" x14ac:dyDescent="0.25">
      <c r="A178" s="6" t="s">
        <v>316</v>
      </c>
    </row>
    <row r="179" spans="1:1" x14ac:dyDescent="0.25">
      <c r="A179" s="6" t="s">
        <v>317</v>
      </c>
    </row>
    <row r="180" spans="1:1" x14ac:dyDescent="0.25">
      <c r="A180" s="6" t="s">
        <v>318</v>
      </c>
    </row>
    <row r="181" spans="1:1" x14ac:dyDescent="0.25">
      <c r="A181" s="6" t="s">
        <v>319</v>
      </c>
    </row>
    <row r="182" spans="1:1" x14ac:dyDescent="0.25">
      <c r="A182" s="6" t="s">
        <v>320</v>
      </c>
    </row>
    <row r="183" spans="1:1" x14ac:dyDescent="0.25">
      <c r="A183" s="6" t="s">
        <v>321</v>
      </c>
    </row>
    <row r="184" spans="1:1" x14ac:dyDescent="0.25">
      <c r="A184" s="6" t="s">
        <v>322</v>
      </c>
    </row>
    <row r="185" spans="1:1" x14ac:dyDescent="0.25">
      <c r="A185" s="6" t="s">
        <v>323</v>
      </c>
    </row>
    <row r="186" spans="1:1" x14ac:dyDescent="0.25">
      <c r="A186" s="6" t="s">
        <v>324</v>
      </c>
    </row>
    <row r="187" spans="1:1" x14ac:dyDescent="0.25">
      <c r="A187" s="6" t="s">
        <v>325</v>
      </c>
    </row>
    <row r="188" spans="1:1" x14ac:dyDescent="0.25">
      <c r="A188" s="6" t="s">
        <v>326</v>
      </c>
    </row>
    <row r="189" spans="1:1" x14ac:dyDescent="0.25">
      <c r="A189" s="6" t="s">
        <v>327</v>
      </c>
    </row>
    <row r="190" spans="1:1" x14ac:dyDescent="0.25">
      <c r="A190" s="6" t="s">
        <v>328</v>
      </c>
    </row>
    <row r="191" spans="1:1" x14ac:dyDescent="0.25">
      <c r="A191" s="6" t="s">
        <v>329</v>
      </c>
    </row>
    <row r="192" spans="1:1" x14ac:dyDescent="0.25">
      <c r="A192" s="6" t="s">
        <v>330</v>
      </c>
    </row>
    <row r="193" spans="1:1" x14ac:dyDescent="0.25">
      <c r="A193" s="6" t="s">
        <v>331</v>
      </c>
    </row>
    <row r="194" spans="1:1" x14ac:dyDescent="0.25">
      <c r="A194" s="6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imanol</dc:creator>
  <cp:lastModifiedBy>zuma67z - viaguy</cp:lastModifiedBy>
  <dcterms:created xsi:type="dcterms:W3CDTF">2015-06-05T18:17:20Z</dcterms:created>
  <dcterms:modified xsi:type="dcterms:W3CDTF">2025-05-06T21:08:49Z</dcterms:modified>
</cp:coreProperties>
</file>