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EYD\ridley-scott\"/>
    </mc:Choice>
  </mc:AlternateContent>
  <xr:revisionPtr revIDLastSave="0" documentId="13_ncr:1_{88986B68-6F24-4E9F-ADFD-42A3FA8E30B1}" xr6:coauthVersionLast="47" xr6:coauthVersionMax="47" xr10:uidLastSave="{00000000-0000-0000-0000-000000000000}"/>
  <bookViews>
    <workbookView xWindow="-60" yWindow="-60" windowWidth="20610" windowHeight="11040" xr2:uid="{E56854CB-E496-457D-9EC0-733D6BC8110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8" i="1" l="1"/>
  <c r="E26" i="2"/>
  <c r="AA27" i="1"/>
  <c r="AA26" i="1"/>
  <c r="AA23" i="1"/>
  <c r="AA22" i="1"/>
  <c r="AA21" i="1"/>
  <c r="AA20" i="1"/>
  <c r="AA19" i="1"/>
  <c r="AA18" i="1"/>
  <c r="AA17" i="1"/>
  <c r="AA15" i="1"/>
  <c r="AA14" i="1"/>
  <c r="AA13" i="1"/>
</calcChain>
</file>

<file path=xl/sharedStrings.xml><?xml version="1.0" encoding="utf-8"?>
<sst xmlns="http://schemas.openxmlformats.org/spreadsheetml/2006/main" count="373" uniqueCount="214">
  <si>
    <t>Blade Runner</t>
  </si>
  <si>
    <t>Legend</t>
  </si>
  <si>
    <t>Black Rain</t>
  </si>
  <si>
    <t>Thelma &amp; Louise</t>
  </si>
  <si>
    <t>Gladiator</t>
  </si>
  <si>
    <t>Hannibal</t>
  </si>
  <si>
    <t>American Gangster</t>
  </si>
  <si>
    <t>Robin Hood</t>
  </si>
  <si>
    <t>Prometheus</t>
  </si>
  <si>
    <t>The Counselor</t>
  </si>
  <si>
    <t>Exodus</t>
  </si>
  <si>
    <t>The Martian</t>
  </si>
  <si>
    <t>Alien: Covenant</t>
  </si>
  <si>
    <t>All the Money in the World</t>
  </si>
  <si>
    <t>The Last Duel</t>
  </si>
  <si>
    <t>House of Gucci</t>
  </si>
  <si>
    <t>director</t>
  </si>
  <si>
    <t>Someone to Watch Over Me</t>
  </si>
  <si>
    <t>Alien</t>
  </si>
  <si>
    <t>Los Duelists</t>
  </si>
  <si>
    <t>1492:  Conquest of Paradise</t>
  </si>
  <si>
    <t>White Squall</t>
  </si>
  <si>
    <t>G.I. Jane</t>
  </si>
  <si>
    <t>Black Hawk Down</t>
  </si>
  <si>
    <t>Matchstick Men</t>
  </si>
  <si>
    <t>Kingdom of Heaven</t>
  </si>
  <si>
    <t>A good year</t>
  </si>
  <si>
    <t>Body of Lies</t>
  </si>
  <si>
    <t>productor</t>
  </si>
  <si>
    <t>tiempo</t>
  </si>
  <si>
    <t>SIGLO XVII</t>
  </si>
  <si>
    <t>presente</t>
  </si>
  <si>
    <t>SIGLO XXII</t>
  </si>
  <si>
    <t>año</t>
  </si>
  <si>
    <t>SIGLO XXI</t>
  </si>
  <si>
    <t>titulo</t>
  </si>
  <si>
    <t>fecha</t>
  </si>
  <si>
    <t xml:space="preserve">genero </t>
  </si>
  <si>
    <t>genero 2</t>
  </si>
  <si>
    <t>genero 3</t>
  </si>
  <si>
    <t>protagonista</t>
  </si>
  <si>
    <t>Tom Cruise</t>
  </si>
  <si>
    <t>Mia Sara</t>
  </si>
  <si>
    <t>reparto.1</t>
  </si>
  <si>
    <t>reparto.2</t>
  </si>
  <si>
    <t>Tim Curry</t>
  </si>
  <si>
    <t>FANTASIA</t>
  </si>
  <si>
    <t>AVENTURA</t>
  </si>
  <si>
    <t>SIGLO XX</t>
  </si>
  <si>
    <t>ROMANCE</t>
  </si>
  <si>
    <t xml:space="preserve">CRIMEN </t>
  </si>
  <si>
    <t>DRAMA</t>
  </si>
  <si>
    <t>Tom Berenger</t>
  </si>
  <si>
    <t>Mimi Rogers</t>
  </si>
  <si>
    <t>Lorraine Bracco</t>
  </si>
  <si>
    <t>THRILLER</t>
  </si>
  <si>
    <t>ACCION</t>
  </si>
  <si>
    <t>Michael Douglas</t>
  </si>
  <si>
    <t>Andy García</t>
  </si>
  <si>
    <t>Ken Takakura</t>
  </si>
  <si>
    <t xml:space="preserve">SIGLO XX </t>
  </si>
  <si>
    <t>oscar</t>
  </si>
  <si>
    <t>Geena Davis</t>
  </si>
  <si>
    <t>Susan Sarandon</t>
  </si>
  <si>
    <t>Harvey Keitel</t>
  </si>
  <si>
    <t>SIGLO XIII</t>
  </si>
  <si>
    <t>HISTORIA</t>
  </si>
  <si>
    <t>Gérard Depardieu</t>
  </si>
  <si>
    <t>Armand Assante</t>
  </si>
  <si>
    <t>Sigourney Weaver</t>
  </si>
  <si>
    <t>Jeff Bridges</t>
  </si>
  <si>
    <t>Caroline Goodall</t>
  </si>
  <si>
    <t>John Savage</t>
  </si>
  <si>
    <t>Demi Moore</t>
  </si>
  <si>
    <t>Viggo Mortensen</t>
  </si>
  <si>
    <t>Jim Caviezel</t>
  </si>
  <si>
    <t xml:space="preserve">SIGLO 1 </t>
  </si>
  <si>
    <t>Russell Crowe</t>
  </si>
  <si>
    <t>Joaquin Phoenix</t>
  </si>
  <si>
    <t>Connie Nielsen</t>
  </si>
  <si>
    <t>HORROR</t>
  </si>
  <si>
    <t>Anthony Hopkins</t>
  </si>
  <si>
    <t>Julianne Moore</t>
  </si>
  <si>
    <t>Gary Oldman</t>
  </si>
  <si>
    <t>Josh Hartnett</t>
  </si>
  <si>
    <t>Ewan McGregor</t>
  </si>
  <si>
    <t>Eric Bana</t>
  </si>
  <si>
    <t>GUERRA</t>
  </si>
  <si>
    <t>COMEDIA</t>
  </si>
  <si>
    <t>Nicolas Cage</t>
  </si>
  <si>
    <t>Sam Rockwell</t>
  </si>
  <si>
    <t>Alison Lohman</t>
  </si>
  <si>
    <t>Orlando Bloom</t>
  </si>
  <si>
    <t>Eva Green</t>
  </si>
  <si>
    <t>Jeremy Irons</t>
  </si>
  <si>
    <t>Marion Cotillard</t>
  </si>
  <si>
    <t>Albert Finney</t>
  </si>
  <si>
    <t>Denzel Washington</t>
  </si>
  <si>
    <t>Chiwetel Ejiofor</t>
  </si>
  <si>
    <t>Leonardo Di Caprio</t>
  </si>
  <si>
    <t>Mark Strong</t>
  </si>
  <si>
    <t>SIGLO X</t>
  </si>
  <si>
    <t>Cate Blanchett</t>
  </si>
  <si>
    <t>Max von Sydow</t>
  </si>
  <si>
    <t>CIENCIA FICCION</t>
  </si>
  <si>
    <t>MISTERIO</t>
  </si>
  <si>
    <t>Noomi Rapace</t>
  </si>
  <si>
    <t>Michael Fassbender</t>
  </si>
  <si>
    <t>Charlize Theron</t>
  </si>
  <si>
    <t>CRIMEN</t>
  </si>
  <si>
    <t>Penélope Cruz</t>
  </si>
  <si>
    <t>Cameron Díaz</t>
  </si>
  <si>
    <t>SIGLO XIII AC</t>
  </si>
  <si>
    <t>Christian Bale</t>
  </si>
  <si>
    <t>Joel Edgerton</t>
  </si>
  <si>
    <t>John Turturro</t>
  </si>
  <si>
    <t>Matt Damon</t>
  </si>
  <si>
    <t>Jessica Chastain</t>
  </si>
  <si>
    <t>Kristen Wiig</t>
  </si>
  <si>
    <t>Katherine Waterston</t>
  </si>
  <si>
    <t>Billy Crudup</t>
  </si>
  <si>
    <t>Michelle Williams</t>
  </si>
  <si>
    <t>Christopher Plummer</t>
  </si>
  <si>
    <t>Mark Whalberg</t>
  </si>
  <si>
    <t>SIGLO XIV</t>
  </si>
  <si>
    <t>Adam Driver</t>
  </si>
  <si>
    <t>Jodie Comer</t>
  </si>
  <si>
    <t>Lady Gaga</t>
  </si>
  <si>
    <t>Jared Leto</t>
  </si>
  <si>
    <t>Keith Carradine</t>
  </si>
  <si>
    <t>Tom Skerritt</t>
  </si>
  <si>
    <t>John Hurt</t>
  </si>
  <si>
    <t>Harrison Ford</t>
  </si>
  <si>
    <t>Ruger Hauer</t>
  </si>
  <si>
    <t>Sean Young</t>
  </si>
  <si>
    <t>efectos especiales</t>
  </si>
  <si>
    <t>nominado</t>
  </si>
  <si>
    <t>guion</t>
  </si>
  <si>
    <t>guion, actriz(2), director, fotografía, montaje</t>
  </si>
  <si>
    <t>otro</t>
  </si>
  <si>
    <t>Razzie a la peor actriz</t>
  </si>
  <si>
    <t>oscar.por</t>
  </si>
  <si>
    <t>nominado.por</t>
  </si>
  <si>
    <t>pelicula, actor, sonido, vestuario, efectos especiales</t>
  </si>
  <si>
    <t>pelicula, actor, sonido, vestuario, efectos especiales, director, actor de reparto, guion, banda sonora, direccion artistica, fotografía, montaje</t>
  </si>
  <si>
    <t>montaje, sonido</t>
  </si>
  <si>
    <t>montaje, sonido, director, fotografia</t>
  </si>
  <si>
    <t>actriz de reparto, dirección artística</t>
  </si>
  <si>
    <t>pelicula, actor, guion adaptado, diseño de producción, sonido, edición de sonido, efectos especiales</t>
  </si>
  <si>
    <t>actor de reparto</t>
  </si>
  <si>
    <t>budget</t>
  </si>
  <si>
    <t>duration</t>
  </si>
  <si>
    <t>distribuidora</t>
  </si>
  <si>
    <t>FOX 20th</t>
  </si>
  <si>
    <t>box.office.domestic</t>
  </si>
  <si>
    <t>box.office.total</t>
  </si>
  <si>
    <t>openening.domestic</t>
  </si>
  <si>
    <t>opening.total</t>
  </si>
  <si>
    <t>versiones</t>
  </si>
  <si>
    <t>reestrenos</t>
  </si>
  <si>
    <t>WARNER BROS</t>
  </si>
  <si>
    <t>date</t>
  </si>
  <si>
    <t>UNIVERSAL</t>
  </si>
  <si>
    <t>COLUMBIA</t>
  </si>
  <si>
    <t>PARAMOUNT</t>
  </si>
  <si>
    <t>MGM</t>
  </si>
  <si>
    <t>DISNEY</t>
  </si>
  <si>
    <t>cateogira.MPA</t>
  </si>
  <si>
    <t>R</t>
  </si>
  <si>
    <t>DREAMWORKS</t>
  </si>
  <si>
    <t>Area</t>
  </si>
  <si>
    <t>Release Date</t>
  </si>
  <si>
    <t>Opening</t>
  </si>
  <si>
    <t>Gross</t>
  </si>
  <si>
    <t>United Kingdom</t>
  </si>
  <si>
    <t>–</t>
  </si>
  <si>
    <t>Czech Republic</t>
  </si>
  <si>
    <t>Asia Pacific</t>
  </si>
  <si>
    <t>France</t>
  </si>
  <si>
    <t>Spain</t>
  </si>
  <si>
    <t>Norway</t>
  </si>
  <si>
    <t>Netherlands</t>
  </si>
  <si>
    <t>Hungary</t>
  </si>
  <si>
    <t>Bulgaria</t>
  </si>
  <si>
    <t>Latin America</t>
  </si>
  <si>
    <t>Mexico</t>
  </si>
  <si>
    <t>Brazil</t>
  </si>
  <si>
    <t>New Zealand</t>
  </si>
  <si>
    <t>REVOLUTION</t>
  </si>
  <si>
    <t>Turkey</t>
  </si>
  <si>
    <t>Greece</t>
  </si>
  <si>
    <t>Argentina</t>
  </si>
  <si>
    <t>Hong Kong</t>
  </si>
  <si>
    <t>PG-13</t>
  </si>
  <si>
    <t>Portugal</t>
  </si>
  <si>
    <t>Romania</t>
  </si>
  <si>
    <t>Lithuania</t>
  </si>
  <si>
    <t>Slovenia</t>
  </si>
  <si>
    <t>Serbia and Montenegro</t>
  </si>
  <si>
    <t>TRISTAR</t>
  </si>
  <si>
    <t>Nov 26, 2021</t>
  </si>
  <si>
    <t>$3,234,602</t>
  </si>
  <si>
    <t>Nov 24, 2021</t>
  </si>
  <si>
    <t>$1,917,060</t>
  </si>
  <si>
    <t>Nov 25, 2021</t>
  </si>
  <si>
    <t>Jan 1, 2022</t>
  </si>
  <si>
    <t>UNITED ARTISTS</t>
  </si>
  <si>
    <t>PG</t>
  </si>
  <si>
    <t>audience</t>
  </si>
  <si>
    <t>tomatometer</t>
  </si>
  <si>
    <t>budget.real</t>
  </si>
  <si>
    <t>box.office.domestic.real</t>
  </si>
  <si>
    <t>letterboxd</t>
  </si>
  <si>
    <t>openening.domestic.real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</si>
</sst>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\-&quot;$&quot;\ #,##0.00"/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4" fontId="0" fillId="0" borderId="0" xfId="1" applyFont="1"/>
    <xf numFmtId="14" fontId="0" fillId="0" borderId="0" xfId="0" applyNumberFormat="1"/>
    <xf numFmtId="8" fontId="0" fillId="0" borderId="0" xfId="0" applyNumberFormat="1"/>
    <xf numFmtId="9" fontId="0" fillId="0" borderId="0" xfId="2" applyFont="1"/>
    <xf numFmtId="10" fontId="0" fillId="0" borderId="0" xfId="2" applyNumberFormat="1" applyFont="1"/>
    <xf numFmtId="9" fontId="0" fillId="0" borderId="0" xfId="2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010A2-6603-4A9B-998F-732BF9670200}">
  <dimension ref="A1:AI28"/>
  <sheetViews>
    <sheetView tabSelected="1" topLeftCell="Q1" workbookViewId="0">
      <pane ySplit="1" topLeftCell="A2" activePane="bottomLeft" state="frozen"/>
      <selection activeCell="E1" sqref="E1"/>
      <selection pane="bottomLeft" activeCell="Y9" sqref="Y9"/>
    </sheetView>
  </sheetViews>
  <sheetFormatPr baseColWidth="10" defaultRowHeight="15" x14ac:dyDescent="0.25"/>
  <cols>
    <col min="3" max="3" width="27" bestFit="1" customWidth="1"/>
    <col min="12" max="12" width="18.7109375" bestFit="1" customWidth="1"/>
    <col min="13" max="13" width="20.140625" bestFit="1" customWidth="1"/>
    <col min="14" max="14" width="17.28515625" bestFit="1" customWidth="1"/>
    <col min="20" max="20" width="16.7109375" bestFit="1" customWidth="1"/>
    <col min="21" max="21" width="16.7109375" customWidth="1"/>
    <col min="22" max="22" width="25" bestFit="1" customWidth="1"/>
    <col min="23" max="23" width="25" customWidth="1"/>
    <col min="24" max="24" width="16.5703125" customWidth="1"/>
    <col min="25" max="25" width="15.5703125" bestFit="1" customWidth="1"/>
    <col min="26" max="26" width="15.5703125" customWidth="1"/>
    <col min="27" max="27" width="16.7109375" bestFit="1" customWidth="1"/>
  </cols>
  <sheetData>
    <row r="1" spans="1:35" x14ac:dyDescent="0.25">
      <c r="A1" t="s">
        <v>161</v>
      </c>
      <c r="B1" t="s">
        <v>36</v>
      </c>
      <c r="C1" t="s">
        <v>35</v>
      </c>
      <c r="D1" t="s">
        <v>16</v>
      </c>
      <c r="E1" t="s">
        <v>28</v>
      </c>
      <c r="F1" t="s">
        <v>31</v>
      </c>
      <c r="G1" t="s">
        <v>29</v>
      </c>
      <c r="H1" t="s">
        <v>33</v>
      </c>
      <c r="I1" t="s">
        <v>37</v>
      </c>
      <c r="J1" t="s">
        <v>38</v>
      </c>
      <c r="K1" t="s">
        <v>39</v>
      </c>
      <c r="L1" t="s">
        <v>40</v>
      </c>
      <c r="M1" t="s">
        <v>43</v>
      </c>
      <c r="N1" t="s">
        <v>44</v>
      </c>
      <c r="O1" t="s">
        <v>61</v>
      </c>
      <c r="P1" t="s">
        <v>141</v>
      </c>
      <c r="Q1" t="s">
        <v>136</v>
      </c>
      <c r="R1" t="s">
        <v>142</v>
      </c>
      <c r="S1" t="s">
        <v>139</v>
      </c>
      <c r="T1" t="s">
        <v>150</v>
      </c>
      <c r="U1" t="s">
        <v>210</v>
      </c>
      <c r="V1" t="s">
        <v>154</v>
      </c>
      <c r="W1" t="s">
        <v>211</v>
      </c>
      <c r="X1" t="s">
        <v>155</v>
      </c>
      <c r="Y1" t="s">
        <v>156</v>
      </c>
      <c r="Z1" t="s">
        <v>213</v>
      </c>
      <c r="AA1" t="s">
        <v>157</v>
      </c>
      <c r="AB1" t="s">
        <v>151</v>
      </c>
      <c r="AC1" t="s">
        <v>159</v>
      </c>
      <c r="AD1" t="s">
        <v>158</v>
      </c>
      <c r="AE1" t="s">
        <v>152</v>
      </c>
      <c r="AF1" t="s">
        <v>167</v>
      </c>
      <c r="AG1" t="s">
        <v>209</v>
      </c>
      <c r="AH1" t="s">
        <v>208</v>
      </c>
      <c r="AI1" t="s">
        <v>212</v>
      </c>
    </row>
    <row r="2" spans="1:35" ht="15.75" x14ac:dyDescent="0.25">
      <c r="A2" s="3">
        <v>28368</v>
      </c>
      <c r="B2">
        <v>1977</v>
      </c>
      <c r="C2" s="1" t="s">
        <v>19</v>
      </c>
      <c r="D2">
        <v>1</v>
      </c>
      <c r="E2">
        <v>0</v>
      </c>
      <c r="F2">
        <v>0</v>
      </c>
      <c r="G2" t="s">
        <v>30</v>
      </c>
      <c r="H2">
        <v>1800</v>
      </c>
      <c r="I2" t="s">
        <v>51</v>
      </c>
      <c r="J2" t="s">
        <v>87</v>
      </c>
      <c r="L2" t="s">
        <v>129</v>
      </c>
      <c r="M2" t="s">
        <v>64</v>
      </c>
      <c r="N2" t="s">
        <v>96</v>
      </c>
      <c r="O2">
        <v>0</v>
      </c>
      <c r="T2" s="2">
        <v>900000</v>
      </c>
      <c r="U2" s="2">
        <v>4107757</v>
      </c>
      <c r="V2" s="2"/>
      <c r="W2" s="2"/>
      <c r="X2" s="2"/>
      <c r="Y2" s="2"/>
      <c r="Z2" s="2"/>
      <c r="AA2" s="2"/>
      <c r="AB2">
        <v>100</v>
      </c>
      <c r="AC2">
        <v>0</v>
      </c>
      <c r="AD2">
        <v>1</v>
      </c>
      <c r="AE2" t="s">
        <v>164</v>
      </c>
      <c r="AF2" t="s">
        <v>207</v>
      </c>
      <c r="AG2" s="7">
        <v>0.92</v>
      </c>
      <c r="AH2" s="7">
        <v>0.83</v>
      </c>
      <c r="AI2">
        <v>3.7</v>
      </c>
    </row>
    <row r="3" spans="1:35" ht="15.75" x14ac:dyDescent="0.25">
      <c r="A3" s="3">
        <v>29092</v>
      </c>
      <c r="B3">
        <v>1979</v>
      </c>
      <c r="C3" s="1" t="s">
        <v>18</v>
      </c>
      <c r="D3">
        <v>1</v>
      </c>
      <c r="E3">
        <v>0</v>
      </c>
      <c r="F3">
        <v>2</v>
      </c>
      <c r="G3" t="s">
        <v>32</v>
      </c>
      <c r="H3">
        <v>2122</v>
      </c>
      <c r="I3" t="s">
        <v>104</v>
      </c>
      <c r="J3" t="s">
        <v>80</v>
      </c>
      <c r="L3" t="s">
        <v>69</v>
      </c>
      <c r="M3" t="s">
        <v>130</v>
      </c>
      <c r="N3" t="s">
        <v>131</v>
      </c>
      <c r="O3">
        <v>1</v>
      </c>
      <c r="P3" t="s">
        <v>135</v>
      </c>
      <c r="T3" s="2">
        <v>11000000</v>
      </c>
      <c r="U3" s="2">
        <v>41907424</v>
      </c>
      <c r="V3" s="2">
        <v>81900459</v>
      </c>
      <c r="W3" s="2">
        <v>312021571</v>
      </c>
      <c r="X3" s="2">
        <v>106285522</v>
      </c>
      <c r="Y3" s="2">
        <v>3527881</v>
      </c>
      <c r="Z3" s="2">
        <v>13440400</v>
      </c>
      <c r="AA3" s="2"/>
      <c r="AB3">
        <v>116</v>
      </c>
      <c r="AC3">
        <v>5</v>
      </c>
      <c r="AD3">
        <v>2</v>
      </c>
      <c r="AE3" t="s">
        <v>153</v>
      </c>
      <c r="AF3" t="s">
        <v>168</v>
      </c>
      <c r="AG3" s="7">
        <v>0.98</v>
      </c>
      <c r="AH3" s="7">
        <v>0.94</v>
      </c>
      <c r="AI3">
        <v>4.3</v>
      </c>
    </row>
    <row r="4" spans="1:35" ht="15.75" x14ac:dyDescent="0.25">
      <c r="A4" s="3">
        <v>30127</v>
      </c>
      <c r="B4">
        <v>1982</v>
      </c>
      <c r="C4" s="1" t="s">
        <v>0</v>
      </c>
      <c r="D4">
        <v>1</v>
      </c>
      <c r="E4">
        <v>0</v>
      </c>
      <c r="F4">
        <v>2</v>
      </c>
      <c r="G4" t="s">
        <v>34</v>
      </c>
      <c r="H4">
        <v>2019</v>
      </c>
      <c r="I4" t="s">
        <v>51</v>
      </c>
      <c r="J4" t="s">
        <v>104</v>
      </c>
      <c r="K4" t="s">
        <v>55</v>
      </c>
      <c r="L4" t="s">
        <v>132</v>
      </c>
      <c r="M4" t="s">
        <v>133</v>
      </c>
      <c r="N4" t="s">
        <v>134</v>
      </c>
      <c r="O4">
        <v>0</v>
      </c>
      <c r="T4" s="2">
        <v>28000000</v>
      </c>
      <c r="U4" s="2">
        <v>80253803</v>
      </c>
      <c r="V4" s="2">
        <v>32868943</v>
      </c>
      <c r="W4" s="2">
        <v>94209202</v>
      </c>
      <c r="X4" s="2">
        <v>41676878</v>
      </c>
      <c r="Y4" s="2">
        <v>6150002</v>
      </c>
      <c r="Z4" s="2">
        <v>17627180</v>
      </c>
      <c r="AA4" s="2"/>
      <c r="AB4">
        <v>117</v>
      </c>
      <c r="AC4">
        <v>4</v>
      </c>
      <c r="AD4">
        <v>3</v>
      </c>
      <c r="AE4" t="s">
        <v>160</v>
      </c>
      <c r="AF4" t="s">
        <v>168</v>
      </c>
      <c r="AG4" s="6">
        <v>0.89</v>
      </c>
      <c r="AH4" s="6">
        <v>0.91</v>
      </c>
      <c r="AI4">
        <v>4.0999999999999996</v>
      </c>
    </row>
    <row r="5" spans="1:35" ht="15.75" x14ac:dyDescent="0.25">
      <c r="A5" s="3">
        <v>31155</v>
      </c>
      <c r="B5">
        <v>1985</v>
      </c>
      <c r="C5" s="1" t="s">
        <v>1</v>
      </c>
      <c r="D5">
        <v>1</v>
      </c>
      <c r="E5">
        <v>0</v>
      </c>
      <c r="F5">
        <v>4</v>
      </c>
      <c r="G5" t="s">
        <v>46</v>
      </c>
      <c r="I5" t="s">
        <v>46</v>
      </c>
      <c r="J5" t="s">
        <v>47</v>
      </c>
      <c r="L5" t="s">
        <v>41</v>
      </c>
      <c r="M5" t="s">
        <v>42</v>
      </c>
      <c r="N5" t="s">
        <v>45</v>
      </c>
      <c r="O5">
        <v>0</v>
      </c>
      <c r="T5" s="2">
        <v>30000000</v>
      </c>
      <c r="U5" s="2">
        <v>77115892</v>
      </c>
      <c r="V5" s="2">
        <v>15502112</v>
      </c>
      <c r="W5" s="2">
        <v>39848639</v>
      </c>
      <c r="X5" s="2"/>
      <c r="Y5" s="2">
        <v>4261154</v>
      </c>
      <c r="Z5" s="2">
        <v>10953423</v>
      </c>
      <c r="AA5" s="2"/>
      <c r="AB5">
        <v>94</v>
      </c>
      <c r="AC5">
        <v>0</v>
      </c>
      <c r="AD5">
        <v>1</v>
      </c>
      <c r="AE5" t="s">
        <v>162</v>
      </c>
      <c r="AF5" t="s">
        <v>168</v>
      </c>
      <c r="AG5" s="6">
        <v>0.4</v>
      </c>
      <c r="AH5" s="6">
        <v>0.73</v>
      </c>
      <c r="AI5">
        <v>3.1</v>
      </c>
    </row>
    <row r="6" spans="1:35" ht="15.75" x14ac:dyDescent="0.25">
      <c r="A6" s="3">
        <v>32059</v>
      </c>
      <c r="B6">
        <v>1987</v>
      </c>
      <c r="C6" s="1" t="s">
        <v>17</v>
      </c>
      <c r="D6">
        <v>1</v>
      </c>
      <c r="E6">
        <v>1</v>
      </c>
      <c r="F6">
        <v>1</v>
      </c>
      <c r="G6" t="s">
        <v>48</v>
      </c>
      <c r="H6">
        <v>1987</v>
      </c>
      <c r="I6" t="s">
        <v>49</v>
      </c>
      <c r="J6" t="s">
        <v>50</v>
      </c>
      <c r="K6" t="s">
        <v>51</v>
      </c>
      <c r="L6" t="s">
        <v>52</v>
      </c>
      <c r="M6" t="s">
        <v>53</v>
      </c>
      <c r="N6" t="s">
        <v>54</v>
      </c>
      <c r="O6">
        <v>0</v>
      </c>
      <c r="T6" s="2">
        <v>12800000</v>
      </c>
      <c r="U6" s="2">
        <v>69390726</v>
      </c>
      <c r="V6" s="2">
        <v>10278549</v>
      </c>
      <c r="W6" s="2">
        <v>25025823</v>
      </c>
      <c r="X6" s="2"/>
      <c r="Y6" s="2">
        <v>2908796</v>
      </c>
      <c r="Z6" s="2">
        <v>7082226</v>
      </c>
      <c r="AA6" s="2"/>
      <c r="AB6">
        <v>106</v>
      </c>
      <c r="AC6">
        <v>0</v>
      </c>
      <c r="AD6">
        <v>1</v>
      </c>
      <c r="AE6" t="s">
        <v>163</v>
      </c>
      <c r="AF6" t="s">
        <v>168</v>
      </c>
      <c r="AG6" s="6">
        <v>0.65</v>
      </c>
      <c r="AH6" s="6">
        <v>0.41</v>
      </c>
      <c r="AI6">
        <v>2.8</v>
      </c>
    </row>
    <row r="7" spans="1:35" ht="15.75" x14ac:dyDescent="0.25">
      <c r="A7" s="3">
        <v>32773</v>
      </c>
      <c r="B7">
        <v>1989</v>
      </c>
      <c r="C7" s="1" t="s">
        <v>2</v>
      </c>
      <c r="D7">
        <v>1</v>
      </c>
      <c r="E7">
        <v>0</v>
      </c>
      <c r="F7">
        <v>1</v>
      </c>
      <c r="G7" t="s">
        <v>48</v>
      </c>
      <c r="H7">
        <v>1989</v>
      </c>
      <c r="I7" t="s">
        <v>55</v>
      </c>
      <c r="J7" t="s">
        <v>50</v>
      </c>
      <c r="K7" t="s">
        <v>56</v>
      </c>
      <c r="L7" t="s">
        <v>57</v>
      </c>
      <c r="M7" t="s">
        <v>58</v>
      </c>
      <c r="N7" t="s">
        <v>59</v>
      </c>
      <c r="O7">
        <v>0</v>
      </c>
      <c r="T7" s="2">
        <v>30000000</v>
      </c>
      <c r="U7" s="2">
        <v>73042869</v>
      </c>
      <c r="V7" s="2">
        <v>46212055</v>
      </c>
      <c r="W7" s="2">
        <v>103078597</v>
      </c>
      <c r="X7" s="2">
        <v>134212055</v>
      </c>
      <c r="Y7" s="2">
        <v>9677102</v>
      </c>
      <c r="Z7" s="2">
        <v>21585322</v>
      </c>
      <c r="AA7" s="2"/>
      <c r="AB7">
        <v>125</v>
      </c>
      <c r="AC7">
        <v>0</v>
      </c>
      <c r="AD7">
        <v>1</v>
      </c>
      <c r="AE7" t="s">
        <v>164</v>
      </c>
      <c r="AF7" t="s">
        <v>168</v>
      </c>
      <c r="AG7" s="6">
        <v>0.5</v>
      </c>
      <c r="AH7" s="6">
        <v>0.55000000000000004</v>
      </c>
      <c r="AI7">
        <v>3.1</v>
      </c>
    </row>
    <row r="8" spans="1:35" ht="15.75" x14ac:dyDescent="0.25">
      <c r="A8" s="3">
        <v>33382</v>
      </c>
      <c r="B8">
        <v>1991</v>
      </c>
      <c r="C8" s="1" t="s">
        <v>3</v>
      </c>
      <c r="D8">
        <v>1</v>
      </c>
      <c r="E8">
        <v>1</v>
      </c>
      <c r="F8">
        <v>1</v>
      </c>
      <c r="G8" t="s">
        <v>60</v>
      </c>
      <c r="H8">
        <v>1991</v>
      </c>
      <c r="I8" t="s">
        <v>47</v>
      </c>
      <c r="J8" t="s">
        <v>50</v>
      </c>
      <c r="K8" t="s">
        <v>55</v>
      </c>
      <c r="L8" t="s">
        <v>62</v>
      </c>
      <c r="M8" t="s">
        <v>63</v>
      </c>
      <c r="N8" t="s">
        <v>64</v>
      </c>
      <c r="O8">
        <v>1</v>
      </c>
      <c r="P8" t="s">
        <v>137</v>
      </c>
      <c r="Q8">
        <v>6</v>
      </c>
      <c r="R8" t="s">
        <v>138</v>
      </c>
      <c r="T8" s="2">
        <v>16500000</v>
      </c>
      <c r="U8" s="2">
        <v>33507477</v>
      </c>
      <c r="V8" s="2">
        <v>45360915</v>
      </c>
      <c r="W8" s="2">
        <v>92116961</v>
      </c>
      <c r="X8" s="2">
        <v>45457532</v>
      </c>
      <c r="Y8" s="2">
        <v>6101297</v>
      </c>
      <c r="Z8" s="2">
        <v>12390246</v>
      </c>
      <c r="AA8" s="2"/>
      <c r="AB8">
        <v>129</v>
      </c>
      <c r="AC8">
        <v>1</v>
      </c>
      <c r="AD8">
        <v>1</v>
      </c>
      <c r="AE8" t="s">
        <v>165</v>
      </c>
      <c r="AF8" t="s">
        <v>168</v>
      </c>
      <c r="AG8" s="6">
        <v>0.85</v>
      </c>
      <c r="AH8" s="6">
        <v>0.82</v>
      </c>
      <c r="AI8">
        <v>4</v>
      </c>
    </row>
    <row r="9" spans="1:35" ht="15.75" x14ac:dyDescent="0.25">
      <c r="A9" s="3">
        <v>33886</v>
      </c>
      <c r="B9">
        <v>1992</v>
      </c>
      <c r="C9" s="1" t="s">
        <v>20</v>
      </c>
      <c r="D9">
        <v>1</v>
      </c>
      <c r="E9">
        <v>1</v>
      </c>
      <c r="F9">
        <v>0</v>
      </c>
      <c r="G9" t="s">
        <v>65</v>
      </c>
      <c r="H9">
        <v>1492</v>
      </c>
      <c r="I9" t="s">
        <v>47</v>
      </c>
      <c r="J9" t="s">
        <v>66</v>
      </c>
      <c r="K9" t="s">
        <v>51</v>
      </c>
      <c r="L9" t="s">
        <v>67</v>
      </c>
      <c r="M9" t="s">
        <v>68</v>
      </c>
      <c r="N9" t="s">
        <v>69</v>
      </c>
      <c r="O9">
        <v>0</v>
      </c>
      <c r="Q9">
        <v>0</v>
      </c>
      <c r="T9" s="2">
        <v>47000000</v>
      </c>
      <c r="U9" s="2">
        <v>92656329</v>
      </c>
      <c r="V9" s="2">
        <v>7191399</v>
      </c>
      <c r="W9" s="2">
        <v>14177204</v>
      </c>
      <c r="X9" s="2"/>
      <c r="Y9" s="2">
        <v>3002680</v>
      </c>
      <c r="Z9" s="2">
        <v>5919517</v>
      </c>
      <c r="AA9" s="2"/>
      <c r="AB9">
        <v>156</v>
      </c>
      <c r="AC9">
        <v>0</v>
      </c>
      <c r="AD9">
        <v>1</v>
      </c>
      <c r="AE9" t="s">
        <v>164</v>
      </c>
      <c r="AF9" t="s">
        <v>193</v>
      </c>
      <c r="AG9" s="6">
        <v>0.32</v>
      </c>
      <c r="AH9" s="6">
        <v>0.5</v>
      </c>
      <c r="AI9">
        <v>2.8</v>
      </c>
    </row>
    <row r="10" spans="1:35" ht="15.75" x14ac:dyDescent="0.25">
      <c r="A10" s="3">
        <v>35097</v>
      </c>
      <c r="B10">
        <v>1996</v>
      </c>
      <c r="C10" s="1" t="s">
        <v>21</v>
      </c>
      <c r="D10">
        <v>1</v>
      </c>
      <c r="E10">
        <v>0</v>
      </c>
      <c r="F10">
        <v>0</v>
      </c>
      <c r="G10" t="s">
        <v>48</v>
      </c>
      <c r="H10">
        <v>1960</v>
      </c>
      <c r="I10" t="s">
        <v>56</v>
      </c>
      <c r="J10" t="s">
        <v>47</v>
      </c>
      <c r="K10" t="s">
        <v>51</v>
      </c>
      <c r="L10" t="s">
        <v>70</v>
      </c>
      <c r="M10" t="s">
        <v>71</v>
      </c>
      <c r="N10" t="s">
        <v>72</v>
      </c>
      <c r="O10">
        <v>0</v>
      </c>
      <c r="Q10">
        <v>0</v>
      </c>
      <c r="T10" s="2">
        <v>38000000</v>
      </c>
      <c r="U10" s="2">
        <v>66987775</v>
      </c>
      <c r="V10" s="2">
        <v>10292300</v>
      </c>
      <c r="W10" s="2">
        <v>18143639</v>
      </c>
      <c r="X10" s="2"/>
      <c r="Y10" s="2">
        <v>3908514</v>
      </c>
      <c r="Z10" s="2">
        <v>6890069</v>
      </c>
      <c r="AA10" s="2"/>
      <c r="AB10">
        <v>129</v>
      </c>
      <c r="AC10">
        <v>0</v>
      </c>
      <c r="AD10">
        <v>1</v>
      </c>
      <c r="AE10" t="s">
        <v>166</v>
      </c>
      <c r="AF10" t="s">
        <v>193</v>
      </c>
      <c r="AG10" s="6">
        <v>0.57999999999999996</v>
      </c>
      <c r="AH10" s="6">
        <v>0.65</v>
      </c>
      <c r="AI10">
        <v>3</v>
      </c>
    </row>
    <row r="11" spans="1:35" ht="15.75" x14ac:dyDescent="0.25">
      <c r="A11" s="3">
        <v>35664</v>
      </c>
      <c r="B11">
        <v>1997</v>
      </c>
      <c r="C11" s="1" t="s">
        <v>22</v>
      </c>
      <c r="D11">
        <v>1</v>
      </c>
      <c r="E11">
        <v>1</v>
      </c>
      <c r="F11">
        <v>1</v>
      </c>
      <c r="G11" t="s">
        <v>48</v>
      </c>
      <c r="H11">
        <v>1997</v>
      </c>
      <c r="I11" t="s">
        <v>56</v>
      </c>
      <c r="J11" t="s">
        <v>51</v>
      </c>
      <c r="L11" t="s">
        <v>73</v>
      </c>
      <c r="M11" t="s">
        <v>74</v>
      </c>
      <c r="N11" t="s">
        <v>75</v>
      </c>
      <c r="O11">
        <v>0</v>
      </c>
      <c r="Q11">
        <v>0</v>
      </c>
      <c r="S11" t="s">
        <v>140</v>
      </c>
      <c r="T11" s="2">
        <v>50000000</v>
      </c>
      <c r="U11" s="2">
        <v>86164797</v>
      </c>
      <c r="V11" s="2">
        <v>48169156</v>
      </c>
      <c r="W11" s="2">
        <v>83009711</v>
      </c>
      <c r="X11" s="2"/>
      <c r="Y11" s="2">
        <v>11094241</v>
      </c>
      <c r="Z11" s="2">
        <v>19118660</v>
      </c>
      <c r="AA11" s="2"/>
      <c r="AB11">
        <v>124</v>
      </c>
      <c r="AC11">
        <v>0</v>
      </c>
      <c r="AD11">
        <v>1</v>
      </c>
      <c r="AE11" t="s">
        <v>166</v>
      </c>
      <c r="AF11" t="s">
        <v>168</v>
      </c>
      <c r="AG11" s="6">
        <v>0.5</v>
      </c>
      <c r="AH11" s="6">
        <v>0.53</v>
      </c>
      <c r="AI11">
        <v>2.8</v>
      </c>
    </row>
    <row r="12" spans="1:35" ht="15.75" x14ac:dyDescent="0.25">
      <c r="A12" s="3">
        <v>36650</v>
      </c>
      <c r="B12">
        <v>2000</v>
      </c>
      <c r="C12" s="1" t="s">
        <v>4</v>
      </c>
      <c r="D12">
        <v>1</v>
      </c>
      <c r="E12">
        <v>0</v>
      </c>
      <c r="F12">
        <v>0</v>
      </c>
      <c r="G12" t="s">
        <v>76</v>
      </c>
      <c r="H12">
        <v>180</v>
      </c>
      <c r="I12" t="s">
        <v>51</v>
      </c>
      <c r="J12" t="s">
        <v>56</v>
      </c>
      <c r="K12" t="s">
        <v>47</v>
      </c>
      <c r="L12" t="s">
        <v>77</v>
      </c>
      <c r="M12" t="s">
        <v>78</v>
      </c>
      <c r="N12" t="s">
        <v>79</v>
      </c>
      <c r="O12">
        <v>5</v>
      </c>
      <c r="P12" t="s">
        <v>143</v>
      </c>
      <c r="Q12">
        <v>12</v>
      </c>
      <c r="R12" t="s">
        <v>144</v>
      </c>
      <c r="T12" s="2">
        <v>103000000</v>
      </c>
      <c r="U12" s="2">
        <v>165439413</v>
      </c>
      <c r="V12" s="2">
        <v>187705427</v>
      </c>
      <c r="W12" s="2">
        <v>301493939</v>
      </c>
      <c r="X12" s="2">
        <v>465380802</v>
      </c>
      <c r="Y12" s="2">
        <v>34819017</v>
      </c>
      <c r="Z12" s="2">
        <v>55926580</v>
      </c>
      <c r="AA12" s="2"/>
      <c r="AB12">
        <v>155</v>
      </c>
      <c r="AC12">
        <v>2</v>
      </c>
      <c r="AD12">
        <v>1</v>
      </c>
      <c r="AE12" t="s">
        <v>169</v>
      </c>
      <c r="AF12" t="s">
        <v>168</v>
      </c>
      <c r="AG12" s="6">
        <v>0.77</v>
      </c>
      <c r="AH12" s="6">
        <v>0.87</v>
      </c>
      <c r="AI12">
        <v>4</v>
      </c>
    </row>
    <row r="13" spans="1:35" ht="15.75" x14ac:dyDescent="0.25">
      <c r="A13" s="3">
        <v>36931</v>
      </c>
      <c r="B13">
        <v>2001</v>
      </c>
      <c r="C13" s="1" t="s">
        <v>5</v>
      </c>
      <c r="D13">
        <v>1</v>
      </c>
      <c r="E13">
        <v>0</v>
      </c>
      <c r="F13">
        <v>1</v>
      </c>
      <c r="G13" t="s">
        <v>34</v>
      </c>
      <c r="H13">
        <v>2001</v>
      </c>
      <c r="I13" t="s">
        <v>55</v>
      </c>
      <c r="J13" t="s">
        <v>51</v>
      </c>
      <c r="K13" t="s">
        <v>80</v>
      </c>
      <c r="L13" t="s">
        <v>81</v>
      </c>
      <c r="M13" t="s">
        <v>82</v>
      </c>
      <c r="N13" t="s">
        <v>83</v>
      </c>
      <c r="O13">
        <v>0</v>
      </c>
      <c r="Q13">
        <v>0</v>
      </c>
      <c r="T13" s="2">
        <v>87000000</v>
      </c>
      <c r="U13" s="2">
        <v>135950525</v>
      </c>
      <c r="V13" s="2">
        <v>165092268</v>
      </c>
      <c r="W13" s="2">
        <v>257981385</v>
      </c>
      <c r="X13" s="2">
        <v>351692268</v>
      </c>
      <c r="Y13" s="2">
        <v>58003121</v>
      </c>
      <c r="Z13" s="2">
        <v>90638560</v>
      </c>
      <c r="AA13" s="2">
        <f>18849839+58003121</f>
        <v>76852960</v>
      </c>
      <c r="AB13">
        <v>132</v>
      </c>
      <c r="AC13">
        <v>0</v>
      </c>
      <c r="AD13">
        <v>1</v>
      </c>
      <c r="AE13" t="s">
        <v>165</v>
      </c>
      <c r="AF13" t="s">
        <v>168</v>
      </c>
      <c r="AG13" s="5">
        <v>0.4</v>
      </c>
      <c r="AH13" s="5">
        <v>0.62</v>
      </c>
      <c r="AI13">
        <v>3.2</v>
      </c>
    </row>
    <row r="14" spans="1:35" ht="15.75" x14ac:dyDescent="0.25">
      <c r="A14" s="3">
        <v>37192</v>
      </c>
      <c r="B14">
        <v>2001</v>
      </c>
      <c r="C14" s="1" t="s">
        <v>23</v>
      </c>
      <c r="D14">
        <v>1</v>
      </c>
      <c r="E14">
        <v>1</v>
      </c>
      <c r="F14">
        <v>0</v>
      </c>
      <c r="G14" t="s">
        <v>48</v>
      </c>
      <c r="H14">
        <v>1993</v>
      </c>
      <c r="I14" t="s">
        <v>87</v>
      </c>
      <c r="J14" t="s">
        <v>56</v>
      </c>
      <c r="K14" t="s">
        <v>66</v>
      </c>
      <c r="L14" t="s">
        <v>84</v>
      </c>
      <c r="M14" t="s">
        <v>85</v>
      </c>
      <c r="N14" t="s">
        <v>86</v>
      </c>
      <c r="O14">
        <v>2</v>
      </c>
      <c r="P14" t="s">
        <v>145</v>
      </c>
      <c r="Q14">
        <v>4</v>
      </c>
      <c r="R14" t="s">
        <v>146</v>
      </c>
      <c r="T14" s="2">
        <v>110500000</v>
      </c>
      <c r="U14" s="2">
        <v>172672793</v>
      </c>
      <c r="V14" s="2">
        <v>108638745</v>
      </c>
      <c r="W14" s="2">
        <v>169764304</v>
      </c>
      <c r="X14" s="2">
        <v>172989651</v>
      </c>
      <c r="Y14" s="2">
        <v>179823</v>
      </c>
      <c r="Z14" s="2">
        <v>281000</v>
      </c>
      <c r="AA14" s="2">
        <f>4124836+179823</f>
        <v>4304659</v>
      </c>
      <c r="AB14">
        <v>144</v>
      </c>
      <c r="AC14">
        <v>0</v>
      </c>
      <c r="AD14">
        <v>1</v>
      </c>
      <c r="AE14" t="s">
        <v>188</v>
      </c>
      <c r="AF14" t="s">
        <v>168</v>
      </c>
      <c r="AG14" s="5">
        <v>0.76</v>
      </c>
      <c r="AH14" s="5">
        <v>0.88</v>
      </c>
      <c r="AI14">
        <v>3.6</v>
      </c>
    </row>
    <row r="15" spans="1:35" ht="15.75" x14ac:dyDescent="0.25">
      <c r="A15" s="3">
        <v>37876</v>
      </c>
      <c r="B15">
        <v>2003</v>
      </c>
      <c r="C15" s="1" t="s">
        <v>24</v>
      </c>
      <c r="D15">
        <v>1</v>
      </c>
      <c r="E15">
        <v>1</v>
      </c>
      <c r="F15">
        <v>1</v>
      </c>
      <c r="G15" t="s">
        <v>34</v>
      </c>
      <c r="H15">
        <v>2003</v>
      </c>
      <c r="I15" t="s">
        <v>88</v>
      </c>
      <c r="J15" t="s">
        <v>51</v>
      </c>
      <c r="K15" t="s">
        <v>55</v>
      </c>
      <c r="L15" t="s">
        <v>89</v>
      </c>
      <c r="M15" t="s">
        <v>90</v>
      </c>
      <c r="N15" t="s">
        <v>91</v>
      </c>
      <c r="O15">
        <v>0</v>
      </c>
      <c r="Q15">
        <v>0</v>
      </c>
      <c r="T15" s="2">
        <v>62000000</v>
      </c>
      <c r="U15" s="2">
        <v>93198467</v>
      </c>
      <c r="V15" s="2">
        <v>36906460</v>
      </c>
      <c r="W15" s="2">
        <v>55477830</v>
      </c>
      <c r="X15" s="2">
        <v>65565672</v>
      </c>
      <c r="Y15" s="2">
        <v>13087307</v>
      </c>
      <c r="Z15" s="2">
        <v>19672854</v>
      </c>
      <c r="AA15" s="2">
        <f>974.176+13087307</f>
        <v>13088281.176000001</v>
      </c>
      <c r="AB15">
        <v>116</v>
      </c>
      <c r="AC15">
        <v>0</v>
      </c>
      <c r="AD15">
        <v>1</v>
      </c>
      <c r="AE15" t="s">
        <v>160</v>
      </c>
      <c r="AF15" t="s">
        <v>193</v>
      </c>
      <c r="AG15" s="5">
        <v>0.82</v>
      </c>
      <c r="AH15" s="5">
        <v>0.74</v>
      </c>
      <c r="AI15">
        <v>3.5</v>
      </c>
    </row>
    <row r="16" spans="1:35" ht="15.75" x14ac:dyDescent="0.25">
      <c r="A16" s="3">
        <v>38476</v>
      </c>
      <c r="B16">
        <v>2005</v>
      </c>
      <c r="C16" s="1" t="s">
        <v>25</v>
      </c>
      <c r="D16">
        <v>1</v>
      </c>
      <c r="E16">
        <v>1</v>
      </c>
      <c r="F16">
        <v>0</v>
      </c>
      <c r="G16" t="s">
        <v>65</v>
      </c>
      <c r="H16">
        <v>1184</v>
      </c>
      <c r="I16" t="s">
        <v>51</v>
      </c>
      <c r="J16" t="s">
        <v>66</v>
      </c>
      <c r="K16" t="s">
        <v>47</v>
      </c>
      <c r="L16" t="s">
        <v>92</v>
      </c>
      <c r="M16" t="s">
        <v>93</v>
      </c>
      <c r="N16" t="s">
        <v>94</v>
      </c>
      <c r="O16">
        <v>0</v>
      </c>
      <c r="Q16">
        <v>0</v>
      </c>
      <c r="T16" s="2">
        <v>130000000</v>
      </c>
      <c r="U16" s="2">
        <v>184109421</v>
      </c>
      <c r="V16" s="2">
        <v>47398413</v>
      </c>
      <c r="W16" s="2">
        <v>67126879</v>
      </c>
      <c r="X16" s="2">
        <v>218122627</v>
      </c>
      <c r="Y16" s="2">
        <v>19635996</v>
      </c>
      <c r="Z16" s="2">
        <v>27809014</v>
      </c>
      <c r="AA16" s="2"/>
      <c r="AB16">
        <v>144</v>
      </c>
      <c r="AC16">
        <v>1</v>
      </c>
      <c r="AD16">
        <v>2</v>
      </c>
      <c r="AE16" t="s">
        <v>153</v>
      </c>
      <c r="AF16" t="s">
        <v>168</v>
      </c>
      <c r="AG16" s="5">
        <v>0.39</v>
      </c>
      <c r="AH16" s="5">
        <v>0.72</v>
      </c>
      <c r="AI16">
        <v>3.4</v>
      </c>
    </row>
    <row r="17" spans="1:35" ht="15.75" x14ac:dyDescent="0.25">
      <c r="A17" s="3">
        <v>38969</v>
      </c>
      <c r="B17">
        <v>2006</v>
      </c>
      <c r="C17" s="1" t="s">
        <v>26</v>
      </c>
      <c r="D17">
        <v>1</v>
      </c>
      <c r="E17">
        <v>1</v>
      </c>
      <c r="F17">
        <v>1</v>
      </c>
      <c r="G17" t="s">
        <v>34</v>
      </c>
      <c r="H17">
        <v>2006</v>
      </c>
      <c r="I17" t="s">
        <v>51</v>
      </c>
      <c r="J17" t="s">
        <v>88</v>
      </c>
      <c r="K17" t="s">
        <v>49</v>
      </c>
      <c r="L17" t="s">
        <v>77</v>
      </c>
      <c r="M17" t="s">
        <v>95</v>
      </c>
      <c r="N17" t="s">
        <v>96</v>
      </c>
      <c r="O17">
        <v>0</v>
      </c>
      <c r="Q17">
        <v>0</v>
      </c>
      <c r="T17" s="2">
        <v>35000000</v>
      </c>
      <c r="U17" s="2">
        <v>48018923</v>
      </c>
      <c r="V17" s="2">
        <v>7459300</v>
      </c>
      <c r="W17" s="2">
        <v>10233930</v>
      </c>
      <c r="X17" s="2">
        <v>42269923</v>
      </c>
      <c r="Y17" s="2">
        <v>3721526</v>
      </c>
      <c r="Z17" s="2">
        <v>5105819</v>
      </c>
      <c r="AA17" s="2">
        <f>6001667+3721526</f>
        <v>9723193</v>
      </c>
      <c r="AB17">
        <v>118</v>
      </c>
      <c r="AC17">
        <v>0</v>
      </c>
      <c r="AD17">
        <v>1</v>
      </c>
      <c r="AE17" t="s">
        <v>153</v>
      </c>
      <c r="AF17" t="s">
        <v>193</v>
      </c>
      <c r="AG17" s="5">
        <v>0.25</v>
      </c>
      <c r="AH17" s="5">
        <v>0.65</v>
      </c>
      <c r="AI17">
        <v>3</v>
      </c>
    </row>
    <row r="18" spans="1:35" ht="15.75" x14ac:dyDescent="0.25">
      <c r="A18" s="3">
        <v>39374</v>
      </c>
      <c r="B18">
        <v>2007</v>
      </c>
      <c r="C18" s="1" t="s">
        <v>6</v>
      </c>
      <c r="D18">
        <v>1</v>
      </c>
      <c r="E18">
        <v>1</v>
      </c>
      <c r="F18">
        <v>1</v>
      </c>
      <c r="G18" t="s">
        <v>34</v>
      </c>
      <c r="H18">
        <v>2007</v>
      </c>
      <c r="I18" t="s">
        <v>51</v>
      </c>
      <c r="J18" t="s">
        <v>50</v>
      </c>
      <c r="L18" t="s">
        <v>97</v>
      </c>
      <c r="M18" t="s">
        <v>77</v>
      </c>
      <c r="N18" t="s">
        <v>98</v>
      </c>
      <c r="O18">
        <v>0</v>
      </c>
      <c r="Q18">
        <v>2</v>
      </c>
      <c r="R18" t="s">
        <v>147</v>
      </c>
      <c r="T18" s="2">
        <v>100000000</v>
      </c>
      <c r="U18" s="2">
        <v>133397478</v>
      </c>
      <c r="V18" s="2">
        <v>130164645</v>
      </c>
      <c r="W18" s="2">
        <v>173636354</v>
      </c>
      <c r="X18" s="2">
        <v>269755430</v>
      </c>
      <c r="Y18" s="2">
        <v>43565135</v>
      </c>
      <c r="Z18" s="2">
        <v>58114791</v>
      </c>
      <c r="AA18" s="2">
        <f>25869597+43565135</f>
        <v>69434732</v>
      </c>
      <c r="AB18">
        <v>157</v>
      </c>
      <c r="AC18">
        <v>0</v>
      </c>
      <c r="AD18">
        <v>1</v>
      </c>
      <c r="AE18" t="s">
        <v>162</v>
      </c>
      <c r="AF18" t="s">
        <v>168</v>
      </c>
      <c r="AG18" s="5">
        <v>0.81</v>
      </c>
      <c r="AH18" s="5">
        <v>0.87</v>
      </c>
      <c r="AI18">
        <v>3.7</v>
      </c>
    </row>
    <row r="19" spans="1:35" ht="15.75" x14ac:dyDescent="0.25">
      <c r="A19" s="3">
        <v>39700</v>
      </c>
      <c r="B19">
        <v>2008</v>
      </c>
      <c r="C19" s="1" t="s">
        <v>27</v>
      </c>
      <c r="D19">
        <v>1</v>
      </c>
      <c r="E19">
        <v>1</v>
      </c>
      <c r="F19">
        <v>1</v>
      </c>
      <c r="G19" t="s">
        <v>34</v>
      </c>
      <c r="H19">
        <v>2008</v>
      </c>
      <c r="I19" t="s">
        <v>56</v>
      </c>
      <c r="J19" t="s">
        <v>51</v>
      </c>
      <c r="K19" t="s">
        <v>55</v>
      </c>
      <c r="L19" t="s">
        <v>99</v>
      </c>
      <c r="M19" t="s">
        <v>77</v>
      </c>
      <c r="N19" t="s">
        <v>100</v>
      </c>
      <c r="O19">
        <v>0</v>
      </c>
      <c r="Q19">
        <v>0</v>
      </c>
      <c r="T19" s="2">
        <v>70000000</v>
      </c>
      <c r="U19" s="2">
        <v>89925500</v>
      </c>
      <c r="V19" s="2">
        <v>39394666</v>
      </c>
      <c r="W19" s="2">
        <v>50608357</v>
      </c>
      <c r="X19" s="2">
        <v>115900897</v>
      </c>
      <c r="Y19" s="2">
        <v>12884416</v>
      </c>
      <c r="Z19" s="2">
        <v>16551965</v>
      </c>
      <c r="AA19" s="2">
        <f>12872808+12884416</f>
        <v>25757224</v>
      </c>
      <c r="AB19">
        <v>128</v>
      </c>
      <c r="AC19">
        <v>0</v>
      </c>
      <c r="AD19">
        <v>1</v>
      </c>
      <c r="AE19" t="s">
        <v>160</v>
      </c>
      <c r="AF19" t="s">
        <v>168</v>
      </c>
      <c r="AG19" s="5">
        <v>0.55000000000000004</v>
      </c>
      <c r="AH19" s="5">
        <v>0.62</v>
      </c>
      <c r="AI19">
        <v>3</v>
      </c>
    </row>
    <row r="20" spans="1:35" ht="15.75" x14ac:dyDescent="0.25">
      <c r="A20" s="3">
        <v>40310</v>
      </c>
      <c r="B20">
        <v>2010</v>
      </c>
      <c r="C20" s="1" t="s">
        <v>7</v>
      </c>
      <c r="D20">
        <v>1</v>
      </c>
      <c r="E20">
        <v>1</v>
      </c>
      <c r="F20">
        <v>0</v>
      </c>
      <c r="G20" t="s">
        <v>101</v>
      </c>
      <c r="H20">
        <v>1199</v>
      </c>
      <c r="I20" t="s">
        <v>47</v>
      </c>
      <c r="L20" t="s">
        <v>77</v>
      </c>
      <c r="M20" t="s">
        <v>102</v>
      </c>
      <c r="N20" t="s">
        <v>103</v>
      </c>
      <c r="O20">
        <v>0</v>
      </c>
      <c r="Q20">
        <v>0</v>
      </c>
      <c r="T20" s="2">
        <v>200000000</v>
      </c>
      <c r="U20" s="2">
        <v>253686209</v>
      </c>
      <c r="V20" s="2">
        <v>105269730</v>
      </c>
      <c r="W20" s="2">
        <v>133527393</v>
      </c>
      <c r="X20" s="2">
        <v>321669741</v>
      </c>
      <c r="Y20" s="2">
        <v>36063385</v>
      </c>
      <c r="Z20" s="2">
        <v>45743917</v>
      </c>
      <c r="AA20" s="2">
        <f>56952949+36063385</f>
        <v>93016334</v>
      </c>
      <c r="AB20">
        <v>140</v>
      </c>
      <c r="AC20">
        <v>0</v>
      </c>
      <c r="AD20">
        <v>1</v>
      </c>
      <c r="AE20" t="s">
        <v>162</v>
      </c>
      <c r="AF20" t="s">
        <v>193</v>
      </c>
      <c r="AG20" s="5">
        <v>0.43</v>
      </c>
      <c r="AH20" s="5">
        <v>0.57999999999999996</v>
      </c>
      <c r="AI20">
        <v>2.7</v>
      </c>
    </row>
    <row r="21" spans="1:35" ht="15.75" x14ac:dyDescent="0.25">
      <c r="A21" s="3">
        <v>41068</v>
      </c>
      <c r="B21">
        <v>2012</v>
      </c>
      <c r="C21" s="1" t="s">
        <v>8</v>
      </c>
      <c r="D21">
        <v>1</v>
      </c>
      <c r="E21">
        <v>1</v>
      </c>
      <c r="F21">
        <v>2</v>
      </c>
      <c r="G21" t="s">
        <v>34</v>
      </c>
      <c r="H21">
        <v>2089</v>
      </c>
      <c r="I21" t="s">
        <v>104</v>
      </c>
      <c r="J21" t="s">
        <v>47</v>
      </c>
      <c r="K21" t="s">
        <v>105</v>
      </c>
      <c r="L21" t="s">
        <v>106</v>
      </c>
      <c r="M21" t="s">
        <v>107</v>
      </c>
      <c r="N21" t="s">
        <v>108</v>
      </c>
      <c r="O21">
        <v>1</v>
      </c>
      <c r="P21" t="s">
        <v>135</v>
      </c>
      <c r="Q21">
        <v>1</v>
      </c>
      <c r="R21" t="s">
        <v>135</v>
      </c>
      <c r="T21" s="2">
        <v>130000000</v>
      </c>
      <c r="U21" s="2">
        <v>156609362</v>
      </c>
      <c r="V21" s="2">
        <v>126477084</v>
      </c>
      <c r="W21" s="2">
        <v>152365350</v>
      </c>
      <c r="X21" s="2">
        <v>403354469</v>
      </c>
      <c r="Y21" s="2">
        <v>51050101</v>
      </c>
      <c r="Z21" s="2">
        <v>61499413</v>
      </c>
      <c r="AA21" s="2">
        <f>62148207+51050101</f>
        <v>113198308</v>
      </c>
      <c r="AB21">
        <v>124</v>
      </c>
      <c r="AC21">
        <v>0</v>
      </c>
      <c r="AD21">
        <v>1</v>
      </c>
      <c r="AE21" t="s">
        <v>153</v>
      </c>
      <c r="AF21" t="s">
        <v>168</v>
      </c>
      <c r="AG21" s="5">
        <v>0.73</v>
      </c>
      <c r="AH21" s="5">
        <v>0.68</v>
      </c>
      <c r="AI21">
        <v>3.2</v>
      </c>
    </row>
    <row r="22" spans="1:35" ht="15.75" x14ac:dyDescent="0.25">
      <c r="A22" s="3">
        <v>41542</v>
      </c>
      <c r="B22">
        <v>2013</v>
      </c>
      <c r="C22" s="1" t="s">
        <v>9</v>
      </c>
      <c r="D22">
        <v>1</v>
      </c>
      <c r="E22">
        <v>1</v>
      </c>
      <c r="F22">
        <v>1</v>
      </c>
      <c r="G22" t="s">
        <v>34</v>
      </c>
      <c r="H22">
        <v>2013</v>
      </c>
      <c r="I22" t="s">
        <v>55</v>
      </c>
      <c r="J22" t="s">
        <v>51</v>
      </c>
      <c r="K22" t="s">
        <v>109</v>
      </c>
      <c r="L22" t="s">
        <v>107</v>
      </c>
      <c r="M22" t="s">
        <v>110</v>
      </c>
      <c r="N22" t="s">
        <v>111</v>
      </c>
      <c r="O22">
        <v>0</v>
      </c>
      <c r="Q22">
        <v>0</v>
      </c>
      <c r="T22" s="2">
        <v>25000000</v>
      </c>
      <c r="U22" s="2">
        <v>29682409</v>
      </c>
      <c r="V22" s="2">
        <v>16973715</v>
      </c>
      <c r="W22" s="2">
        <v>20152830</v>
      </c>
      <c r="X22" s="2">
        <v>71009334</v>
      </c>
      <c r="Y22" s="2">
        <v>7842930</v>
      </c>
      <c r="Z22" s="2">
        <v>9311882</v>
      </c>
      <c r="AA22" s="2">
        <f>13108307+7842930</f>
        <v>20951237</v>
      </c>
      <c r="AB22">
        <v>117</v>
      </c>
      <c r="AC22">
        <v>0</v>
      </c>
      <c r="AD22">
        <v>1</v>
      </c>
      <c r="AE22" t="s">
        <v>153</v>
      </c>
      <c r="AF22" t="s">
        <v>168</v>
      </c>
      <c r="AG22" s="5">
        <v>0.34</v>
      </c>
      <c r="AH22" s="5">
        <v>0.23</v>
      </c>
      <c r="AI22">
        <v>2.6</v>
      </c>
    </row>
    <row r="23" spans="1:35" ht="15.75" x14ac:dyDescent="0.25">
      <c r="A23" s="3">
        <v>41985</v>
      </c>
      <c r="B23">
        <v>2014</v>
      </c>
      <c r="C23" s="1" t="s">
        <v>10</v>
      </c>
      <c r="D23">
        <v>1</v>
      </c>
      <c r="E23">
        <v>1</v>
      </c>
      <c r="F23">
        <v>0</v>
      </c>
      <c r="G23" t="s">
        <v>112</v>
      </c>
      <c r="H23">
        <v>-1300</v>
      </c>
      <c r="I23" t="s">
        <v>47</v>
      </c>
      <c r="J23" t="s">
        <v>51</v>
      </c>
      <c r="K23" t="s">
        <v>56</v>
      </c>
      <c r="L23" t="s">
        <v>113</v>
      </c>
      <c r="M23" t="s">
        <v>114</v>
      </c>
      <c r="N23" t="s">
        <v>115</v>
      </c>
      <c r="O23">
        <v>0</v>
      </c>
      <c r="Q23">
        <v>0</v>
      </c>
      <c r="T23" s="2">
        <v>140000000</v>
      </c>
      <c r="U23" s="2">
        <v>163568109</v>
      </c>
      <c r="V23" s="2">
        <v>65014513</v>
      </c>
      <c r="W23" s="2">
        <v>75959292</v>
      </c>
      <c r="X23" s="2">
        <v>268175631</v>
      </c>
      <c r="Y23" s="2">
        <v>24115934</v>
      </c>
      <c r="Z23" s="2">
        <v>28175698</v>
      </c>
      <c r="AA23" s="2">
        <f>44018657+24115934</f>
        <v>68134591</v>
      </c>
      <c r="AB23">
        <v>150</v>
      </c>
      <c r="AC23">
        <v>0</v>
      </c>
      <c r="AD23">
        <v>1</v>
      </c>
      <c r="AE23" t="s">
        <v>153</v>
      </c>
      <c r="AF23" t="s">
        <v>193</v>
      </c>
      <c r="AG23" s="5">
        <v>0.3</v>
      </c>
      <c r="AH23" s="5">
        <v>0.35</v>
      </c>
      <c r="AI23">
        <v>2.4</v>
      </c>
    </row>
    <row r="24" spans="1:35" ht="15.75" x14ac:dyDescent="0.25">
      <c r="A24" s="3">
        <v>42279</v>
      </c>
      <c r="B24">
        <v>2015</v>
      </c>
      <c r="C24" s="1" t="s">
        <v>11</v>
      </c>
      <c r="D24">
        <v>1</v>
      </c>
      <c r="E24">
        <v>1</v>
      </c>
      <c r="F24">
        <v>2</v>
      </c>
      <c r="G24" t="s">
        <v>34</v>
      </c>
      <c r="H24">
        <v>2035</v>
      </c>
      <c r="I24" t="s">
        <v>51</v>
      </c>
      <c r="J24" t="s">
        <v>104</v>
      </c>
      <c r="K24" t="s">
        <v>47</v>
      </c>
      <c r="L24" t="s">
        <v>116</v>
      </c>
      <c r="M24" t="s">
        <v>117</v>
      </c>
      <c r="N24" t="s">
        <v>118</v>
      </c>
      <c r="O24">
        <v>0</v>
      </c>
      <c r="Q24">
        <v>6</v>
      </c>
      <c r="R24" t="s">
        <v>148</v>
      </c>
      <c r="T24" s="2">
        <v>108000000</v>
      </c>
      <c r="U24" s="2">
        <v>126031516</v>
      </c>
      <c r="V24" s="2">
        <v>228433663</v>
      </c>
      <c r="W24" s="2">
        <v>266572602</v>
      </c>
      <c r="X24" s="2">
        <v>630162448</v>
      </c>
      <c r="Y24" s="2">
        <v>54308575</v>
      </c>
      <c r="Z24" s="2">
        <v>63375852</v>
      </c>
      <c r="AA24" s="2"/>
      <c r="AB24">
        <v>141</v>
      </c>
      <c r="AC24">
        <v>2</v>
      </c>
      <c r="AD24">
        <v>1</v>
      </c>
      <c r="AE24" t="s">
        <v>153</v>
      </c>
      <c r="AF24" t="s">
        <v>193</v>
      </c>
      <c r="AG24" s="5">
        <v>0.91</v>
      </c>
      <c r="AH24" s="5">
        <v>0.91</v>
      </c>
      <c r="AI24">
        <v>3.7</v>
      </c>
    </row>
    <row r="25" spans="1:35" ht="15.75" x14ac:dyDescent="0.25">
      <c r="A25" s="3">
        <v>42874</v>
      </c>
      <c r="B25">
        <v>2017</v>
      </c>
      <c r="C25" s="1" t="s">
        <v>12</v>
      </c>
      <c r="D25">
        <v>1</v>
      </c>
      <c r="E25">
        <v>1</v>
      </c>
      <c r="F25">
        <v>2</v>
      </c>
      <c r="G25" t="s">
        <v>34</v>
      </c>
      <c r="H25">
        <v>2030</v>
      </c>
      <c r="I25" t="s">
        <v>104</v>
      </c>
      <c r="J25" t="s">
        <v>105</v>
      </c>
      <c r="K25" t="s">
        <v>80</v>
      </c>
      <c r="L25" t="s">
        <v>107</v>
      </c>
      <c r="M25" t="s">
        <v>119</v>
      </c>
      <c r="N25" t="s">
        <v>120</v>
      </c>
      <c r="O25">
        <v>0</v>
      </c>
      <c r="Q25">
        <v>0</v>
      </c>
      <c r="T25" s="2">
        <v>97000000</v>
      </c>
      <c r="U25" s="2">
        <v>109453055</v>
      </c>
      <c r="V25" s="2">
        <v>74262031</v>
      </c>
      <c r="W25" s="2">
        <v>83795940</v>
      </c>
      <c r="X25" s="2">
        <v>240891763</v>
      </c>
      <c r="Y25" s="2">
        <v>36160621</v>
      </c>
      <c r="Z25" s="2">
        <v>40802994</v>
      </c>
      <c r="AA25" s="2"/>
      <c r="AB25">
        <v>122</v>
      </c>
      <c r="AC25">
        <v>1</v>
      </c>
      <c r="AD25">
        <v>1</v>
      </c>
      <c r="AE25" t="s">
        <v>153</v>
      </c>
      <c r="AF25" t="s">
        <v>168</v>
      </c>
      <c r="AG25" s="5">
        <v>0.65</v>
      </c>
      <c r="AH25" s="5">
        <v>0.55000000000000004</v>
      </c>
      <c r="AI25">
        <v>2.9</v>
      </c>
    </row>
    <row r="26" spans="1:35" ht="15.75" x14ac:dyDescent="0.25">
      <c r="A26" s="3">
        <v>43090</v>
      </c>
      <c r="B26">
        <v>2017</v>
      </c>
      <c r="C26" s="1" t="s">
        <v>13</v>
      </c>
      <c r="D26">
        <v>1</v>
      </c>
      <c r="E26">
        <v>1</v>
      </c>
      <c r="F26">
        <v>0</v>
      </c>
      <c r="G26" t="s">
        <v>48</v>
      </c>
      <c r="H26">
        <v>1973</v>
      </c>
      <c r="I26" t="s">
        <v>109</v>
      </c>
      <c r="J26" t="s">
        <v>66</v>
      </c>
      <c r="K26" t="s">
        <v>51</v>
      </c>
      <c r="L26" t="s">
        <v>121</v>
      </c>
      <c r="M26" t="s">
        <v>122</v>
      </c>
      <c r="N26" t="s">
        <v>123</v>
      </c>
      <c r="O26">
        <v>0</v>
      </c>
      <c r="Q26">
        <v>1</v>
      </c>
      <c r="R26" t="s">
        <v>149</v>
      </c>
      <c r="T26" s="2">
        <v>50000000</v>
      </c>
      <c r="U26" s="2">
        <v>56419100</v>
      </c>
      <c r="V26" s="2">
        <v>25113707</v>
      </c>
      <c r="W26" s="2">
        <v>28337855</v>
      </c>
      <c r="X26" s="2">
        <v>56996304</v>
      </c>
      <c r="Y26" s="2">
        <v>5584684</v>
      </c>
      <c r="Z26" s="2">
        <v>6301657</v>
      </c>
      <c r="AA26" s="2">
        <f>8807276+5574684</f>
        <v>14381960</v>
      </c>
      <c r="AB26">
        <v>135</v>
      </c>
      <c r="AC26">
        <v>0</v>
      </c>
      <c r="AD26">
        <v>1</v>
      </c>
      <c r="AE26" t="s">
        <v>199</v>
      </c>
      <c r="AF26" t="s">
        <v>168</v>
      </c>
      <c r="AG26" s="5">
        <v>0.79</v>
      </c>
      <c r="AH26" s="5">
        <v>0.65</v>
      </c>
      <c r="AI26">
        <v>3.1</v>
      </c>
    </row>
    <row r="27" spans="1:35" ht="15.75" x14ac:dyDescent="0.25">
      <c r="A27" s="3">
        <v>44484</v>
      </c>
      <c r="B27">
        <v>2021</v>
      </c>
      <c r="C27" s="1" t="s">
        <v>14</v>
      </c>
      <c r="D27">
        <v>1</v>
      </c>
      <c r="E27">
        <v>1</v>
      </c>
      <c r="F27">
        <v>0</v>
      </c>
      <c r="G27" t="s">
        <v>124</v>
      </c>
      <c r="H27">
        <v>1386</v>
      </c>
      <c r="I27" t="s">
        <v>51</v>
      </c>
      <c r="J27" t="s">
        <v>56</v>
      </c>
      <c r="K27" t="s">
        <v>66</v>
      </c>
      <c r="L27" t="s">
        <v>116</v>
      </c>
      <c r="M27" t="s">
        <v>125</v>
      </c>
      <c r="N27" t="s">
        <v>126</v>
      </c>
      <c r="T27" s="2">
        <v>100000000</v>
      </c>
      <c r="U27" s="2">
        <v>100000000</v>
      </c>
      <c r="V27" s="2">
        <v>10853945</v>
      </c>
      <c r="W27" s="2">
        <v>10853945</v>
      </c>
      <c r="X27" s="2">
        <v>29846645</v>
      </c>
      <c r="Y27" s="2">
        <v>4759151</v>
      </c>
      <c r="Z27" s="2">
        <v>4759151</v>
      </c>
      <c r="AA27" s="2">
        <f>5984182+4759151</f>
        <v>10743333</v>
      </c>
      <c r="AB27">
        <v>153</v>
      </c>
      <c r="AC27">
        <v>0</v>
      </c>
      <c r="AD27">
        <v>1</v>
      </c>
      <c r="AE27" t="s">
        <v>153</v>
      </c>
      <c r="AF27" t="s">
        <v>168</v>
      </c>
      <c r="AG27" s="5">
        <v>0.85</v>
      </c>
      <c r="AH27" s="5">
        <v>0.81</v>
      </c>
      <c r="AI27">
        <v>3.8</v>
      </c>
    </row>
    <row r="28" spans="1:35" ht="15.75" x14ac:dyDescent="0.25">
      <c r="A28" s="3">
        <v>44524</v>
      </c>
      <c r="B28">
        <v>2021</v>
      </c>
      <c r="C28" s="1" t="s">
        <v>15</v>
      </c>
      <c r="D28">
        <v>1</v>
      </c>
      <c r="E28">
        <v>1</v>
      </c>
      <c r="F28">
        <v>0</v>
      </c>
      <c r="G28" t="s">
        <v>48</v>
      </c>
      <c r="H28">
        <v>1978</v>
      </c>
      <c r="I28" t="s">
        <v>51</v>
      </c>
      <c r="J28" t="s">
        <v>50</v>
      </c>
      <c r="K28" t="s">
        <v>55</v>
      </c>
      <c r="L28" t="s">
        <v>127</v>
      </c>
      <c r="M28" t="s">
        <v>125</v>
      </c>
      <c r="N28" t="s">
        <v>128</v>
      </c>
      <c r="T28" s="2">
        <v>75000000</v>
      </c>
      <c r="U28" s="2">
        <v>75000000</v>
      </c>
      <c r="V28" s="2">
        <v>33641223</v>
      </c>
      <c r="W28" s="2">
        <v>33641223</v>
      </c>
      <c r="X28" s="2">
        <v>67245223</v>
      </c>
      <c r="Y28" s="2">
        <v>14423794</v>
      </c>
      <c r="Z28" s="2">
        <v>14423794</v>
      </c>
      <c r="AA28" s="2">
        <f>5566949+14423794</f>
        <v>19990743</v>
      </c>
      <c r="AB28">
        <v>157</v>
      </c>
      <c r="AC28">
        <v>0</v>
      </c>
      <c r="AD28">
        <v>1</v>
      </c>
      <c r="AE28" t="s">
        <v>206</v>
      </c>
      <c r="AF28" t="s">
        <v>168</v>
      </c>
      <c r="AG28" s="5">
        <v>0.61</v>
      </c>
      <c r="AH28" s="5">
        <v>0.83</v>
      </c>
      <c r="AI28">
        <v>3.2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0182-FB1E-4D39-ACB9-235C1A0B7637}">
  <dimension ref="A1:E26"/>
  <sheetViews>
    <sheetView topLeftCell="A16" workbookViewId="0">
      <selection activeCell="E26" sqref="E26"/>
    </sheetView>
  </sheetViews>
  <sheetFormatPr baseColWidth="10" defaultRowHeight="15" x14ac:dyDescent="0.25"/>
  <cols>
    <col min="5" max="5" width="11.85546875" bestFit="1" customWidth="1"/>
  </cols>
  <sheetData>
    <row r="1" spans="1:5" x14ac:dyDescent="0.25">
      <c r="A1" t="s">
        <v>170</v>
      </c>
      <c r="B1" t="s">
        <v>171</v>
      </c>
      <c r="C1" t="s">
        <v>172</v>
      </c>
      <c r="D1" t="s">
        <v>173</v>
      </c>
    </row>
    <row r="2" spans="1:5" x14ac:dyDescent="0.25">
      <c r="A2" t="s">
        <v>174</v>
      </c>
      <c r="B2" t="s">
        <v>200</v>
      </c>
      <c r="C2" t="s">
        <v>201</v>
      </c>
      <c r="D2" t="s">
        <v>201</v>
      </c>
      <c r="E2">
        <v>3234602</v>
      </c>
    </row>
    <row r="3" spans="1:5" x14ac:dyDescent="0.25">
      <c r="A3" t="s">
        <v>178</v>
      </c>
      <c r="B3" t="s">
        <v>202</v>
      </c>
      <c r="C3" t="s">
        <v>203</v>
      </c>
      <c r="D3" t="s">
        <v>203</v>
      </c>
      <c r="E3">
        <v>1917060</v>
      </c>
    </row>
    <row r="4" spans="1:5" x14ac:dyDescent="0.25">
      <c r="A4" t="s">
        <v>179</v>
      </c>
      <c r="B4" t="s">
        <v>200</v>
      </c>
      <c r="C4" s="4">
        <v>856.79</v>
      </c>
      <c r="D4" s="4">
        <v>856.79</v>
      </c>
      <c r="E4">
        <v>85679</v>
      </c>
    </row>
    <row r="5" spans="1:5" x14ac:dyDescent="0.25">
      <c r="A5" t="s">
        <v>181</v>
      </c>
      <c r="B5" t="s">
        <v>204</v>
      </c>
      <c r="C5" s="4">
        <v>617.53800000000001</v>
      </c>
      <c r="D5" s="4">
        <v>617.53800000000001</v>
      </c>
      <c r="E5">
        <v>61754</v>
      </c>
    </row>
    <row r="6" spans="1:5" x14ac:dyDescent="0.25">
      <c r="A6" t="s">
        <v>195</v>
      </c>
      <c r="B6" t="s">
        <v>200</v>
      </c>
      <c r="C6" s="4">
        <v>221.98</v>
      </c>
      <c r="D6" s="4">
        <v>221.98</v>
      </c>
      <c r="E6">
        <v>22198</v>
      </c>
    </row>
    <row r="7" spans="1:5" x14ac:dyDescent="0.25">
      <c r="A7" t="s">
        <v>182</v>
      </c>
      <c r="B7" t="s">
        <v>204</v>
      </c>
      <c r="C7" s="4">
        <v>212.98400000000001</v>
      </c>
      <c r="D7" s="4">
        <v>212.98400000000001</v>
      </c>
      <c r="E7">
        <v>21298</v>
      </c>
    </row>
    <row r="8" spans="1:5" x14ac:dyDescent="0.25">
      <c r="A8" t="s">
        <v>196</v>
      </c>
      <c r="B8" t="s">
        <v>200</v>
      </c>
      <c r="C8" s="4">
        <v>155.57400000000001</v>
      </c>
      <c r="D8" s="4">
        <v>184.18</v>
      </c>
      <c r="E8">
        <v>15557</v>
      </c>
    </row>
    <row r="9" spans="1:5" x14ac:dyDescent="0.25">
      <c r="A9" t="s">
        <v>194</v>
      </c>
      <c r="B9" t="s">
        <v>204</v>
      </c>
      <c r="C9" s="4">
        <v>182.733</v>
      </c>
      <c r="D9" s="4">
        <v>182.733</v>
      </c>
      <c r="E9">
        <v>18273</v>
      </c>
    </row>
    <row r="10" spans="1:5" x14ac:dyDescent="0.25">
      <c r="A10" t="s">
        <v>176</v>
      </c>
      <c r="B10" t="s">
        <v>204</v>
      </c>
      <c r="C10" s="4">
        <v>162.958</v>
      </c>
      <c r="D10" s="4">
        <v>169.994</v>
      </c>
      <c r="E10">
        <v>16296</v>
      </c>
    </row>
    <row r="11" spans="1:5" x14ac:dyDescent="0.25">
      <c r="A11" t="s">
        <v>198</v>
      </c>
      <c r="B11" t="s">
        <v>204</v>
      </c>
      <c r="C11" s="4">
        <v>157.81899999999999</v>
      </c>
      <c r="D11" s="4">
        <v>158.56299999999999</v>
      </c>
      <c r="E11">
        <v>15782</v>
      </c>
    </row>
    <row r="12" spans="1:5" x14ac:dyDescent="0.25">
      <c r="A12" t="s">
        <v>190</v>
      </c>
      <c r="B12" t="s">
        <v>204</v>
      </c>
      <c r="C12" t="s">
        <v>175</v>
      </c>
      <c r="D12" s="4">
        <v>139</v>
      </c>
    </row>
    <row r="13" spans="1:5" x14ac:dyDescent="0.25">
      <c r="A13" t="s">
        <v>183</v>
      </c>
      <c r="B13" t="s">
        <v>200</v>
      </c>
      <c r="C13" s="4">
        <v>112.791</v>
      </c>
      <c r="D13" s="4">
        <v>125.398</v>
      </c>
      <c r="E13">
        <v>11279</v>
      </c>
    </row>
    <row r="14" spans="1:5" x14ac:dyDescent="0.25">
      <c r="A14" t="s">
        <v>180</v>
      </c>
      <c r="B14" t="s">
        <v>200</v>
      </c>
      <c r="C14" s="4">
        <v>116.34399999999999</v>
      </c>
      <c r="D14" s="4">
        <v>116.982</v>
      </c>
      <c r="E14">
        <v>11634</v>
      </c>
    </row>
    <row r="15" spans="1:5" x14ac:dyDescent="0.25">
      <c r="A15" t="s">
        <v>189</v>
      </c>
      <c r="B15" t="s">
        <v>200</v>
      </c>
      <c r="C15" s="4">
        <v>75.084999999999994</v>
      </c>
      <c r="D15" s="4">
        <v>75.084999999999994</v>
      </c>
      <c r="E15">
        <v>7509</v>
      </c>
    </row>
    <row r="16" spans="1:5" x14ac:dyDescent="0.25">
      <c r="A16" t="s">
        <v>197</v>
      </c>
      <c r="B16" t="s">
        <v>204</v>
      </c>
      <c r="C16" s="4">
        <v>59.774999999999999</v>
      </c>
      <c r="D16" s="4">
        <v>59.774999999999999</v>
      </c>
      <c r="E16">
        <v>5978</v>
      </c>
    </row>
    <row r="17" spans="1:5" x14ac:dyDescent="0.25">
      <c r="A17" t="s">
        <v>184</v>
      </c>
    </row>
    <row r="18" spans="1:5" x14ac:dyDescent="0.25">
      <c r="A18" t="s">
        <v>170</v>
      </c>
      <c r="B18" t="s">
        <v>171</v>
      </c>
      <c r="C18" t="s">
        <v>172</v>
      </c>
      <c r="D18" t="s">
        <v>173</v>
      </c>
    </row>
    <row r="19" spans="1:5" x14ac:dyDescent="0.25">
      <c r="A19" t="s">
        <v>185</v>
      </c>
      <c r="B19" t="s">
        <v>200</v>
      </c>
      <c r="C19" s="4">
        <v>962.44200000000001</v>
      </c>
      <c r="D19" s="4">
        <v>962.44200000000001</v>
      </c>
      <c r="E19">
        <v>96244</v>
      </c>
    </row>
    <row r="20" spans="1:5" x14ac:dyDescent="0.25">
      <c r="A20" t="s">
        <v>186</v>
      </c>
      <c r="B20" t="s">
        <v>204</v>
      </c>
      <c r="C20" t="s">
        <v>175</v>
      </c>
      <c r="D20" s="4">
        <v>500</v>
      </c>
    </row>
    <row r="21" spans="1:5" x14ac:dyDescent="0.25">
      <c r="A21" t="s">
        <v>191</v>
      </c>
      <c r="B21" t="s">
        <v>204</v>
      </c>
      <c r="C21" t="s">
        <v>175</v>
      </c>
      <c r="D21" s="4">
        <v>137</v>
      </c>
    </row>
    <row r="22" spans="1:5" x14ac:dyDescent="0.25">
      <c r="A22" t="s">
        <v>177</v>
      </c>
    </row>
    <row r="23" spans="1:5" x14ac:dyDescent="0.25">
      <c r="A23" t="s">
        <v>170</v>
      </c>
      <c r="B23" t="s">
        <v>171</v>
      </c>
      <c r="C23" t="s">
        <v>172</v>
      </c>
      <c r="D23" t="s">
        <v>173</v>
      </c>
    </row>
    <row r="24" spans="1:5" x14ac:dyDescent="0.25">
      <c r="A24" t="s">
        <v>192</v>
      </c>
      <c r="B24" t="s">
        <v>204</v>
      </c>
      <c r="C24" s="4">
        <v>258.05599999999998</v>
      </c>
      <c r="D24" s="4">
        <v>258.05599999999998</v>
      </c>
      <c r="E24">
        <v>25806</v>
      </c>
    </row>
    <row r="25" spans="1:5" x14ac:dyDescent="0.25">
      <c r="A25" t="s">
        <v>187</v>
      </c>
      <c r="B25" t="s">
        <v>205</v>
      </c>
      <c r="C25" t="s">
        <v>175</v>
      </c>
      <c r="D25" s="4">
        <v>1.036</v>
      </c>
    </row>
    <row r="26" spans="1:5" x14ac:dyDescent="0.25">
      <c r="E26">
        <f>+SUM(E2:E25)</f>
        <v>5566949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Ros</dc:creator>
  <cp:lastModifiedBy>Maximiliano Ros</cp:lastModifiedBy>
  <dcterms:created xsi:type="dcterms:W3CDTF">2021-12-05T22:31:15Z</dcterms:created>
  <dcterms:modified xsi:type="dcterms:W3CDTF">2021-12-08T05:17:54Z</dcterms:modified>
</cp:coreProperties>
</file>