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d\Simulacion\Tps\TP_Campo\"/>
    </mc:Choice>
  </mc:AlternateContent>
  <bookViews>
    <workbookView xWindow="0" yWindow="0" windowWidth="20490" windowHeight="7755" activeTab="3"/>
  </bookViews>
  <sheets>
    <sheet name="Muestra" sheetId="5" r:id="rId1"/>
    <sheet name="Arribo" sheetId="6" r:id="rId2"/>
    <sheet name="Servicio" sheetId="11" r:id="rId3"/>
    <sheet name="TestServicio" sheetId="18" r:id="rId4"/>
    <sheet name="TestArribo" sheetId="19" r:id="rId5"/>
  </sheets>
  <definedNames>
    <definedName name="_xlnm._FilterDatabase" localSheetId="0" hidden="1">Muestra!$R$4:$R$103</definedName>
  </definedNames>
  <calcPr calcId="152511"/>
</workbook>
</file>

<file path=xl/calcChain.xml><?xml version="1.0" encoding="utf-8"?>
<calcChain xmlns="http://schemas.openxmlformats.org/spreadsheetml/2006/main">
  <c r="G4" i="19" l="1"/>
  <c r="G5" i="19"/>
  <c r="G6" i="19"/>
  <c r="G7" i="19"/>
  <c r="G3" i="19"/>
  <c r="F4" i="19"/>
  <c r="F5" i="19"/>
  <c r="F6" i="19"/>
  <c r="F3" i="19"/>
  <c r="D4" i="19"/>
  <c r="D5" i="19"/>
  <c r="D6" i="19"/>
  <c r="D7" i="19"/>
  <c r="D3" i="19"/>
  <c r="C8" i="19"/>
  <c r="I7" i="19"/>
  <c r="I6" i="19"/>
  <c r="J6" i="19" s="1"/>
  <c r="I5" i="19"/>
  <c r="J5" i="19" s="1"/>
  <c r="I4" i="19"/>
  <c r="J4" i="19" s="1"/>
  <c r="I3" i="19"/>
  <c r="J3" i="19" s="1"/>
  <c r="E3" i="19"/>
  <c r="F4" i="18"/>
  <c r="F5" i="18"/>
  <c r="F6" i="18"/>
  <c r="F7" i="18"/>
  <c r="F3" i="18"/>
  <c r="C9" i="18"/>
  <c r="G8" i="18"/>
  <c r="I8" i="18" s="1"/>
  <c r="J8" i="18" s="1"/>
  <c r="D8" i="18"/>
  <c r="G7" i="18"/>
  <c r="I7" i="18" s="1"/>
  <c r="J7" i="18" s="1"/>
  <c r="D7" i="18"/>
  <c r="G6" i="18"/>
  <c r="I6" i="18" s="1"/>
  <c r="J6" i="18" s="1"/>
  <c r="D6" i="18"/>
  <c r="I5" i="18"/>
  <c r="G5" i="18"/>
  <c r="D5" i="18"/>
  <c r="G4" i="18"/>
  <c r="I4" i="18" s="1"/>
  <c r="J4" i="18" s="1"/>
  <c r="D4" i="18"/>
  <c r="G3" i="18"/>
  <c r="I3" i="18" s="1"/>
  <c r="J3" i="18" s="1"/>
  <c r="J9" i="18" s="1"/>
  <c r="D3" i="18"/>
  <c r="E3" i="18" s="1"/>
  <c r="E4" i="19" l="1"/>
  <c r="J8" i="19"/>
  <c r="E5" i="19"/>
  <c r="D8" i="19"/>
  <c r="E4" i="18"/>
  <c r="D9" i="18"/>
  <c r="E6" i="19" l="1"/>
  <c r="E5" i="18"/>
  <c r="E7" i="19" l="1"/>
  <c r="E6" i="18"/>
  <c r="E7" i="18" l="1"/>
  <c r="E8" i="18" l="1"/>
  <c r="E102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4" i="5"/>
  <c r="K4" i="5" l="1"/>
  <c r="L4" i="5"/>
  <c r="M4" i="5"/>
  <c r="N4" i="5"/>
</calcChain>
</file>

<file path=xl/sharedStrings.xml><?xml version="1.0" encoding="utf-8"?>
<sst xmlns="http://schemas.openxmlformats.org/spreadsheetml/2006/main" count="76" uniqueCount="46">
  <si>
    <t>Arribo</t>
  </si>
  <si>
    <t>Partida</t>
  </si>
  <si>
    <t>N°</t>
  </si>
  <si>
    <t>T servicio</t>
  </si>
  <si>
    <t>Cola</t>
  </si>
  <si>
    <t>T Espera</t>
  </si>
  <si>
    <t>T entre arribos</t>
  </si>
  <si>
    <t>Tiempo de Servicio</t>
  </si>
  <si>
    <t>Intervalos T Arribos</t>
  </si>
  <si>
    <t>Frequencia</t>
  </si>
  <si>
    <t>Tiempo de  Arribos</t>
  </si>
  <si>
    <t>Frecuencia</t>
  </si>
  <si>
    <t>Intervalos Servicio</t>
  </si>
  <si>
    <t>T. Servicio</t>
  </si>
  <si>
    <t>T.Arribo</t>
  </si>
  <si>
    <t>Max</t>
  </si>
  <si>
    <t>Min</t>
  </si>
  <si>
    <t>Valores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</si>
  <si>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</si>
  <si>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</si>
  <si>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</si>
  <si>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</si>
  <si>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</si>
  <si>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</si>
  <si>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</si>
  <si>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</si>
  <si>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</si>
  <si>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</si>
  <si>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</si>
  <si>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</si>
  <si>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</si>
  <si>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Clase</t>
  </si>
  <si>
    <t>y mayor...</t>
  </si>
  <si>
    <t>F. Absoluta</t>
  </si>
  <si>
    <t>F.Relativa</t>
  </si>
  <si>
    <t>F.r.Acumulada</t>
  </si>
  <si>
    <r>
      <t>(-ln(1-frA))/(</t>
    </r>
    <r>
      <rPr>
        <b/>
        <sz val="11"/>
        <color theme="1"/>
        <rFont val="Calibri"/>
        <family val="2"/>
      </rPr>
      <t>ʎ</t>
    </r>
    <r>
      <rPr>
        <b/>
        <sz val="11"/>
        <color theme="1"/>
        <rFont val="Calibri"/>
        <family val="2"/>
        <scheme val="minor"/>
      </rPr>
      <t>)</t>
    </r>
  </si>
  <si>
    <t>Oi</t>
  </si>
  <si>
    <t>Ei</t>
  </si>
  <si>
    <t>(Ei-0i)^2</t>
  </si>
  <si>
    <t>((Ei-Oi)^2)/Ei</t>
  </si>
  <si>
    <t>Total</t>
  </si>
  <si>
    <t>x^2 de tabla</t>
  </si>
  <si>
    <t>x^2</t>
  </si>
  <si>
    <t>X^2 de tabla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</si>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</sst>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4" fontId="0" fillId="0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9" xfId="0" applyFill="1" applyBorder="1" applyAlignment="1"/>
    <xf numFmtId="0" fontId="3" fillId="0" borderId="2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64" fontId="0" fillId="0" borderId="1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2" xfId="0" applyFill="1" applyBorder="1" applyAlignment="1"/>
    <xf numFmtId="0" fontId="0" fillId="0" borderId="2" xfId="0" applyFill="1" applyBorder="1" applyAlignment="1"/>
    <xf numFmtId="0" fontId="0" fillId="0" borderId="13" xfId="0" applyFill="1" applyBorder="1" applyAlignment="1"/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8" xfId="0" applyFill="1" applyBorder="1" applyAlignment="1"/>
    <xf numFmtId="164" fontId="0" fillId="0" borderId="14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14" xfId="0" applyNumberForma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4" fontId="0" fillId="0" borderId="0" xfId="0" applyNumberFormat="1" applyFill="1" applyBorder="1" applyAlignment="1"/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2" fontId="1" fillId="0" borderId="12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6" borderId="7" xfId="0" applyNumberFormat="1" applyFont="1" applyFill="1" applyBorder="1" applyAlignment="1">
      <alignment horizontal="center"/>
    </xf>
    <xf numFmtId="2" fontId="1" fillId="0" borderId="14" xfId="0" applyNumberFormat="1" applyFon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/>
    <xf numFmtId="165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4" borderId="1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Histograma de Frecuencia</a:t>
            </a:r>
          </a:p>
          <a:p>
            <a:pPr>
              <a:defRPr/>
            </a:pPr>
            <a:r>
              <a:rPr lang="en-US"/>
              <a:t>de tiempos</a:t>
            </a:r>
            <a:r>
              <a:rPr lang="en-US" baseline="0"/>
              <a:t> entre arribos </a:t>
            </a:r>
            <a:endParaRPr lang="en-US"/>
          </a:p>
        </c:rich>
      </c:tx>
      <c:layout>
        <c:manualLayout>
          <c:xMode val="edge"/>
          <c:yMode val="edge"/>
          <c:x val="0.29020069797139064"/>
          <c:y val="2.3255806855946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967899695991"/>
          <c:y val="0.19450935809890235"/>
          <c:w val="0.70346362280254537"/>
          <c:h val="0.61883830871295642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Arribo!$B$3:$B$7</c:f>
              <c:numCache>
                <c:formatCode>General</c:formatCode>
                <c:ptCount val="5"/>
                <c:pt idx="0">
                  <c:v>0.80399999999999994</c:v>
                </c:pt>
                <c:pt idx="1">
                  <c:v>1.6079999999999999</c:v>
                </c:pt>
                <c:pt idx="2">
                  <c:v>2.4119999999999999</c:v>
                </c:pt>
                <c:pt idx="3">
                  <c:v>3.2159999999999997</c:v>
                </c:pt>
                <c:pt idx="4">
                  <c:v>4.0199999999999996</c:v>
                </c:pt>
              </c:numCache>
            </c:numRef>
          </c:cat>
          <c:val>
            <c:numRef>
              <c:f>Arribo!$C$3:$C$7</c:f>
              <c:numCache>
                <c:formatCode>General</c:formatCode>
                <c:ptCount val="5"/>
                <c:pt idx="0">
                  <c:v>50</c:v>
                </c:pt>
                <c:pt idx="1">
                  <c:v>27</c:v>
                </c:pt>
                <c:pt idx="2">
                  <c:v>17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4082016"/>
        <c:axId val="354080056"/>
      </c:barChart>
      <c:catAx>
        <c:axId val="3540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80056"/>
        <c:crosses val="autoZero"/>
        <c:auto val="1"/>
        <c:lblAlgn val="ctr"/>
        <c:lblOffset val="100"/>
        <c:noMultiLvlLbl val="0"/>
      </c:catAx>
      <c:valAx>
        <c:axId val="354080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82016"/>
        <c:crosses val="autoZero"/>
        <c:crossBetween val="between"/>
      </c:valAx>
      <c:spPr>
        <a:pattFill prst="ltVert">
          <a:fgClr>
            <a:schemeClr val="bg2">
              <a:lumMod val="90000"/>
            </a:schemeClr>
          </a:fgClr>
          <a:bgClr>
            <a:schemeClr val="bg1"/>
          </a:bgClr>
        </a:pattFill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  <a:alpha val="85000"/>
      </a:schemeClr>
    </a:solidFill>
    <a:ln w="285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Arribo!$B$25:$B$30</c:f>
              <c:strCache>
                <c:ptCount val="6"/>
                <c:pt idx="0">
                  <c:v>0,70</c:v>
                </c:pt>
                <c:pt idx="1">
                  <c:v>1,49</c:v>
                </c:pt>
                <c:pt idx="2">
                  <c:v>2,84</c:v>
                </c:pt>
                <c:pt idx="3">
                  <c:v>4,02</c:v>
                </c:pt>
                <c:pt idx="4">
                  <c:v>4,66</c:v>
                </c:pt>
                <c:pt idx="5">
                  <c:v>y mayor...</c:v>
                </c:pt>
              </c:strCache>
            </c:strRef>
          </c:cat>
          <c:val>
            <c:numRef>
              <c:f>Arribo!$C$25:$C$30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21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84368"/>
        <c:axId val="354083584"/>
      </c:barChart>
      <c:catAx>
        <c:axId val="35408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83584"/>
        <c:crosses val="autoZero"/>
        <c:auto val="1"/>
        <c:lblAlgn val="ctr"/>
        <c:lblOffset val="100"/>
        <c:noMultiLvlLbl val="0"/>
      </c:catAx>
      <c:valAx>
        <c:axId val="35408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8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Histograma de Frecuencia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de tiempos de servicio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15499677824204"/>
          <c:y val="0.2698004385068119"/>
          <c:w val="0.70609390133034244"/>
          <c:h val="0.59408629210090058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Servicio!$B$3:$B$8</c:f>
              <c:numCache>
                <c:formatCode>0.000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3.76</c:v>
                </c:pt>
              </c:numCache>
            </c:numRef>
          </c:cat>
          <c:val>
            <c:numRef>
              <c:f>Servicio!$C$3:$C$8</c:f>
              <c:numCache>
                <c:formatCode>General</c:formatCode>
                <c:ptCount val="6"/>
                <c:pt idx="0">
                  <c:v>30</c:v>
                </c:pt>
                <c:pt idx="1">
                  <c:v>27</c:v>
                </c:pt>
                <c:pt idx="2">
                  <c:v>22</c:v>
                </c:pt>
                <c:pt idx="3">
                  <c:v>14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4077312"/>
        <c:axId val="354078880"/>
      </c:barChart>
      <c:catAx>
        <c:axId val="3540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Intervalos</a:t>
                </a:r>
                <a:r>
                  <a:rPr lang="en-US" baseline="0"/>
                  <a:t> de Tiempos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4078880"/>
        <c:crosses val="autoZero"/>
        <c:auto val="1"/>
        <c:lblAlgn val="ctr"/>
        <c:lblOffset val="100"/>
        <c:noMultiLvlLbl val="0"/>
      </c:catAx>
      <c:valAx>
        <c:axId val="3540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77312"/>
        <c:crosses val="autoZero"/>
        <c:crossBetween val="between"/>
      </c:valAx>
      <c:spPr>
        <a:pattFill prst="ltVert">
          <a:fgClr>
            <a:schemeClr val="bg1">
              <a:lumMod val="85000"/>
            </a:schemeClr>
          </a:fgClr>
          <a:bgClr>
            <a:schemeClr val="bg1"/>
          </a:bgClr>
        </a:pattFill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  <a:alpha val="92000"/>
      </a:schemeClr>
    </a:solidFill>
    <a:ln w="19050" cmpd="sng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Servicio!$B$20:$B$26</c:f>
              <c:strCache>
                <c:ptCount val="7"/>
                <c:pt idx="0">
                  <c:v>0,349</c:v>
                </c:pt>
                <c:pt idx="1">
                  <c:v>0,826</c:v>
                </c:pt>
                <c:pt idx="2">
                  <c:v>1,527</c:v>
                </c:pt>
                <c:pt idx="3">
                  <c:v>2,602</c:v>
                </c:pt>
                <c:pt idx="4">
                  <c:v>3,431</c:v>
                </c:pt>
                <c:pt idx="5">
                  <c:v>3,760</c:v>
                </c:pt>
                <c:pt idx="6">
                  <c:v>y mayor...</c:v>
                </c:pt>
              </c:strCache>
            </c:strRef>
          </c:cat>
          <c:val>
            <c:numRef>
              <c:f>Servicio!$C$20:$C$26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78096"/>
        <c:axId val="354079272"/>
      </c:barChart>
      <c:catAx>
        <c:axId val="35407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79272"/>
        <c:crosses val="autoZero"/>
        <c:auto val="1"/>
        <c:lblAlgn val="ctr"/>
        <c:lblOffset val="100"/>
        <c:noMultiLvlLbl val="0"/>
      </c:catAx>
      <c:valAx>
        <c:axId val="35407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07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161924</xdr:rowOff>
    </xdr:from>
    <xdr:to>
      <xdr:col>17</xdr:col>
      <xdr:colOff>419100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0</xdr:rowOff>
    </xdr:from>
    <xdr:to>
      <xdr:col>11</xdr:col>
      <xdr:colOff>571500</xdr:colOff>
      <xdr:row>31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219075</xdr:rowOff>
    </xdr:from>
    <xdr:to>
      <xdr:col>16</xdr:col>
      <xdr:colOff>38101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28575</xdr:rowOff>
    </xdr:from>
    <xdr:to>
      <xdr:col>10</xdr:col>
      <xdr:colOff>57150</xdr:colOff>
      <xdr:row>28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3"/>
  <sheetViews>
    <sheetView topLeftCell="A94" workbookViewId="0">
      <selection activeCell="M11" sqref="M11:N11"/>
    </sheetView>
  </sheetViews>
  <sheetFormatPr baseColWidth="10" defaultColWidth="11.42578125" defaultRowHeight="15" x14ac:dyDescent="0.25"/>
  <cols>
    <col min="1" max="1" width="6.42578125" bestFit="1" customWidth="1"/>
    <col min="2" max="2" width="4" bestFit="1" customWidth="1"/>
    <col min="3" max="3" width="7" bestFit="1" customWidth="1"/>
    <col min="4" max="4" width="7.28515625" bestFit="1" customWidth="1"/>
    <col min="5" max="5" width="9.28515625" bestFit="1" customWidth="1"/>
    <col min="6" max="6" width="11.85546875" bestFit="1" customWidth="1"/>
    <col min="7" max="7" width="8.28515625" bestFit="1" customWidth="1"/>
    <col min="8" max="8" width="13.5703125" customWidth="1"/>
    <col min="9" max="9" width="6.42578125" bestFit="1" customWidth="1"/>
  </cols>
  <sheetData>
    <row r="1" spans="2:18" ht="15.75" thickBot="1" x14ac:dyDescent="0.3"/>
    <row r="2" spans="2:18" ht="15.75" thickBot="1" x14ac:dyDescent="0.3">
      <c r="B2" s="87" t="s">
        <v>2</v>
      </c>
      <c r="C2" s="4" t="s">
        <v>0</v>
      </c>
      <c r="D2" s="4" t="s">
        <v>1</v>
      </c>
      <c r="E2" s="4" t="s">
        <v>3</v>
      </c>
      <c r="F2" s="4" t="s">
        <v>4</v>
      </c>
      <c r="G2" s="4" t="s">
        <v>5</v>
      </c>
      <c r="H2" s="5" t="s">
        <v>6</v>
      </c>
      <c r="K2" s="89" t="s">
        <v>13</v>
      </c>
      <c r="L2" s="90"/>
      <c r="M2" s="90" t="s">
        <v>14</v>
      </c>
      <c r="N2" s="91"/>
    </row>
    <row r="3" spans="2:18" ht="15.75" thickBot="1" x14ac:dyDescent="0.3">
      <c r="B3" s="86">
        <v>1</v>
      </c>
      <c r="C3" s="3">
        <v>0</v>
      </c>
      <c r="D3" s="3">
        <v>1.03</v>
      </c>
      <c r="E3" s="7">
        <v>1.03</v>
      </c>
      <c r="F3" s="13">
        <v>8</v>
      </c>
      <c r="G3" s="3">
        <v>0</v>
      </c>
      <c r="H3" s="10">
        <v>0</v>
      </c>
      <c r="K3" s="25" t="s">
        <v>15</v>
      </c>
      <c r="L3" s="26" t="s">
        <v>16</v>
      </c>
      <c r="M3" s="26" t="s">
        <v>15</v>
      </c>
      <c r="N3" s="27" t="s">
        <v>16</v>
      </c>
    </row>
    <row r="4" spans="2:18" ht="15.75" thickBot="1" x14ac:dyDescent="0.3">
      <c r="B4" s="84">
        <v>2</v>
      </c>
      <c r="C4" s="1">
        <v>1.2</v>
      </c>
      <c r="D4" s="1">
        <v>3.11</v>
      </c>
      <c r="E4" s="8">
        <f>(IF(C4&gt;D3,D4-C4,D4-D3))</f>
        <v>1.91</v>
      </c>
      <c r="F4" s="14">
        <v>8</v>
      </c>
      <c r="G4" s="1">
        <f>IF(C4&gt;D3,C4-D3,D3-C4)</f>
        <v>0.16999999999999993</v>
      </c>
      <c r="H4" s="11">
        <f>C4-C3</f>
        <v>1.2</v>
      </c>
      <c r="K4" s="28">
        <f>MAX(E3:E102)</f>
        <v>3.759999999999998</v>
      </c>
      <c r="L4" s="29">
        <f>MIN(E3:E102)</f>
        <v>6.0000000000002274E-2</v>
      </c>
      <c r="M4" s="29">
        <f>MAX(H3:H102)</f>
        <v>4.0199999999999996</v>
      </c>
      <c r="N4" s="30">
        <f>MIN(H3:H102)</f>
        <v>0</v>
      </c>
      <c r="R4" s="16"/>
    </row>
    <row r="5" spans="2:18" ht="15.75" thickBot="1" x14ac:dyDescent="0.3">
      <c r="B5" s="84">
        <v>3</v>
      </c>
      <c r="C5" s="1">
        <v>3.24</v>
      </c>
      <c r="D5" s="1">
        <v>4.09</v>
      </c>
      <c r="E5" s="8">
        <f t="shared" ref="E5:E68" si="0">(IF(C5&gt;D4,D5-C5,D5-D4))</f>
        <v>0.84999999999999964</v>
      </c>
      <c r="F5" s="14">
        <v>9</v>
      </c>
      <c r="G5" s="1">
        <f t="shared" ref="G5:G68" si="1">IF(C5&gt;D4,C5-D4,D4-C5)</f>
        <v>0.13000000000000034</v>
      </c>
      <c r="H5" s="11">
        <f t="shared" ref="H5:H68" si="2">C5-C4</f>
        <v>2.04</v>
      </c>
      <c r="K5" s="92" t="s">
        <v>17</v>
      </c>
      <c r="L5" s="93"/>
      <c r="M5" s="93"/>
      <c r="N5" s="94"/>
      <c r="R5" s="16"/>
    </row>
    <row r="6" spans="2:18" x14ac:dyDescent="0.25">
      <c r="B6" s="84">
        <v>4</v>
      </c>
      <c r="C6" s="1">
        <v>3.41</v>
      </c>
      <c r="D6" s="1">
        <v>4.5</v>
      </c>
      <c r="E6" s="8">
        <f t="shared" si="0"/>
        <v>0.41000000000000014</v>
      </c>
      <c r="F6" s="14">
        <v>10</v>
      </c>
      <c r="G6" s="1">
        <f t="shared" si="1"/>
        <v>0.67999999999999972</v>
      </c>
      <c r="H6" s="11">
        <f t="shared" si="2"/>
        <v>0.16999999999999993</v>
      </c>
      <c r="K6" s="95">
        <v>0.5</v>
      </c>
      <c r="L6" s="96"/>
      <c r="M6" s="101">
        <v>0.80399999999999994</v>
      </c>
      <c r="N6" s="96"/>
      <c r="R6" s="16"/>
    </row>
    <row r="7" spans="2:18" x14ac:dyDescent="0.25">
      <c r="B7" s="84">
        <v>5</v>
      </c>
      <c r="C7" s="24">
        <v>4.55</v>
      </c>
      <c r="D7" s="24">
        <v>5.2</v>
      </c>
      <c r="E7" s="8">
        <f t="shared" si="0"/>
        <v>0.65000000000000036</v>
      </c>
      <c r="F7" s="14">
        <v>7</v>
      </c>
      <c r="G7" s="24">
        <f t="shared" si="1"/>
        <v>4.9999999999999822E-2</v>
      </c>
      <c r="H7" s="11">
        <f t="shared" si="2"/>
        <v>1.1399999999999997</v>
      </c>
      <c r="J7" s="16"/>
      <c r="K7" s="97">
        <v>1</v>
      </c>
      <c r="L7" s="98"/>
      <c r="M7" s="102">
        <v>1.6079999999999999</v>
      </c>
      <c r="N7" s="98"/>
      <c r="R7" s="16"/>
    </row>
    <row r="8" spans="2:18" x14ac:dyDescent="0.25">
      <c r="B8" s="84">
        <v>6</v>
      </c>
      <c r="C8" s="24">
        <v>5</v>
      </c>
      <c r="D8" s="24">
        <v>5.58</v>
      </c>
      <c r="E8" s="8">
        <f t="shared" si="0"/>
        <v>0.37999999999999989</v>
      </c>
      <c r="F8" s="14">
        <v>7</v>
      </c>
      <c r="G8" s="24">
        <f t="shared" si="1"/>
        <v>0.20000000000000018</v>
      </c>
      <c r="H8" s="11">
        <f t="shared" si="2"/>
        <v>0.45000000000000018</v>
      </c>
      <c r="J8" s="16"/>
      <c r="K8" s="97">
        <v>1.5</v>
      </c>
      <c r="L8" s="98"/>
      <c r="M8" s="102">
        <v>2.4119999999999999</v>
      </c>
      <c r="N8" s="98"/>
      <c r="R8" s="16"/>
    </row>
    <row r="9" spans="2:18" x14ac:dyDescent="0.25">
      <c r="B9" s="84">
        <v>7</v>
      </c>
      <c r="C9" s="24">
        <v>7.27</v>
      </c>
      <c r="D9" s="24">
        <v>8.57</v>
      </c>
      <c r="E9" s="8">
        <f t="shared" si="0"/>
        <v>1.3000000000000007</v>
      </c>
      <c r="F9" s="14">
        <v>8</v>
      </c>
      <c r="G9" s="24">
        <f t="shared" si="1"/>
        <v>1.6899999999999995</v>
      </c>
      <c r="H9" s="11">
        <f t="shared" si="2"/>
        <v>2.2699999999999996</v>
      </c>
      <c r="J9" s="16"/>
      <c r="K9" s="97">
        <v>2</v>
      </c>
      <c r="L9" s="98"/>
      <c r="M9" s="102">
        <v>3.2159999999999997</v>
      </c>
      <c r="N9" s="98"/>
      <c r="R9" s="16"/>
    </row>
    <row r="10" spans="2:18" x14ac:dyDescent="0.25">
      <c r="B10" s="84">
        <v>8</v>
      </c>
      <c r="C10" s="24">
        <v>9.0500000000000007</v>
      </c>
      <c r="D10" s="24">
        <v>10.08</v>
      </c>
      <c r="E10" s="8">
        <f t="shared" si="0"/>
        <v>1.0299999999999994</v>
      </c>
      <c r="F10" s="14">
        <v>1</v>
      </c>
      <c r="G10" s="24">
        <f t="shared" si="1"/>
        <v>0.48000000000000043</v>
      </c>
      <c r="H10" s="11">
        <f t="shared" si="2"/>
        <v>1.7800000000000011</v>
      </c>
      <c r="J10" s="16"/>
      <c r="K10" s="97">
        <v>2.5</v>
      </c>
      <c r="L10" s="98"/>
      <c r="M10" s="102">
        <v>4.0199999999999996</v>
      </c>
      <c r="N10" s="98"/>
      <c r="R10" s="16"/>
    </row>
    <row r="11" spans="2:18" ht="15.75" thickBot="1" x14ac:dyDescent="0.3">
      <c r="B11" s="84">
        <v>9</v>
      </c>
      <c r="C11" s="1">
        <v>10.4</v>
      </c>
      <c r="D11" s="1">
        <v>12.23</v>
      </c>
      <c r="E11" s="8">
        <f t="shared" si="0"/>
        <v>1.83</v>
      </c>
      <c r="F11" s="14">
        <v>8</v>
      </c>
      <c r="G11" s="1">
        <f t="shared" si="1"/>
        <v>0.32000000000000028</v>
      </c>
      <c r="H11" s="11">
        <f t="shared" si="2"/>
        <v>1.3499999999999996</v>
      </c>
      <c r="J11" s="16"/>
      <c r="K11" s="99">
        <v>3.76</v>
      </c>
      <c r="L11" s="100"/>
      <c r="M11" s="103"/>
      <c r="N11" s="100"/>
      <c r="R11" s="16"/>
    </row>
    <row r="12" spans="2:18" x14ac:dyDescent="0.25">
      <c r="B12" s="84">
        <v>10</v>
      </c>
      <c r="C12" s="1">
        <v>11.19</v>
      </c>
      <c r="D12" s="1">
        <v>13.05</v>
      </c>
      <c r="E12" s="8">
        <f t="shared" si="0"/>
        <v>0.82000000000000028</v>
      </c>
      <c r="F12" s="14">
        <v>9</v>
      </c>
      <c r="G12" s="1">
        <f t="shared" si="1"/>
        <v>1.0400000000000009</v>
      </c>
      <c r="H12" s="11">
        <f t="shared" si="2"/>
        <v>0.78999999999999915</v>
      </c>
      <c r="J12" s="16"/>
      <c r="R12" s="16"/>
    </row>
    <row r="13" spans="2:18" x14ac:dyDescent="0.25">
      <c r="B13" s="84">
        <v>11</v>
      </c>
      <c r="C13" s="1">
        <v>11.58</v>
      </c>
      <c r="D13" s="1">
        <v>13.3</v>
      </c>
      <c r="E13" s="8">
        <f t="shared" si="0"/>
        <v>0.25</v>
      </c>
      <c r="F13" s="14">
        <v>10</v>
      </c>
      <c r="G13" s="1">
        <f t="shared" si="1"/>
        <v>1.4700000000000006</v>
      </c>
      <c r="H13" s="11">
        <f t="shared" si="2"/>
        <v>0.39000000000000057</v>
      </c>
      <c r="J13" s="16"/>
      <c r="R13" s="16"/>
    </row>
    <row r="14" spans="2:18" x14ac:dyDescent="0.25">
      <c r="B14" s="84">
        <v>12</v>
      </c>
      <c r="C14" s="1">
        <v>12.37</v>
      </c>
      <c r="D14" s="1">
        <v>15.19</v>
      </c>
      <c r="E14" s="8">
        <f t="shared" si="0"/>
        <v>1.8899999999999988</v>
      </c>
      <c r="F14" s="14">
        <v>11</v>
      </c>
      <c r="G14" s="1">
        <f t="shared" si="1"/>
        <v>0.93000000000000149</v>
      </c>
      <c r="H14" s="11">
        <f t="shared" si="2"/>
        <v>0.78999999999999915</v>
      </c>
      <c r="J14" s="16"/>
      <c r="R14" s="16"/>
    </row>
    <row r="15" spans="2:18" x14ac:dyDescent="0.25">
      <c r="B15" s="84">
        <v>13</v>
      </c>
      <c r="C15" s="1">
        <v>13.21</v>
      </c>
      <c r="D15" s="1">
        <v>15.5</v>
      </c>
      <c r="E15" s="8">
        <f t="shared" si="0"/>
        <v>0.3100000000000005</v>
      </c>
      <c r="F15" s="14">
        <v>11</v>
      </c>
      <c r="G15" s="1">
        <f t="shared" si="1"/>
        <v>1.9799999999999986</v>
      </c>
      <c r="H15" s="11">
        <f t="shared" si="2"/>
        <v>0.84000000000000163</v>
      </c>
      <c r="J15" s="16"/>
      <c r="R15" s="16"/>
    </row>
    <row r="16" spans="2:18" x14ac:dyDescent="0.25">
      <c r="B16" s="84">
        <v>14</v>
      </c>
      <c r="C16" s="1">
        <v>14.41</v>
      </c>
      <c r="D16" s="1">
        <v>16.350000000000001</v>
      </c>
      <c r="E16" s="8">
        <f t="shared" si="0"/>
        <v>0.85000000000000142</v>
      </c>
      <c r="F16" s="14">
        <v>11</v>
      </c>
      <c r="G16" s="1">
        <f t="shared" si="1"/>
        <v>1.0899999999999999</v>
      </c>
      <c r="H16" s="11">
        <f t="shared" si="2"/>
        <v>1.1999999999999993</v>
      </c>
      <c r="J16" s="16"/>
      <c r="R16" s="16"/>
    </row>
    <row r="17" spans="2:18" x14ac:dyDescent="0.25">
      <c r="B17" s="84">
        <v>15</v>
      </c>
      <c r="C17" s="1">
        <v>14.5</v>
      </c>
      <c r="D17" s="1">
        <v>17.399999999999999</v>
      </c>
      <c r="E17" s="8">
        <f t="shared" si="0"/>
        <v>1.0499999999999972</v>
      </c>
      <c r="F17" s="14">
        <v>12</v>
      </c>
      <c r="G17" s="1">
        <f t="shared" si="1"/>
        <v>1.8500000000000014</v>
      </c>
      <c r="H17" s="11">
        <f t="shared" si="2"/>
        <v>8.9999999999999858E-2</v>
      </c>
      <c r="J17" s="16"/>
      <c r="R17" s="16"/>
    </row>
    <row r="18" spans="2:18" x14ac:dyDescent="0.25">
      <c r="B18" s="84">
        <v>16</v>
      </c>
      <c r="C18" s="1">
        <v>16</v>
      </c>
      <c r="D18" s="1">
        <v>18.350000000000001</v>
      </c>
      <c r="E18" s="8">
        <f t="shared" si="0"/>
        <v>0.95000000000000284</v>
      </c>
      <c r="F18" s="14">
        <v>11</v>
      </c>
      <c r="G18" s="1">
        <f t="shared" si="1"/>
        <v>1.3999999999999986</v>
      </c>
      <c r="H18" s="11">
        <f t="shared" si="2"/>
        <v>1.5</v>
      </c>
      <c r="R18" s="16"/>
    </row>
    <row r="19" spans="2:18" x14ac:dyDescent="0.25">
      <c r="B19" s="84">
        <v>17</v>
      </c>
      <c r="C19" s="1">
        <v>16.5</v>
      </c>
      <c r="D19" s="1">
        <v>19.5</v>
      </c>
      <c r="E19" s="8">
        <f t="shared" si="0"/>
        <v>1.1499999999999986</v>
      </c>
      <c r="F19" s="14">
        <v>11</v>
      </c>
      <c r="G19" s="1">
        <f t="shared" si="1"/>
        <v>1.8500000000000014</v>
      </c>
      <c r="H19" s="11">
        <f t="shared" si="2"/>
        <v>0.5</v>
      </c>
      <c r="R19" s="16"/>
    </row>
    <row r="20" spans="2:18" x14ac:dyDescent="0.25">
      <c r="B20" s="84">
        <v>18</v>
      </c>
      <c r="C20" s="1">
        <v>18.3</v>
      </c>
      <c r="D20" s="1">
        <v>20.3</v>
      </c>
      <c r="E20" s="8">
        <f t="shared" si="0"/>
        <v>0.80000000000000071</v>
      </c>
      <c r="F20" s="14">
        <v>10</v>
      </c>
      <c r="G20" s="1">
        <f t="shared" si="1"/>
        <v>1.1999999999999993</v>
      </c>
      <c r="H20" s="11">
        <f t="shared" si="2"/>
        <v>1.8000000000000007</v>
      </c>
      <c r="R20" s="16"/>
    </row>
    <row r="21" spans="2:18" x14ac:dyDescent="0.25">
      <c r="B21" s="84">
        <v>19</v>
      </c>
      <c r="C21" s="2">
        <v>19.39</v>
      </c>
      <c r="D21" s="1">
        <v>21.15</v>
      </c>
      <c r="E21" s="8">
        <f t="shared" si="0"/>
        <v>0.84999999999999787</v>
      </c>
      <c r="F21" s="14">
        <v>8</v>
      </c>
      <c r="G21" s="1">
        <f t="shared" si="1"/>
        <v>0.91000000000000014</v>
      </c>
      <c r="H21" s="11">
        <f t="shared" si="2"/>
        <v>1.0899999999999999</v>
      </c>
      <c r="R21" s="16"/>
    </row>
    <row r="22" spans="2:18" x14ac:dyDescent="0.25">
      <c r="B22" s="84">
        <v>20</v>
      </c>
      <c r="C22" s="2">
        <v>21.12</v>
      </c>
      <c r="D22" s="2">
        <v>21.58</v>
      </c>
      <c r="E22" s="8">
        <f t="shared" si="0"/>
        <v>0.42999999999999972</v>
      </c>
      <c r="F22" s="14">
        <v>7</v>
      </c>
      <c r="G22" s="1">
        <f t="shared" si="1"/>
        <v>2.9999999999997584E-2</v>
      </c>
      <c r="H22" s="11">
        <f t="shared" si="2"/>
        <v>1.7300000000000004</v>
      </c>
      <c r="R22" s="16"/>
    </row>
    <row r="23" spans="2:18" x14ac:dyDescent="0.25">
      <c r="B23" s="84">
        <v>21</v>
      </c>
      <c r="C23" s="2">
        <v>21.28</v>
      </c>
      <c r="D23" s="2">
        <v>23.02</v>
      </c>
      <c r="E23" s="8">
        <f t="shared" si="0"/>
        <v>1.4400000000000013</v>
      </c>
      <c r="F23" s="14">
        <v>8</v>
      </c>
      <c r="G23" s="1">
        <f t="shared" si="1"/>
        <v>0.29999999999999716</v>
      </c>
      <c r="H23" s="11">
        <f t="shared" si="2"/>
        <v>0.16000000000000014</v>
      </c>
      <c r="R23" s="16"/>
    </row>
    <row r="24" spans="2:18" x14ac:dyDescent="0.25">
      <c r="B24" s="84">
        <v>22</v>
      </c>
      <c r="C24" s="2">
        <v>21.5</v>
      </c>
      <c r="D24" s="2">
        <v>26.26</v>
      </c>
      <c r="E24" s="8">
        <f t="shared" si="0"/>
        <v>3.240000000000002</v>
      </c>
      <c r="F24" s="14">
        <v>9</v>
      </c>
      <c r="G24" s="1">
        <f t="shared" si="1"/>
        <v>1.5199999999999996</v>
      </c>
      <c r="H24" s="11">
        <f t="shared" si="2"/>
        <v>0.21999999999999886</v>
      </c>
      <c r="R24" s="16"/>
    </row>
    <row r="25" spans="2:18" x14ac:dyDescent="0.25">
      <c r="B25" s="84">
        <v>23</v>
      </c>
      <c r="C25" s="1">
        <v>25.52</v>
      </c>
      <c r="D25" s="2">
        <v>26.57</v>
      </c>
      <c r="E25" s="8">
        <f t="shared" si="0"/>
        <v>0.30999999999999872</v>
      </c>
      <c r="F25" s="14">
        <v>9</v>
      </c>
      <c r="G25" s="1">
        <f t="shared" si="1"/>
        <v>0.74000000000000199</v>
      </c>
      <c r="H25" s="11">
        <f t="shared" si="2"/>
        <v>4.0199999999999996</v>
      </c>
      <c r="R25" s="16"/>
    </row>
    <row r="26" spans="2:18" x14ac:dyDescent="0.25">
      <c r="B26" s="84">
        <v>24</v>
      </c>
      <c r="C26" s="1">
        <v>26.41</v>
      </c>
      <c r="D26" s="1">
        <v>28.04</v>
      </c>
      <c r="E26" s="8">
        <f t="shared" si="0"/>
        <v>1.4699999999999989</v>
      </c>
      <c r="F26" s="14">
        <v>9</v>
      </c>
      <c r="G26" s="1">
        <f t="shared" si="1"/>
        <v>0.16000000000000014</v>
      </c>
      <c r="H26" s="11">
        <f t="shared" si="2"/>
        <v>0.89000000000000057</v>
      </c>
      <c r="R26" s="16"/>
    </row>
    <row r="27" spans="2:18" x14ac:dyDescent="0.25">
      <c r="B27" s="84">
        <v>25</v>
      </c>
      <c r="C27" s="1">
        <v>27.57</v>
      </c>
      <c r="D27" s="1">
        <v>30.16</v>
      </c>
      <c r="E27" s="8">
        <f t="shared" si="0"/>
        <v>2.120000000000001</v>
      </c>
      <c r="F27" s="14">
        <v>9</v>
      </c>
      <c r="G27" s="1">
        <f t="shared" si="1"/>
        <v>0.46999999999999886</v>
      </c>
      <c r="H27" s="11">
        <f t="shared" si="2"/>
        <v>1.1600000000000001</v>
      </c>
      <c r="R27" s="16"/>
    </row>
    <row r="28" spans="2:18" x14ac:dyDescent="0.25">
      <c r="B28" s="84">
        <v>26</v>
      </c>
      <c r="C28" s="1">
        <v>28.2</v>
      </c>
      <c r="D28" s="1">
        <v>31.2</v>
      </c>
      <c r="E28" s="8">
        <f t="shared" si="0"/>
        <v>1.0399999999999991</v>
      </c>
      <c r="F28" s="14">
        <v>9</v>
      </c>
      <c r="G28" s="1">
        <f t="shared" si="1"/>
        <v>1.9600000000000009</v>
      </c>
      <c r="H28" s="11">
        <f t="shared" si="2"/>
        <v>0.62999999999999901</v>
      </c>
      <c r="R28" s="16"/>
    </row>
    <row r="29" spans="2:18" x14ac:dyDescent="0.25">
      <c r="B29" s="84">
        <v>27</v>
      </c>
      <c r="C29" s="1">
        <v>28.36</v>
      </c>
      <c r="D29" s="1">
        <v>33.17</v>
      </c>
      <c r="E29" s="8">
        <f t="shared" si="0"/>
        <v>1.9700000000000024</v>
      </c>
      <c r="F29" s="14">
        <v>10</v>
      </c>
      <c r="G29" s="1">
        <f t="shared" si="1"/>
        <v>2.84</v>
      </c>
      <c r="H29" s="11">
        <f t="shared" si="2"/>
        <v>0.16000000000000014</v>
      </c>
      <c r="R29" s="16"/>
    </row>
    <row r="30" spans="2:18" x14ac:dyDescent="0.25">
      <c r="B30" s="84">
        <v>28</v>
      </c>
      <c r="C30" s="1">
        <v>30.32</v>
      </c>
      <c r="D30" s="1">
        <v>33.479999999999997</v>
      </c>
      <c r="E30" s="8">
        <f t="shared" si="0"/>
        <v>0.30999999999999517</v>
      </c>
      <c r="F30" s="14">
        <v>9</v>
      </c>
      <c r="G30" s="1">
        <f t="shared" si="1"/>
        <v>2.8500000000000014</v>
      </c>
      <c r="H30" s="11">
        <f t="shared" si="2"/>
        <v>1.9600000000000009</v>
      </c>
      <c r="R30" s="16"/>
    </row>
    <row r="31" spans="2:18" x14ac:dyDescent="0.25">
      <c r="B31" s="84">
        <v>29</v>
      </c>
      <c r="C31" s="1">
        <v>30.51</v>
      </c>
      <c r="D31" s="1">
        <v>34.28</v>
      </c>
      <c r="E31" s="8">
        <f t="shared" si="0"/>
        <v>0.80000000000000426</v>
      </c>
      <c r="F31" s="14">
        <v>11</v>
      </c>
      <c r="G31" s="1">
        <f t="shared" si="1"/>
        <v>2.9699999999999953</v>
      </c>
      <c r="H31" s="11">
        <f t="shared" si="2"/>
        <v>0.19000000000000128</v>
      </c>
      <c r="R31" s="16"/>
    </row>
    <row r="32" spans="2:18" x14ac:dyDescent="0.25">
      <c r="B32" s="84">
        <v>30</v>
      </c>
      <c r="C32" s="1">
        <v>31.4</v>
      </c>
      <c r="D32" s="1">
        <v>35.130000000000003</v>
      </c>
      <c r="E32" s="8">
        <f t="shared" si="0"/>
        <v>0.85000000000000142</v>
      </c>
      <c r="F32" s="14">
        <v>11</v>
      </c>
      <c r="G32" s="1">
        <f t="shared" si="1"/>
        <v>2.8800000000000026</v>
      </c>
      <c r="H32" s="11">
        <f t="shared" si="2"/>
        <v>0.88999999999999702</v>
      </c>
      <c r="R32" s="16"/>
    </row>
    <row r="33" spans="2:18" x14ac:dyDescent="0.25">
      <c r="B33" s="84">
        <v>31</v>
      </c>
      <c r="C33" s="1">
        <v>31.53</v>
      </c>
      <c r="D33" s="1">
        <v>35.299999999999997</v>
      </c>
      <c r="E33" s="8">
        <f t="shared" si="0"/>
        <v>0.1699999999999946</v>
      </c>
      <c r="F33" s="14">
        <v>12</v>
      </c>
      <c r="G33" s="1">
        <f t="shared" si="1"/>
        <v>3.6000000000000014</v>
      </c>
      <c r="H33" s="11">
        <f t="shared" si="2"/>
        <v>0.13000000000000256</v>
      </c>
      <c r="R33" s="16"/>
    </row>
    <row r="34" spans="2:18" x14ac:dyDescent="0.25">
      <c r="B34" s="84">
        <v>32</v>
      </c>
      <c r="C34" s="1">
        <v>33.26</v>
      </c>
      <c r="D34" s="1">
        <v>36.15</v>
      </c>
      <c r="E34" s="8">
        <f t="shared" si="0"/>
        <v>0.85000000000000142</v>
      </c>
      <c r="F34" s="14">
        <v>9</v>
      </c>
      <c r="G34" s="1">
        <f t="shared" si="1"/>
        <v>2.0399999999999991</v>
      </c>
      <c r="H34" s="11">
        <f t="shared" si="2"/>
        <v>1.7299999999999969</v>
      </c>
      <c r="R34" s="16"/>
    </row>
    <row r="35" spans="2:18" x14ac:dyDescent="0.25">
      <c r="B35" s="84">
        <v>33</v>
      </c>
      <c r="C35" s="1">
        <v>35.43</v>
      </c>
      <c r="D35" s="1">
        <v>36.520000000000003</v>
      </c>
      <c r="E35" s="8">
        <f t="shared" si="0"/>
        <v>0.37000000000000455</v>
      </c>
      <c r="F35" s="14">
        <v>9</v>
      </c>
      <c r="G35" s="1">
        <f t="shared" si="1"/>
        <v>0.71999999999999886</v>
      </c>
      <c r="H35" s="11">
        <f t="shared" si="2"/>
        <v>2.1700000000000017</v>
      </c>
      <c r="R35" s="16"/>
    </row>
    <row r="36" spans="2:18" x14ac:dyDescent="0.25">
      <c r="B36" s="84">
        <v>34</v>
      </c>
      <c r="C36" s="1">
        <v>36</v>
      </c>
      <c r="D36" s="1">
        <v>37.08</v>
      </c>
      <c r="E36" s="8">
        <f t="shared" si="0"/>
        <v>0.55999999999999517</v>
      </c>
      <c r="F36" s="14">
        <v>10</v>
      </c>
      <c r="G36" s="1">
        <f t="shared" si="1"/>
        <v>0.52000000000000313</v>
      </c>
      <c r="H36" s="11">
        <f t="shared" si="2"/>
        <v>0.57000000000000028</v>
      </c>
      <c r="R36" s="16"/>
    </row>
    <row r="37" spans="2:18" x14ac:dyDescent="0.25">
      <c r="B37" s="84">
        <v>35</v>
      </c>
      <c r="C37" s="1">
        <v>36.31</v>
      </c>
      <c r="D37" s="1">
        <v>38.11</v>
      </c>
      <c r="E37" s="8">
        <f t="shared" si="0"/>
        <v>1.0300000000000011</v>
      </c>
      <c r="F37" s="14">
        <v>10</v>
      </c>
      <c r="G37" s="1">
        <f t="shared" si="1"/>
        <v>0.76999999999999602</v>
      </c>
      <c r="H37" s="11">
        <f t="shared" si="2"/>
        <v>0.31000000000000227</v>
      </c>
      <c r="R37" s="16"/>
    </row>
    <row r="38" spans="2:18" x14ac:dyDescent="0.25">
      <c r="B38" s="84">
        <v>36</v>
      </c>
      <c r="C38" s="1">
        <v>36.43</v>
      </c>
      <c r="D38" s="1">
        <v>38.44</v>
      </c>
      <c r="E38" s="8">
        <f t="shared" si="0"/>
        <v>0.32999999999999829</v>
      </c>
      <c r="F38" s="14">
        <v>11</v>
      </c>
      <c r="G38" s="1">
        <f t="shared" si="1"/>
        <v>1.6799999999999997</v>
      </c>
      <c r="H38" s="11">
        <f t="shared" si="2"/>
        <v>0.11999999999999744</v>
      </c>
      <c r="R38" s="16"/>
    </row>
    <row r="39" spans="2:18" x14ac:dyDescent="0.25">
      <c r="B39" s="84">
        <v>37</v>
      </c>
      <c r="C39" s="1">
        <v>37.200000000000003</v>
      </c>
      <c r="D39" s="1">
        <v>41.2</v>
      </c>
      <c r="E39" s="8">
        <f t="shared" si="0"/>
        <v>2.7600000000000051</v>
      </c>
      <c r="F39" s="14">
        <v>10</v>
      </c>
      <c r="G39" s="1">
        <f t="shared" si="1"/>
        <v>1.2399999999999949</v>
      </c>
      <c r="H39" s="11">
        <f t="shared" si="2"/>
        <v>0.77000000000000313</v>
      </c>
      <c r="R39" s="16"/>
    </row>
    <row r="40" spans="2:18" x14ac:dyDescent="0.25">
      <c r="B40" s="84">
        <v>38</v>
      </c>
      <c r="C40" s="1">
        <v>40.24</v>
      </c>
      <c r="D40" s="1">
        <v>41.54</v>
      </c>
      <c r="E40" s="8">
        <f t="shared" si="0"/>
        <v>0.33999999999999631</v>
      </c>
      <c r="F40" s="14">
        <v>9</v>
      </c>
      <c r="G40" s="1">
        <f t="shared" si="1"/>
        <v>0.96000000000000085</v>
      </c>
      <c r="H40" s="11">
        <f t="shared" si="2"/>
        <v>3.0399999999999991</v>
      </c>
      <c r="R40" s="16"/>
    </row>
    <row r="41" spans="2:18" x14ac:dyDescent="0.25">
      <c r="B41" s="84">
        <v>39</v>
      </c>
      <c r="C41" s="24">
        <v>42.49</v>
      </c>
      <c r="D41" s="24">
        <v>43</v>
      </c>
      <c r="E41" s="8">
        <f t="shared" si="0"/>
        <v>0.50999999999999801</v>
      </c>
      <c r="F41" s="14">
        <v>8</v>
      </c>
      <c r="G41" s="24">
        <f t="shared" si="1"/>
        <v>0.95000000000000284</v>
      </c>
      <c r="H41" s="11">
        <f t="shared" si="2"/>
        <v>2.25</v>
      </c>
      <c r="R41" s="16"/>
    </row>
    <row r="42" spans="2:18" x14ac:dyDescent="0.25">
      <c r="B42" s="84">
        <v>40</v>
      </c>
      <c r="C42" s="24">
        <v>43.47</v>
      </c>
      <c r="D42" s="24">
        <v>44</v>
      </c>
      <c r="E42" s="8">
        <f t="shared" si="0"/>
        <v>0.53000000000000114</v>
      </c>
      <c r="F42" s="14">
        <v>7</v>
      </c>
      <c r="G42" s="24">
        <f t="shared" si="1"/>
        <v>0.46999999999999886</v>
      </c>
      <c r="H42" s="11">
        <f t="shared" si="2"/>
        <v>0.97999999999999687</v>
      </c>
      <c r="R42" s="16"/>
    </row>
    <row r="43" spans="2:18" x14ac:dyDescent="0.25">
      <c r="B43" s="84">
        <v>41</v>
      </c>
      <c r="C43" s="1">
        <v>44.22</v>
      </c>
      <c r="D43" s="1">
        <v>44.35</v>
      </c>
      <c r="E43" s="8">
        <f t="shared" si="0"/>
        <v>0.13000000000000256</v>
      </c>
      <c r="F43" s="14">
        <v>7</v>
      </c>
      <c r="G43" s="1">
        <f t="shared" si="1"/>
        <v>0.21999999999999886</v>
      </c>
      <c r="H43" s="11">
        <f t="shared" si="2"/>
        <v>0.75</v>
      </c>
      <c r="R43" s="16"/>
    </row>
    <row r="44" spans="2:18" x14ac:dyDescent="0.25">
      <c r="B44" s="84">
        <v>42</v>
      </c>
      <c r="C44" s="1">
        <v>45.17</v>
      </c>
      <c r="D44" s="1">
        <v>45.42</v>
      </c>
      <c r="E44" s="8">
        <f t="shared" si="0"/>
        <v>0.25</v>
      </c>
      <c r="F44" s="14">
        <v>8</v>
      </c>
      <c r="G44" s="1">
        <f t="shared" si="1"/>
        <v>0.82000000000000028</v>
      </c>
      <c r="H44" s="11">
        <f t="shared" si="2"/>
        <v>0.95000000000000284</v>
      </c>
      <c r="R44" s="16"/>
    </row>
    <row r="45" spans="2:18" x14ac:dyDescent="0.25">
      <c r="B45" s="84">
        <v>43</v>
      </c>
      <c r="C45" s="1">
        <v>45.54</v>
      </c>
      <c r="D45" s="1">
        <v>46.16</v>
      </c>
      <c r="E45" s="8">
        <f t="shared" si="0"/>
        <v>0.61999999999999744</v>
      </c>
      <c r="F45" s="14">
        <v>8</v>
      </c>
      <c r="G45" s="1">
        <f t="shared" si="1"/>
        <v>0.11999999999999744</v>
      </c>
      <c r="H45" s="11">
        <f t="shared" si="2"/>
        <v>0.36999999999999744</v>
      </c>
      <c r="R45" s="16"/>
    </row>
    <row r="46" spans="2:18" x14ac:dyDescent="0.25">
      <c r="B46" s="84">
        <v>44</v>
      </c>
      <c r="C46" s="1">
        <v>46.01</v>
      </c>
      <c r="D46" s="1">
        <v>48.14</v>
      </c>
      <c r="E46" s="8">
        <f t="shared" si="0"/>
        <v>1.980000000000004</v>
      </c>
      <c r="F46" s="14">
        <v>9</v>
      </c>
      <c r="G46" s="1">
        <f t="shared" si="1"/>
        <v>0.14999999999999858</v>
      </c>
      <c r="H46" s="11">
        <f t="shared" si="2"/>
        <v>0.46999999999999886</v>
      </c>
      <c r="R46" s="16"/>
    </row>
    <row r="47" spans="2:18" x14ac:dyDescent="0.25">
      <c r="B47" s="84">
        <v>45</v>
      </c>
      <c r="C47" s="1">
        <v>46.52</v>
      </c>
      <c r="D47" s="1">
        <v>49.57</v>
      </c>
      <c r="E47" s="8">
        <f t="shared" si="0"/>
        <v>1.4299999999999997</v>
      </c>
      <c r="F47" s="14">
        <v>9</v>
      </c>
      <c r="G47" s="1">
        <f t="shared" si="1"/>
        <v>1.6199999999999974</v>
      </c>
      <c r="H47" s="11">
        <f t="shared" si="2"/>
        <v>0.51000000000000512</v>
      </c>
      <c r="R47" s="16"/>
    </row>
    <row r="48" spans="2:18" x14ac:dyDescent="0.25">
      <c r="B48" s="84">
        <v>46</v>
      </c>
      <c r="C48" s="1">
        <v>47.08</v>
      </c>
      <c r="D48" s="1">
        <v>51.31</v>
      </c>
      <c r="E48" s="8">
        <f t="shared" si="0"/>
        <v>1.740000000000002</v>
      </c>
      <c r="F48" s="14">
        <v>10</v>
      </c>
      <c r="G48" s="1">
        <f t="shared" si="1"/>
        <v>2.490000000000002</v>
      </c>
      <c r="H48" s="11">
        <f t="shared" si="2"/>
        <v>0.55999999999999517</v>
      </c>
      <c r="R48" s="16"/>
    </row>
    <row r="49" spans="2:18" x14ac:dyDescent="0.25">
      <c r="B49" s="84">
        <v>47</v>
      </c>
      <c r="C49" s="1">
        <v>48.33</v>
      </c>
      <c r="D49" s="1">
        <v>53.25</v>
      </c>
      <c r="E49" s="8">
        <f t="shared" si="0"/>
        <v>1.9399999999999977</v>
      </c>
      <c r="F49" s="14">
        <v>9</v>
      </c>
      <c r="G49" s="1">
        <f t="shared" si="1"/>
        <v>2.980000000000004</v>
      </c>
      <c r="H49" s="11">
        <f t="shared" si="2"/>
        <v>1.25</v>
      </c>
      <c r="R49" s="16"/>
    </row>
    <row r="50" spans="2:18" x14ac:dyDescent="0.25">
      <c r="B50" s="84">
        <v>48</v>
      </c>
      <c r="C50" s="1">
        <v>50.06</v>
      </c>
      <c r="D50" s="1">
        <v>53.38</v>
      </c>
      <c r="E50" s="8">
        <f t="shared" si="0"/>
        <v>0.13000000000000256</v>
      </c>
      <c r="F50" s="14">
        <v>10</v>
      </c>
      <c r="G50" s="1">
        <f t="shared" si="1"/>
        <v>3.1899999999999977</v>
      </c>
      <c r="H50" s="11">
        <f t="shared" si="2"/>
        <v>1.730000000000004</v>
      </c>
      <c r="R50" s="16"/>
    </row>
    <row r="51" spans="2:18" x14ac:dyDescent="0.25">
      <c r="B51" s="84">
        <v>49</v>
      </c>
      <c r="C51" s="1">
        <v>50.5</v>
      </c>
      <c r="D51" s="1">
        <v>57.14</v>
      </c>
      <c r="E51" s="8">
        <f t="shared" si="0"/>
        <v>3.759999999999998</v>
      </c>
      <c r="F51" s="14">
        <v>11</v>
      </c>
      <c r="G51" s="1">
        <f t="shared" si="1"/>
        <v>2.8800000000000026</v>
      </c>
      <c r="H51" s="11">
        <f t="shared" si="2"/>
        <v>0.43999999999999773</v>
      </c>
      <c r="R51" s="16"/>
    </row>
    <row r="52" spans="2:18" x14ac:dyDescent="0.25">
      <c r="B52" s="84">
        <v>50</v>
      </c>
      <c r="C52" s="1">
        <v>51.17</v>
      </c>
      <c r="D52" s="1">
        <v>57.2</v>
      </c>
      <c r="E52" s="8">
        <f t="shared" si="0"/>
        <v>6.0000000000002274E-2</v>
      </c>
      <c r="F52" s="14">
        <v>12</v>
      </c>
      <c r="G52" s="1">
        <f t="shared" si="1"/>
        <v>5.9699999999999989</v>
      </c>
      <c r="H52" s="11">
        <f t="shared" si="2"/>
        <v>0.67000000000000171</v>
      </c>
      <c r="R52" s="16"/>
    </row>
    <row r="53" spans="2:18" x14ac:dyDescent="0.25">
      <c r="B53" s="84">
        <v>51</v>
      </c>
      <c r="C53" s="1">
        <v>53.25</v>
      </c>
      <c r="D53" s="1">
        <v>57.33</v>
      </c>
      <c r="E53" s="8">
        <f t="shared" si="0"/>
        <v>0.12999999999999545</v>
      </c>
      <c r="F53" s="14">
        <v>12</v>
      </c>
      <c r="G53" s="1">
        <f t="shared" si="1"/>
        <v>3.9500000000000028</v>
      </c>
      <c r="H53" s="11">
        <f t="shared" si="2"/>
        <v>2.0799999999999983</v>
      </c>
      <c r="R53" s="16"/>
    </row>
    <row r="54" spans="2:18" x14ac:dyDescent="0.25">
      <c r="B54" s="84">
        <v>52</v>
      </c>
      <c r="C54" s="1">
        <v>53.51</v>
      </c>
      <c r="D54" s="1">
        <v>59.34</v>
      </c>
      <c r="E54" s="8">
        <f t="shared" si="0"/>
        <v>2.0100000000000051</v>
      </c>
      <c r="F54" s="14">
        <v>12</v>
      </c>
      <c r="G54" s="1">
        <f t="shared" si="1"/>
        <v>3.8200000000000003</v>
      </c>
      <c r="H54" s="11">
        <f t="shared" si="2"/>
        <v>0.25999999999999801</v>
      </c>
      <c r="R54" s="16"/>
    </row>
    <row r="55" spans="2:18" x14ac:dyDescent="0.25">
      <c r="B55" s="84">
        <v>53</v>
      </c>
      <c r="C55" s="1">
        <v>54.09</v>
      </c>
      <c r="D55" s="1">
        <v>60.13</v>
      </c>
      <c r="E55" s="8">
        <f t="shared" si="0"/>
        <v>0.78999999999999915</v>
      </c>
      <c r="F55" s="14">
        <v>11</v>
      </c>
      <c r="G55" s="1">
        <f t="shared" si="1"/>
        <v>5.25</v>
      </c>
      <c r="H55" s="11">
        <f t="shared" si="2"/>
        <v>0.5800000000000054</v>
      </c>
      <c r="R55" s="16"/>
    </row>
    <row r="56" spans="2:18" x14ac:dyDescent="0.25">
      <c r="B56" s="84">
        <v>54</v>
      </c>
      <c r="C56" s="1">
        <v>55.4</v>
      </c>
      <c r="D56" s="1">
        <v>61.1</v>
      </c>
      <c r="E56" s="8">
        <f t="shared" si="0"/>
        <v>0.96999999999999886</v>
      </c>
      <c r="F56" s="14">
        <v>12</v>
      </c>
      <c r="G56" s="1">
        <f t="shared" si="1"/>
        <v>4.730000000000004</v>
      </c>
      <c r="H56" s="11">
        <f t="shared" si="2"/>
        <v>1.3099999999999952</v>
      </c>
      <c r="R56" s="16"/>
    </row>
    <row r="57" spans="2:18" x14ac:dyDescent="0.25">
      <c r="B57" s="84">
        <v>55</v>
      </c>
      <c r="C57" s="1">
        <v>56.17</v>
      </c>
      <c r="D57" s="1">
        <v>61.21</v>
      </c>
      <c r="E57" s="8">
        <f t="shared" si="0"/>
        <v>0.10999999999999943</v>
      </c>
      <c r="F57" s="14">
        <v>13</v>
      </c>
      <c r="G57" s="1">
        <f t="shared" si="1"/>
        <v>4.93</v>
      </c>
      <c r="H57" s="11">
        <f t="shared" si="2"/>
        <v>0.77000000000000313</v>
      </c>
      <c r="R57" s="16"/>
    </row>
    <row r="58" spans="2:18" x14ac:dyDescent="0.25">
      <c r="B58" s="84">
        <v>56</v>
      </c>
      <c r="C58" s="1">
        <v>58.36</v>
      </c>
      <c r="D58" s="1">
        <v>61.34</v>
      </c>
      <c r="E58" s="8">
        <f t="shared" si="0"/>
        <v>0.13000000000000256</v>
      </c>
      <c r="F58" s="14">
        <v>11</v>
      </c>
      <c r="G58" s="1">
        <f t="shared" si="1"/>
        <v>2.8500000000000014</v>
      </c>
      <c r="H58" s="11">
        <f t="shared" si="2"/>
        <v>2.1899999999999977</v>
      </c>
      <c r="R58" s="16"/>
    </row>
    <row r="59" spans="2:18" x14ac:dyDescent="0.25">
      <c r="B59" s="84">
        <v>57</v>
      </c>
      <c r="C59" s="1">
        <v>59.09</v>
      </c>
      <c r="D59" s="1">
        <v>63.56</v>
      </c>
      <c r="E59" s="8">
        <f t="shared" si="0"/>
        <v>2.2199999999999989</v>
      </c>
      <c r="F59" s="14">
        <v>12</v>
      </c>
      <c r="G59" s="1">
        <f t="shared" si="1"/>
        <v>2.25</v>
      </c>
      <c r="H59" s="11">
        <f t="shared" si="2"/>
        <v>0.73000000000000398</v>
      </c>
      <c r="R59" s="16"/>
    </row>
    <row r="60" spans="2:18" x14ac:dyDescent="0.25">
      <c r="B60" s="84">
        <v>58</v>
      </c>
      <c r="C60" s="1">
        <v>59.46</v>
      </c>
      <c r="D60" s="2">
        <v>65.150000000000006</v>
      </c>
      <c r="E60" s="8">
        <f t="shared" si="0"/>
        <v>1.5900000000000034</v>
      </c>
      <c r="F60" s="14">
        <v>12</v>
      </c>
      <c r="G60" s="1">
        <f t="shared" si="1"/>
        <v>4.1000000000000014</v>
      </c>
      <c r="H60" s="11">
        <f t="shared" si="2"/>
        <v>0.36999999999999744</v>
      </c>
      <c r="R60" s="16"/>
    </row>
    <row r="61" spans="2:18" x14ac:dyDescent="0.25">
      <c r="B61" s="84">
        <v>59</v>
      </c>
      <c r="C61" s="1">
        <v>61.34</v>
      </c>
      <c r="D61" s="1">
        <v>65.44</v>
      </c>
      <c r="E61" s="8">
        <f t="shared" si="0"/>
        <v>0.28999999999999204</v>
      </c>
      <c r="F61" s="14">
        <v>9</v>
      </c>
      <c r="G61" s="1">
        <f t="shared" si="1"/>
        <v>3.8100000000000023</v>
      </c>
      <c r="H61" s="11">
        <f t="shared" si="2"/>
        <v>1.8800000000000026</v>
      </c>
      <c r="R61" s="16"/>
    </row>
    <row r="62" spans="2:18" x14ac:dyDescent="0.25">
      <c r="B62" s="84">
        <v>60</v>
      </c>
      <c r="C62" s="1">
        <v>62.07</v>
      </c>
      <c r="D62" s="2">
        <v>66.459999999999994</v>
      </c>
      <c r="E62" s="8">
        <f t="shared" si="0"/>
        <v>1.019999999999996</v>
      </c>
      <c r="F62" s="14">
        <v>10</v>
      </c>
      <c r="G62" s="1">
        <f t="shared" si="1"/>
        <v>3.3699999999999974</v>
      </c>
      <c r="H62" s="11">
        <f t="shared" si="2"/>
        <v>0.72999999999999687</v>
      </c>
      <c r="R62" s="16"/>
    </row>
    <row r="63" spans="2:18" x14ac:dyDescent="0.25">
      <c r="B63" s="84">
        <v>61</v>
      </c>
      <c r="C63" s="1">
        <v>63.41</v>
      </c>
      <c r="D63" s="1">
        <v>66.53</v>
      </c>
      <c r="E63" s="8">
        <f t="shared" si="0"/>
        <v>7.000000000000739E-2</v>
      </c>
      <c r="F63" s="14">
        <v>11</v>
      </c>
      <c r="G63" s="1">
        <f t="shared" si="1"/>
        <v>3.0499999999999972</v>
      </c>
      <c r="H63" s="11">
        <f t="shared" si="2"/>
        <v>1.3399999999999963</v>
      </c>
      <c r="R63" s="16"/>
    </row>
    <row r="64" spans="2:18" x14ac:dyDescent="0.25">
      <c r="B64" s="84">
        <v>62</v>
      </c>
      <c r="C64" s="1">
        <v>63.48</v>
      </c>
      <c r="D64" s="1">
        <v>67.56</v>
      </c>
      <c r="E64" s="8">
        <f t="shared" si="0"/>
        <v>1.0300000000000011</v>
      </c>
      <c r="F64" s="14">
        <v>12</v>
      </c>
      <c r="G64" s="1">
        <f t="shared" si="1"/>
        <v>3.0500000000000043</v>
      </c>
      <c r="H64" s="11">
        <f t="shared" si="2"/>
        <v>7.0000000000000284E-2</v>
      </c>
      <c r="R64" s="16"/>
    </row>
    <row r="65" spans="2:18" x14ac:dyDescent="0.25">
      <c r="B65" s="84">
        <v>63</v>
      </c>
      <c r="C65" s="1">
        <v>65.31</v>
      </c>
      <c r="D65" s="1">
        <v>68.17</v>
      </c>
      <c r="E65" s="8">
        <f t="shared" si="0"/>
        <v>0.60999999999999943</v>
      </c>
      <c r="F65" s="14">
        <v>11</v>
      </c>
      <c r="G65" s="1">
        <f t="shared" si="1"/>
        <v>2.25</v>
      </c>
      <c r="H65" s="11">
        <f t="shared" si="2"/>
        <v>1.8300000000000054</v>
      </c>
      <c r="R65" s="16"/>
    </row>
    <row r="66" spans="2:18" x14ac:dyDescent="0.25">
      <c r="B66" s="84">
        <v>64</v>
      </c>
      <c r="C66" s="1">
        <v>66.39</v>
      </c>
      <c r="D66" s="1">
        <v>69.41</v>
      </c>
      <c r="E66" s="8">
        <f t="shared" si="0"/>
        <v>1.2399999999999949</v>
      </c>
      <c r="F66" s="14">
        <v>11</v>
      </c>
      <c r="G66" s="1">
        <f t="shared" si="1"/>
        <v>1.7800000000000011</v>
      </c>
      <c r="H66" s="11">
        <f t="shared" si="2"/>
        <v>1.0799999999999983</v>
      </c>
      <c r="R66" s="16"/>
    </row>
    <row r="67" spans="2:18" x14ac:dyDescent="0.25">
      <c r="B67" s="84">
        <v>65</v>
      </c>
      <c r="C67" s="1">
        <v>67.31</v>
      </c>
      <c r="D67" s="1">
        <v>71.150000000000006</v>
      </c>
      <c r="E67" s="8">
        <f t="shared" si="0"/>
        <v>1.7400000000000091</v>
      </c>
      <c r="F67" s="14">
        <v>10</v>
      </c>
      <c r="G67" s="1">
        <f t="shared" si="1"/>
        <v>2.0999999999999943</v>
      </c>
      <c r="H67" s="11">
        <f t="shared" si="2"/>
        <v>0.92000000000000171</v>
      </c>
      <c r="R67" s="16"/>
    </row>
    <row r="68" spans="2:18" x14ac:dyDescent="0.25">
      <c r="B68" s="84">
        <v>66</v>
      </c>
      <c r="C68" s="1">
        <v>68.16</v>
      </c>
      <c r="D68" s="1">
        <v>71.5</v>
      </c>
      <c r="E68" s="8">
        <f t="shared" si="0"/>
        <v>0.34999999999999432</v>
      </c>
      <c r="F68" s="14">
        <v>9</v>
      </c>
      <c r="G68" s="1">
        <f t="shared" si="1"/>
        <v>2.9900000000000091</v>
      </c>
      <c r="H68" s="11">
        <f t="shared" si="2"/>
        <v>0.84999999999999432</v>
      </c>
      <c r="R68" s="16"/>
    </row>
    <row r="69" spans="2:18" x14ac:dyDescent="0.25">
      <c r="B69" s="84">
        <v>67</v>
      </c>
      <c r="C69" s="1">
        <v>68.42</v>
      </c>
      <c r="D69" s="1">
        <v>72.05</v>
      </c>
      <c r="E69" s="8">
        <f t="shared" ref="E69:E101" si="3">(IF(C69&gt;D68,D69-C69,D69-D68))</f>
        <v>0.54999999999999716</v>
      </c>
      <c r="F69" s="14">
        <v>10</v>
      </c>
      <c r="G69" s="1">
        <f t="shared" ref="G69:G102" si="4">IF(C69&gt;D68,C69-D68,D68-C69)</f>
        <v>3.0799999999999983</v>
      </c>
      <c r="H69" s="11">
        <f t="shared" ref="H69:H102" si="5">C69-C68</f>
        <v>0.26000000000000512</v>
      </c>
      <c r="R69" s="16"/>
    </row>
    <row r="70" spans="2:18" x14ac:dyDescent="0.25">
      <c r="B70" s="84">
        <v>68</v>
      </c>
      <c r="C70" s="1">
        <v>68.56</v>
      </c>
      <c r="D70" s="1">
        <v>72.349999999999994</v>
      </c>
      <c r="E70" s="8">
        <f t="shared" si="3"/>
        <v>0.29999999999999716</v>
      </c>
      <c r="F70" s="14">
        <v>11</v>
      </c>
      <c r="G70" s="1">
        <f t="shared" si="4"/>
        <v>3.4899999999999949</v>
      </c>
      <c r="H70" s="11">
        <f t="shared" si="5"/>
        <v>0.14000000000000057</v>
      </c>
      <c r="R70" s="16"/>
    </row>
    <row r="71" spans="2:18" x14ac:dyDescent="0.25">
      <c r="B71" s="84">
        <v>69</v>
      </c>
      <c r="C71" s="1">
        <v>71.22</v>
      </c>
      <c r="D71" s="1">
        <v>74.58</v>
      </c>
      <c r="E71" s="8">
        <f t="shared" si="3"/>
        <v>2.230000000000004</v>
      </c>
      <c r="F71" s="14">
        <v>10</v>
      </c>
      <c r="G71" s="1">
        <f t="shared" si="4"/>
        <v>1.1299999999999955</v>
      </c>
      <c r="H71" s="11">
        <f t="shared" si="5"/>
        <v>2.6599999999999966</v>
      </c>
      <c r="R71" s="16"/>
    </row>
    <row r="72" spans="2:18" x14ac:dyDescent="0.25">
      <c r="B72" s="84">
        <v>70</v>
      </c>
      <c r="C72" s="1">
        <v>71.319999999999993</v>
      </c>
      <c r="D72" s="1">
        <v>76.56</v>
      </c>
      <c r="E72" s="8">
        <f t="shared" si="3"/>
        <v>1.980000000000004</v>
      </c>
      <c r="F72" s="14">
        <v>11</v>
      </c>
      <c r="G72" s="1">
        <f t="shared" si="4"/>
        <v>3.2600000000000051</v>
      </c>
      <c r="H72" s="11">
        <f t="shared" si="5"/>
        <v>9.9999999999994316E-2</v>
      </c>
      <c r="R72" s="16"/>
    </row>
    <row r="73" spans="2:18" x14ac:dyDescent="0.25">
      <c r="B73" s="84">
        <v>71</v>
      </c>
      <c r="C73" s="1">
        <v>72.27</v>
      </c>
      <c r="D73" s="1">
        <v>77.3</v>
      </c>
      <c r="E73" s="8">
        <f t="shared" si="3"/>
        <v>0.73999999999999488</v>
      </c>
      <c r="F73" s="14">
        <v>10</v>
      </c>
      <c r="G73" s="1">
        <f t="shared" si="4"/>
        <v>4.2900000000000063</v>
      </c>
      <c r="H73" s="11">
        <f t="shared" si="5"/>
        <v>0.95000000000000284</v>
      </c>
      <c r="R73" s="16"/>
    </row>
    <row r="74" spans="2:18" x14ac:dyDescent="0.25">
      <c r="B74" s="84">
        <v>72</v>
      </c>
      <c r="C74" s="1">
        <v>75.209999999999994</v>
      </c>
      <c r="D74" s="2">
        <v>78.22</v>
      </c>
      <c r="E74" s="8">
        <f t="shared" si="3"/>
        <v>0.92000000000000171</v>
      </c>
      <c r="F74" s="14">
        <v>9</v>
      </c>
      <c r="G74" s="1">
        <f t="shared" si="4"/>
        <v>2.0900000000000034</v>
      </c>
      <c r="H74" s="11">
        <f t="shared" si="5"/>
        <v>2.9399999999999977</v>
      </c>
      <c r="R74" s="16"/>
    </row>
    <row r="75" spans="2:18" x14ac:dyDescent="0.25">
      <c r="B75" s="84">
        <v>73</v>
      </c>
      <c r="C75" s="2">
        <v>75.25</v>
      </c>
      <c r="D75" s="2">
        <v>79.2</v>
      </c>
      <c r="E75" s="8">
        <f t="shared" si="3"/>
        <v>0.98000000000000398</v>
      </c>
      <c r="F75" s="14">
        <v>10</v>
      </c>
      <c r="G75" s="1">
        <f t="shared" si="4"/>
        <v>2.9699999999999989</v>
      </c>
      <c r="H75" s="11">
        <f t="shared" si="5"/>
        <v>4.0000000000006253E-2</v>
      </c>
      <c r="R75" s="16"/>
    </row>
    <row r="76" spans="2:18" x14ac:dyDescent="0.25">
      <c r="B76" s="84">
        <v>74</v>
      </c>
      <c r="C76" s="2">
        <v>76.02</v>
      </c>
      <c r="D76" s="2">
        <v>79.58</v>
      </c>
      <c r="E76" s="8">
        <f t="shared" si="3"/>
        <v>0.37999999999999545</v>
      </c>
      <c r="F76" s="14">
        <v>11</v>
      </c>
      <c r="G76" s="1">
        <f t="shared" si="4"/>
        <v>3.1800000000000068</v>
      </c>
      <c r="H76" s="11">
        <f t="shared" si="5"/>
        <v>0.76999999999999602</v>
      </c>
      <c r="R76" s="16"/>
    </row>
    <row r="77" spans="2:18" x14ac:dyDescent="0.25">
      <c r="B77" s="84">
        <v>75</v>
      </c>
      <c r="C77" s="2">
        <v>77.33</v>
      </c>
      <c r="D77" s="2">
        <v>80.48</v>
      </c>
      <c r="E77" s="8">
        <f t="shared" si="3"/>
        <v>0.90000000000000568</v>
      </c>
      <c r="F77" s="14">
        <v>10</v>
      </c>
      <c r="G77" s="1">
        <f t="shared" si="4"/>
        <v>2.25</v>
      </c>
      <c r="H77" s="11">
        <f t="shared" si="5"/>
        <v>1.3100000000000023</v>
      </c>
      <c r="R77" s="16"/>
    </row>
    <row r="78" spans="2:18" x14ac:dyDescent="0.25">
      <c r="B78" s="84">
        <v>76</v>
      </c>
      <c r="C78" s="2">
        <v>78.05</v>
      </c>
      <c r="D78" s="1">
        <v>81.569999999999993</v>
      </c>
      <c r="E78" s="8">
        <f t="shared" si="3"/>
        <v>1.0899999999999892</v>
      </c>
      <c r="F78" s="14">
        <v>11</v>
      </c>
      <c r="G78" s="1">
        <f t="shared" si="4"/>
        <v>2.4300000000000068</v>
      </c>
      <c r="H78" s="11">
        <f t="shared" si="5"/>
        <v>0.71999999999999886</v>
      </c>
      <c r="R78" s="16"/>
    </row>
    <row r="79" spans="2:18" x14ac:dyDescent="0.25">
      <c r="B79" s="84">
        <v>77</v>
      </c>
      <c r="C79" s="1">
        <v>79.040000000000006</v>
      </c>
      <c r="D79" s="1">
        <v>83.16</v>
      </c>
      <c r="E79" s="8">
        <f t="shared" si="3"/>
        <v>1.5900000000000034</v>
      </c>
      <c r="F79" s="14">
        <v>11</v>
      </c>
      <c r="G79" s="1">
        <f t="shared" si="4"/>
        <v>2.5299999999999869</v>
      </c>
      <c r="H79" s="11">
        <f t="shared" si="5"/>
        <v>0.99000000000000909</v>
      </c>
      <c r="R79" s="16"/>
    </row>
    <row r="80" spans="2:18" x14ac:dyDescent="0.25">
      <c r="B80" s="84">
        <v>78</v>
      </c>
      <c r="C80" s="1">
        <v>80.33</v>
      </c>
      <c r="D80" s="1">
        <v>84.24</v>
      </c>
      <c r="E80" s="8">
        <f t="shared" si="3"/>
        <v>1.0799999999999983</v>
      </c>
      <c r="F80" s="14">
        <v>12</v>
      </c>
      <c r="G80" s="1">
        <f t="shared" si="4"/>
        <v>2.8299999999999983</v>
      </c>
      <c r="H80" s="11">
        <f t="shared" si="5"/>
        <v>1.289999999999992</v>
      </c>
      <c r="R80" s="16"/>
    </row>
    <row r="81" spans="2:18" x14ac:dyDescent="0.25">
      <c r="B81" s="84">
        <v>79</v>
      </c>
      <c r="C81" s="1">
        <v>81.209999999999994</v>
      </c>
      <c r="D81" s="1">
        <v>84.42</v>
      </c>
      <c r="E81" s="8">
        <f t="shared" si="3"/>
        <v>0.18000000000000682</v>
      </c>
      <c r="F81" s="14">
        <v>13</v>
      </c>
      <c r="G81" s="1">
        <f t="shared" si="4"/>
        <v>3.0300000000000011</v>
      </c>
      <c r="H81" s="11">
        <f t="shared" si="5"/>
        <v>0.87999999999999545</v>
      </c>
      <c r="R81" s="16"/>
    </row>
    <row r="82" spans="2:18" x14ac:dyDescent="0.25">
      <c r="B82" s="84">
        <v>80</v>
      </c>
      <c r="C82" s="1">
        <v>81.400000000000006</v>
      </c>
      <c r="D82" s="1">
        <v>86.17</v>
      </c>
      <c r="E82" s="8">
        <f t="shared" si="3"/>
        <v>1.75</v>
      </c>
      <c r="F82" s="14">
        <v>13</v>
      </c>
      <c r="G82" s="1">
        <f t="shared" si="4"/>
        <v>3.019999999999996</v>
      </c>
      <c r="H82" s="11">
        <f t="shared" si="5"/>
        <v>0.19000000000001194</v>
      </c>
      <c r="R82" s="16"/>
    </row>
    <row r="83" spans="2:18" x14ac:dyDescent="0.25">
      <c r="B83" s="84">
        <v>81</v>
      </c>
      <c r="C83" s="1">
        <v>82.14</v>
      </c>
      <c r="D83" s="1">
        <v>86.36</v>
      </c>
      <c r="E83" s="8">
        <f t="shared" si="3"/>
        <v>0.18999999999999773</v>
      </c>
      <c r="F83" s="14">
        <v>14</v>
      </c>
      <c r="G83" s="1">
        <f t="shared" si="4"/>
        <v>4.0300000000000011</v>
      </c>
      <c r="H83" s="11">
        <f t="shared" si="5"/>
        <v>0.73999999999999488</v>
      </c>
      <c r="R83" s="16"/>
    </row>
    <row r="84" spans="2:18" x14ac:dyDescent="0.25">
      <c r="B84" s="84">
        <v>82</v>
      </c>
      <c r="C84" s="1">
        <v>84.54</v>
      </c>
      <c r="D84" s="1">
        <v>87.39</v>
      </c>
      <c r="E84" s="8">
        <f t="shared" si="3"/>
        <v>1.0300000000000011</v>
      </c>
      <c r="F84" s="14">
        <v>14</v>
      </c>
      <c r="G84" s="1">
        <f t="shared" si="4"/>
        <v>1.8199999999999932</v>
      </c>
      <c r="H84" s="11">
        <f t="shared" si="5"/>
        <v>2.4000000000000057</v>
      </c>
      <c r="R84" s="16"/>
    </row>
    <row r="85" spans="2:18" x14ac:dyDescent="0.25">
      <c r="B85" s="84">
        <v>83</v>
      </c>
      <c r="C85" s="1">
        <v>85.09</v>
      </c>
      <c r="D85" s="1">
        <v>87.55</v>
      </c>
      <c r="E85" s="8">
        <f t="shared" si="3"/>
        <v>0.15999999999999659</v>
      </c>
      <c r="F85" s="14">
        <v>12</v>
      </c>
      <c r="G85" s="1">
        <f t="shared" si="4"/>
        <v>2.2999999999999972</v>
      </c>
      <c r="H85" s="11">
        <f t="shared" si="5"/>
        <v>0.54999999999999716</v>
      </c>
      <c r="R85" s="16"/>
    </row>
    <row r="86" spans="2:18" x14ac:dyDescent="0.25">
      <c r="B86" s="84">
        <v>84</v>
      </c>
      <c r="C86" s="1">
        <v>85.58</v>
      </c>
      <c r="D86" s="1">
        <v>89.01</v>
      </c>
      <c r="E86" s="8">
        <f t="shared" si="3"/>
        <v>1.460000000000008</v>
      </c>
      <c r="F86" s="14">
        <v>13</v>
      </c>
      <c r="G86" s="1">
        <f t="shared" si="4"/>
        <v>1.9699999999999989</v>
      </c>
      <c r="H86" s="11">
        <f t="shared" si="5"/>
        <v>0.48999999999999488</v>
      </c>
      <c r="R86" s="16"/>
    </row>
    <row r="87" spans="2:18" x14ac:dyDescent="0.25">
      <c r="B87" s="84">
        <v>85</v>
      </c>
      <c r="C87" s="1">
        <v>87.47</v>
      </c>
      <c r="D87" s="1">
        <v>89.31</v>
      </c>
      <c r="E87" s="8">
        <f t="shared" si="3"/>
        <v>0.29999999999999716</v>
      </c>
      <c r="F87" s="14">
        <v>14</v>
      </c>
      <c r="G87" s="1">
        <f t="shared" si="4"/>
        <v>1.5400000000000063</v>
      </c>
      <c r="H87" s="11">
        <f t="shared" si="5"/>
        <v>1.8900000000000006</v>
      </c>
      <c r="R87" s="16"/>
    </row>
    <row r="88" spans="2:18" x14ac:dyDescent="0.25">
      <c r="B88" s="84">
        <v>86</v>
      </c>
      <c r="C88" s="1">
        <v>88.02</v>
      </c>
      <c r="D88" s="1">
        <v>90.13</v>
      </c>
      <c r="E88" s="8">
        <f t="shared" si="3"/>
        <v>0.81999999999999318</v>
      </c>
      <c r="F88" s="14">
        <v>12</v>
      </c>
      <c r="G88" s="1">
        <f t="shared" si="4"/>
        <v>1.2900000000000063</v>
      </c>
      <c r="H88" s="11">
        <f t="shared" si="5"/>
        <v>0.54999999999999716</v>
      </c>
      <c r="R88" s="16"/>
    </row>
    <row r="89" spans="2:18" x14ac:dyDescent="0.25">
      <c r="B89" s="84">
        <v>87</v>
      </c>
      <c r="C89" s="1">
        <v>88.14</v>
      </c>
      <c r="D89" s="1">
        <v>91.53</v>
      </c>
      <c r="E89" s="8">
        <f t="shared" si="3"/>
        <v>1.4000000000000057</v>
      </c>
      <c r="F89" s="14">
        <v>12</v>
      </c>
      <c r="G89" s="1">
        <f t="shared" si="4"/>
        <v>1.9899999999999949</v>
      </c>
      <c r="H89" s="11">
        <f t="shared" si="5"/>
        <v>0.12000000000000455</v>
      </c>
      <c r="R89" s="16"/>
    </row>
    <row r="90" spans="2:18" x14ac:dyDescent="0.25">
      <c r="B90" s="84">
        <v>88</v>
      </c>
      <c r="C90" s="1">
        <v>88.24</v>
      </c>
      <c r="D90" s="1">
        <v>93.2</v>
      </c>
      <c r="E90" s="8">
        <f t="shared" si="3"/>
        <v>1.6700000000000017</v>
      </c>
      <c r="F90" s="14">
        <v>13</v>
      </c>
      <c r="G90" s="1">
        <f t="shared" si="4"/>
        <v>3.2900000000000063</v>
      </c>
      <c r="H90" s="11">
        <f t="shared" si="5"/>
        <v>9.9999999999994316E-2</v>
      </c>
      <c r="R90" s="16"/>
    </row>
    <row r="91" spans="2:18" x14ac:dyDescent="0.25">
      <c r="B91" s="84">
        <v>89</v>
      </c>
      <c r="C91" s="1">
        <v>88.4</v>
      </c>
      <c r="D91" s="1">
        <v>93.43</v>
      </c>
      <c r="E91" s="8">
        <f t="shared" si="3"/>
        <v>0.23000000000000398</v>
      </c>
      <c r="F91" s="14">
        <v>14</v>
      </c>
      <c r="G91" s="1">
        <f t="shared" si="4"/>
        <v>4.7999999999999972</v>
      </c>
      <c r="H91" s="11">
        <f t="shared" si="5"/>
        <v>0.1600000000000108</v>
      </c>
      <c r="R91" s="16"/>
    </row>
    <row r="92" spans="2:18" x14ac:dyDescent="0.25">
      <c r="B92" s="84">
        <v>90</v>
      </c>
      <c r="C92" s="1">
        <v>89.41</v>
      </c>
      <c r="D92" s="1">
        <v>94.3</v>
      </c>
      <c r="E92" s="8">
        <f t="shared" si="3"/>
        <v>0.86999999999999034</v>
      </c>
      <c r="F92" s="14">
        <v>15</v>
      </c>
      <c r="G92" s="1">
        <f t="shared" si="4"/>
        <v>4.0200000000000102</v>
      </c>
      <c r="H92" s="11">
        <f t="shared" si="5"/>
        <v>1.0099999999999909</v>
      </c>
      <c r="R92" s="16"/>
    </row>
    <row r="93" spans="2:18" x14ac:dyDescent="0.25">
      <c r="B93" s="84">
        <v>91</v>
      </c>
      <c r="C93" s="1">
        <v>89.53</v>
      </c>
      <c r="D93" s="1">
        <v>94.49</v>
      </c>
      <c r="E93" s="8">
        <f t="shared" si="3"/>
        <v>0.18999999999999773</v>
      </c>
      <c r="F93" s="14">
        <v>14</v>
      </c>
      <c r="G93" s="1">
        <f t="shared" si="4"/>
        <v>4.769999999999996</v>
      </c>
      <c r="H93" s="11">
        <f t="shared" si="5"/>
        <v>0.12000000000000455</v>
      </c>
      <c r="R93" s="16"/>
    </row>
    <row r="94" spans="2:18" x14ac:dyDescent="0.25">
      <c r="B94" s="84">
        <v>92</v>
      </c>
      <c r="C94" s="1">
        <v>90.19</v>
      </c>
      <c r="D94" s="1">
        <v>95.07</v>
      </c>
      <c r="E94" s="8">
        <f t="shared" si="3"/>
        <v>0.57999999999999829</v>
      </c>
      <c r="F94" s="14">
        <v>15</v>
      </c>
      <c r="G94" s="1">
        <f t="shared" si="4"/>
        <v>4.2999999999999972</v>
      </c>
      <c r="H94" s="11">
        <f t="shared" si="5"/>
        <v>0.65999999999999659</v>
      </c>
      <c r="R94" s="16"/>
    </row>
    <row r="95" spans="2:18" x14ac:dyDescent="0.25">
      <c r="B95" s="84">
        <v>93</v>
      </c>
      <c r="C95" s="1">
        <v>90.54</v>
      </c>
      <c r="D95" s="1">
        <v>96.31</v>
      </c>
      <c r="E95" s="8">
        <f t="shared" si="3"/>
        <v>1.2400000000000091</v>
      </c>
      <c r="F95" s="14">
        <v>15</v>
      </c>
      <c r="G95" s="1">
        <f t="shared" si="4"/>
        <v>4.5299999999999869</v>
      </c>
      <c r="H95" s="11">
        <f t="shared" si="5"/>
        <v>0.35000000000000853</v>
      </c>
      <c r="R95" s="16"/>
    </row>
    <row r="96" spans="2:18" x14ac:dyDescent="0.25">
      <c r="B96" s="84">
        <v>94</v>
      </c>
      <c r="C96" s="1">
        <v>93.07</v>
      </c>
      <c r="D96" s="1">
        <v>97.07</v>
      </c>
      <c r="E96" s="8">
        <f t="shared" si="3"/>
        <v>0.75999999999999091</v>
      </c>
      <c r="F96" s="14">
        <v>16</v>
      </c>
      <c r="G96" s="1">
        <f t="shared" si="4"/>
        <v>3.2400000000000091</v>
      </c>
      <c r="H96" s="11">
        <f t="shared" si="5"/>
        <v>2.5299999999999869</v>
      </c>
      <c r="R96" s="16"/>
    </row>
    <row r="97" spans="2:18" x14ac:dyDescent="0.25">
      <c r="B97" s="84">
        <v>95</v>
      </c>
      <c r="C97" s="1">
        <v>93.33</v>
      </c>
      <c r="D97" s="1">
        <v>98.2</v>
      </c>
      <c r="E97" s="8">
        <f t="shared" si="3"/>
        <v>1.1300000000000097</v>
      </c>
      <c r="F97" s="14">
        <v>14</v>
      </c>
      <c r="G97" s="1">
        <f t="shared" si="4"/>
        <v>3.7399999999999949</v>
      </c>
      <c r="H97" s="11">
        <f t="shared" si="5"/>
        <v>0.26000000000000512</v>
      </c>
      <c r="R97" s="16"/>
    </row>
    <row r="98" spans="2:18" x14ac:dyDescent="0.25">
      <c r="B98" s="84">
        <v>96</v>
      </c>
      <c r="C98" s="1">
        <v>95.58</v>
      </c>
      <c r="D98" s="1">
        <v>99.27</v>
      </c>
      <c r="E98" s="8">
        <f t="shared" si="3"/>
        <v>1.0699999999999932</v>
      </c>
      <c r="F98" s="14">
        <v>16</v>
      </c>
      <c r="G98" s="1">
        <f t="shared" si="4"/>
        <v>2.6200000000000045</v>
      </c>
      <c r="H98" s="11">
        <f t="shared" si="5"/>
        <v>2.25</v>
      </c>
      <c r="R98" s="16"/>
    </row>
    <row r="99" spans="2:18" x14ac:dyDescent="0.25">
      <c r="B99" s="84">
        <v>97</v>
      </c>
      <c r="C99" s="1">
        <v>96.4</v>
      </c>
      <c r="D99" s="1">
        <v>101.03</v>
      </c>
      <c r="E99" s="8">
        <f t="shared" si="3"/>
        <v>1.7600000000000051</v>
      </c>
      <c r="F99" s="14">
        <v>13</v>
      </c>
      <c r="G99" s="1">
        <f t="shared" si="4"/>
        <v>2.8699999999999903</v>
      </c>
      <c r="H99" s="11">
        <f t="shared" si="5"/>
        <v>0.82000000000000739</v>
      </c>
      <c r="R99" s="16"/>
    </row>
    <row r="100" spans="2:18" x14ac:dyDescent="0.25">
      <c r="B100" s="84">
        <v>98</v>
      </c>
      <c r="C100" s="1">
        <v>97.42</v>
      </c>
      <c r="D100" s="1">
        <v>101.44</v>
      </c>
      <c r="E100" s="8">
        <f t="shared" si="3"/>
        <v>0.40999999999999659</v>
      </c>
      <c r="F100" s="14">
        <v>13</v>
      </c>
      <c r="G100" s="1">
        <f t="shared" si="4"/>
        <v>3.6099999999999994</v>
      </c>
      <c r="H100" s="11">
        <f t="shared" si="5"/>
        <v>1.019999999999996</v>
      </c>
      <c r="R100" s="16"/>
    </row>
    <row r="101" spans="2:18" x14ac:dyDescent="0.25">
      <c r="B101" s="84">
        <v>99</v>
      </c>
      <c r="C101" s="1">
        <v>98.38</v>
      </c>
      <c r="D101" s="1">
        <v>102.01</v>
      </c>
      <c r="E101" s="8">
        <f t="shared" si="3"/>
        <v>0.57000000000000739</v>
      </c>
      <c r="F101" s="14">
        <v>13</v>
      </c>
      <c r="G101" s="1">
        <f t="shared" si="4"/>
        <v>3.0600000000000023</v>
      </c>
      <c r="H101" s="11">
        <f t="shared" si="5"/>
        <v>0.95999999999999375</v>
      </c>
      <c r="R101" s="16"/>
    </row>
    <row r="102" spans="2:18" ht="15.75" thickBot="1" x14ac:dyDescent="0.3">
      <c r="B102" s="85">
        <v>100</v>
      </c>
      <c r="C102" s="6">
        <v>101.12</v>
      </c>
      <c r="D102" s="6">
        <v>103.27</v>
      </c>
      <c r="E102" s="9">
        <f>(IF(C102&gt;D101,D102-C102,D102-D101))</f>
        <v>1.2599999999999909</v>
      </c>
      <c r="F102" s="15">
        <v>13</v>
      </c>
      <c r="G102" s="6">
        <f t="shared" si="4"/>
        <v>0.89000000000000057</v>
      </c>
      <c r="H102" s="12">
        <f t="shared" si="5"/>
        <v>2.7400000000000091</v>
      </c>
      <c r="M102" s="16"/>
      <c r="R102" s="16"/>
    </row>
    <row r="103" spans="2:18" x14ac:dyDescent="0.25">
      <c r="F103" s="83"/>
      <c r="G103" s="23"/>
      <c r="R103" s="16"/>
    </row>
  </sheetData>
  <dataConsolidate function="varp"/>
  <mergeCells count="15">
    <mergeCell ref="K8:L8"/>
    <mergeCell ref="K9:L9"/>
    <mergeCell ref="K10:L10"/>
    <mergeCell ref="K11:L11"/>
    <mergeCell ref="M6:N6"/>
    <mergeCell ref="M7:N7"/>
    <mergeCell ref="M8:N8"/>
    <mergeCell ref="M9:N9"/>
    <mergeCell ref="M10:N10"/>
    <mergeCell ref="M11:N11"/>
    <mergeCell ref="K2:L2"/>
    <mergeCell ref="M2:N2"/>
    <mergeCell ref="K5:N5"/>
    <mergeCell ref="K6:L6"/>
    <mergeCell ref="K7:L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3.28515625" customWidth="1"/>
    <col min="2" max="2" width="18.140625" customWidth="1"/>
    <col min="3" max="3" width="10.5703125" customWidth="1"/>
    <col min="5" max="5" width="17.5703125" customWidth="1"/>
  </cols>
  <sheetData>
    <row r="1" spans="2:15" ht="15.75" thickBot="1" x14ac:dyDescent="0.3"/>
    <row r="2" spans="2:15" ht="18" customHeight="1" thickBot="1" x14ac:dyDescent="0.3">
      <c r="B2" s="52" t="s">
        <v>8</v>
      </c>
      <c r="C2" s="53" t="s">
        <v>9</v>
      </c>
      <c r="E2" s="104" t="s">
        <v>10</v>
      </c>
      <c r="F2" s="105"/>
      <c r="J2" s="20"/>
      <c r="K2" s="20"/>
      <c r="L2" s="21"/>
      <c r="M2" s="20"/>
      <c r="N2" s="20"/>
      <c r="O2" s="20"/>
    </row>
    <row r="3" spans="2:15" x14ac:dyDescent="0.25">
      <c r="B3" s="51">
        <v>0.80399999999999994</v>
      </c>
      <c r="C3" s="48">
        <v>50</v>
      </c>
      <c r="E3" s="45" t="s">
        <v>18</v>
      </c>
      <c r="F3" s="46">
        <v>1.0112000000000001</v>
      </c>
      <c r="J3" s="21"/>
      <c r="K3" s="21"/>
      <c r="L3" s="21"/>
      <c r="M3" s="21"/>
      <c r="N3" s="21"/>
      <c r="O3" s="21"/>
    </row>
    <row r="4" spans="2:15" x14ac:dyDescent="0.25">
      <c r="B4" s="39">
        <v>1.6079999999999999</v>
      </c>
      <c r="C4" s="35">
        <v>27</v>
      </c>
      <c r="E4" s="41" t="s">
        <v>19</v>
      </c>
      <c r="F4" s="42">
        <v>8.1072019360765385E-2</v>
      </c>
      <c r="J4" s="21"/>
      <c r="K4" s="21"/>
      <c r="L4" s="21"/>
      <c r="M4" s="21"/>
      <c r="N4" s="21"/>
      <c r="O4" s="21"/>
    </row>
    <row r="5" spans="2:15" x14ac:dyDescent="0.25">
      <c r="B5" s="39">
        <v>2.4119999999999999</v>
      </c>
      <c r="C5" s="35">
        <v>17</v>
      </c>
      <c r="E5" s="41" t="s">
        <v>20</v>
      </c>
      <c r="F5" s="42">
        <v>0.80500000000000327</v>
      </c>
    </row>
    <row r="6" spans="2:15" x14ac:dyDescent="0.25">
      <c r="B6" s="39">
        <v>3.2159999999999997</v>
      </c>
      <c r="C6" s="35">
        <v>5</v>
      </c>
      <c r="E6" s="41" t="s">
        <v>21</v>
      </c>
      <c r="F6" s="42">
        <v>0.78999999999999915</v>
      </c>
    </row>
    <row r="7" spans="2:15" ht="15.75" thickBot="1" x14ac:dyDescent="0.3">
      <c r="B7" s="40">
        <v>4.0199999999999996</v>
      </c>
      <c r="C7" s="37">
        <v>1</v>
      </c>
      <c r="E7" s="41" t="s">
        <v>22</v>
      </c>
      <c r="F7" s="42">
        <v>0.81072019360765379</v>
      </c>
    </row>
    <row r="8" spans="2:15" x14ac:dyDescent="0.25">
      <c r="E8" s="41" t="s">
        <v>23</v>
      </c>
      <c r="F8" s="42">
        <v>0.65726723232323159</v>
      </c>
    </row>
    <row r="9" spans="2:15" x14ac:dyDescent="0.25">
      <c r="E9" s="41" t="s">
        <v>24</v>
      </c>
      <c r="F9" s="42">
        <v>1.117721258031064</v>
      </c>
    </row>
    <row r="10" spans="2:15" x14ac:dyDescent="0.25">
      <c r="E10" s="41" t="s">
        <v>25</v>
      </c>
      <c r="F10" s="42">
        <v>1.1221983632745194</v>
      </c>
    </row>
    <row r="11" spans="2:15" x14ac:dyDescent="0.25">
      <c r="E11" s="41" t="s">
        <v>26</v>
      </c>
      <c r="F11" s="42">
        <v>4.0199999999999996</v>
      </c>
    </row>
    <row r="12" spans="2:15" x14ac:dyDescent="0.25">
      <c r="E12" s="41" t="s">
        <v>27</v>
      </c>
      <c r="F12" s="42">
        <v>0</v>
      </c>
    </row>
    <row r="13" spans="2:15" x14ac:dyDescent="0.25">
      <c r="B13" s="17"/>
      <c r="C13" s="17"/>
      <c r="E13" s="41" t="s">
        <v>28</v>
      </c>
      <c r="F13" s="42">
        <v>4.0199999999999996</v>
      </c>
    </row>
    <row r="14" spans="2:15" x14ac:dyDescent="0.25">
      <c r="E14" s="41" t="s">
        <v>29</v>
      </c>
      <c r="F14" s="42">
        <v>101.12</v>
      </c>
    </row>
    <row r="15" spans="2:15" ht="15.75" thickBot="1" x14ac:dyDescent="0.3">
      <c r="E15" s="43" t="s">
        <v>30</v>
      </c>
      <c r="F15" s="44">
        <v>100</v>
      </c>
    </row>
    <row r="23" spans="2:3" ht="15.75" thickBot="1" x14ac:dyDescent="0.3"/>
    <row r="24" spans="2:3" x14ac:dyDescent="0.25">
      <c r="B24" s="32" t="s">
        <v>31</v>
      </c>
      <c r="C24" s="32" t="s">
        <v>11</v>
      </c>
    </row>
    <row r="25" spans="2:3" x14ac:dyDescent="0.25">
      <c r="B25" s="33">
        <v>0.70091042898221667</v>
      </c>
      <c r="C25" s="17">
        <v>40</v>
      </c>
    </row>
    <row r="26" spans="2:3" x14ac:dyDescent="0.25">
      <c r="B26" s="33">
        <v>1.4861363409236019</v>
      </c>
      <c r="C26" s="17">
        <v>36</v>
      </c>
    </row>
    <row r="27" spans="2:3" x14ac:dyDescent="0.25">
      <c r="B27" s="33">
        <v>2.8449209167877498</v>
      </c>
      <c r="C27" s="17">
        <v>21</v>
      </c>
    </row>
    <row r="28" spans="2:3" x14ac:dyDescent="0.25">
      <c r="B28" s="33">
        <v>4.0199999999999996</v>
      </c>
      <c r="C28" s="17">
        <v>3</v>
      </c>
    </row>
    <row r="29" spans="2:3" x14ac:dyDescent="0.25">
      <c r="B29" s="33">
        <v>4.6567480920711688</v>
      </c>
      <c r="C29" s="17">
        <v>0</v>
      </c>
    </row>
    <row r="30" spans="2:3" ht="15.75" thickBot="1" x14ac:dyDescent="0.3">
      <c r="B30" s="31" t="s">
        <v>32</v>
      </c>
      <c r="C30" s="31">
        <v>0</v>
      </c>
    </row>
  </sheetData>
  <sortState ref="B25:B29">
    <sortCondition ref="B21"/>
  </sortState>
  <mergeCells count="1"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4" customWidth="1"/>
    <col min="2" max="2" width="18" customWidth="1"/>
    <col min="3" max="3" width="11.28515625" customWidth="1"/>
    <col min="4" max="4" width="6.7109375" customWidth="1"/>
    <col min="5" max="5" width="22.85546875" bestFit="1" customWidth="1"/>
  </cols>
  <sheetData>
    <row r="1" spans="2:6" ht="15.75" thickBot="1" x14ac:dyDescent="0.3"/>
    <row r="2" spans="2:6" ht="15" customHeight="1" thickBot="1" x14ac:dyDescent="0.3">
      <c r="B2" s="49" t="s">
        <v>12</v>
      </c>
      <c r="C2" s="50" t="s">
        <v>11</v>
      </c>
      <c r="E2" s="106" t="s">
        <v>7</v>
      </c>
      <c r="F2" s="107"/>
    </row>
    <row r="3" spans="2:6" x14ac:dyDescent="0.25">
      <c r="B3" s="47">
        <v>0.5</v>
      </c>
      <c r="C3" s="48">
        <v>30</v>
      </c>
      <c r="E3" s="45" t="s">
        <v>18</v>
      </c>
      <c r="F3" s="46">
        <v>0.97850000000000004</v>
      </c>
    </row>
    <row r="4" spans="2:6" x14ac:dyDescent="0.25">
      <c r="B4" s="34">
        <v>1</v>
      </c>
      <c r="C4" s="35">
        <v>27</v>
      </c>
      <c r="E4" s="41" t="s">
        <v>19</v>
      </c>
      <c r="F4" s="42">
        <v>7.169046468863724E-2</v>
      </c>
    </row>
    <row r="5" spans="2:6" x14ac:dyDescent="0.25">
      <c r="B5" s="34">
        <v>1.5</v>
      </c>
      <c r="C5" s="35">
        <v>22</v>
      </c>
      <c r="E5" s="41" t="s">
        <v>20</v>
      </c>
      <c r="F5" s="42">
        <v>0.85000000000000142</v>
      </c>
    </row>
    <row r="6" spans="2:6" x14ac:dyDescent="0.25">
      <c r="B6" s="34">
        <v>2</v>
      </c>
      <c r="C6" s="35">
        <v>14</v>
      </c>
      <c r="E6" s="41" t="s">
        <v>21</v>
      </c>
      <c r="F6" s="42">
        <v>0.85000000000000142</v>
      </c>
    </row>
    <row r="7" spans="2:6" x14ac:dyDescent="0.25">
      <c r="B7" s="34">
        <v>2.5</v>
      </c>
      <c r="C7" s="35">
        <v>4</v>
      </c>
      <c r="E7" s="41" t="s">
        <v>22</v>
      </c>
      <c r="F7" s="42">
        <v>0.71690464688637234</v>
      </c>
    </row>
    <row r="8" spans="2:6" ht="15.75" thickBot="1" x14ac:dyDescent="0.3">
      <c r="B8" s="36">
        <v>3.76</v>
      </c>
      <c r="C8" s="37">
        <v>3</v>
      </c>
      <c r="E8" s="41" t="s">
        <v>23</v>
      </c>
      <c r="F8" s="42">
        <v>0.51395227272727428</v>
      </c>
    </row>
    <row r="9" spans="2:6" x14ac:dyDescent="0.25">
      <c r="E9" s="41" t="s">
        <v>24</v>
      </c>
      <c r="F9" s="42">
        <v>1.8387996424129089</v>
      </c>
    </row>
    <row r="10" spans="2:6" x14ac:dyDescent="0.25">
      <c r="E10" s="41" t="s">
        <v>25</v>
      </c>
      <c r="F10" s="42">
        <v>1.1635357430669604</v>
      </c>
    </row>
    <row r="11" spans="2:6" x14ac:dyDescent="0.25">
      <c r="E11" s="41" t="s">
        <v>26</v>
      </c>
      <c r="F11" s="42">
        <v>3.6999999999999957</v>
      </c>
    </row>
    <row r="12" spans="2:6" x14ac:dyDescent="0.25">
      <c r="E12" s="41" t="s">
        <v>27</v>
      </c>
      <c r="F12" s="42">
        <v>6.0000000000002274E-2</v>
      </c>
    </row>
    <row r="13" spans="2:6" x14ac:dyDescent="0.25">
      <c r="B13" s="17"/>
      <c r="C13" s="17"/>
      <c r="E13" s="41" t="s">
        <v>28</v>
      </c>
      <c r="F13" s="42">
        <v>3.759999999999998</v>
      </c>
    </row>
    <row r="14" spans="2:6" x14ac:dyDescent="0.25">
      <c r="E14" s="41" t="s">
        <v>29</v>
      </c>
      <c r="F14" s="42">
        <v>97.850000000000009</v>
      </c>
    </row>
    <row r="15" spans="2:6" ht="15.75" thickBot="1" x14ac:dyDescent="0.3">
      <c r="E15" s="43" t="s">
        <v>30</v>
      </c>
      <c r="F15" s="44">
        <v>100</v>
      </c>
    </row>
    <row r="18" spans="2:3" ht="15.75" thickBot="1" x14ac:dyDescent="0.3"/>
    <row r="19" spans="2:3" x14ac:dyDescent="0.25">
      <c r="B19" s="32" t="s">
        <v>31</v>
      </c>
      <c r="C19" s="32" t="s">
        <v>11</v>
      </c>
    </row>
    <row r="20" spans="2:3" x14ac:dyDescent="0.25">
      <c r="B20" s="70">
        <v>0.34900643264404974</v>
      </c>
      <c r="C20" s="17">
        <v>23</v>
      </c>
    </row>
    <row r="21" spans="2:3" x14ac:dyDescent="0.25">
      <c r="B21" s="70">
        <v>0.82582471378319677</v>
      </c>
      <c r="C21" s="17">
        <v>23</v>
      </c>
    </row>
    <row r="22" spans="2:3" x14ac:dyDescent="0.25">
      <c r="B22" s="70">
        <v>1.5270938216769783</v>
      </c>
      <c r="C22" s="17">
        <v>33</v>
      </c>
    </row>
    <row r="23" spans="2:3" x14ac:dyDescent="0.25">
      <c r="B23" s="70">
        <v>2.6020859461387245</v>
      </c>
      <c r="C23" s="17">
        <v>18</v>
      </c>
    </row>
    <row r="24" spans="2:3" x14ac:dyDescent="0.25">
      <c r="B24" s="70">
        <v>3.4311669025276053</v>
      </c>
      <c r="C24" s="17">
        <v>2</v>
      </c>
    </row>
    <row r="25" spans="2:3" x14ac:dyDescent="0.25">
      <c r="B25" s="70">
        <v>3.76</v>
      </c>
      <c r="C25" s="17">
        <v>1</v>
      </c>
    </row>
    <row r="26" spans="2:3" ht="15.75" thickBot="1" x14ac:dyDescent="0.3">
      <c r="B26" s="31" t="s">
        <v>32</v>
      </c>
      <c r="C26" s="31">
        <v>0</v>
      </c>
    </row>
  </sheetData>
  <sortState ref="B20:B25">
    <sortCondition ref="B16"/>
  </sortState>
  <mergeCells count="1"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M13" sqref="M13"/>
    </sheetView>
  </sheetViews>
  <sheetFormatPr baseColWidth="10" defaultRowHeight="15" x14ac:dyDescent="0.25"/>
  <cols>
    <col min="1" max="1" width="6.140625" customWidth="1"/>
    <col min="4" max="4" width="10.42578125" bestFit="1" customWidth="1"/>
    <col min="5" max="5" width="14.5703125" bestFit="1" customWidth="1"/>
    <col min="6" max="6" width="14.7109375" bestFit="1" customWidth="1"/>
    <col min="9" max="9" width="8.85546875" bestFit="1" customWidth="1"/>
    <col min="10" max="10" width="13.28515625" bestFit="1" customWidth="1"/>
  </cols>
  <sheetData>
    <row r="1" spans="2:10" ht="15.75" thickBot="1" x14ac:dyDescent="0.3"/>
    <row r="2" spans="2:10" ht="15.75" thickBot="1" x14ac:dyDescent="0.3">
      <c r="B2" s="66" t="s">
        <v>31</v>
      </c>
      <c r="C2" s="67" t="s">
        <v>33</v>
      </c>
      <c r="D2" s="67" t="s">
        <v>34</v>
      </c>
      <c r="E2" s="67" t="s">
        <v>35</v>
      </c>
      <c r="F2" s="67" t="s">
        <v>36</v>
      </c>
      <c r="G2" s="67" t="s">
        <v>37</v>
      </c>
      <c r="H2" s="67" t="s">
        <v>38</v>
      </c>
      <c r="I2" s="68" t="s">
        <v>39</v>
      </c>
      <c r="J2" s="69" t="s">
        <v>40</v>
      </c>
    </row>
    <row r="3" spans="2:10" x14ac:dyDescent="0.25">
      <c r="B3" s="47">
        <v>0.5</v>
      </c>
      <c r="C3" s="38">
        <v>30</v>
      </c>
      <c r="D3" s="62">
        <f>C3/100</f>
        <v>0.3</v>
      </c>
      <c r="E3" s="62">
        <f>D3</f>
        <v>0.3</v>
      </c>
      <c r="F3" s="63">
        <f>(-LN(1-E3))/(1/Servicio!F$3)</f>
        <v>0.34900643264404974</v>
      </c>
      <c r="G3" s="38">
        <f t="shared" ref="G3:G8" si="0">C3</f>
        <v>30</v>
      </c>
      <c r="H3" s="38">
        <v>23</v>
      </c>
      <c r="I3" s="64">
        <f>(H3-G3)^2</f>
        <v>49</v>
      </c>
      <c r="J3" s="65">
        <f>I3/H3</f>
        <v>2.1304347826086958</v>
      </c>
    </row>
    <row r="4" spans="2:10" x14ac:dyDescent="0.25">
      <c r="B4" s="34">
        <v>1</v>
      </c>
      <c r="C4" s="19">
        <v>27</v>
      </c>
      <c r="D4" s="54">
        <f t="shared" ref="D4:D8" si="1">C4/100</f>
        <v>0.27</v>
      </c>
      <c r="E4" s="54">
        <f>E3+D4</f>
        <v>0.57000000000000006</v>
      </c>
      <c r="F4" s="55">
        <f>(-LN(1-E4))/(1/Servicio!F$3)</f>
        <v>0.82582471378319677</v>
      </c>
      <c r="G4" s="19">
        <f t="shared" si="0"/>
        <v>27</v>
      </c>
      <c r="H4" s="19">
        <v>23</v>
      </c>
      <c r="I4" s="56">
        <f t="shared" ref="I4:I8" si="2">(H4-G4)^2</f>
        <v>16</v>
      </c>
      <c r="J4" s="57">
        <f t="shared" ref="J4:J8" si="3">I4/H4</f>
        <v>0.69565217391304346</v>
      </c>
    </row>
    <row r="5" spans="2:10" x14ac:dyDescent="0.25">
      <c r="B5" s="34">
        <v>1.5</v>
      </c>
      <c r="C5" s="19">
        <v>22</v>
      </c>
      <c r="D5" s="54">
        <f t="shared" si="1"/>
        <v>0.22</v>
      </c>
      <c r="E5" s="54">
        <f t="shared" ref="E5:E8" si="4">E4+D5</f>
        <v>0.79</v>
      </c>
      <c r="F5" s="55">
        <f>(-LN(1-E5))/(1/Servicio!F$3)</f>
        <v>1.5270938216769783</v>
      </c>
      <c r="G5" s="19">
        <f t="shared" si="0"/>
        <v>22</v>
      </c>
      <c r="H5" s="19">
        <v>33</v>
      </c>
      <c r="I5" s="56">
        <f t="shared" si="2"/>
        <v>121</v>
      </c>
      <c r="J5" s="57">
        <v>0</v>
      </c>
    </row>
    <row r="6" spans="2:10" x14ac:dyDescent="0.25">
      <c r="B6" s="34">
        <v>2</v>
      </c>
      <c r="C6" s="19">
        <v>14</v>
      </c>
      <c r="D6" s="54">
        <f t="shared" si="1"/>
        <v>0.14000000000000001</v>
      </c>
      <c r="E6" s="54">
        <f t="shared" si="4"/>
        <v>0.93</v>
      </c>
      <c r="F6" s="55">
        <f>(-LN(1-E6))/(1/Servicio!F$3)</f>
        <v>2.6020859461387245</v>
      </c>
      <c r="G6" s="19">
        <f t="shared" si="0"/>
        <v>14</v>
      </c>
      <c r="H6" s="19">
        <v>18</v>
      </c>
      <c r="I6" s="56">
        <f t="shared" si="2"/>
        <v>16</v>
      </c>
      <c r="J6" s="57">
        <f t="shared" si="3"/>
        <v>0.88888888888888884</v>
      </c>
    </row>
    <row r="7" spans="2:10" x14ac:dyDescent="0.25">
      <c r="B7" s="34">
        <v>2.5</v>
      </c>
      <c r="C7" s="19">
        <v>4</v>
      </c>
      <c r="D7" s="54">
        <f t="shared" si="1"/>
        <v>0.04</v>
      </c>
      <c r="E7" s="54">
        <f t="shared" si="4"/>
        <v>0.97000000000000008</v>
      </c>
      <c r="F7" s="55">
        <f>(-LN(1-E7))/(1/Servicio!F$3)</f>
        <v>3.4311669025276053</v>
      </c>
      <c r="G7" s="19">
        <f t="shared" si="0"/>
        <v>4</v>
      </c>
      <c r="H7" s="19">
        <v>2</v>
      </c>
      <c r="I7" s="56">
        <f t="shared" si="2"/>
        <v>4</v>
      </c>
      <c r="J7" s="57">
        <f t="shared" si="3"/>
        <v>2</v>
      </c>
    </row>
    <row r="8" spans="2:10" x14ac:dyDescent="0.25">
      <c r="B8" s="34">
        <v>3.76</v>
      </c>
      <c r="C8" s="19">
        <v>3</v>
      </c>
      <c r="D8" s="54">
        <f t="shared" si="1"/>
        <v>0.03</v>
      </c>
      <c r="E8" s="54">
        <f t="shared" si="4"/>
        <v>1</v>
      </c>
      <c r="F8" s="22">
        <v>3.76</v>
      </c>
      <c r="G8" s="19">
        <f t="shared" si="0"/>
        <v>3</v>
      </c>
      <c r="H8" s="19">
        <v>1</v>
      </c>
      <c r="I8" s="56">
        <f t="shared" si="2"/>
        <v>4</v>
      </c>
      <c r="J8" s="57">
        <f t="shared" si="3"/>
        <v>4</v>
      </c>
    </row>
    <row r="9" spans="2:10" ht="15.75" thickBot="1" x14ac:dyDescent="0.3">
      <c r="B9" s="58" t="s">
        <v>41</v>
      </c>
      <c r="C9" s="59">
        <f>SUM(C3:C8)</f>
        <v>100</v>
      </c>
      <c r="D9" s="60">
        <f>SUM(D3:D8)</f>
        <v>1</v>
      </c>
      <c r="E9" s="59">
        <v>1</v>
      </c>
      <c r="F9" s="108" t="s">
        <v>43</v>
      </c>
      <c r="G9" s="108"/>
      <c r="H9" s="108"/>
      <c r="I9" s="108"/>
      <c r="J9" s="61">
        <f>SUM(J3:J8)</f>
        <v>9.7149758454106276</v>
      </c>
    </row>
    <row r="10" spans="2:10" ht="15.75" thickBot="1" x14ac:dyDescent="0.3">
      <c r="F10" s="108" t="s">
        <v>42</v>
      </c>
      <c r="G10" s="108"/>
      <c r="H10" s="108"/>
      <c r="I10" s="108"/>
      <c r="J10" s="88">
        <v>11.07</v>
      </c>
    </row>
    <row r="13" spans="2:10" x14ac:dyDescent="0.25">
      <c r="E13" s="70"/>
      <c r="F13" s="17"/>
    </row>
    <row r="14" spans="2:10" x14ac:dyDescent="0.25">
      <c r="E14" s="70"/>
      <c r="F14" s="17"/>
    </row>
    <row r="15" spans="2:10" x14ac:dyDescent="0.25">
      <c r="E15" s="70"/>
      <c r="F15" s="17"/>
    </row>
    <row r="16" spans="2:10" x14ac:dyDescent="0.25">
      <c r="E16" s="70"/>
      <c r="F16" s="17"/>
    </row>
    <row r="17" spans="5:6" x14ac:dyDescent="0.25">
      <c r="E17" s="70"/>
      <c r="F17" s="17"/>
    </row>
    <row r="18" spans="5:6" x14ac:dyDescent="0.25">
      <c r="E18" s="70"/>
      <c r="F18" s="17"/>
    </row>
  </sheetData>
  <mergeCells count="2">
    <mergeCell ref="F9:I9"/>
    <mergeCell ref="F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9" sqref="J9"/>
    </sheetView>
  </sheetViews>
  <sheetFormatPr baseColWidth="10" defaultRowHeight="15" x14ac:dyDescent="0.25"/>
  <cols>
    <col min="1" max="1" width="4.7109375" customWidth="1"/>
    <col min="5" max="5" width="14.5703125" bestFit="1" customWidth="1"/>
    <col min="6" max="6" width="14.7109375" bestFit="1" customWidth="1"/>
    <col min="9" max="9" width="8.85546875" bestFit="1" customWidth="1"/>
    <col min="10" max="10" width="13.28515625" bestFit="1" customWidth="1"/>
  </cols>
  <sheetData>
    <row r="1" spans="2:10" ht="15.75" thickBot="1" x14ac:dyDescent="0.3"/>
    <row r="2" spans="2:10" ht="15.75" thickBot="1" x14ac:dyDescent="0.3">
      <c r="B2" s="66" t="s">
        <v>31</v>
      </c>
      <c r="C2" s="67" t="s">
        <v>33</v>
      </c>
      <c r="D2" s="67" t="s">
        <v>34</v>
      </c>
      <c r="E2" s="67" t="s">
        <v>35</v>
      </c>
      <c r="F2" s="67" t="s">
        <v>36</v>
      </c>
      <c r="G2" s="67" t="s">
        <v>37</v>
      </c>
      <c r="H2" s="67" t="s">
        <v>38</v>
      </c>
      <c r="I2" s="67" t="s">
        <v>39</v>
      </c>
      <c r="J2" s="69" t="s">
        <v>40</v>
      </c>
    </row>
    <row r="3" spans="2:10" x14ac:dyDescent="0.25">
      <c r="B3" s="78">
        <v>0.80399999999999994</v>
      </c>
      <c r="C3" s="79">
        <v>50</v>
      </c>
      <c r="D3" s="3">
        <f>C3/100</f>
        <v>0.5</v>
      </c>
      <c r="E3" s="3">
        <f>D3</f>
        <v>0.5</v>
      </c>
      <c r="F3" s="3">
        <f>(-LN(1-E3))/(1/Arribo!F$3)</f>
        <v>0.70091042898221667</v>
      </c>
      <c r="G3" s="80">
        <f>C3</f>
        <v>50</v>
      </c>
      <c r="H3" s="81">
        <v>40</v>
      </c>
      <c r="I3" s="80">
        <f>(H3-G3)^2</f>
        <v>100</v>
      </c>
      <c r="J3" s="82">
        <f>I3/H3</f>
        <v>2.5</v>
      </c>
    </row>
    <row r="4" spans="2:10" x14ac:dyDescent="0.25">
      <c r="B4" s="73">
        <v>1.6079999999999999</v>
      </c>
      <c r="C4" s="71">
        <v>27</v>
      </c>
      <c r="D4" s="1">
        <f t="shared" ref="D4:D7" si="0">C4/100</f>
        <v>0.27</v>
      </c>
      <c r="E4" s="1">
        <f>D4+E3</f>
        <v>0.77</v>
      </c>
      <c r="F4" s="1">
        <f>(-LN(1-E4))/(1/Arribo!F$3)</f>
        <v>1.4861363409236019</v>
      </c>
      <c r="G4" s="72">
        <f t="shared" ref="G4:G7" si="1">C4</f>
        <v>27</v>
      </c>
      <c r="H4" s="18">
        <v>36</v>
      </c>
      <c r="I4" s="72">
        <f t="shared" ref="I4:I7" si="2">(H4-G4)^2</f>
        <v>81</v>
      </c>
      <c r="J4" s="74">
        <f t="shared" ref="J4:J6" si="3">I4/H4</f>
        <v>2.25</v>
      </c>
    </row>
    <row r="5" spans="2:10" x14ac:dyDescent="0.25">
      <c r="B5" s="73">
        <v>2.4119999999999999</v>
      </c>
      <c r="C5" s="71">
        <v>17</v>
      </c>
      <c r="D5" s="1">
        <f t="shared" si="0"/>
        <v>0.17</v>
      </c>
      <c r="E5" s="1">
        <f t="shared" ref="E5:E7" si="4">D5+E4</f>
        <v>0.94000000000000006</v>
      </c>
      <c r="F5" s="1">
        <f>(-LN(1-E5))/(1/Arribo!F$3)</f>
        <v>2.8449209167877498</v>
      </c>
      <c r="G5" s="72">
        <f t="shared" si="1"/>
        <v>17</v>
      </c>
      <c r="H5" s="18">
        <v>21</v>
      </c>
      <c r="I5" s="72">
        <f t="shared" si="2"/>
        <v>16</v>
      </c>
      <c r="J5" s="74">
        <f t="shared" si="3"/>
        <v>0.76190476190476186</v>
      </c>
    </row>
    <row r="6" spans="2:10" x14ac:dyDescent="0.25">
      <c r="B6" s="73">
        <v>3.2159999999999997</v>
      </c>
      <c r="C6" s="71">
        <v>5</v>
      </c>
      <c r="D6" s="1">
        <f t="shared" si="0"/>
        <v>0.05</v>
      </c>
      <c r="E6" s="1">
        <f t="shared" si="4"/>
        <v>0.9900000000000001</v>
      </c>
      <c r="F6" s="1">
        <f>(-LN(1-E6))/(1/Arribo!F$3)</f>
        <v>4.6567480920711688</v>
      </c>
      <c r="G6" s="72">
        <f t="shared" si="1"/>
        <v>5</v>
      </c>
      <c r="H6" s="18">
        <v>3</v>
      </c>
      <c r="I6" s="72">
        <f t="shared" si="2"/>
        <v>4</v>
      </c>
      <c r="J6" s="74">
        <f t="shared" si="3"/>
        <v>1.3333333333333333</v>
      </c>
    </row>
    <row r="7" spans="2:10" x14ac:dyDescent="0.25">
      <c r="B7" s="73">
        <v>4.0199999999999996</v>
      </c>
      <c r="C7" s="71">
        <v>1</v>
      </c>
      <c r="D7" s="1">
        <f t="shared" si="0"/>
        <v>0.01</v>
      </c>
      <c r="E7" s="1">
        <f t="shared" si="4"/>
        <v>1</v>
      </c>
      <c r="F7" s="1">
        <v>4.0199999999999996</v>
      </c>
      <c r="G7" s="72">
        <f t="shared" si="1"/>
        <v>1</v>
      </c>
      <c r="H7" s="18">
        <v>0</v>
      </c>
      <c r="I7" s="72">
        <f t="shared" si="2"/>
        <v>1</v>
      </c>
      <c r="J7" s="74">
        <v>0</v>
      </c>
    </row>
    <row r="8" spans="2:10" ht="15.75" thickBot="1" x14ac:dyDescent="0.3">
      <c r="B8" s="75" t="s">
        <v>41</v>
      </c>
      <c r="C8" s="76">
        <f>SUM(C3:C7)</f>
        <v>100</v>
      </c>
      <c r="D8" s="76">
        <f>SUM(D3:D7)</f>
        <v>1</v>
      </c>
      <c r="E8" s="76">
        <v>1</v>
      </c>
      <c r="F8" s="109" t="s">
        <v>45</v>
      </c>
      <c r="G8" s="109"/>
      <c r="H8" s="109"/>
      <c r="I8" s="109"/>
      <c r="J8" s="77">
        <f>SUM(J3:J7)</f>
        <v>6.8452380952380949</v>
      </c>
    </row>
    <row r="9" spans="2:10" ht="15.75" thickBot="1" x14ac:dyDescent="0.3">
      <c r="F9" s="109" t="s">
        <v>44</v>
      </c>
      <c r="G9" s="109"/>
      <c r="H9" s="109"/>
      <c r="I9" s="109"/>
      <c r="J9" s="88">
        <v>9.49</v>
      </c>
    </row>
  </sheetData>
  <mergeCells count="2"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Muestra</vt:lpstr>
      <vt:lpstr>Arribo</vt:lpstr>
      <vt:lpstr>Servicio</vt:lpstr>
      <vt:lpstr>TestServicio</vt:lpstr>
      <vt:lpstr>TestArribo</vt:lpstr>
    </vt:vector>
  </TitlesOfParts>
  <Company>MDT-Corporation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Maxuz</dc:creator>
  <cp:lastModifiedBy>Maximiliano Daniel Tulian</cp:lastModifiedBy>
  <dcterms:created xsi:type="dcterms:W3CDTF">2015-04-17T13:12:45Z</dcterms:created>
  <dcterms:modified xsi:type="dcterms:W3CDTF">2015-07-29T00:24:57Z</dcterms:modified>
</cp:coreProperties>
</file>