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4.xml" ContentType="application/vnd.openxmlformats-officedocument.themeOverrid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Maxim\Desktop\IBM Assessment Automation\"/>
    </mc:Choice>
  </mc:AlternateContent>
  <xr:revisionPtr revIDLastSave="0" documentId="13_ncr:1_{6B1CAC22-6D9A-47DE-B3CE-CC5E0B297798}" xr6:coauthVersionLast="47" xr6:coauthVersionMax="47" xr10:uidLastSave="{00000000-0000-0000-0000-000000000000}"/>
  <bookViews>
    <workbookView xWindow="38280" yWindow="-120" windowWidth="38640" windowHeight="21240" activeTab="2" xr2:uid="{A0412593-A62B-D541-BDCF-D989C9780B29}"/>
  </bookViews>
  <sheets>
    <sheet name="Introduction" sheetId="4" r:id="rId1"/>
    <sheet name="Value Proposition Descrip." sheetId="5" r:id="rId2"/>
    <sheet name="Customer Basic Information" sheetId="6" r:id="rId3"/>
    <sheet name="Self-Assessment" sheetId="1" r:id="rId4"/>
    <sheet name="Results" sheetId="3" r:id="rId5"/>
    <sheet name="License" sheetId="7" r:id="rId6"/>
    <sheet name="Internal Data" sheetId="2" r:id="rId7"/>
  </sheets>
  <definedNames>
    <definedName name="_xlnm.Print_Area" localSheetId="0">Introduction!$A$1:$A$13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8" i="2" l="1"/>
  <c r="AN9" i="2"/>
  <c r="AN14" i="2"/>
  <c r="AN15" i="2"/>
  <c r="AN22" i="2"/>
  <c r="AN23" i="2"/>
  <c r="AN38" i="2"/>
  <c r="AN39" i="2"/>
  <c r="AN49" i="2"/>
  <c r="AN50" i="2"/>
  <c r="AN51" i="2"/>
  <c r="AN61" i="2"/>
  <c r="AN62" i="2"/>
  <c r="AN66" i="2"/>
  <c r="AN67" i="2"/>
  <c r="AN90" i="2"/>
  <c r="AN91" i="2"/>
  <c r="AN103" i="2"/>
  <c r="AN104" i="2"/>
  <c r="AN108" i="2"/>
  <c r="AN109" i="2"/>
  <c r="AN110" i="2"/>
  <c r="AN124" i="2"/>
  <c r="AN125" i="2"/>
  <c r="AN137" i="2"/>
  <c r="AN138" i="2"/>
  <c r="AN146" i="2"/>
  <c r="AN147" i="2"/>
  <c r="AN148" i="2"/>
  <c r="AN155" i="2"/>
  <c r="AN156" i="2"/>
  <c r="AN162" i="2"/>
  <c r="AN163" i="2"/>
  <c r="AN171" i="2"/>
  <c r="AN181" i="2"/>
  <c r="AN182" i="2"/>
  <c r="AN188" i="2"/>
  <c r="AN189" i="2"/>
  <c r="AN192" i="2"/>
  <c r="AN193" i="2"/>
  <c r="AN194" i="2"/>
  <c r="AN201" i="2"/>
  <c r="AN202" i="2"/>
  <c r="AN215" i="2"/>
  <c r="AN216" i="2"/>
  <c r="AN219" i="2"/>
  <c r="AN220" i="2"/>
  <c r="AN223" i="2"/>
  <c r="AM8" i="2"/>
  <c r="AM9" i="2"/>
  <c r="AM14" i="2"/>
  <c r="AM15" i="2"/>
  <c r="AM22" i="2"/>
  <c r="AM23" i="2"/>
  <c r="AM38" i="2"/>
  <c r="AM39" i="2"/>
  <c r="AM49" i="2"/>
  <c r="AM50" i="2"/>
  <c r="AM51" i="2"/>
  <c r="AM61" i="2"/>
  <c r="AM62" i="2"/>
  <c r="AM66" i="2"/>
  <c r="AM67" i="2"/>
  <c r="AM90" i="2"/>
  <c r="AM91" i="2"/>
  <c r="AM103" i="2"/>
  <c r="AM104" i="2"/>
  <c r="AM108" i="2"/>
  <c r="AM109" i="2"/>
  <c r="AM110" i="2"/>
  <c r="AM124" i="2"/>
  <c r="AM125" i="2"/>
  <c r="AM137" i="2"/>
  <c r="AM138" i="2"/>
  <c r="AM146" i="2"/>
  <c r="AM147" i="2"/>
  <c r="AM148" i="2"/>
  <c r="AM155" i="2"/>
  <c r="AM156" i="2"/>
  <c r="AM162" i="2"/>
  <c r="AM163" i="2"/>
  <c r="AM171" i="2"/>
  <c r="AM181" i="2"/>
  <c r="AM182" i="2"/>
  <c r="AM188" i="2"/>
  <c r="AM189" i="2"/>
  <c r="AM192" i="2"/>
  <c r="AM193" i="2"/>
  <c r="AM194" i="2"/>
  <c r="AM201" i="2"/>
  <c r="AM202" i="2"/>
  <c r="AM215" i="2"/>
  <c r="AM216" i="2"/>
  <c r="AM219" i="2"/>
  <c r="AM220" i="2"/>
  <c r="AM223" i="2"/>
  <c r="AJ8" i="2"/>
  <c r="AJ9" i="2"/>
  <c r="AJ14" i="2"/>
  <c r="AJ15" i="2"/>
  <c r="AJ22" i="2"/>
  <c r="AJ23" i="2"/>
  <c r="AJ38" i="2"/>
  <c r="AJ39" i="2"/>
  <c r="AJ49" i="2"/>
  <c r="AJ50" i="2"/>
  <c r="AJ51" i="2"/>
  <c r="AJ61" i="2"/>
  <c r="AJ62" i="2"/>
  <c r="AJ66" i="2"/>
  <c r="AJ67" i="2"/>
  <c r="AJ90" i="2"/>
  <c r="AJ91" i="2"/>
  <c r="AJ103" i="2"/>
  <c r="AJ104" i="2"/>
  <c r="AJ108" i="2"/>
  <c r="AJ109" i="2"/>
  <c r="AJ110" i="2"/>
  <c r="AJ124" i="2"/>
  <c r="AJ125" i="2"/>
  <c r="AJ137" i="2"/>
  <c r="AJ138" i="2"/>
  <c r="AJ146" i="2"/>
  <c r="AJ147" i="2"/>
  <c r="AJ148" i="2"/>
  <c r="AJ155" i="2"/>
  <c r="AJ156" i="2"/>
  <c r="AJ162" i="2"/>
  <c r="AJ163" i="2"/>
  <c r="AJ171" i="2"/>
  <c r="AJ181" i="2"/>
  <c r="AJ182" i="2"/>
  <c r="AJ188" i="2"/>
  <c r="AJ189" i="2"/>
  <c r="AJ192" i="2"/>
  <c r="AJ193" i="2"/>
  <c r="AJ194" i="2"/>
  <c r="AJ201" i="2"/>
  <c r="AJ202" i="2"/>
  <c r="AJ215" i="2"/>
  <c r="AJ216" i="2"/>
  <c r="AJ219" i="2"/>
  <c r="AJ220" i="2"/>
  <c r="AJ223" i="2"/>
  <c r="AI8" i="2"/>
  <c r="AI9" i="2"/>
  <c r="AI14" i="2"/>
  <c r="AI15" i="2"/>
  <c r="AI22" i="2"/>
  <c r="AI23" i="2"/>
  <c r="AI38" i="2"/>
  <c r="AI39" i="2"/>
  <c r="AI49" i="2"/>
  <c r="AI50" i="2"/>
  <c r="AI51" i="2"/>
  <c r="AI61" i="2"/>
  <c r="AI62" i="2"/>
  <c r="AI66" i="2"/>
  <c r="AI67" i="2"/>
  <c r="AI90" i="2"/>
  <c r="AI91" i="2"/>
  <c r="AI103" i="2"/>
  <c r="AI104" i="2"/>
  <c r="AI108" i="2"/>
  <c r="AI109" i="2"/>
  <c r="AI110" i="2"/>
  <c r="AI124" i="2"/>
  <c r="AI125" i="2"/>
  <c r="AI137" i="2"/>
  <c r="AI138" i="2"/>
  <c r="AI146" i="2"/>
  <c r="AI147" i="2"/>
  <c r="AI148" i="2"/>
  <c r="AI155" i="2"/>
  <c r="AI156" i="2"/>
  <c r="AI162" i="2"/>
  <c r="AI163" i="2"/>
  <c r="AI171" i="2"/>
  <c r="AI181" i="2"/>
  <c r="AI182" i="2"/>
  <c r="AI188" i="2"/>
  <c r="AI189" i="2"/>
  <c r="AI192" i="2"/>
  <c r="AI193" i="2"/>
  <c r="AI194" i="2"/>
  <c r="AI201" i="2"/>
  <c r="AI202" i="2"/>
  <c r="AI215" i="2"/>
  <c r="AI216" i="2"/>
  <c r="AI219" i="2"/>
  <c r="AI220" i="2"/>
  <c r="AI223" i="2"/>
  <c r="AX4" i="2"/>
  <c r="AX5" i="2"/>
  <c r="AX6" i="2"/>
  <c r="AX7" i="2"/>
  <c r="AX8" i="2"/>
  <c r="AX9" i="2"/>
  <c r="AX10" i="2"/>
  <c r="AX11" i="2"/>
  <c r="AX12" i="2"/>
  <c r="AX13" i="2"/>
  <c r="AX14" i="2"/>
  <c r="AX15" i="2"/>
  <c r="AX16" i="2"/>
  <c r="AX17" i="2"/>
  <c r="AX18" i="2"/>
  <c r="AX3" i="2"/>
  <c r="BC5" i="2"/>
  <c r="AD8" i="2" l="1"/>
  <c r="AD9" i="2"/>
  <c r="AD14" i="2"/>
  <c r="AD15" i="2"/>
  <c r="AD22" i="2"/>
  <c r="AD23" i="2"/>
  <c r="AD38" i="2"/>
  <c r="AD39" i="2"/>
  <c r="AD49" i="2"/>
  <c r="AD50" i="2"/>
  <c r="AD51" i="2"/>
  <c r="AD61" i="2"/>
  <c r="AD62" i="2"/>
  <c r="AD66" i="2"/>
  <c r="AD67" i="2"/>
  <c r="AD90" i="2"/>
  <c r="AD91" i="2"/>
  <c r="AD103" i="2"/>
  <c r="AD104" i="2"/>
  <c r="AD108" i="2"/>
  <c r="AD109" i="2"/>
  <c r="AD110" i="2"/>
  <c r="AD124" i="2"/>
  <c r="AD125" i="2"/>
  <c r="AD137" i="2"/>
  <c r="AD138" i="2"/>
  <c r="AD146" i="2"/>
  <c r="AD147" i="2"/>
  <c r="AD148" i="2"/>
  <c r="AD155" i="2"/>
  <c r="AD156" i="2"/>
  <c r="AD162" i="2"/>
  <c r="AD163" i="2"/>
  <c r="AD171" i="2"/>
  <c r="AD181" i="2"/>
  <c r="AD182" i="2"/>
  <c r="AD188" i="2"/>
  <c r="AD189" i="2"/>
  <c r="AD192" i="2"/>
  <c r="AD193" i="2"/>
  <c r="AD194" i="2"/>
  <c r="AD201" i="2"/>
  <c r="AD202" i="2"/>
  <c r="AD215" i="2"/>
  <c r="AD216" i="2"/>
  <c r="AD219" i="2"/>
  <c r="AD220" i="2"/>
  <c r="AD223" i="2"/>
  <c r="AD224" i="2"/>
  <c r="AC8" i="2"/>
  <c r="AC9" i="2"/>
  <c r="AC14" i="2"/>
  <c r="AC15" i="2"/>
  <c r="AC22" i="2"/>
  <c r="AC23" i="2"/>
  <c r="AC38" i="2"/>
  <c r="AC39" i="2"/>
  <c r="AC49" i="2"/>
  <c r="AC50" i="2"/>
  <c r="AC51" i="2"/>
  <c r="AC61" i="2"/>
  <c r="AC62" i="2"/>
  <c r="AC66" i="2"/>
  <c r="AC67" i="2"/>
  <c r="AC90" i="2"/>
  <c r="AC91" i="2"/>
  <c r="AC103" i="2"/>
  <c r="AC104" i="2"/>
  <c r="AC108" i="2"/>
  <c r="AC109" i="2"/>
  <c r="AC110" i="2"/>
  <c r="AC124" i="2"/>
  <c r="AC125" i="2"/>
  <c r="AC137" i="2"/>
  <c r="AC138" i="2"/>
  <c r="AC146" i="2"/>
  <c r="AC147" i="2"/>
  <c r="AC148" i="2"/>
  <c r="AC155" i="2"/>
  <c r="AC156" i="2"/>
  <c r="AC162" i="2"/>
  <c r="AC163" i="2"/>
  <c r="AC171" i="2"/>
  <c r="AC181" i="2"/>
  <c r="AC182" i="2"/>
  <c r="AC188" i="2"/>
  <c r="AC189" i="2"/>
  <c r="AC192" i="2"/>
  <c r="AC193" i="2"/>
  <c r="AC194" i="2"/>
  <c r="AC201" i="2"/>
  <c r="AC202" i="2"/>
  <c r="AC215" i="2"/>
  <c r="AC216" i="2"/>
  <c r="AC219" i="2"/>
  <c r="AC220" i="2"/>
  <c r="AC223" i="2"/>
  <c r="AC224" i="2"/>
  <c r="Z8" i="2"/>
  <c r="Z9" i="2"/>
  <c r="Z14" i="2"/>
  <c r="Z15" i="2"/>
  <c r="Z22" i="2"/>
  <c r="Z23" i="2"/>
  <c r="Z38" i="2"/>
  <c r="Z39" i="2"/>
  <c r="Z49" i="2"/>
  <c r="Z50" i="2"/>
  <c r="Z51" i="2"/>
  <c r="Z61" i="2"/>
  <c r="Z62" i="2"/>
  <c r="Z66" i="2"/>
  <c r="Z67" i="2"/>
  <c r="Z90" i="2"/>
  <c r="Z91" i="2"/>
  <c r="Z103" i="2"/>
  <c r="Z104" i="2"/>
  <c r="Z108" i="2"/>
  <c r="Z109" i="2"/>
  <c r="Z110" i="2"/>
  <c r="Z124" i="2"/>
  <c r="Z125" i="2"/>
  <c r="Z137" i="2"/>
  <c r="Z138" i="2"/>
  <c r="Z146" i="2"/>
  <c r="Z147" i="2"/>
  <c r="Z148" i="2"/>
  <c r="Z155" i="2"/>
  <c r="Z156" i="2"/>
  <c r="Z162" i="2"/>
  <c r="Z163" i="2"/>
  <c r="Z171" i="2"/>
  <c r="Z181" i="2"/>
  <c r="Z182" i="2"/>
  <c r="Z188" i="2"/>
  <c r="Z189" i="2"/>
  <c r="Z192" i="2"/>
  <c r="Z193" i="2"/>
  <c r="Z194" i="2"/>
  <c r="Z201" i="2"/>
  <c r="Z202" i="2"/>
  <c r="Z215" i="2"/>
  <c r="Z216" i="2"/>
  <c r="Z219" i="2"/>
  <c r="Z220" i="2"/>
  <c r="Z223" i="2"/>
  <c r="Z224" i="2"/>
  <c r="Y8" i="2"/>
  <c r="Y9" i="2"/>
  <c r="Y14" i="2"/>
  <c r="Y15" i="2"/>
  <c r="Y22" i="2"/>
  <c r="Y23" i="2"/>
  <c r="Y38" i="2"/>
  <c r="Y39" i="2"/>
  <c r="Y49" i="2"/>
  <c r="Y50" i="2"/>
  <c r="Y51" i="2"/>
  <c r="Y61" i="2"/>
  <c r="Y62" i="2"/>
  <c r="Y66" i="2"/>
  <c r="Y67" i="2"/>
  <c r="Y90" i="2"/>
  <c r="Y91" i="2"/>
  <c r="Y103" i="2"/>
  <c r="Y104" i="2"/>
  <c r="Y108" i="2"/>
  <c r="Y109" i="2"/>
  <c r="Y110" i="2"/>
  <c r="Y124" i="2"/>
  <c r="Y125" i="2"/>
  <c r="Y137" i="2"/>
  <c r="Y138" i="2"/>
  <c r="Y146" i="2"/>
  <c r="Y147" i="2"/>
  <c r="Y148" i="2"/>
  <c r="Y155" i="2"/>
  <c r="Y156" i="2"/>
  <c r="Y162" i="2"/>
  <c r="Y163" i="2"/>
  <c r="Y171" i="2"/>
  <c r="Y181" i="2"/>
  <c r="Y182" i="2"/>
  <c r="Y188" i="2"/>
  <c r="Y189" i="2"/>
  <c r="Y192" i="2"/>
  <c r="Y193" i="2"/>
  <c r="Y194" i="2"/>
  <c r="Y201" i="2"/>
  <c r="Y202" i="2"/>
  <c r="Y215" i="2"/>
  <c r="Y216" i="2"/>
  <c r="Y219" i="2"/>
  <c r="Y220" i="2"/>
  <c r="Y223" i="2"/>
  <c r="Y224" i="2"/>
  <c r="BL20" i="2"/>
  <c r="BL4" i="2"/>
  <c r="BL5" i="2"/>
  <c r="BL6" i="2"/>
  <c r="BL7" i="2"/>
  <c r="BL8" i="2"/>
  <c r="BL9" i="2"/>
  <c r="BL10" i="2"/>
  <c r="BL11" i="2"/>
  <c r="BL12" i="2"/>
  <c r="BL13" i="2"/>
  <c r="BL14" i="2"/>
  <c r="BL15" i="2"/>
  <c r="BL16" i="2"/>
  <c r="BL17" i="2"/>
  <c r="BL18" i="2"/>
  <c r="BL19" i="2"/>
  <c r="BK4" i="2"/>
  <c r="BK5" i="2"/>
  <c r="BK6" i="2"/>
  <c r="BK7" i="2"/>
  <c r="BK8" i="2"/>
  <c r="BK9" i="2"/>
  <c r="BK10" i="2"/>
  <c r="BK11" i="2"/>
  <c r="BK12" i="2"/>
  <c r="BK13" i="2"/>
  <c r="BK14" i="2"/>
  <c r="BK15" i="2"/>
  <c r="BK16" i="2"/>
  <c r="BK17" i="2"/>
  <c r="BK18" i="2"/>
  <c r="BM18" i="2" s="1"/>
  <c r="BK19" i="2"/>
  <c r="BK20" i="2"/>
  <c r="BK3" i="2"/>
  <c r="BL3" i="2"/>
  <c r="AL8" i="2"/>
  <c r="AL9" i="2"/>
  <c r="AL14" i="2"/>
  <c r="AL15" i="2"/>
  <c r="AL22" i="2"/>
  <c r="AL23" i="2"/>
  <c r="AL38" i="2"/>
  <c r="AL39" i="2"/>
  <c r="AL49" i="2"/>
  <c r="AL50" i="2"/>
  <c r="AL51" i="2"/>
  <c r="AL61" i="2"/>
  <c r="AL62" i="2"/>
  <c r="AL66" i="2"/>
  <c r="AL67" i="2"/>
  <c r="AL90" i="2"/>
  <c r="AL91" i="2"/>
  <c r="AL103" i="2"/>
  <c r="AL104" i="2"/>
  <c r="AL108" i="2"/>
  <c r="AL109" i="2"/>
  <c r="AL110" i="2"/>
  <c r="AL124" i="2"/>
  <c r="AL125" i="2"/>
  <c r="AL137" i="2"/>
  <c r="AL138" i="2"/>
  <c r="AL146" i="2"/>
  <c r="AL147" i="2"/>
  <c r="AL148" i="2"/>
  <c r="AL155" i="2"/>
  <c r="AL156" i="2"/>
  <c r="AL162" i="2"/>
  <c r="AL163" i="2"/>
  <c r="AL171" i="2"/>
  <c r="AL181" i="2"/>
  <c r="AL182" i="2"/>
  <c r="AL188" i="2"/>
  <c r="AL189" i="2"/>
  <c r="AL192" i="2"/>
  <c r="AL193" i="2"/>
  <c r="AL194" i="2"/>
  <c r="AL201" i="2"/>
  <c r="AL202" i="2"/>
  <c r="AL215" i="2"/>
  <c r="AL216" i="2"/>
  <c r="AL219" i="2"/>
  <c r="AL220" i="2"/>
  <c r="AL223" i="2"/>
  <c r="AK8" i="2"/>
  <c r="AK9" i="2"/>
  <c r="AK14" i="2"/>
  <c r="AK15" i="2"/>
  <c r="AK22" i="2"/>
  <c r="AK23" i="2"/>
  <c r="AK38" i="2"/>
  <c r="AK39" i="2"/>
  <c r="AK49" i="2"/>
  <c r="AK50" i="2"/>
  <c r="AK51" i="2"/>
  <c r="AK61" i="2"/>
  <c r="AK62" i="2"/>
  <c r="AK66" i="2"/>
  <c r="AK67" i="2"/>
  <c r="AK90" i="2"/>
  <c r="AK91" i="2"/>
  <c r="AK103" i="2"/>
  <c r="AK104" i="2"/>
  <c r="AK108" i="2"/>
  <c r="AK109" i="2"/>
  <c r="AK110" i="2"/>
  <c r="AK124" i="2"/>
  <c r="AK125" i="2"/>
  <c r="AK137" i="2"/>
  <c r="AK138" i="2"/>
  <c r="AK146" i="2"/>
  <c r="AK147" i="2"/>
  <c r="AK148" i="2"/>
  <c r="AK155" i="2"/>
  <c r="AK156" i="2"/>
  <c r="AK162" i="2"/>
  <c r="AK163" i="2"/>
  <c r="AK171" i="2"/>
  <c r="AK181" i="2"/>
  <c r="AK182" i="2"/>
  <c r="AK188" i="2"/>
  <c r="AK189" i="2"/>
  <c r="AK192" i="2"/>
  <c r="AK193" i="2"/>
  <c r="AK194" i="2"/>
  <c r="AK201" i="2"/>
  <c r="AK202" i="2"/>
  <c r="AK215" i="2"/>
  <c r="AK216" i="2"/>
  <c r="AK219" i="2"/>
  <c r="AK220" i="2"/>
  <c r="AK223" i="2"/>
  <c r="AH8" i="2"/>
  <c r="AH9" i="2"/>
  <c r="AH14" i="2"/>
  <c r="AH15" i="2"/>
  <c r="AH22" i="2"/>
  <c r="AH23" i="2"/>
  <c r="AH38" i="2"/>
  <c r="AH39" i="2"/>
  <c r="AH49" i="2"/>
  <c r="AH50" i="2"/>
  <c r="AH51" i="2"/>
  <c r="AH61" i="2"/>
  <c r="AH62" i="2"/>
  <c r="AH66" i="2"/>
  <c r="AH67" i="2"/>
  <c r="AH90" i="2"/>
  <c r="AH91" i="2"/>
  <c r="AH103" i="2"/>
  <c r="AH104" i="2"/>
  <c r="AH108" i="2"/>
  <c r="AH109" i="2"/>
  <c r="AH110" i="2"/>
  <c r="AH124" i="2"/>
  <c r="AH125" i="2"/>
  <c r="AH137" i="2"/>
  <c r="AH138" i="2"/>
  <c r="AH146" i="2"/>
  <c r="AH147" i="2"/>
  <c r="AH148" i="2"/>
  <c r="AH155" i="2"/>
  <c r="AH156" i="2"/>
  <c r="AH162" i="2"/>
  <c r="AH163" i="2"/>
  <c r="AH171" i="2"/>
  <c r="AH181" i="2"/>
  <c r="AH182" i="2"/>
  <c r="AH188" i="2"/>
  <c r="AH189" i="2"/>
  <c r="AH192" i="2"/>
  <c r="AH193" i="2"/>
  <c r="AH194" i="2"/>
  <c r="AH201" i="2"/>
  <c r="AH202" i="2"/>
  <c r="AH215" i="2"/>
  <c r="AH216" i="2"/>
  <c r="AH219" i="2"/>
  <c r="AH220" i="2"/>
  <c r="AH223" i="2"/>
  <c r="AG8" i="2"/>
  <c r="AG9" i="2"/>
  <c r="AG14" i="2"/>
  <c r="AG15" i="2"/>
  <c r="AG22" i="2"/>
  <c r="AG23" i="2"/>
  <c r="AG38" i="2"/>
  <c r="AG39" i="2"/>
  <c r="AG49" i="2"/>
  <c r="AG50" i="2"/>
  <c r="AG51" i="2"/>
  <c r="AG61" i="2"/>
  <c r="AG62" i="2"/>
  <c r="AG66" i="2"/>
  <c r="AG67" i="2"/>
  <c r="AG90" i="2"/>
  <c r="AG91" i="2"/>
  <c r="AG103" i="2"/>
  <c r="AG104" i="2"/>
  <c r="AG108" i="2"/>
  <c r="AG109" i="2"/>
  <c r="AG110" i="2"/>
  <c r="AG124" i="2"/>
  <c r="AG125" i="2"/>
  <c r="AG137" i="2"/>
  <c r="AG138" i="2"/>
  <c r="AG146" i="2"/>
  <c r="AG147" i="2"/>
  <c r="AG148" i="2"/>
  <c r="AG155" i="2"/>
  <c r="AG156" i="2"/>
  <c r="AG162" i="2"/>
  <c r="AG163" i="2"/>
  <c r="AG171" i="2"/>
  <c r="AG181" i="2"/>
  <c r="AG182" i="2"/>
  <c r="AG188" i="2"/>
  <c r="AG189" i="2"/>
  <c r="AG192" i="2"/>
  <c r="AG193" i="2"/>
  <c r="AG194" i="2"/>
  <c r="AG201" i="2"/>
  <c r="AG202" i="2"/>
  <c r="AG215" i="2"/>
  <c r="AG216" i="2"/>
  <c r="AG219" i="2"/>
  <c r="AG220" i="2"/>
  <c r="AG223" i="2"/>
  <c r="AF8" i="2"/>
  <c r="AF9" i="2"/>
  <c r="AF14" i="2"/>
  <c r="AF15" i="2"/>
  <c r="AF22" i="2"/>
  <c r="AF23" i="2"/>
  <c r="AF38" i="2"/>
  <c r="AF39" i="2"/>
  <c r="AF49" i="2"/>
  <c r="AF50" i="2"/>
  <c r="AF51" i="2"/>
  <c r="AF61" i="2"/>
  <c r="AF62" i="2"/>
  <c r="AF66" i="2"/>
  <c r="AF67" i="2"/>
  <c r="AF90" i="2"/>
  <c r="AF91" i="2"/>
  <c r="AF103" i="2"/>
  <c r="AF104" i="2"/>
  <c r="AF108" i="2"/>
  <c r="AF109" i="2"/>
  <c r="AF110" i="2"/>
  <c r="AF124" i="2"/>
  <c r="AF125" i="2"/>
  <c r="AF137" i="2"/>
  <c r="AF138" i="2"/>
  <c r="AF146" i="2"/>
  <c r="AF147" i="2"/>
  <c r="AF148" i="2"/>
  <c r="AF155" i="2"/>
  <c r="AF156" i="2"/>
  <c r="AF162" i="2"/>
  <c r="AF163" i="2"/>
  <c r="AF171" i="2"/>
  <c r="AF181" i="2"/>
  <c r="AF182" i="2"/>
  <c r="AF188" i="2"/>
  <c r="AF189" i="2"/>
  <c r="AF192" i="2"/>
  <c r="AF193" i="2"/>
  <c r="AF194" i="2"/>
  <c r="AF201" i="2"/>
  <c r="AF202" i="2"/>
  <c r="AF215" i="2"/>
  <c r="AF216" i="2"/>
  <c r="AF219" i="2"/>
  <c r="AF220" i="2"/>
  <c r="AF223" i="2"/>
  <c r="AE8" i="2"/>
  <c r="AE9" i="2"/>
  <c r="AE14" i="2"/>
  <c r="AE15" i="2"/>
  <c r="AE22" i="2"/>
  <c r="AE23" i="2"/>
  <c r="AE38" i="2"/>
  <c r="AE39" i="2"/>
  <c r="AE49" i="2"/>
  <c r="AE50" i="2"/>
  <c r="AE51" i="2"/>
  <c r="AE61" i="2"/>
  <c r="AE62" i="2"/>
  <c r="AE66" i="2"/>
  <c r="AE67" i="2"/>
  <c r="AE90" i="2"/>
  <c r="AE91" i="2"/>
  <c r="AE103" i="2"/>
  <c r="AE104" i="2"/>
  <c r="AE108" i="2"/>
  <c r="AE109" i="2"/>
  <c r="AE110" i="2"/>
  <c r="AE124" i="2"/>
  <c r="AE125" i="2"/>
  <c r="AE137" i="2"/>
  <c r="AE138" i="2"/>
  <c r="AE146" i="2"/>
  <c r="AE147" i="2"/>
  <c r="AE148" i="2"/>
  <c r="AE155" i="2"/>
  <c r="AE156" i="2"/>
  <c r="AE162" i="2"/>
  <c r="AE163" i="2"/>
  <c r="AE171" i="2"/>
  <c r="AE181" i="2"/>
  <c r="AE182" i="2"/>
  <c r="AE188" i="2"/>
  <c r="AE189" i="2"/>
  <c r="AE192" i="2"/>
  <c r="AE193" i="2"/>
  <c r="AE194" i="2"/>
  <c r="AE201" i="2"/>
  <c r="AE202" i="2"/>
  <c r="AE215" i="2"/>
  <c r="AE216" i="2"/>
  <c r="AE219" i="2"/>
  <c r="AE220" i="2"/>
  <c r="AE223" i="2"/>
  <c r="AB8" i="2"/>
  <c r="AB9" i="2"/>
  <c r="AB14" i="2"/>
  <c r="AB15" i="2"/>
  <c r="AB22" i="2"/>
  <c r="AB23" i="2"/>
  <c r="AB38" i="2"/>
  <c r="AB39" i="2"/>
  <c r="AB49" i="2"/>
  <c r="AB50" i="2"/>
  <c r="AB51" i="2"/>
  <c r="AB61" i="2"/>
  <c r="AB62" i="2"/>
  <c r="AB66" i="2"/>
  <c r="AB67" i="2"/>
  <c r="AB90" i="2"/>
  <c r="AB91" i="2"/>
  <c r="AB103" i="2"/>
  <c r="AB104" i="2"/>
  <c r="AB108" i="2"/>
  <c r="AB109" i="2"/>
  <c r="AB110" i="2"/>
  <c r="AB124" i="2"/>
  <c r="AB125" i="2"/>
  <c r="AB137" i="2"/>
  <c r="AB138" i="2"/>
  <c r="AB146" i="2"/>
  <c r="AB147" i="2"/>
  <c r="AB148" i="2"/>
  <c r="AB155" i="2"/>
  <c r="AB156" i="2"/>
  <c r="AB162" i="2"/>
  <c r="AB163" i="2"/>
  <c r="AB171" i="2"/>
  <c r="AB181" i="2"/>
  <c r="AB182" i="2"/>
  <c r="AB188" i="2"/>
  <c r="AB189" i="2"/>
  <c r="AB192" i="2"/>
  <c r="AB193" i="2"/>
  <c r="AB194" i="2"/>
  <c r="AB201" i="2"/>
  <c r="AB202" i="2"/>
  <c r="AB215" i="2"/>
  <c r="AB216" i="2"/>
  <c r="AB219" i="2"/>
  <c r="AB220" i="2"/>
  <c r="AB223" i="2"/>
  <c r="AA8" i="2"/>
  <c r="AA9" i="2"/>
  <c r="AA14" i="2"/>
  <c r="AA15" i="2"/>
  <c r="AA22" i="2"/>
  <c r="AA23" i="2"/>
  <c r="AA38" i="2"/>
  <c r="AA39" i="2"/>
  <c r="AA49" i="2"/>
  <c r="AA50" i="2"/>
  <c r="AA51" i="2"/>
  <c r="AA61" i="2"/>
  <c r="AA62" i="2"/>
  <c r="AA66" i="2"/>
  <c r="AA67" i="2"/>
  <c r="AA90" i="2"/>
  <c r="AA91" i="2"/>
  <c r="AA103" i="2"/>
  <c r="AA104" i="2"/>
  <c r="AA108" i="2"/>
  <c r="AA109" i="2"/>
  <c r="AA110" i="2"/>
  <c r="AA124" i="2"/>
  <c r="AA125" i="2"/>
  <c r="AA137" i="2"/>
  <c r="AA138" i="2"/>
  <c r="AA146" i="2"/>
  <c r="AA147" i="2"/>
  <c r="AA148" i="2"/>
  <c r="AA155" i="2"/>
  <c r="AA156" i="2"/>
  <c r="AA162" i="2"/>
  <c r="AA163" i="2"/>
  <c r="AA171" i="2"/>
  <c r="AA181" i="2"/>
  <c r="AA182" i="2"/>
  <c r="AA188" i="2"/>
  <c r="AA189" i="2"/>
  <c r="AA192" i="2"/>
  <c r="AA193" i="2"/>
  <c r="AA194" i="2"/>
  <c r="AA201" i="2"/>
  <c r="AA202" i="2"/>
  <c r="AA215" i="2"/>
  <c r="AA216" i="2"/>
  <c r="AA219" i="2"/>
  <c r="AA220" i="2"/>
  <c r="AA223" i="2"/>
  <c r="W8" i="2"/>
  <c r="W9" i="2"/>
  <c r="W14" i="2"/>
  <c r="W15" i="2"/>
  <c r="W22" i="2"/>
  <c r="W23" i="2"/>
  <c r="W38" i="2"/>
  <c r="W39" i="2"/>
  <c r="W49" i="2"/>
  <c r="W50" i="2"/>
  <c r="W51" i="2"/>
  <c r="W61" i="2"/>
  <c r="W62" i="2"/>
  <c r="W66" i="2"/>
  <c r="W67" i="2"/>
  <c r="W90" i="2"/>
  <c r="W91" i="2"/>
  <c r="W103" i="2"/>
  <c r="W104" i="2"/>
  <c r="W108" i="2"/>
  <c r="W109" i="2"/>
  <c r="W110" i="2"/>
  <c r="W124" i="2"/>
  <c r="W125" i="2"/>
  <c r="W137" i="2"/>
  <c r="W138" i="2"/>
  <c r="W146" i="2"/>
  <c r="W147" i="2"/>
  <c r="W148" i="2"/>
  <c r="W155" i="2"/>
  <c r="W156" i="2"/>
  <c r="W162" i="2"/>
  <c r="W163" i="2"/>
  <c r="W171" i="2"/>
  <c r="W181" i="2"/>
  <c r="W182" i="2"/>
  <c r="W188" i="2"/>
  <c r="W189" i="2"/>
  <c r="W192" i="2"/>
  <c r="W193" i="2"/>
  <c r="W194" i="2"/>
  <c r="W201" i="2"/>
  <c r="W202" i="2"/>
  <c r="W215" i="2"/>
  <c r="W216" i="2"/>
  <c r="W219" i="2"/>
  <c r="W220" i="2"/>
  <c r="W223" i="2"/>
  <c r="X8" i="2"/>
  <c r="X9" i="2"/>
  <c r="X14" i="2"/>
  <c r="X15" i="2"/>
  <c r="X22" i="2"/>
  <c r="X23" i="2"/>
  <c r="X38" i="2"/>
  <c r="X39" i="2"/>
  <c r="X49" i="2"/>
  <c r="X50" i="2"/>
  <c r="X51" i="2"/>
  <c r="X61" i="2"/>
  <c r="X62" i="2"/>
  <c r="X66" i="2"/>
  <c r="X67" i="2"/>
  <c r="X90" i="2"/>
  <c r="X91" i="2"/>
  <c r="X103" i="2"/>
  <c r="X104" i="2"/>
  <c r="X108" i="2"/>
  <c r="X109" i="2"/>
  <c r="X110" i="2"/>
  <c r="X124" i="2"/>
  <c r="X125" i="2"/>
  <c r="X137" i="2"/>
  <c r="X138" i="2"/>
  <c r="X146" i="2"/>
  <c r="X147" i="2"/>
  <c r="X148" i="2"/>
  <c r="X155" i="2"/>
  <c r="X156" i="2"/>
  <c r="X162" i="2"/>
  <c r="X163" i="2"/>
  <c r="X171" i="2"/>
  <c r="X181" i="2"/>
  <c r="X182" i="2"/>
  <c r="X188" i="2"/>
  <c r="X189" i="2"/>
  <c r="X192" i="2"/>
  <c r="X193" i="2"/>
  <c r="X194" i="2"/>
  <c r="X201" i="2"/>
  <c r="X202" i="2"/>
  <c r="X215" i="2"/>
  <c r="X216" i="2"/>
  <c r="X219" i="2"/>
  <c r="X220" i="2"/>
  <c r="X223" i="2"/>
  <c r="BM19" i="2" l="1"/>
  <c r="BM17" i="2"/>
  <c r="BM20" i="2"/>
  <c r="BM16" i="2"/>
  <c r="BM7" i="2"/>
  <c r="BM6" i="2"/>
  <c r="BM8" i="2"/>
  <c r="BM3" i="2"/>
  <c r="BM12" i="2"/>
  <c r="BM5" i="2"/>
  <c r="BM4" i="2"/>
  <c r="BM13" i="2"/>
  <c r="BM10" i="2"/>
  <c r="BM15" i="2"/>
  <c r="BM14" i="2"/>
  <c r="BM11" i="2"/>
  <c r="BM9" i="2"/>
  <c r="H191" i="2" l="1"/>
  <c r="H190" i="2"/>
  <c r="H184" i="2"/>
  <c r="H185" i="2"/>
  <c r="H186" i="2"/>
  <c r="H187" i="2"/>
  <c r="H183" i="2"/>
  <c r="H173" i="2"/>
  <c r="H174" i="2"/>
  <c r="H175" i="2"/>
  <c r="H176" i="2"/>
  <c r="H177" i="2"/>
  <c r="H178" i="2"/>
  <c r="H179" i="2"/>
  <c r="H180" i="2"/>
  <c r="H172" i="2"/>
  <c r="H165" i="2"/>
  <c r="H166" i="2"/>
  <c r="H167" i="2"/>
  <c r="H168" i="2"/>
  <c r="H169" i="2"/>
  <c r="H170" i="2"/>
  <c r="H164" i="2"/>
  <c r="H158" i="2"/>
  <c r="H159" i="2"/>
  <c r="H160" i="2"/>
  <c r="H161" i="2"/>
  <c r="H157" i="2"/>
  <c r="H150" i="2"/>
  <c r="H151" i="2"/>
  <c r="H152" i="2"/>
  <c r="H153" i="2"/>
  <c r="H154" i="2"/>
  <c r="H149" i="2"/>
  <c r="H140" i="2"/>
  <c r="H141" i="2"/>
  <c r="H142" i="2"/>
  <c r="H143" i="2"/>
  <c r="H144" i="2"/>
  <c r="H145" i="2"/>
  <c r="H139" i="2"/>
  <c r="H127" i="2"/>
  <c r="H128" i="2"/>
  <c r="H129" i="2"/>
  <c r="H130" i="2"/>
  <c r="H131" i="2"/>
  <c r="H132" i="2"/>
  <c r="H133" i="2"/>
  <c r="H134" i="2"/>
  <c r="H135" i="2"/>
  <c r="H136" i="2"/>
  <c r="H126" i="2"/>
  <c r="H112" i="2"/>
  <c r="H113" i="2"/>
  <c r="H114" i="2"/>
  <c r="H115" i="2"/>
  <c r="H116" i="2"/>
  <c r="H117" i="2"/>
  <c r="H118" i="2"/>
  <c r="H119" i="2"/>
  <c r="H120" i="2"/>
  <c r="H121" i="2"/>
  <c r="H122" i="2"/>
  <c r="H123" i="2"/>
  <c r="H111" i="2"/>
  <c r="H106" i="2"/>
  <c r="H107" i="2"/>
  <c r="H105" i="2"/>
  <c r="H93" i="2"/>
  <c r="H94" i="2"/>
  <c r="H95" i="2"/>
  <c r="H96" i="2"/>
  <c r="H97" i="2"/>
  <c r="H98" i="2"/>
  <c r="H99" i="2"/>
  <c r="H100" i="2"/>
  <c r="H101" i="2"/>
  <c r="H102" i="2"/>
  <c r="H92" i="2"/>
  <c r="H69" i="2"/>
  <c r="H70" i="2"/>
  <c r="H71" i="2"/>
  <c r="H72" i="2"/>
  <c r="H73" i="2"/>
  <c r="H74" i="2"/>
  <c r="H75" i="2"/>
  <c r="H76" i="2"/>
  <c r="H77" i="2"/>
  <c r="H78" i="2"/>
  <c r="H79" i="2"/>
  <c r="H80" i="2"/>
  <c r="H81" i="2"/>
  <c r="H82" i="2"/>
  <c r="H83" i="2"/>
  <c r="H84" i="2"/>
  <c r="H85" i="2"/>
  <c r="H86" i="2"/>
  <c r="H87" i="2"/>
  <c r="H88" i="2"/>
  <c r="H89" i="2"/>
  <c r="H68" i="2"/>
  <c r="H64" i="2"/>
  <c r="H65" i="2"/>
  <c r="H63" i="2"/>
  <c r="H53" i="2"/>
  <c r="H54" i="2"/>
  <c r="H55" i="2"/>
  <c r="H56" i="2"/>
  <c r="H57" i="2"/>
  <c r="H58" i="2"/>
  <c r="H59" i="2"/>
  <c r="H60" i="2"/>
  <c r="H52" i="2"/>
  <c r="H48" i="2"/>
  <c r="H47" i="2"/>
  <c r="H41" i="2"/>
  <c r="H42" i="2"/>
  <c r="H43" i="2"/>
  <c r="H44" i="2"/>
  <c r="H45" i="2"/>
  <c r="H46" i="2"/>
  <c r="H40" i="2"/>
  <c r="H25" i="2"/>
  <c r="H26" i="2"/>
  <c r="H27" i="2"/>
  <c r="H28" i="2"/>
  <c r="H29" i="2"/>
  <c r="H30" i="2"/>
  <c r="H31" i="2"/>
  <c r="H32" i="2"/>
  <c r="H33" i="2"/>
  <c r="H34" i="2"/>
  <c r="H35" i="2"/>
  <c r="H36" i="2"/>
  <c r="H37" i="2"/>
  <c r="H24" i="2"/>
  <c r="H17" i="2"/>
  <c r="H18" i="2"/>
  <c r="H19" i="2"/>
  <c r="H20" i="2"/>
  <c r="H21" i="2"/>
  <c r="H16" i="2"/>
  <c r="H11" i="2"/>
  <c r="H12" i="2"/>
  <c r="H13" i="2"/>
  <c r="H10" i="2"/>
  <c r="H7" i="2"/>
  <c r="H5" i="2"/>
  <c r="H6" i="2"/>
  <c r="H4" i="2"/>
  <c r="H222" i="2"/>
  <c r="H221" i="2"/>
  <c r="H218" i="2"/>
  <c r="H217" i="2"/>
  <c r="H204" i="2"/>
  <c r="H205" i="2"/>
  <c r="H206" i="2"/>
  <c r="H207" i="2"/>
  <c r="H208" i="2"/>
  <c r="H209" i="2"/>
  <c r="H210" i="2"/>
  <c r="H211" i="2"/>
  <c r="H212" i="2"/>
  <c r="H213" i="2"/>
  <c r="H214" i="2"/>
  <c r="H203" i="2"/>
  <c r="H196" i="2"/>
  <c r="H197" i="2"/>
  <c r="H198" i="2"/>
  <c r="H199" i="2"/>
  <c r="H200" i="2"/>
  <c r="H195" i="2"/>
  <c r="D214" i="2"/>
  <c r="D396" i="2" s="1"/>
  <c r="A2" i="2"/>
  <c r="H225" i="2"/>
  <c r="D4" i="2"/>
  <c r="D229" i="2" s="1"/>
  <c r="D5" i="2"/>
  <c r="D230" i="2" s="1"/>
  <c r="D6" i="2"/>
  <c r="D231" i="2" s="1"/>
  <c r="D7" i="2"/>
  <c r="D232" i="2" s="1"/>
  <c r="D10" i="2"/>
  <c r="D233" i="2" s="1"/>
  <c r="D11" i="2"/>
  <c r="D234" i="2" s="1"/>
  <c r="D12" i="2"/>
  <c r="D235" i="2" s="1"/>
  <c r="D13" i="2"/>
  <c r="D236" i="2" s="1"/>
  <c r="D16" i="2"/>
  <c r="D237" i="2" s="1"/>
  <c r="D17" i="2"/>
  <c r="D238" i="2" s="1"/>
  <c r="D18" i="2"/>
  <c r="D239" i="2" s="1"/>
  <c r="D19" i="2"/>
  <c r="D240" i="2" s="1"/>
  <c r="D20" i="2"/>
  <c r="D241" i="2" s="1"/>
  <c r="D21" i="2"/>
  <c r="D242" i="2" s="1"/>
  <c r="D24" i="2"/>
  <c r="D243" i="2" s="1"/>
  <c r="D25" i="2"/>
  <c r="D244" i="2" s="1"/>
  <c r="D26" i="2"/>
  <c r="D245" i="2" s="1"/>
  <c r="D27" i="2"/>
  <c r="D246" i="2" s="1"/>
  <c r="D28" i="2"/>
  <c r="D247" i="2" s="1"/>
  <c r="D29" i="2"/>
  <c r="D248" i="2" s="1"/>
  <c r="D30" i="2"/>
  <c r="D249" i="2" s="1"/>
  <c r="D31" i="2"/>
  <c r="D250" i="2" s="1"/>
  <c r="D32" i="2"/>
  <c r="D251" i="2" s="1"/>
  <c r="D33" i="2"/>
  <c r="D252" i="2" s="1"/>
  <c r="D34" i="2"/>
  <c r="D253" i="2" s="1"/>
  <c r="D35" i="2"/>
  <c r="D254" i="2" s="1"/>
  <c r="D36" i="2"/>
  <c r="D255" i="2" s="1"/>
  <c r="D37" i="2"/>
  <c r="D256" i="2" s="1"/>
  <c r="D40" i="2"/>
  <c r="D257" i="2" s="1"/>
  <c r="D41" i="2"/>
  <c r="D258" i="2" s="1"/>
  <c r="D42" i="2"/>
  <c r="D259" i="2" s="1"/>
  <c r="D43" i="2"/>
  <c r="D260" i="2" s="1"/>
  <c r="D44" i="2"/>
  <c r="D261" i="2" s="1"/>
  <c r="D45" i="2"/>
  <c r="D262" i="2" s="1"/>
  <c r="D46" i="2"/>
  <c r="D263" i="2" s="1"/>
  <c r="D47" i="2"/>
  <c r="D264" i="2" s="1"/>
  <c r="D48" i="2"/>
  <c r="D265" i="2" s="1"/>
  <c r="D52" i="2"/>
  <c r="D266" i="2" s="1"/>
  <c r="D53" i="2"/>
  <c r="D267" i="2" s="1"/>
  <c r="D54" i="2"/>
  <c r="D268" i="2" s="1"/>
  <c r="D55" i="2"/>
  <c r="D269" i="2" s="1"/>
  <c r="D56" i="2"/>
  <c r="D270" i="2" s="1"/>
  <c r="D57" i="2"/>
  <c r="D271" i="2" s="1"/>
  <c r="D58" i="2"/>
  <c r="D272" i="2" s="1"/>
  <c r="D59" i="2"/>
  <c r="D273" i="2" s="1"/>
  <c r="D60" i="2"/>
  <c r="D274" i="2" s="1"/>
  <c r="D63" i="2"/>
  <c r="D275" i="2" s="1"/>
  <c r="D64" i="2"/>
  <c r="D276" i="2" s="1"/>
  <c r="D65" i="2"/>
  <c r="D277" i="2" s="1"/>
  <c r="D68" i="2"/>
  <c r="D278" i="2" s="1"/>
  <c r="D69" i="2"/>
  <c r="D279" i="2" s="1"/>
  <c r="D70" i="2"/>
  <c r="D280" i="2" s="1"/>
  <c r="D71" i="2"/>
  <c r="D281" i="2" s="1"/>
  <c r="D72" i="2"/>
  <c r="D282" i="2" s="1"/>
  <c r="D73" i="2"/>
  <c r="D283" i="2" s="1"/>
  <c r="D74" i="2"/>
  <c r="D284" i="2" s="1"/>
  <c r="D75" i="2"/>
  <c r="D285" i="2" s="1"/>
  <c r="D76" i="2"/>
  <c r="D286" i="2" s="1"/>
  <c r="D77" i="2"/>
  <c r="D287" i="2" s="1"/>
  <c r="D78" i="2"/>
  <c r="D288" i="2" s="1"/>
  <c r="D79" i="2"/>
  <c r="D289" i="2" s="1"/>
  <c r="D80" i="2"/>
  <c r="D290" i="2" s="1"/>
  <c r="D81" i="2"/>
  <c r="D291" i="2" s="1"/>
  <c r="D82" i="2"/>
  <c r="D292" i="2" s="1"/>
  <c r="D83" i="2"/>
  <c r="D293" i="2" s="1"/>
  <c r="D84" i="2"/>
  <c r="D294" i="2" s="1"/>
  <c r="D85" i="2"/>
  <c r="D295" i="2" s="1"/>
  <c r="D86" i="2"/>
  <c r="D296" i="2" s="1"/>
  <c r="D87" i="2"/>
  <c r="D297" i="2" s="1"/>
  <c r="D88" i="2"/>
  <c r="D298" i="2" s="1"/>
  <c r="D89" i="2"/>
  <c r="D299" i="2" s="1"/>
  <c r="D92" i="2"/>
  <c r="D300" i="2" s="1"/>
  <c r="D93" i="2"/>
  <c r="D301" i="2" s="1"/>
  <c r="D94" i="2"/>
  <c r="D302" i="2" s="1"/>
  <c r="D95" i="2"/>
  <c r="D303" i="2" s="1"/>
  <c r="D96" i="2"/>
  <c r="D304" i="2" s="1"/>
  <c r="D97" i="2"/>
  <c r="D305" i="2" s="1"/>
  <c r="D98" i="2"/>
  <c r="D306" i="2" s="1"/>
  <c r="D99" i="2"/>
  <c r="D307" i="2" s="1"/>
  <c r="D100" i="2"/>
  <c r="D308" i="2" s="1"/>
  <c r="D101" i="2"/>
  <c r="D309" i="2" s="1"/>
  <c r="D102" i="2"/>
  <c r="D310" i="2" s="1"/>
  <c r="D105" i="2"/>
  <c r="D311" i="2" s="1"/>
  <c r="D106" i="2"/>
  <c r="D312" i="2" s="1"/>
  <c r="D107" i="2"/>
  <c r="D313" i="2" s="1"/>
  <c r="D111" i="2"/>
  <c r="D314" i="2" s="1"/>
  <c r="D112" i="2"/>
  <c r="D315" i="2" s="1"/>
  <c r="D113" i="2"/>
  <c r="D316" i="2" s="1"/>
  <c r="D114" i="2"/>
  <c r="D317" i="2" s="1"/>
  <c r="D115" i="2"/>
  <c r="D318" i="2" s="1"/>
  <c r="D116" i="2"/>
  <c r="D319" i="2" s="1"/>
  <c r="D117" i="2"/>
  <c r="D320" i="2" s="1"/>
  <c r="D118" i="2"/>
  <c r="D321" i="2" s="1"/>
  <c r="D119" i="2"/>
  <c r="D322" i="2" s="1"/>
  <c r="D120" i="2"/>
  <c r="D323" i="2" s="1"/>
  <c r="D121" i="2"/>
  <c r="D324" i="2" s="1"/>
  <c r="D122" i="2"/>
  <c r="D325" i="2" s="1"/>
  <c r="D123" i="2"/>
  <c r="D326" i="2" s="1"/>
  <c r="D126" i="2"/>
  <c r="D327" i="2" s="1"/>
  <c r="D127" i="2"/>
  <c r="D328" i="2" s="1"/>
  <c r="D128" i="2"/>
  <c r="D329" i="2" s="1"/>
  <c r="D129" i="2"/>
  <c r="D330" i="2" s="1"/>
  <c r="D130" i="2"/>
  <c r="D331" i="2" s="1"/>
  <c r="D131" i="2"/>
  <c r="D332" i="2" s="1"/>
  <c r="D132" i="2"/>
  <c r="D333" i="2" s="1"/>
  <c r="D133" i="2"/>
  <c r="D334" i="2" s="1"/>
  <c r="D134" i="2"/>
  <c r="D335" i="2" s="1"/>
  <c r="D135" i="2"/>
  <c r="D336" i="2" s="1"/>
  <c r="D136" i="2"/>
  <c r="D337" i="2" s="1"/>
  <c r="D139" i="2"/>
  <c r="D338" i="2" s="1"/>
  <c r="D140" i="2"/>
  <c r="D339" i="2" s="1"/>
  <c r="D141" i="2"/>
  <c r="D340" i="2" s="1"/>
  <c r="D142" i="2"/>
  <c r="D341" i="2" s="1"/>
  <c r="D143" i="2"/>
  <c r="D342" i="2" s="1"/>
  <c r="D144" i="2"/>
  <c r="D343" i="2" s="1"/>
  <c r="D145" i="2"/>
  <c r="D344" i="2" s="1"/>
  <c r="D149" i="2"/>
  <c r="D345" i="2" s="1"/>
  <c r="D150" i="2"/>
  <c r="D346" i="2" s="1"/>
  <c r="D151" i="2"/>
  <c r="D347" i="2" s="1"/>
  <c r="D152" i="2"/>
  <c r="D348" i="2" s="1"/>
  <c r="D153" i="2"/>
  <c r="D349" i="2" s="1"/>
  <c r="D154" i="2"/>
  <c r="D350" i="2" s="1"/>
  <c r="D157" i="2"/>
  <c r="D351" i="2" s="1"/>
  <c r="D158" i="2"/>
  <c r="D352" i="2" s="1"/>
  <c r="D159" i="2"/>
  <c r="D353" i="2" s="1"/>
  <c r="D160" i="2"/>
  <c r="D354" i="2" s="1"/>
  <c r="D161" i="2"/>
  <c r="D355" i="2" s="1"/>
  <c r="D164" i="2"/>
  <c r="D356" i="2" s="1"/>
  <c r="D165" i="2"/>
  <c r="D357" i="2" s="1"/>
  <c r="D166" i="2"/>
  <c r="D358" i="2" s="1"/>
  <c r="D167" i="2"/>
  <c r="D359" i="2" s="1"/>
  <c r="D168" i="2"/>
  <c r="D360" i="2" s="1"/>
  <c r="D169" i="2"/>
  <c r="D361" i="2" s="1"/>
  <c r="D170" i="2"/>
  <c r="D362" i="2" s="1"/>
  <c r="D172" i="2"/>
  <c r="D363" i="2" s="1"/>
  <c r="D173" i="2"/>
  <c r="D364" i="2" s="1"/>
  <c r="D174" i="2"/>
  <c r="D365" i="2" s="1"/>
  <c r="D175" i="2"/>
  <c r="D366" i="2" s="1"/>
  <c r="D176" i="2"/>
  <c r="D367" i="2" s="1"/>
  <c r="D177" i="2"/>
  <c r="D368" i="2" s="1"/>
  <c r="D178" i="2"/>
  <c r="D369" i="2" s="1"/>
  <c r="D179" i="2"/>
  <c r="D370" i="2" s="1"/>
  <c r="D180" i="2"/>
  <c r="D371" i="2" s="1"/>
  <c r="D183" i="2"/>
  <c r="D372" i="2" s="1"/>
  <c r="D184" i="2"/>
  <c r="D373" i="2" s="1"/>
  <c r="D185" i="2"/>
  <c r="D374" i="2" s="1"/>
  <c r="D186" i="2"/>
  <c r="D375" i="2" s="1"/>
  <c r="D187" i="2"/>
  <c r="D376" i="2" s="1"/>
  <c r="D190" i="2"/>
  <c r="D377" i="2" s="1"/>
  <c r="D191" i="2"/>
  <c r="D378" i="2" s="1"/>
  <c r="D195" i="2"/>
  <c r="D379" i="2" s="1"/>
  <c r="D196" i="2"/>
  <c r="D380" i="2" s="1"/>
  <c r="D197" i="2"/>
  <c r="D381" i="2" s="1"/>
  <c r="D198" i="2"/>
  <c r="D382" i="2" s="1"/>
  <c r="D199" i="2"/>
  <c r="D383" i="2" s="1"/>
  <c r="D200" i="2"/>
  <c r="D384" i="2" s="1"/>
  <c r="D203" i="2"/>
  <c r="D385" i="2" s="1"/>
  <c r="D204" i="2"/>
  <c r="D386" i="2" s="1"/>
  <c r="D205" i="2"/>
  <c r="D387" i="2" s="1"/>
  <c r="D206" i="2"/>
  <c r="D388" i="2" s="1"/>
  <c r="D207" i="2"/>
  <c r="D389" i="2" s="1"/>
  <c r="D208" i="2"/>
  <c r="D390" i="2" s="1"/>
  <c r="D209" i="2"/>
  <c r="D391" i="2" s="1"/>
  <c r="D210" i="2"/>
  <c r="D392" i="2" s="1"/>
  <c r="D211" i="2"/>
  <c r="D393" i="2" s="1"/>
  <c r="D212" i="2"/>
  <c r="D394" i="2" s="1"/>
  <c r="D213" i="2"/>
  <c r="D395" i="2" s="1"/>
  <c r="D217" i="2"/>
  <c r="D397" i="2" s="1"/>
  <c r="D218" i="2"/>
  <c r="D398" i="2" s="1"/>
  <c r="D221" i="2"/>
  <c r="D399" i="2" s="1"/>
  <c r="D222" i="2"/>
  <c r="D400" i="2" s="1"/>
  <c r="D225" i="2"/>
  <c r="AM30" i="2" l="1"/>
  <c r="AJ30" i="2"/>
  <c r="AN30" i="2"/>
  <c r="AI30" i="2"/>
  <c r="AM126" i="2"/>
  <c r="AN126" i="2"/>
  <c r="AI126" i="2"/>
  <c r="AJ126" i="2"/>
  <c r="AN166" i="2"/>
  <c r="AI166" i="2"/>
  <c r="AJ166" i="2"/>
  <c r="AM166" i="2"/>
  <c r="AM106" i="2"/>
  <c r="AN106" i="2"/>
  <c r="AI106" i="2"/>
  <c r="AJ106" i="2"/>
  <c r="AM28" i="2"/>
  <c r="AN28" i="2"/>
  <c r="AI28" i="2"/>
  <c r="AJ28" i="2"/>
  <c r="AI84" i="2"/>
  <c r="AJ84" i="2"/>
  <c r="AM84" i="2"/>
  <c r="AN84" i="2"/>
  <c r="AI68" i="2"/>
  <c r="AJ68" i="2"/>
  <c r="AM68" i="2"/>
  <c r="AN68" i="2"/>
  <c r="AM122" i="2"/>
  <c r="AN122" i="2"/>
  <c r="AI122" i="2"/>
  <c r="AJ122" i="2"/>
  <c r="AJ65" i="2"/>
  <c r="AM65" i="2"/>
  <c r="AN65" i="2"/>
  <c r="AI65" i="2"/>
  <c r="AM44" i="2"/>
  <c r="AN44" i="2"/>
  <c r="AI44" i="2"/>
  <c r="AJ44" i="2"/>
  <c r="AM26" i="2"/>
  <c r="AN26" i="2"/>
  <c r="AI26" i="2"/>
  <c r="AJ26" i="2"/>
  <c r="AJ4" i="2"/>
  <c r="AI4" i="2"/>
  <c r="AM4" i="2"/>
  <c r="AN4" i="2"/>
  <c r="AM190" i="2"/>
  <c r="AN190" i="2"/>
  <c r="AI190" i="2"/>
  <c r="AJ190" i="2"/>
  <c r="AM10" i="2"/>
  <c r="AN10" i="2"/>
  <c r="AI10" i="2"/>
  <c r="AJ10" i="2"/>
  <c r="AI210" i="2"/>
  <c r="AJ210" i="2"/>
  <c r="AM210" i="2"/>
  <c r="AN210" i="2"/>
  <c r="AN7" i="2"/>
  <c r="AI7" i="2"/>
  <c r="AJ7" i="2"/>
  <c r="AM7" i="2"/>
  <c r="AJ144" i="2"/>
  <c r="AM144" i="2"/>
  <c r="AN144" i="2"/>
  <c r="AI144" i="2"/>
  <c r="AN183" i="2"/>
  <c r="AI183" i="2"/>
  <c r="AJ183" i="2"/>
  <c r="AM183" i="2"/>
  <c r="AJ48" i="2"/>
  <c r="AM48" i="2"/>
  <c r="AN48" i="2"/>
  <c r="AI48" i="2"/>
  <c r="AN168" i="2"/>
  <c r="AI168" i="2"/>
  <c r="AJ168" i="2"/>
  <c r="AM168" i="2"/>
  <c r="AN102" i="2"/>
  <c r="AI102" i="2"/>
  <c r="AJ102" i="2"/>
  <c r="AM102" i="2"/>
  <c r="AM45" i="2"/>
  <c r="AN45" i="2"/>
  <c r="AI45" i="2"/>
  <c r="AJ45" i="2"/>
  <c r="AI83" i="2"/>
  <c r="AJ83" i="2"/>
  <c r="AM83" i="2"/>
  <c r="AN83" i="2"/>
  <c r="AN24" i="2"/>
  <c r="AI24" i="2"/>
  <c r="AJ24" i="2"/>
  <c r="AM24" i="2"/>
  <c r="AJ128" i="2"/>
  <c r="AM128" i="2"/>
  <c r="AN128" i="2"/>
  <c r="AI128" i="2"/>
  <c r="AN105" i="2"/>
  <c r="AI105" i="2"/>
  <c r="AJ105" i="2"/>
  <c r="AM105" i="2"/>
  <c r="AM123" i="2"/>
  <c r="AN123" i="2"/>
  <c r="AI123" i="2"/>
  <c r="AJ123" i="2"/>
  <c r="AM27" i="2"/>
  <c r="AN27" i="2"/>
  <c r="AI27" i="2"/>
  <c r="AJ27" i="2"/>
  <c r="AN101" i="2"/>
  <c r="AI101" i="2"/>
  <c r="AJ101" i="2"/>
  <c r="AM101" i="2"/>
  <c r="AN121" i="2"/>
  <c r="AI121" i="2"/>
  <c r="AJ121" i="2"/>
  <c r="AM121" i="2"/>
  <c r="AI180" i="2"/>
  <c r="AJ180" i="2"/>
  <c r="AM180" i="2"/>
  <c r="AN180" i="2"/>
  <c r="AJ81" i="2"/>
  <c r="AM81" i="2"/>
  <c r="AN81" i="2"/>
  <c r="AI81" i="2"/>
  <c r="AJ98" i="2"/>
  <c r="AM98" i="2"/>
  <c r="AN98" i="2"/>
  <c r="AI98" i="2"/>
  <c r="AJ80" i="2"/>
  <c r="AM80" i="2"/>
  <c r="AN80" i="2"/>
  <c r="AI80" i="2"/>
  <c r="AM60" i="2"/>
  <c r="AN60" i="2"/>
  <c r="AI60" i="2"/>
  <c r="AJ60" i="2"/>
  <c r="AN41" i="2"/>
  <c r="AI41" i="2"/>
  <c r="AJ41" i="2"/>
  <c r="AM41" i="2"/>
  <c r="AN21" i="2"/>
  <c r="AI21" i="2"/>
  <c r="AJ21" i="2"/>
  <c r="AM21" i="2"/>
  <c r="AN214" i="2"/>
  <c r="AI214" i="2"/>
  <c r="AJ214" i="2"/>
  <c r="AM214" i="2"/>
  <c r="AM187" i="2"/>
  <c r="AN187" i="2"/>
  <c r="AI187" i="2"/>
  <c r="AJ187" i="2"/>
  <c r="AM29" i="2"/>
  <c r="AN29" i="2"/>
  <c r="AI29" i="2"/>
  <c r="AJ29" i="2"/>
  <c r="AN167" i="2"/>
  <c r="AI167" i="2"/>
  <c r="AJ167" i="2"/>
  <c r="AM167" i="2"/>
  <c r="AJ143" i="2"/>
  <c r="AM143" i="2"/>
  <c r="AN143" i="2"/>
  <c r="AI143" i="2"/>
  <c r="AN5" i="2"/>
  <c r="AI5" i="2"/>
  <c r="AJ5" i="2"/>
  <c r="AM5" i="2"/>
  <c r="AM142" i="2"/>
  <c r="AN142" i="2"/>
  <c r="AJ142" i="2"/>
  <c r="AI142" i="2"/>
  <c r="AI164" i="2"/>
  <c r="AJ164" i="2"/>
  <c r="AM164" i="2"/>
  <c r="AN164" i="2"/>
  <c r="AI20" i="2"/>
  <c r="AJ20" i="2"/>
  <c r="AM20" i="2"/>
  <c r="AN20" i="2"/>
  <c r="AN149" i="2"/>
  <c r="AI149" i="2"/>
  <c r="AJ149" i="2"/>
  <c r="AM149" i="2"/>
  <c r="AN85" i="2"/>
  <c r="AI85" i="2"/>
  <c r="AJ85" i="2"/>
  <c r="AM85" i="2"/>
  <c r="AM206" i="2"/>
  <c r="AN206" i="2"/>
  <c r="AJ206" i="2"/>
  <c r="AI206" i="2"/>
  <c r="AM141" i="2"/>
  <c r="AN141" i="2"/>
  <c r="AI141" i="2"/>
  <c r="AJ141" i="2"/>
  <c r="AJ63" i="2"/>
  <c r="AM63" i="2"/>
  <c r="AN63" i="2"/>
  <c r="AI63" i="2"/>
  <c r="AJ159" i="2"/>
  <c r="AM159" i="2"/>
  <c r="AN159" i="2"/>
  <c r="AI159" i="2"/>
  <c r="AN40" i="2"/>
  <c r="AI40" i="2"/>
  <c r="AJ40" i="2"/>
  <c r="AM40" i="2"/>
  <c r="AN200" i="2"/>
  <c r="AI200" i="2"/>
  <c r="AJ200" i="2"/>
  <c r="AM200" i="2"/>
  <c r="AM158" i="2"/>
  <c r="AJ158" i="2"/>
  <c r="AN158" i="2"/>
  <c r="AI158" i="2"/>
  <c r="AN135" i="2"/>
  <c r="AI135" i="2"/>
  <c r="AJ135" i="2"/>
  <c r="AM135" i="2"/>
  <c r="AN117" i="2"/>
  <c r="AI117" i="2"/>
  <c r="AJ117" i="2"/>
  <c r="AM117" i="2"/>
  <c r="AJ96" i="2"/>
  <c r="AM96" i="2"/>
  <c r="AN96" i="2"/>
  <c r="AI96" i="2"/>
  <c r="AM78" i="2"/>
  <c r="AN78" i="2"/>
  <c r="AJ78" i="2"/>
  <c r="AI78" i="2"/>
  <c r="AM58" i="2"/>
  <c r="AN58" i="2"/>
  <c r="AI58" i="2"/>
  <c r="AJ58" i="2"/>
  <c r="AN37" i="2"/>
  <c r="AI37" i="2"/>
  <c r="AJ37" i="2"/>
  <c r="AM37" i="2"/>
  <c r="AI19" i="2"/>
  <c r="AJ19" i="2"/>
  <c r="AM19" i="2"/>
  <c r="AN19" i="2"/>
  <c r="AI211" i="2"/>
  <c r="AJ211" i="2"/>
  <c r="AM211" i="2"/>
  <c r="AN211" i="2"/>
  <c r="AJ47" i="2"/>
  <c r="AM47" i="2"/>
  <c r="AN47" i="2"/>
  <c r="AI47" i="2"/>
  <c r="AM186" i="2"/>
  <c r="AN186" i="2"/>
  <c r="AI186" i="2"/>
  <c r="AJ186" i="2"/>
  <c r="AJ207" i="2"/>
  <c r="AM207" i="2"/>
  <c r="AN207" i="2"/>
  <c r="AI207" i="2"/>
  <c r="AJ82" i="2"/>
  <c r="AM82" i="2"/>
  <c r="AI82" i="2"/>
  <c r="AN82" i="2"/>
  <c r="AM42" i="2"/>
  <c r="AN42" i="2"/>
  <c r="AI42" i="2"/>
  <c r="AJ42" i="2"/>
  <c r="AJ178" i="2"/>
  <c r="AI178" i="2"/>
  <c r="AM178" i="2"/>
  <c r="AN178" i="2"/>
  <c r="AM59" i="2"/>
  <c r="AN59" i="2"/>
  <c r="AI59" i="2"/>
  <c r="AJ59" i="2"/>
  <c r="AJ177" i="2"/>
  <c r="AM177" i="2"/>
  <c r="AN177" i="2"/>
  <c r="AI177" i="2"/>
  <c r="AM222" i="2"/>
  <c r="AJ222" i="2"/>
  <c r="AN222" i="2"/>
  <c r="AI222" i="2"/>
  <c r="AN199" i="2"/>
  <c r="AI199" i="2"/>
  <c r="AJ199" i="2"/>
  <c r="AM199" i="2"/>
  <c r="AJ176" i="2"/>
  <c r="AM176" i="2"/>
  <c r="AN176" i="2"/>
  <c r="AI176" i="2"/>
  <c r="AM157" i="2"/>
  <c r="AN157" i="2"/>
  <c r="AI157" i="2"/>
  <c r="AJ157" i="2"/>
  <c r="AN134" i="2"/>
  <c r="AI134" i="2"/>
  <c r="AJ134" i="2"/>
  <c r="AM134" i="2"/>
  <c r="AI116" i="2"/>
  <c r="AJ116" i="2"/>
  <c r="AM116" i="2"/>
  <c r="AN116" i="2"/>
  <c r="AJ95" i="2"/>
  <c r="AM95" i="2"/>
  <c r="AN95" i="2"/>
  <c r="AI95" i="2"/>
  <c r="AM77" i="2"/>
  <c r="AN77" i="2"/>
  <c r="AI77" i="2"/>
  <c r="AJ77" i="2"/>
  <c r="AN57" i="2"/>
  <c r="AI57" i="2"/>
  <c r="AJ57" i="2"/>
  <c r="AM57" i="2"/>
  <c r="AI36" i="2"/>
  <c r="AJ36" i="2"/>
  <c r="AM36" i="2"/>
  <c r="AN36" i="2"/>
  <c r="AJ18" i="2"/>
  <c r="AM18" i="2"/>
  <c r="AN18" i="2"/>
  <c r="AI18" i="2"/>
  <c r="AN87" i="2"/>
  <c r="AI87" i="2"/>
  <c r="AJ87" i="2"/>
  <c r="AM87" i="2"/>
  <c r="AJ145" i="2"/>
  <c r="AM145" i="2"/>
  <c r="AN145" i="2"/>
  <c r="AI145" i="2"/>
  <c r="AM46" i="2"/>
  <c r="AN46" i="2"/>
  <c r="AI46" i="2"/>
  <c r="AJ46" i="2"/>
  <c r="AN25" i="2"/>
  <c r="AI25" i="2"/>
  <c r="AJ25" i="2"/>
  <c r="AM25" i="2"/>
  <c r="AJ161" i="2"/>
  <c r="AM161" i="2"/>
  <c r="AN161" i="2"/>
  <c r="AI161" i="2"/>
  <c r="AN119" i="2"/>
  <c r="AI119" i="2"/>
  <c r="AJ119" i="2"/>
  <c r="AM119" i="2"/>
  <c r="AI115" i="2"/>
  <c r="AJ115" i="2"/>
  <c r="AM115" i="2"/>
  <c r="AN115" i="2"/>
  <c r="AN56" i="2"/>
  <c r="AI56" i="2"/>
  <c r="AJ56" i="2"/>
  <c r="AM56" i="2"/>
  <c r="AI35" i="2"/>
  <c r="AJ35" i="2"/>
  <c r="AM35" i="2"/>
  <c r="AN35" i="2"/>
  <c r="AJ17" i="2"/>
  <c r="AM17" i="2"/>
  <c r="AN17" i="2"/>
  <c r="AI17" i="2"/>
  <c r="AN169" i="2"/>
  <c r="AI169" i="2"/>
  <c r="AJ169" i="2"/>
  <c r="AM169" i="2"/>
  <c r="AN70" i="2"/>
  <c r="AI70" i="2"/>
  <c r="AJ70" i="2"/>
  <c r="AM70" i="2"/>
  <c r="AN184" i="2"/>
  <c r="AI184" i="2"/>
  <c r="AJ184" i="2"/>
  <c r="AM184" i="2"/>
  <c r="AI100" i="2"/>
  <c r="AN100" i="2"/>
  <c r="AJ100" i="2"/>
  <c r="AM100" i="2"/>
  <c r="AM205" i="2"/>
  <c r="AN205" i="2"/>
  <c r="AI205" i="2"/>
  <c r="AJ205" i="2"/>
  <c r="AM140" i="2"/>
  <c r="AN140" i="2"/>
  <c r="AI140" i="2"/>
  <c r="AJ140" i="2"/>
  <c r="AI179" i="2"/>
  <c r="AJ179" i="2"/>
  <c r="AM179" i="2"/>
  <c r="AN179" i="2"/>
  <c r="AM203" i="2"/>
  <c r="AN203" i="2"/>
  <c r="AI203" i="2"/>
  <c r="AJ203" i="2"/>
  <c r="AN136" i="2"/>
  <c r="AI136" i="2"/>
  <c r="AJ136" i="2"/>
  <c r="AM136" i="2"/>
  <c r="AM94" i="2"/>
  <c r="AN94" i="2"/>
  <c r="AI94" i="2"/>
  <c r="AJ94" i="2"/>
  <c r="AM218" i="2"/>
  <c r="AN218" i="2"/>
  <c r="AI218" i="2"/>
  <c r="AJ218" i="2"/>
  <c r="AN197" i="2"/>
  <c r="AI197" i="2"/>
  <c r="AJ197" i="2"/>
  <c r="AM197" i="2"/>
  <c r="AM174" i="2"/>
  <c r="AN174" i="2"/>
  <c r="AI174" i="2"/>
  <c r="AJ174" i="2"/>
  <c r="AN153" i="2"/>
  <c r="AM153" i="2"/>
  <c r="AI153" i="2"/>
  <c r="AJ153" i="2"/>
  <c r="AI132" i="2"/>
  <c r="AJ132" i="2"/>
  <c r="AM132" i="2"/>
  <c r="AN132" i="2"/>
  <c r="AJ114" i="2"/>
  <c r="AI114" i="2"/>
  <c r="AM114" i="2"/>
  <c r="AN114" i="2"/>
  <c r="AM93" i="2"/>
  <c r="AN93" i="2"/>
  <c r="AI93" i="2"/>
  <c r="AJ93" i="2"/>
  <c r="AM75" i="2"/>
  <c r="AN75" i="2"/>
  <c r="AI75" i="2"/>
  <c r="AJ75" i="2"/>
  <c r="AN55" i="2"/>
  <c r="AI55" i="2"/>
  <c r="AJ55" i="2"/>
  <c r="AM55" i="2"/>
  <c r="AJ34" i="2"/>
  <c r="AI34" i="2"/>
  <c r="AM34" i="2"/>
  <c r="AN34" i="2"/>
  <c r="AJ16" i="2"/>
  <c r="AM16" i="2"/>
  <c r="AN16" i="2"/>
  <c r="AI16" i="2"/>
  <c r="AM107" i="2"/>
  <c r="AN107" i="2"/>
  <c r="AI107" i="2"/>
  <c r="AJ107" i="2"/>
  <c r="AJ127" i="2"/>
  <c r="AM127" i="2"/>
  <c r="AN127" i="2"/>
  <c r="AI127" i="2"/>
  <c r="AN69" i="2"/>
  <c r="AI69" i="2"/>
  <c r="AJ69" i="2"/>
  <c r="AM69" i="2"/>
  <c r="AN185" i="2"/>
  <c r="AI185" i="2"/>
  <c r="AM185" i="2"/>
  <c r="AJ185" i="2"/>
  <c r="AN165" i="2"/>
  <c r="AI165" i="2"/>
  <c r="AJ165" i="2"/>
  <c r="AM165" i="2"/>
  <c r="AJ64" i="2"/>
  <c r="AM64" i="2"/>
  <c r="AN64" i="2"/>
  <c r="AI64" i="2"/>
  <c r="AI99" i="2"/>
  <c r="AJ99" i="2"/>
  <c r="AM99" i="2"/>
  <c r="AN99" i="2"/>
  <c r="AM139" i="2"/>
  <c r="AN139" i="2"/>
  <c r="AI139" i="2"/>
  <c r="AJ139" i="2"/>
  <c r="AN118" i="2"/>
  <c r="AI118" i="2"/>
  <c r="AJ118" i="2"/>
  <c r="AM118" i="2"/>
  <c r="AJ175" i="2"/>
  <c r="AM175" i="2"/>
  <c r="AN175" i="2"/>
  <c r="AI175" i="2"/>
  <c r="AM76" i="2"/>
  <c r="AN76" i="2"/>
  <c r="AI76" i="2"/>
  <c r="AJ76" i="2"/>
  <c r="AN217" i="2"/>
  <c r="AI217" i="2"/>
  <c r="AJ217" i="2"/>
  <c r="AM217" i="2"/>
  <c r="AI196" i="2"/>
  <c r="AJ196" i="2"/>
  <c r="AM196" i="2"/>
  <c r="AN196" i="2"/>
  <c r="AM173" i="2"/>
  <c r="AN173" i="2"/>
  <c r="AI173" i="2"/>
  <c r="AJ173" i="2"/>
  <c r="AN152" i="2"/>
  <c r="AI152" i="2"/>
  <c r="AJ152" i="2"/>
  <c r="AM152" i="2"/>
  <c r="AI131" i="2"/>
  <c r="AJ131" i="2"/>
  <c r="AM131" i="2"/>
  <c r="AN131" i="2"/>
  <c r="AJ113" i="2"/>
  <c r="AM113" i="2"/>
  <c r="AN113" i="2"/>
  <c r="AI113" i="2"/>
  <c r="AM92" i="2"/>
  <c r="AN92" i="2"/>
  <c r="AI92" i="2"/>
  <c r="AJ92" i="2"/>
  <c r="AM74" i="2"/>
  <c r="AN74" i="2"/>
  <c r="AI74" i="2"/>
  <c r="AJ74" i="2"/>
  <c r="AN54" i="2"/>
  <c r="AI54" i="2"/>
  <c r="AJ54" i="2"/>
  <c r="AM54" i="2"/>
  <c r="AJ33" i="2"/>
  <c r="AM33" i="2"/>
  <c r="AN33" i="2"/>
  <c r="AI33" i="2"/>
  <c r="AM13" i="2"/>
  <c r="AN13" i="2"/>
  <c r="AI13" i="2"/>
  <c r="AJ13" i="2"/>
  <c r="AJ160" i="2"/>
  <c r="AM160" i="2"/>
  <c r="AN160" i="2"/>
  <c r="AI160" i="2"/>
  <c r="AJ79" i="2"/>
  <c r="AM79" i="2"/>
  <c r="AN79" i="2"/>
  <c r="AI79" i="2"/>
  <c r="AM221" i="2"/>
  <c r="AN221" i="2"/>
  <c r="AI221" i="2"/>
  <c r="AJ221" i="2"/>
  <c r="AM154" i="2"/>
  <c r="AN154" i="2"/>
  <c r="AI154" i="2"/>
  <c r="AJ154" i="2"/>
  <c r="AN213" i="2"/>
  <c r="AI213" i="2"/>
  <c r="AJ213" i="2"/>
  <c r="AM213" i="2"/>
  <c r="AI195" i="2"/>
  <c r="AJ195" i="2"/>
  <c r="AM195" i="2"/>
  <c r="AN195" i="2"/>
  <c r="AM172" i="2"/>
  <c r="AN172" i="2"/>
  <c r="AI172" i="2"/>
  <c r="AJ172" i="2"/>
  <c r="AN151" i="2"/>
  <c r="AI151" i="2"/>
  <c r="AJ151" i="2"/>
  <c r="AM151" i="2"/>
  <c r="AJ130" i="2"/>
  <c r="AI130" i="2"/>
  <c r="AM130" i="2"/>
  <c r="AN130" i="2"/>
  <c r="AJ112" i="2"/>
  <c r="AM112" i="2"/>
  <c r="AN112" i="2"/>
  <c r="AI112" i="2"/>
  <c r="AN89" i="2"/>
  <c r="AM89" i="2"/>
  <c r="AI89" i="2"/>
  <c r="AJ89" i="2"/>
  <c r="AN73" i="2"/>
  <c r="AI73" i="2"/>
  <c r="AJ73" i="2"/>
  <c r="AM73" i="2"/>
  <c r="AN53" i="2"/>
  <c r="AI53" i="2"/>
  <c r="AJ53" i="2"/>
  <c r="AM53" i="2"/>
  <c r="AJ32" i="2"/>
  <c r="AM32" i="2"/>
  <c r="AN32" i="2"/>
  <c r="AI32" i="2"/>
  <c r="AM12" i="2"/>
  <c r="AN12" i="2"/>
  <c r="AI12" i="2"/>
  <c r="AJ12" i="2"/>
  <c r="AN71" i="2"/>
  <c r="AI71" i="2"/>
  <c r="AJ71" i="2"/>
  <c r="AM71" i="2"/>
  <c r="AN86" i="2"/>
  <c r="AI86" i="2"/>
  <c r="AJ86" i="2"/>
  <c r="AM86" i="2"/>
  <c r="AJ209" i="2"/>
  <c r="AM209" i="2"/>
  <c r="AN209" i="2"/>
  <c r="AI209" i="2"/>
  <c r="AN6" i="2"/>
  <c r="AI6" i="2"/>
  <c r="AJ6" i="2"/>
  <c r="AM6" i="2"/>
  <c r="AJ208" i="2"/>
  <c r="AM208" i="2"/>
  <c r="AN208" i="2"/>
  <c r="AI208" i="2"/>
  <c r="AM43" i="2"/>
  <c r="AN43" i="2"/>
  <c r="AI43" i="2"/>
  <c r="AJ43" i="2"/>
  <c r="AN120" i="2"/>
  <c r="AI120" i="2"/>
  <c r="AJ120" i="2"/>
  <c r="AM120" i="2"/>
  <c r="AM204" i="2"/>
  <c r="AN204" i="2"/>
  <c r="AI204" i="2"/>
  <c r="AJ204" i="2"/>
  <c r="AJ97" i="2"/>
  <c r="AM97" i="2"/>
  <c r="AN97" i="2"/>
  <c r="AI97" i="2"/>
  <c r="AN198" i="2"/>
  <c r="AI198" i="2"/>
  <c r="AJ198" i="2"/>
  <c r="AM198" i="2"/>
  <c r="AN133" i="2"/>
  <c r="AI133" i="2"/>
  <c r="AJ133" i="2"/>
  <c r="AM133" i="2"/>
  <c r="AI212" i="2"/>
  <c r="AJ212" i="2"/>
  <c r="AM212" i="2"/>
  <c r="AN212" i="2"/>
  <c r="AJ191" i="2"/>
  <c r="AM191" i="2"/>
  <c r="AN191" i="2"/>
  <c r="AI191" i="2"/>
  <c r="AM170" i="2"/>
  <c r="AN170" i="2"/>
  <c r="AI170" i="2"/>
  <c r="AJ170" i="2"/>
  <c r="AN150" i="2"/>
  <c r="AI150" i="2"/>
  <c r="AJ150" i="2"/>
  <c r="AM150" i="2"/>
  <c r="AJ129" i="2"/>
  <c r="AM129" i="2"/>
  <c r="AN129" i="2"/>
  <c r="AI129" i="2"/>
  <c r="AJ111" i="2"/>
  <c r="AM111" i="2"/>
  <c r="AN111" i="2"/>
  <c r="AI111" i="2"/>
  <c r="AN88" i="2"/>
  <c r="AI88" i="2"/>
  <c r="AJ88" i="2"/>
  <c r="AM88" i="2"/>
  <c r="AN72" i="2"/>
  <c r="AI72" i="2"/>
  <c r="AJ72" i="2"/>
  <c r="AM72" i="2"/>
  <c r="AI52" i="2"/>
  <c r="AJ52" i="2"/>
  <c r="AM52" i="2"/>
  <c r="AN52" i="2"/>
  <c r="AJ31" i="2"/>
  <c r="AM31" i="2"/>
  <c r="AN31" i="2"/>
  <c r="AI31" i="2"/>
  <c r="AM11" i="2"/>
  <c r="AN11" i="2"/>
  <c r="AI11" i="2"/>
  <c r="AJ11" i="2"/>
  <c r="S107" i="2"/>
  <c r="U107" i="2"/>
  <c r="V107" i="2"/>
  <c r="R107" i="2"/>
  <c r="T107" i="2"/>
  <c r="U28" i="2"/>
  <c r="V28" i="2"/>
  <c r="R28" i="2"/>
  <c r="T28" i="2"/>
  <c r="S28" i="2"/>
  <c r="U128" i="2"/>
  <c r="S128" i="2"/>
  <c r="T128" i="2"/>
  <c r="R128" i="2"/>
  <c r="V128" i="2"/>
  <c r="T183" i="2"/>
  <c r="R183" i="2"/>
  <c r="V183" i="2"/>
  <c r="U183" i="2"/>
  <c r="S183" i="2"/>
  <c r="U120" i="2"/>
  <c r="V120" i="2"/>
  <c r="T120" i="2"/>
  <c r="R120" i="2"/>
  <c r="S120" i="2"/>
  <c r="U210" i="2"/>
  <c r="T210" i="2"/>
  <c r="S210" i="2"/>
  <c r="V210" i="2"/>
  <c r="R210" i="2"/>
  <c r="T81" i="2"/>
  <c r="V81" i="2"/>
  <c r="R81" i="2"/>
  <c r="U81" i="2"/>
  <c r="S81" i="2"/>
  <c r="U80" i="2"/>
  <c r="V80" i="2"/>
  <c r="R80" i="2"/>
  <c r="T80" i="2"/>
  <c r="S80" i="2"/>
  <c r="U121" i="2"/>
  <c r="S121" i="2"/>
  <c r="R121" i="2"/>
  <c r="V121" i="2"/>
  <c r="T121" i="2"/>
  <c r="V79" i="2"/>
  <c r="R79" i="2"/>
  <c r="S79" i="2"/>
  <c r="U79" i="2"/>
  <c r="T79" i="2"/>
  <c r="V25" i="2"/>
  <c r="R25" i="2"/>
  <c r="S25" i="2"/>
  <c r="T25" i="2"/>
  <c r="U25" i="2"/>
  <c r="R117" i="2"/>
  <c r="T117" i="2"/>
  <c r="S117" i="2"/>
  <c r="V117" i="2"/>
  <c r="U117" i="2"/>
  <c r="V78" i="2"/>
  <c r="R78" i="2"/>
  <c r="T78" i="2"/>
  <c r="U78" i="2"/>
  <c r="S78" i="2"/>
  <c r="V37" i="2"/>
  <c r="R37" i="2"/>
  <c r="S37" i="2"/>
  <c r="T37" i="2"/>
  <c r="U37" i="2"/>
  <c r="V206" i="2"/>
  <c r="R206" i="2"/>
  <c r="S206" i="2"/>
  <c r="T206" i="2"/>
  <c r="U206" i="2"/>
  <c r="S99" i="2"/>
  <c r="R99" i="2"/>
  <c r="V99" i="2"/>
  <c r="T99" i="2"/>
  <c r="U99" i="2"/>
  <c r="S134" i="2"/>
  <c r="U134" i="2"/>
  <c r="T134" i="2"/>
  <c r="V134" i="2"/>
  <c r="R134" i="2"/>
  <c r="S95" i="2"/>
  <c r="T95" i="2"/>
  <c r="U95" i="2"/>
  <c r="V95" i="2"/>
  <c r="R95" i="2"/>
  <c r="U77" i="2"/>
  <c r="T77" i="2"/>
  <c r="S77" i="2"/>
  <c r="R77" i="2"/>
  <c r="V77" i="2"/>
  <c r="S36" i="2"/>
  <c r="U36" i="2"/>
  <c r="V36" i="2"/>
  <c r="R36" i="2"/>
  <c r="T36" i="2"/>
  <c r="U185" i="2"/>
  <c r="R185" i="2"/>
  <c r="S185" i="2"/>
  <c r="V185" i="2"/>
  <c r="T185" i="2"/>
  <c r="R142" i="2"/>
  <c r="U142" i="2"/>
  <c r="T142" i="2"/>
  <c r="S142" i="2"/>
  <c r="V142" i="2"/>
  <c r="V133" i="2"/>
  <c r="R133" i="2"/>
  <c r="T133" i="2"/>
  <c r="U133" i="2"/>
  <c r="S133" i="2"/>
  <c r="U71" i="2"/>
  <c r="V71" i="2"/>
  <c r="S71" i="2"/>
  <c r="T71" i="2"/>
  <c r="R71" i="2"/>
  <c r="V184" i="2"/>
  <c r="U184" i="2"/>
  <c r="T184" i="2"/>
  <c r="S184" i="2"/>
  <c r="R184" i="2"/>
  <c r="U200" i="2"/>
  <c r="S200" i="2"/>
  <c r="V200" i="2"/>
  <c r="T200" i="2"/>
  <c r="R200" i="2"/>
  <c r="S221" i="2"/>
  <c r="R221" i="2"/>
  <c r="V221" i="2"/>
  <c r="U221" i="2"/>
  <c r="T221" i="2"/>
  <c r="T197" i="2"/>
  <c r="U197" i="2"/>
  <c r="S197" i="2"/>
  <c r="R197" i="2"/>
  <c r="V197" i="2"/>
  <c r="V132" i="2"/>
  <c r="R132" i="2"/>
  <c r="U132" i="2"/>
  <c r="T132" i="2"/>
  <c r="S132" i="2"/>
  <c r="T114" i="2"/>
  <c r="U114" i="2"/>
  <c r="V114" i="2"/>
  <c r="R114" i="2"/>
  <c r="S114" i="2"/>
  <c r="R55" i="2"/>
  <c r="T55" i="2"/>
  <c r="S55" i="2"/>
  <c r="V55" i="2"/>
  <c r="U55" i="2"/>
  <c r="T30" i="2"/>
  <c r="S30" i="2"/>
  <c r="V30" i="2"/>
  <c r="R30" i="2"/>
  <c r="U30" i="2"/>
  <c r="R209" i="2"/>
  <c r="T209" i="2"/>
  <c r="V209" i="2"/>
  <c r="U209" i="2"/>
  <c r="S209" i="2"/>
  <c r="S140" i="2"/>
  <c r="U140" i="2"/>
  <c r="V140" i="2"/>
  <c r="R140" i="2"/>
  <c r="T140" i="2"/>
  <c r="V203" i="2"/>
  <c r="R203" i="2"/>
  <c r="S203" i="2"/>
  <c r="U203" i="2"/>
  <c r="T203" i="2"/>
  <c r="S131" i="2"/>
  <c r="V131" i="2"/>
  <c r="R131" i="2"/>
  <c r="T131" i="2"/>
  <c r="U131" i="2"/>
  <c r="S92" i="2"/>
  <c r="U92" i="2"/>
  <c r="T92" i="2"/>
  <c r="R92" i="2"/>
  <c r="V92" i="2"/>
  <c r="T54" i="2"/>
  <c r="V54" i="2"/>
  <c r="R54" i="2"/>
  <c r="U54" i="2"/>
  <c r="S54" i="2"/>
  <c r="R149" i="2"/>
  <c r="T149" i="2"/>
  <c r="S149" i="2"/>
  <c r="V149" i="2"/>
  <c r="U149" i="2"/>
  <c r="S70" i="2"/>
  <c r="V70" i="2"/>
  <c r="T70" i="2"/>
  <c r="R70" i="2"/>
  <c r="U70" i="2"/>
  <c r="R26" i="2"/>
  <c r="V26" i="2"/>
  <c r="U26" i="2"/>
  <c r="T26" i="2"/>
  <c r="S26" i="2"/>
  <c r="V115" i="2"/>
  <c r="U115" i="2"/>
  <c r="T115" i="2"/>
  <c r="S115" i="2"/>
  <c r="R115" i="2"/>
  <c r="V130" i="2"/>
  <c r="R130" i="2"/>
  <c r="T130" i="2"/>
  <c r="S130" i="2"/>
  <c r="U130" i="2"/>
  <c r="V73" i="2"/>
  <c r="U73" i="2"/>
  <c r="T73" i="2"/>
  <c r="S73" i="2"/>
  <c r="R73" i="2"/>
  <c r="S29" i="2"/>
  <c r="V29" i="2"/>
  <c r="R29" i="2"/>
  <c r="U29" i="2"/>
  <c r="T29" i="2"/>
  <c r="U196" i="2"/>
  <c r="V196" i="2"/>
  <c r="R196" i="2"/>
  <c r="T196" i="2"/>
  <c r="S196" i="2"/>
  <c r="T152" i="2"/>
  <c r="V152" i="2"/>
  <c r="R152" i="2"/>
  <c r="U152" i="2"/>
  <c r="S152" i="2"/>
  <c r="T150" i="2"/>
  <c r="R150" i="2"/>
  <c r="S150" i="2"/>
  <c r="V150" i="2"/>
  <c r="U150" i="2"/>
  <c r="T129" i="2"/>
  <c r="S129" i="2"/>
  <c r="U129" i="2"/>
  <c r="V129" i="2"/>
  <c r="R129" i="2"/>
  <c r="T111" i="2"/>
  <c r="V111" i="2"/>
  <c r="S111" i="2"/>
  <c r="R111" i="2"/>
  <c r="U111" i="2"/>
  <c r="U72" i="2"/>
  <c r="S72" i="2"/>
  <c r="T72" i="2"/>
  <c r="V72" i="2"/>
  <c r="R72" i="2"/>
  <c r="T52" i="2"/>
  <c r="R52" i="2"/>
  <c r="V52" i="2"/>
  <c r="S52" i="2"/>
  <c r="U52" i="2"/>
  <c r="H39" i="2"/>
  <c r="Y48" i="2"/>
  <c r="AC48" i="2"/>
  <c r="Z48" i="2"/>
  <c r="AD48" i="2"/>
  <c r="Y29" i="2"/>
  <c r="AC29" i="2"/>
  <c r="Z29" i="2"/>
  <c r="AD29" i="2"/>
  <c r="Y128" i="2"/>
  <c r="AC128" i="2"/>
  <c r="Z128" i="2"/>
  <c r="AD128" i="2"/>
  <c r="Y209" i="2"/>
  <c r="AC209" i="2"/>
  <c r="Z209" i="2"/>
  <c r="AD209" i="2"/>
  <c r="Y30" i="2"/>
  <c r="AC30" i="2"/>
  <c r="Z30" i="2"/>
  <c r="AD30" i="2"/>
  <c r="Y127" i="2"/>
  <c r="AC127" i="2"/>
  <c r="Z127" i="2"/>
  <c r="AD127" i="2"/>
  <c r="Y169" i="2"/>
  <c r="AC169" i="2"/>
  <c r="Z169" i="2"/>
  <c r="AD169" i="2"/>
  <c r="Y86" i="2"/>
  <c r="AC86" i="2"/>
  <c r="Z86" i="2"/>
  <c r="AD86" i="2"/>
  <c r="Y105" i="2"/>
  <c r="AC105" i="2"/>
  <c r="Z105" i="2"/>
  <c r="AD105" i="2"/>
  <c r="Y149" i="2"/>
  <c r="AC149" i="2"/>
  <c r="Z149" i="2"/>
  <c r="AD149" i="2"/>
  <c r="Y70" i="2"/>
  <c r="AC70" i="2"/>
  <c r="Z70" i="2"/>
  <c r="AD70" i="2"/>
  <c r="Y85" i="2"/>
  <c r="AC85" i="2"/>
  <c r="Z85" i="2"/>
  <c r="AD85" i="2"/>
  <c r="Y190" i="2"/>
  <c r="AC190" i="2"/>
  <c r="Z190" i="2"/>
  <c r="AD190" i="2"/>
  <c r="Y168" i="2"/>
  <c r="AC168" i="2"/>
  <c r="Z168" i="2"/>
  <c r="AD168" i="2"/>
  <c r="Y46" i="2"/>
  <c r="AC46" i="2"/>
  <c r="Z46" i="2"/>
  <c r="AD46" i="2"/>
  <c r="Y185" i="2"/>
  <c r="AC185" i="2"/>
  <c r="Z185" i="2"/>
  <c r="AD185" i="2"/>
  <c r="Y27" i="2"/>
  <c r="AC27" i="2"/>
  <c r="Z27" i="2"/>
  <c r="AD27" i="2"/>
  <c r="Y184" i="2"/>
  <c r="AC184" i="2"/>
  <c r="Z184" i="2"/>
  <c r="AD184" i="2"/>
  <c r="Y204" i="2"/>
  <c r="AC204" i="2"/>
  <c r="Z204" i="2"/>
  <c r="AD204" i="2"/>
  <c r="AD179" i="2"/>
  <c r="Y179" i="2"/>
  <c r="AC179" i="2"/>
  <c r="Z179" i="2"/>
  <c r="Y160" i="2"/>
  <c r="AC160" i="2"/>
  <c r="Z160" i="2"/>
  <c r="AD160" i="2"/>
  <c r="Y139" i="2"/>
  <c r="AC139" i="2"/>
  <c r="Z139" i="2"/>
  <c r="AD139" i="2"/>
  <c r="Y119" i="2"/>
  <c r="AC119" i="2"/>
  <c r="Z119" i="2"/>
  <c r="AD119" i="2"/>
  <c r="Y98" i="2"/>
  <c r="AC98" i="2"/>
  <c r="Z98" i="2"/>
  <c r="AD98" i="2"/>
  <c r="Y80" i="2"/>
  <c r="AC80" i="2"/>
  <c r="Z80" i="2"/>
  <c r="AD80" i="2"/>
  <c r="Y60" i="2"/>
  <c r="AC60" i="2"/>
  <c r="Z60" i="2"/>
  <c r="AD60" i="2"/>
  <c r="Y41" i="2"/>
  <c r="AC41" i="2"/>
  <c r="Z41" i="2"/>
  <c r="AD41" i="2"/>
  <c r="AD21" i="2"/>
  <c r="Y21" i="2"/>
  <c r="AC21" i="2"/>
  <c r="Z21" i="2"/>
  <c r="Y214" i="2"/>
  <c r="AC214" i="2"/>
  <c r="Z214" i="2"/>
  <c r="AD214" i="2"/>
  <c r="Y71" i="2"/>
  <c r="AC71" i="2"/>
  <c r="Z71" i="2"/>
  <c r="AD71" i="2"/>
  <c r="Y47" i="2"/>
  <c r="AC47" i="2"/>
  <c r="Z47" i="2"/>
  <c r="AD47" i="2"/>
  <c r="Y144" i="2"/>
  <c r="AC144" i="2"/>
  <c r="Z144" i="2"/>
  <c r="AD144" i="2"/>
  <c r="Y102" i="2"/>
  <c r="AC102" i="2"/>
  <c r="Z102" i="2"/>
  <c r="AD102" i="2"/>
  <c r="Y207" i="2"/>
  <c r="AC207" i="2"/>
  <c r="Z207" i="2"/>
  <c r="AD207" i="2"/>
  <c r="Z4" i="2"/>
  <c r="AD4" i="2"/>
  <c r="Y4" i="2"/>
  <c r="AC4" i="2"/>
  <c r="Y183" i="2"/>
  <c r="AC183" i="2"/>
  <c r="Z183" i="2"/>
  <c r="AD183" i="2"/>
  <c r="Y205" i="2"/>
  <c r="AC205" i="2"/>
  <c r="Z205" i="2"/>
  <c r="AD205" i="2"/>
  <c r="Y120" i="2"/>
  <c r="AC120" i="2"/>
  <c r="Z120" i="2"/>
  <c r="AD120" i="2"/>
  <c r="Y42" i="2"/>
  <c r="AC42" i="2"/>
  <c r="Z42" i="2"/>
  <c r="AD42" i="2"/>
  <c r="Y203" i="2"/>
  <c r="AC203" i="2"/>
  <c r="Z203" i="2"/>
  <c r="AD203" i="2"/>
  <c r="Y178" i="2"/>
  <c r="AC178" i="2"/>
  <c r="Z178" i="2"/>
  <c r="AD178" i="2"/>
  <c r="Y159" i="2"/>
  <c r="AC159" i="2"/>
  <c r="Z159" i="2"/>
  <c r="AD159" i="2"/>
  <c r="Y136" i="2"/>
  <c r="AC136" i="2"/>
  <c r="Z136" i="2"/>
  <c r="AD136" i="2"/>
  <c r="Y118" i="2"/>
  <c r="AC118" i="2"/>
  <c r="Z118" i="2"/>
  <c r="AD118" i="2"/>
  <c r="Y97" i="2"/>
  <c r="AC97" i="2"/>
  <c r="Z97" i="2"/>
  <c r="AD97" i="2"/>
  <c r="Y79" i="2"/>
  <c r="AC79" i="2"/>
  <c r="Z79" i="2"/>
  <c r="AD79" i="2"/>
  <c r="Y59" i="2"/>
  <c r="AC59" i="2"/>
  <c r="Z59" i="2"/>
  <c r="AD59" i="2"/>
  <c r="Y40" i="2"/>
  <c r="AC40" i="2"/>
  <c r="Z40" i="2"/>
  <c r="AD40" i="2"/>
  <c r="Y20" i="2"/>
  <c r="AC20" i="2"/>
  <c r="Z20" i="2"/>
  <c r="AD20" i="2"/>
  <c r="Y107" i="2"/>
  <c r="AC107" i="2"/>
  <c r="Z107" i="2"/>
  <c r="AD107" i="2"/>
  <c r="Y167" i="2"/>
  <c r="AC167" i="2"/>
  <c r="Z167" i="2"/>
  <c r="AD167" i="2"/>
  <c r="Y208" i="2"/>
  <c r="AC208" i="2"/>
  <c r="Z208" i="2"/>
  <c r="AD208" i="2"/>
  <c r="Y45" i="2"/>
  <c r="AC45" i="2"/>
  <c r="Z45" i="2"/>
  <c r="AD45" i="2"/>
  <c r="Y165" i="2"/>
  <c r="AC165" i="2"/>
  <c r="Z165" i="2"/>
  <c r="AD165" i="2"/>
  <c r="Y26" i="2"/>
  <c r="AC26" i="2"/>
  <c r="Z26" i="2"/>
  <c r="AD26" i="2"/>
  <c r="AC164" i="2"/>
  <c r="Z164" i="2"/>
  <c r="AD164" i="2"/>
  <c r="Y164" i="2"/>
  <c r="Y64" i="2"/>
  <c r="AC64" i="2"/>
  <c r="Z64" i="2"/>
  <c r="AD64" i="2"/>
  <c r="AC180" i="2"/>
  <c r="Z180" i="2"/>
  <c r="AD180" i="2"/>
  <c r="Y180" i="2"/>
  <c r="AD99" i="2"/>
  <c r="Y99" i="2"/>
  <c r="AC99" i="2"/>
  <c r="Z99" i="2"/>
  <c r="Y24" i="2"/>
  <c r="AC24" i="2"/>
  <c r="Z24" i="2"/>
  <c r="AD24" i="2"/>
  <c r="Y200" i="2"/>
  <c r="AC200" i="2"/>
  <c r="Z200" i="2"/>
  <c r="AD200" i="2"/>
  <c r="Y177" i="2"/>
  <c r="AC177" i="2"/>
  <c r="Z177" i="2"/>
  <c r="AD177" i="2"/>
  <c r="Y158" i="2"/>
  <c r="AC158" i="2"/>
  <c r="Z158" i="2"/>
  <c r="AD158" i="2"/>
  <c r="Y135" i="2"/>
  <c r="AC135" i="2"/>
  <c r="Z135" i="2"/>
  <c r="AD135" i="2"/>
  <c r="Y117" i="2"/>
  <c r="AC117" i="2"/>
  <c r="Z117" i="2"/>
  <c r="AD117" i="2"/>
  <c r="Y96" i="2"/>
  <c r="AC96" i="2"/>
  <c r="Z96" i="2"/>
  <c r="AD96" i="2"/>
  <c r="Y78" i="2"/>
  <c r="AC78" i="2"/>
  <c r="Z78" i="2"/>
  <c r="AD78" i="2"/>
  <c r="Y58" i="2"/>
  <c r="AC58" i="2"/>
  <c r="Z58" i="2"/>
  <c r="AD58" i="2"/>
  <c r="AD37" i="2"/>
  <c r="Y37" i="2"/>
  <c r="AC37" i="2"/>
  <c r="Z37" i="2"/>
  <c r="Y19" i="2"/>
  <c r="AC19" i="2"/>
  <c r="Z19" i="2"/>
  <c r="AD19" i="2"/>
  <c r="Y87" i="2"/>
  <c r="AC87" i="2"/>
  <c r="Z87" i="2"/>
  <c r="AD87" i="2"/>
  <c r="Y145" i="2"/>
  <c r="AC145" i="2"/>
  <c r="Z145" i="2"/>
  <c r="AD145" i="2"/>
  <c r="AC6" i="2"/>
  <c r="Z6" i="2"/>
  <c r="AD6" i="2"/>
  <c r="Y6" i="2"/>
  <c r="Y166" i="2"/>
  <c r="AC166" i="2"/>
  <c r="Z166" i="2"/>
  <c r="AD166" i="2"/>
  <c r="Y142" i="2"/>
  <c r="AC142" i="2"/>
  <c r="Z142" i="2"/>
  <c r="AD142" i="2"/>
  <c r="Y82" i="2"/>
  <c r="AC82" i="2"/>
  <c r="Z82" i="2"/>
  <c r="AD82" i="2"/>
  <c r="Y199" i="2"/>
  <c r="AC199" i="2"/>
  <c r="Z199" i="2"/>
  <c r="AD199" i="2"/>
  <c r="Y176" i="2"/>
  <c r="AC176" i="2"/>
  <c r="Z176" i="2"/>
  <c r="AD176" i="2"/>
  <c r="Y157" i="2"/>
  <c r="AC157" i="2"/>
  <c r="Z157" i="2"/>
  <c r="AD157" i="2"/>
  <c r="Y134" i="2"/>
  <c r="AC134" i="2"/>
  <c r="Z134" i="2"/>
  <c r="AD134" i="2"/>
  <c r="AC116" i="2"/>
  <c r="Z116" i="2"/>
  <c r="AD116" i="2"/>
  <c r="Y116" i="2"/>
  <c r="Y95" i="2"/>
  <c r="AC95" i="2"/>
  <c r="Z95" i="2"/>
  <c r="AD95" i="2"/>
  <c r="Y77" i="2"/>
  <c r="AC77" i="2"/>
  <c r="Z77" i="2"/>
  <c r="AD77" i="2"/>
  <c r="Y57" i="2"/>
  <c r="AC57" i="2"/>
  <c r="Z57" i="2"/>
  <c r="AD57" i="2"/>
  <c r="Y36" i="2"/>
  <c r="AC36" i="2"/>
  <c r="Z36" i="2"/>
  <c r="AD36" i="2"/>
  <c r="Y18" i="2"/>
  <c r="AC18" i="2"/>
  <c r="Z18" i="2"/>
  <c r="AD18" i="2"/>
  <c r="Y187" i="2"/>
  <c r="AC187" i="2"/>
  <c r="Z187" i="2"/>
  <c r="AD187" i="2"/>
  <c r="Y69" i="2"/>
  <c r="AC69" i="2"/>
  <c r="Z69" i="2"/>
  <c r="AD69" i="2"/>
  <c r="AC84" i="2"/>
  <c r="Z84" i="2"/>
  <c r="AD84" i="2"/>
  <c r="Y84" i="2"/>
  <c r="Y44" i="2"/>
  <c r="AC44" i="2"/>
  <c r="Z44" i="2"/>
  <c r="AD44" i="2"/>
  <c r="Y141" i="2"/>
  <c r="AC141" i="2"/>
  <c r="Z141" i="2"/>
  <c r="AD141" i="2"/>
  <c r="Y25" i="2"/>
  <c r="AC25" i="2"/>
  <c r="Z25" i="2"/>
  <c r="AD25" i="2"/>
  <c r="Y140" i="2"/>
  <c r="AC140" i="2"/>
  <c r="Z140" i="2"/>
  <c r="AD140" i="2"/>
  <c r="Y63" i="2"/>
  <c r="AC63" i="2"/>
  <c r="Z63" i="2"/>
  <c r="AD63" i="2"/>
  <c r="Y221" i="2"/>
  <c r="AC221" i="2"/>
  <c r="Z221" i="2"/>
  <c r="AD221" i="2"/>
  <c r="Y175" i="2"/>
  <c r="AC175" i="2"/>
  <c r="Z175" i="2"/>
  <c r="AD175" i="2"/>
  <c r="Y133" i="2"/>
  <c r="AC133" i="2"/>
  <c r="Z133" i="2"/>
  <c r="AD133" i="2"/>
  <c r="AD115" i="2"/>
  <c r="Y115" i="2"/>
  <c r="AC115" i="2"/>
  <c r="Z115" i="2"/>
  <c r="Y76" i="2"/>
  <c r="AC76" i="2"/>
  <c r="Z76" i="2"/>
  <c r="AD76" i="2"/>
  <c r="Y35" i="2"/>
  <c r="AC35" i="2"/>
  <c r="Z35" i="2"/>
  <c r="AD35" i="2"/>
  <c r="Y17" i="2"/>
  <c r="AC17" i="2"/>
  <c r="Z17" i="2"/>
  <c r="AD17" i="2"/>
  <c r="Y28" i="2"/>
  <c r="AC28" i="2"/>
  <c r="Z28" i="2"/>
  <c r="AD28" i="2"/>
  <c r="AC68" i="2"/>
  <c r="Z68" i="2"/>
  <c r="AD68" i="2"/>
  <c r="Y68" i="2"/>
  <c r="Y101" i="2"/>
  <c r="AC101" i="2"/>
  <c r="Z101" i="2"/>
  <c r="AD101" i="2"/>
  <c r="AC100" i="2"/>
  <c r="Z100" i="2"/>
  <c r="AD100" i="2"/>
  <c r="Y100" i="2"/>
  <c r="Y161" i="2"/>
  <c r="AC161" i="2"/>
  <c r="Z161" i="2"/>
  <c r="AD161" i="2"/>
  <c r="Y225" i="2"/>
  <c r="AC225" i="2"/>
  <c r="Z225" i="2"/>
  <c r="AD225" i="2"/>
  <c r="Y222" i="2"/>
  <c r="AC222" i="2"/>
  <c r="Z222" i="2"/>
  <c r="AD222" i="2"/>
  <c r="Y198" i="2"/>
  <c r="AC198" i="2"/>
  <c r="Z198" i="2"/>
  <c r="AD198" i="2"/>
  <c r="Y154" i="2"/>
  <c r="AC154" i="2"/>
  <c r="Z154" i="2"/>
  <c r="AD154" i="2"/>
  <c r="Y94" i="2"/>
  <c r="AC94" i="2"/>
  <c r="Z94" i="2"/>
  <c r="AD94" i="2"/>
  <c r="Y56" i="2"/>
  <c r="AC56" i="2"/>
  <c r="Z56" i="2"/>
  <c r="AD56" i="2"/>
  <c r="Y218" i="2"/>
  <c r="AC218" i="2"/>
  <c r="Z218" i="2"/>
  <c r="AD218" i="2"/>
  <c r="Y197" i="2"/>
  <c r="AC197" i="2"/>
  <c r="Z197" i="2"/>
  <c r="AD197" i="2"/>
  <c r="Y174" i="2"/>
  <c r="AC174" i="2"/>
  <c r="Z174" i="2"/>
  <c r="AD174" i="2"/>
  <c r="Y153" i="2"/>
  <c r="AC153" i="2"/>
  <c r="Z153" i="2"/>
  <c r="AD153" i="2"/>
  <c r="AC132" i="2"/>
  <c r="Z132" i="2"/>
  <c r="AD132" i="2"/>
  <c r="Y132" i="2"/>
  <c r="Y114" i="2"/>
  <c r="AC114" i="2"/>
  <c r="Z114" i="2"/>
  <c r="AD114" i="2"/>
  <c r="Y93" i="2"/>
  <c r="AC93" i="2"/>
  <c r="Z93" i="2"/>
  <c r="AD93" i="2"/>
  <c r="Y75" i="2"/>
  <c r="AC75" i="2"/>
  <c r="Z75" i="2"/>
  <c r="AD75" i="2"/>
  <c r="Y55" i="2"/>
  <c r="AC55" i="2"/>
  <c r="Z55" i="2"/>
  <c r="AD55" i="2"/>
  <c r="Y34" i="2"/>
  <c r="AC34" i="2"/>
  <c r="Z34" i="2"/>
  <c r="AD34" i="2"/>
  <c r="Y16" i="2"/>
  <c r="AC16" i="2"/>
  <c r="Z16" i="2"/>
  <c r="AD16" i="2"/>
  <c r="AD211" i="2"/>
  <c r="Y211" i="2"/>
  <c r="AC211" i="2"/>
  <c r="Z211" i="2"/>
  <c r="Y126" i="2"/>
  <c r="AC126" i="2"/>
  <c r="Z126" i="2"/>
  <c r="AD126" i="2"/>
  <c r="AD5" i="2"/>
  <c r="Y5" i="2"/>
  <c r="AC5" i="2"/>
  <c r="Z5" i="2"/>
  <c r="Y65" i="2"/>
  <c r="AC65" i="2"/>
  <c r="Z65" i="2"/>
  <c r="AD65" i="2"/>
  <c r="Y81" i="2"/>
  <c r="AC81" i="2"/>
  <c r="Z81" i="2"/>
  <c r="AD81" i="2"/>
  <c r="Y217" i="2"/>
  <c r="AC217" i="2"/>
  <c r="Z217" i="2"/>
  <c r="AD217" i="2"/>
  <c r="AC196" i="2"/>
  <c r="Z196" i="2"/>
  <c r="AD196" i="2"/>
  <c r="Y196" i="2"/>
  <c r="Y173" i="2"/>
  <c r="AC173" i="2"/>
  <c r="Z173" i="2"/>
  <c r="AD173" i="2"/>
  <c r="Y152" i="2"/>
  <c r="AC152" i="2"/>
  <c r="Z152" i="2"/>
  <c r="AD152" i="2"/>
  <c r="AD131" i="2"/>
  <c r="Y131" i="2"/>
  <c r="AC131" i="2"/>
  <c r="Z131" i="2"/>
  <c r="Y113" i="2"/>
  <c r="AC113" i="2"/>
  <c r="Z113" i="2"/>
  <c r="AD113" i="2"/>
  <c r="Y92" i="2"/>
  <c r="AC92" i="2"/>
  <c r="Z92" i="2"/>
  <c r="AD92" i="2"/>
  <c r="Y74" i="2"/>
  <c r="AC74" i="2"/>
  <c r="Z74" i="2"/>
  <c r="AD74" i="2"/>
  <c r="Y54" i="2"/>
  <c r="AC54" i="2"/>
  <c r="Z54" i="2"/>
  <c r="AD54" i="2"/>
  <c r="Y33" i="2"/>
  <c r="AC33" i="2"/>
  <c r="Z33" i="2"/>
  <c r="AD33" i="2"/>
  <c r="Y13" i="2"/>
  <c r="AC13" i="2"/>
  <c r="Z13" i="2"/>
  <c r="AD13" i="2"/>
  <c r="Y106" i="2"/>
  <c r="AC106" i="2"/>
  <c r="Z106" i="2"/>
  <c r="AD106" i="2"/>
  <c r="Y143" i="2"/>
  <c r="AC143" i="2"/>
  <c r="Z143" i="2"/>
  <c r="AD143" i="2"/>
  <c r="AD83" i="2"/>
  <c r="Y83" i="2"/>
  <c r="AC83" i="2"/>
  <c r="Z83" i="2"/>
  <c r="Y121" i="2"/>
  <c r="AC121" i="2"/>
  <c r="Z121" i="2"/>
  <c r="AD121" i="2"/>
  <c r="Y43" i="2"/>
  <c r="AC43" i="2"/>
  <c r="Z43" i="2"/>
  <c r="AD43" i="2"/>
  <c r="Y213" i="2"/>
  <c r="AC213" i="2"/>
  <c r="Z213" i="2"/>
  <c r="AD213" i="2"/>
  <c r="AD195" i="2"/>
  <c r="Y195" i="2"/>
  <c r="AC195" i="2"/>
  <c r="Z195" i="2"/>
  <c r="Y172" i="2"/>
  <c r="AC172" i="2"/>
  <c r="Z172" i="2"/>
  <c r="AD172" i="2"/>
  <c r="Y151" i="2"/>
  <c r="AC151" i="2"/>
  <c r="Z151" i="2"/>
  <c r="AD151" i="2"/>
  <c r="Y130" i="2"/>
  <c r="AC130" i="2"/>
  <c r="Z130" i="2"/>
  <c r="AD130" i="2"/>
  <c r="Y112" i="2"/>
  <c r="AC112" i="2"/>
  <c r="Z112" i="2"/>
  <c r="AD112" i="2"/>
  <c r="Y89" i="2"/>
  <c r="AC89" i="2"/>
  <c r="Z89" i="2"/>
  <c r="AD89" i="2"/>
  <c r="Y73" i="2"/>
  <c r="AC73" i="2"/>
  <c r="Z73" i="2"/>
  <c r="AD73" i="2"/>
  <c r="Y53" i="2"/>
  <c r="AC53" i="2"/>
  <c r="Z53" i="2"/>
  <c r="AD53" i="2"/>
  <c r="Y32" i="2"/>
  <c r="AC32" i="2"/>
  <c r="Z32" i="2"/>
  <c r="AD32" i="2"/>
  <c r="Y12" i="2"/>
  <c r="AC12" i="2"/>
  <c r="Z12" i="2"/>
  <c r="AD12" i="2"/>
  <c r="Y10" i="2"/>
  <c r="AC10" i="2"/>
  <c r="Z10" i="2"/>
  <c r="AD10" i="2"/>
  <c r="Y210" i="2"/>
  <c r="AC210" i="2"/>
  <c r="Z210" i="2"/>
  <c r="AD210" i="2"/>
  <c r="Y7" i="2"/>
  <c r="AC7" i="2"/>
  <c r="Z7" i="2"/>
  <c r="AD7" i="2"/>
  <c r="Y186" i="2"/>
  <c r="AC186" i="2"/>
  <c r="Z186" i="2"/>
  <c r="AD186" i="2"/>
  <c r="Y123" i="2"/>
  <c r="AC123" i="2"/>
  <c r="Z123" i="2"/>
  <c r="AD123" i="2"/>
  <c r="Y122" i="2"/>
  <c r="AC122" i="2"/>
  <c r="Z122" i="2"/>
  <c r="AD122" i="2"/>
  <c r="Y206" i="2"/>
  <c r="AC206" i="2"/>
  <c r="Z206" i="2"/>
  <c r="AD206" i="2"/>
  <c r="AC212" i="2"/>
  <c r="Z212" i="2"/>
  <c r="AD212" i="2"/>
  <c r="Y212" i="2"/>
  <c r="Y191" i="2"/>
  <c r="AC191" i="2"/>
  <c r="Z191" i="2"/>
  <c r="AD191" i="2"/>
  <c r="Y170" i="2"/>
  <c r="AC170" i="2"/>
  <c r="Z170" i="2"/>
  <c r="AD170" i="2"/>
  <c r="Y150" i="2"/>
  <c r="AC150" i="2"/>
  <c r="Z150" i="2"/>
  <c r="AD150" i="2"/>
  <c r="Y129" i="2"/>
  <c r="AC129" i="2"/>
  <c r="Z129" i="2"/>
  <c r="AD129" i="2"/>
  <c r="Y111" i="2"/>
  <c r="AC111" i="2"/>
  <c r="Z111" i="2"/>
  <c r="AD111" i="2"/>
  <c r="Y88" i="2"/>
  <c r="AC88" i="2"/>
  <c r="Z88" i="2"/>
  <c r="AD88" i="2"/>
  <c r="Y72" i="2"/>
  <c r="AC72" i="2"/>
  <c r="Z72" i="2"/>
  <c r="AD72" i="2"/>
  <c r="AC52" i="2"/>
  <c r="Z52" i="2"/>
  <c r="AD52" i="2"/>
  <c r="Y52" i="2"/>
  <c r="Y31" i="2"/>
  <c r="AC31" i="2"/>
  <c r="Z31" i="2"/>
  <c r="AD31" i="2"/>
  <c r="Y11" i="2"/>
  <c r="AC11" i="2"/>
  <c r="Z11" i="2"/>
  <c r="AD11" i="2"/>
  <c r="E82" i="2"/>
  <c r="I82" i="2" s="1"/>
  <c r="AE82" i="2"/>
  <c r="AH82" i="2"/>
  <c r="X82" i="2"/>
  <c r="AK82" i="2"/>
  <c r="AF82" i="2"/>
  <c r="AB82" i="2"/>
  <c r="AG82" i="2"/>
  <c r="AL82" i="2"/>
  <c r="W82" i="2"/>
  <c r="AA82" i="2"/>
  <c r="E63" i="2"/>
  <c r="AB63" i="2"/>
  <c r="AF63" i="2"/>
  <c r="W63" i="2"/>
  <c r="AK63" i="2"/>
  <c r="AH63" i="2"/>
  <c r="AG63" i="2"/>
  <c r="AL63" i="2"/>
  <c r="X63" i="2"/>
  <c r="AE63" i="2"/>
  <c r="AA63" i="2"/>
  <c r="E43" i="2"/>
  <c r="I43" i="2" s="1"/>
  <c r="AG43" i="2"/>
  <c r="AK43" i="2"/>
  <c r="AL43" i="2"/>
  <c r="AE43" i="2"/>
  <c r="X43" i="2"/>
  <c r="AF43" i="2"/>
  <c r="AH43" i="2"/>
  <c r="AB43" i="2"/>
  <c r="W43" i="2"/>
  <c r="AA43" i="2"/>
  <c r="E214" i="2"/>
  <c r="I214" i="2" s="1"/>
  <c r="AK214" i="2"/>
  <c r="AL214" i="2"/>
  <c r="AA214" i="2"/>
  <c r="AG214" i="2"/>
  <c r="AE214" i="2"/>
  <c r="AF214" i="2"/>
  <c r="X214" i="2"/>
  <c r="AB214" i="2"/>
  <c r="AH214" i="2"/>
  <c r="W214" i="2"/>
  <c r="E120" i="2"/>
  <c r="I120" i="2" s="1"/>
  <c r="AL120" i="2"/>
  <c r="AF120" i="2"/>
  <c r="AH120" i="2"/>
  <c r="AG120" i="2"/>
  <c r="AE120" i="2"/>
  <c r="AA120" i="2"/>
  <c r="AK120" i="2"/>
  <c r="W120" i="2"/>
  <c r="X120" i="2"/>
  <c r="AB120" i="2"/>
  <c r="E179" i="2"/>
  <c r="I179" i="2" s="1"/>
  <c r="AL179" i="2"/>
  <c r="AK179" i="2"/>
  <c r="AH179" i="2"/>
  <c r="AE179" i="2"/>
  <c r="W179" i="2"/>
  <c r="AG179" i="2"/>
  <c r="AF179" i="2"/>
  <c r="AB179" i="2"/>
  <c r="X179" i="2"/>
  <c r="AA179" i="2"/>
  <c r="E41" i="2"/>
  <c r="I41" i="2" s="1"/>
  <c r="AH41" i="2"/>
  <c r="AL41" i="2"/>
  <c r="AB41" i="2"/>
  <c r="AE41" i="2"/>
  <c r="AG41" i="2"/>
  <c r="X41" i="2"/>
  <c r="AA41" i="2"/>
  <c r="AF41" i="2"/>
  <c r="AK41" i="2"/>
  <c r="W41" i="2"/>
  <c r="E20" i="2"/>
  <c r="I20" i="2" s="1"/>
  <c r="AL20" i="2"/>
  <c r="AE20" i="2"/>
  <c r="AH20" i="2"/>
  <c r="X20" i="2"/>
  <c r="AA20" i="2"/>
  <c r="AG20" i="2"/>
  <c r="AF20" i="2"/>
  <c r="AB20" i="2"/>
  <c r="W20" i="2"/>
  <c r="AK20" i="2"/>
  <c r="AE178" i="2"/>
  <c r="AH178" i="2"/>
  <c r="AG178" i="2"/>
  <c r="AL178" i="2"/>
  <c r="AK178" i="2"/>
  <c r="AF178" i="2"/>
  <c r="AB178" i="2"/>
  <c r="W178" i="2"/>
  <c r="X178" i="2"/>
  <c r="AA178" i="2"/>
  <c r="AG158" i="2"/>
  <c r="AL158" i="2"/>
  <c r="W158" i="2"/>
  <c r="AH158" i="2"/>
  <c r="AA158" i="2"/>
  <c r="AK158" i="2"/>
  <c r="X158" i="2"/>
  <c r="AF158" i="2"/>
  <c r="AB158" i="2"/>
  <c r="AE158" i="2"/>
  <c r="E159" i="2"/>
  <c r="I159" i="2" s="1"/>
  <c r="AB159" i="2"/>
  <c r="W159" i="2"/>
  <c r="AH159" i="2"/>
  <c r="AG159" i="2"/>
  <c r="AA159" i="2"/>
  <c r="AL159" i="2"/>
  <c r="AK159" i="2"/>
  <c r="X159" i="2"/>
  <c r="AF159" i="2"/>
  <c r="AE159" i="2"/>
  <c r="AK177" i="2"/>
  <c r="AH177" i="2"/>
  <c r="AG177" i="2"/>
  <c r="AE177" i="2"/>
  <c r="AL177" i="2"/>
  <c r="AB177" i="2"/>
  <c r="W177" i="2"/>
  <c r="X177" i="2"/>
  <c r="AA177" i="2"/>
  <c r="AF177" i="2"/>
  <c r="E141" i="2"/>
  <c r="I141" i="2" s="1"/>
  <c r="AE141" i="2"/>
  <c r="AG141" i="2"/>
  <c r="AH141" i="2"/>
  <c r="AA141" i="2"/>
  <c r="AK141" i="2"/>
  <c r="AL141" i="2"/>
  <c r="W141" i="2"/>
  <c r="AB141" i="2"/>
  <c r="AF141" i="2"/>
  <c r="X141" i="2"/>
  <c r="E180" i="2"/>
  <c r="I180" i="2" s="1"/>
  <c r="AB180" i="2"/>
  <c r="AH180" i="2"/>
  <c r="AE180" i="2"/>
  <c r="AL180" i="2"/>
  <c r="AG180" i="2"/>
  <c r="AK180" i="2"/>
  <c r="AF180" i="2"/>
  <c r="W180" i="2"/>
  <c r="X180" i="2"/>
  <c r="AA180" i="2"/>
  <c r="AK24" i="2"/>
  <c r="AL24" i="2"/>
  <c r="AA24" i="2"/>
  <c r="AG24" i="2"/>
  <c r="AB24" i="2"/>
  <c r="AE24" i="2"/>
  <c r="AF24" i="2"/>
  <c r="AH24" i="2"/>
  <c r="X24" i="2"/>
  <c r="W24" i="2"/>
  <c r="E134" i="2"/>
  <c r="I134" i="2" s="1"/>
  <c r="AK134" i="2"/>
  <c r="AL134" i="2"/>
  <c r="AA134" i="2"/>
  <c r="AG134" i="2"/>
  <c r="AF134" i="2"/>
  <c r="AB134" i="2"/>
  <c r="W134" i="2"/>
  <c r="AH134" i="2"/>
  <c r="X134" i="2"/>
  <c r="AE134" i="2"/>
  <c r="AB17" i="2"/>
  <c r="AF17" i="2"/>
  <c r="AL17" i="2"/>
  <c r="W17" i="2"/>
  <c r="AG17" i="2"/>
  <c r="AH17" i="2"/>
  <c r="X17" i="2"/>
  <c r="AE17" i="2"/>
  <c r="AK17" i="2"/>
  <c r="AA17" i="2"/>
  <c r="E93" i="2"/>
  <c r="I93" i="2" s="1"/>
  <c r="AE93" i="2"/>
  <c r="AG93" i="2"/>
  <c r="AL93" i="2"/>
  <c r="AF93" i="2"/>
  <c r="AB93" i="2"/>
  <c r="AA93" i="2"/>
  <c r="W93" i="2"/>
  <c r="X93" i="2"/>
  <c r="AH93" i="2"/>
  <c r="AK93" i="2"/>
  <c r="AH25" i="2"/>
  <c r="AL25" i="2"/>
  <c r="AK25" i="2"/>
  <c r="AE25" i="2"/>
  <c r="X25" i="2"/>
  <c r="AG25" i="2"/>
  <c r="AF25" i="2"/>
  <c r="AA25" i="2"/>
  <c r="AB25" i="2"/>
  <c r="W25" i="2"/>
  <c r="E99" i="2"/>
  <c r="AL99" i="2"/>
  <c r="AK99" i="2"/>
  <c r="AH99" i="2"/>
  <c r="W99" i="2"/>
  <c r="AG99" i="2"/>
  <c r="AF99" i="2"/>
  <c r="AB99" i="2"/>
  <c r="AE99" i="2"/>
  <c r="AA99" i="2"/>
  <c r="X99" i="2"/>
  <c r="E98" i="2"/>
  <c r="I98" i="2" s="1"/>
  <c r="AE98" i="2"/>
  <c r="AH98" i="2"/>
  <c r="X98" i="2"/>
  <c r="AK98" i="2"/>
  <c r="AL98" i="2"/>
  <c r="AG98" i="2"/>
  <c r="AF98" i="2"/>
  <c r="AB98" i="2"/>
  <c r="W98" i="2"/>
  <c r="AA98" i="2"/>
  <c r="E136" i="2"/>
  <c r="I136" i="2" s="1"/>
  <c r="AL136" i="2"/>
  <c r="AF136" i="2"/>
  <c r="AH136" i="2"/>
  <c r="AA136" i="2"/>
  <c r="AG136" i="2"/>
  <c r="AB136" i="2"/>
  <c r="AK136" i="2"/>
  <c r="W136" i="2"/>
  <c r="X136" i="2"/>
  <c r="AE136" i="2"/>
  <c r="AK58" i="2"/>
  <c r="AG58" i="2"/>
  <c r="AF58" i="2"/>
  <c r="AE58" i="2"/>
  <c r="AH58" i="2"/>
  <c r="AL58" i="2"/>
  <c r="X58" i="2"/>
  <c r="W58" i="2"/>
  <c r="AA58" i="2"/>
  <c r="AB58" i="2"/>
  <c r="E77" i="2"/>
  <c r="I77" i="2" s="1"/>
  <c r="AE77" i="2"/>
  <c r="AG77" i="2"/>
  <c r="AH77" i="2"/>
  <c r="AK77" i="2"/>
  <c r="AF77" i="2"/>
  <c r="AL77" i="2"/>
  <c r="X77" i="2"/>
  <c r="AB77" i="2"/>
  <c r="AA77" i="2"/>
  <c r="W77" i="2"/>
  <c r="AB175" i="2"/>
  <c r="AH175" i="2"/>
  <c r="W175" i="2"/>
  <c r="AG175" i="2"/>
  <c r="AL175" i="2"/>
  <c r="AA175" i="2"/>
  <c r="AK175" i="2"/>
  <c r="AF175" i="2"/>
  <c r="X175" i="2"/>
  <c r="AE175" i="2"/>
  <c r="AH55" i="2"/>
  <c r="AL55" i="2"/>
  <c r="AG55" i="2"/>
  <c r="AF55" i="2"/>
  <c r="AE55" i="2"/>
  <c r="AA55" i="2"/>
  <c r="X55" i="2"/>
  <c r="AK55" i="2"/>
  <c r="W55" i="2"/>
  <c r="AB55" i="2"/>
  <c r="AK54" i="2"/>
  <c r="AL54" i="2"/>
  <c r="AA54" i="2"/>
  <c r="AG54" i="2"/>
  <c r="AF54" i="2"/>
  <c r="AE54" i="2"/>
  <c r="AH54" i="2"/>
  <c r="W54" i="2"/>
  <c r="X54" i="2"/>
  <c r="AB54" i="2"/>
  <c r="E206" i="2"/>
  <c r="I206" i="2" s="1"/>
  <c r="AG206" i="2"/>
  <c r="AL206" i="2"/>
  <c r="W206" i="2"/>
  <c r="AF206" i="2"/>
  <c r="AB206" i="2"/>
  <c r="AH206" i="2"/>
  <c r="X206" i="2"/>
  <c r="AK206" i="2"/>
  <c r="AE206" i="2"/>
  <c r="AA206" i="2"/>
  <c r="E140" i="2"/>
  <c r="I140" i="2" s="1"/>
  <c r="AH140" i="2"/>
  <c r="AK140" i="2"/>
  <c r="AA140" i="2"/>
  <c r="AG140" i="2"/>
  <c r="AE140" i="2"/>
  <c r="AL140" i="2"/>
  <c r="W140" i="2"/>
  <c r="AB140" i="2"/>
  <c r="AF140" i="2"/>
  <c r="X140" i="2"/>
  <c r="AF59" i="2"/>
  <c r="AH59" i="2"/>
  <c r="AK59" i="2"/>
  <c r="AG59" i="2"/>
  <c r="AE59" i="2"/>
  <c r="AL59" i="2"/>
  <c r="X59" i="2"/>
  <c r="W59" i="2"/>
  <c r="AA59" i="2"/>
  <c r="AB59" i="2"/>
  <c r="E157" i="2"/>
  <c r="I157" i="2" s="1"/>
  <c r="AE157" i="2"/>
  <c r="AG157" i="2"/>
  <c r="AH157" i="2"/>
  <c r="AA157" i="2"/>
  <c r="AF157" i="2"/>
  <c r="AL157" i="2"/>
  <c r="AK157" i="2"/>
  <c r="W157" i="2"/>
  <c r="AB157" i="2"/>
  <c r="X157" i="2"/>
  <c r="E94" i="2"/>
  <c r="I94" i="2" s="1"/>
  <c r="AG94" i="2"/>
  <c r="AL94" i="2"/>
  <c r="AH94" i="2"/>
  <c r="W94" i="2"/>
  <c r="AF94" i="2"/>
  <c r="AE94" i="2"/>
  <c r="AB94" i="2"/>
  <c r="AA94" i="2"/>
  <c r="X94" i="2"/>
  <c r="AK94" i="2"/>
  <c r="E153" i="2"/>
  <c r="I153" i="2" s="1"/>
  <c r="AG153" i="2"/>
  <c r="AL153" i="2"/>
  <c r="AA153" i="2"/>
  <c r="AF153" i="2"/>
  <c r="AK153" i="2"/>
  <c r="AB153" i="2"/>
  <c r="W153" i="2"/>
  <c r="AH153" i="2"/>
  <c r="AE153" i="2"/>
  <c r="X153" i="2"/>
  <c r="E53" i="2"/>
  <c r="I53" i="2" s="1"/>
  <c r="AF53" i="2"/>
  <c r="AE53" i="2"/>
  <c r="AG53" i="2"/>
  <c r="AH53" i="2"/>
  <c r="AA53" i="2"/>
  <c r="AK53" i="2"/>
  <c r="W53" i="2"/>
  <c r="AL53" i="2"/>
  <c r="X53" i="2"/>
  <c r="AB53" i="2"/>
  <c r="E100" i="2"/>
  <c r="I100" i="2" s="1"/>
  <c r="AB100" i="2"/>
  <c r="AH100" i="2"/>
  <c r="AA100" i="2"/>
  <c r="AK100" i="2"/>
  <c r="AL100" i="2"/>
  <c r="AG100" i="2"/>
  <c r="AF100" i="2"/>
  <c r="AE100" i="2"/>
  <c r="W100" i="2"/>
  <c r="X100" i="2"/>
  <c r="AH204" i="2"/>
  <c r="AK204" i="2"/>
  <c r="AL204" i="2"/>
  <c r="AG204" i="2"/>
  <c r="AF204" i="2"/>
  <c r="AB204" i="2"/>
  <c r="W204" i="2"/>
  <c r="AA204" i="2"/>
  <c r="AE204" i="2"/>
  <c r="X204" i="2"/>
  <c r="E60" i="2"/>
  <c r="I60" i="2" s="1"/>
  <c r="AH60" i="2"/>
  <c r="AK60" i="2"/>
  <c r="AB60" i="2"/>
  <c r="AF60" i="2"/>
  <c r="AG60" i="2"/>
  <c r="AL60" i="2"/>
  <c r="X60" i="2"/>
  <c r="W60" i="2"/>
  <c r="AE60" i="2"/>
  <c r="AA60" i="2"/>
  <c r="AK118" i="2"/>
  <c r="AL118" i="2"/>
  <c r="AA118" i="2"/>
  <c r="AG118" i="2"/>
  <c r="AH118" i="2"/>
  <c r="AB118" i="2"/>
  <c r="AF118" i="2"/>
  <c r="AE118" i="2"/>
  <c r="W118" i="2"/>
  <c r="X118" i="2"/>
  <c r="AA117" i="2"/>
  <c r="AL117" i="2"/>
  <c r="AH117" i="2"/>
  <c r="AB117" i="2"/>
  <c r="AG117" i="2"/>
  <c r="AF117" i="2"/>
  <c r="W117" i="2"/>
  <c r="AE117" i="2"/>
  <c r="AK117" i="2"/>
  <c r="X117" i="2"/>
  <c r="E34" i="2"/>
  <c r="I34" i="2" s="1"/>
  <c r="AF34" i="2"/>
  <c r="AL34" i="2"/>
  <c r="AA34" i="2"/>
  <c r="AH34" i="2"/>
  <c r="AK34" i="2"/>
  <c r="X34" i="2"/>
  <c r="W34" i="2"/>
  <c r="AB34" i="2"/>
  <c r="AG34" i="2"/>
  <c r="AE34" i="2"/>
  <c r="E173" i="2"/>
  <c r="I173" i="2" s="1"/>
  <c r="AE173" i="2"/>
  <c r="AG173" i="2"/>
  <c r="AL173" i="2"/>
  <c r="AA173" i="2"/>
  <c r="AK173" i="2"/>
  <c r="AF173" i="2"/>
  <c r="AH173" i="2"/>
  <c r="W173" i="2"/>
  <c r="AB173" i="2"/>
  <c r="X173" i="2"/>
  <c r="E195" i="2"/>
  <c r="I195" i="2" s="1"/>
  <c r="AL195" i="2"/>
  <c r="AK195" i="2"/>
  <c r="AH195" i="2"/>
  <c r="AG195" i="2"/>
  <c r="AE195" i="2"/>
  <c r="W195" i="2"/>
  <c r="AA195" i="2"/>
  <c r="X195" i="2"/>
  <c r="AF195" i="2"/>
  <c r="AB195" i="2"/>
  <c r="E12" i="2"/>
  <c r="I12" i="2" s="1"/>
  <c r="AK12" i="2"/>
  <c r="AL12" i="2"/>
  <c r="AF12" i="2"/>
  <c r="AH12" i="2"/>
  <c r="AB12" i="2"/>
  <c r="AE12" i="2"/>
  <c r="W12" i="2"/>
  <c r="AG12" i="2"/>
  <c r="AA12" i="2"/>
  <c r="X12" i="2"/>
  <c r="E212" i="2"/>
  <c r="AB212" i="2"/>
  <c r="AH212" i="2"/>
  <c r="AK212" i="2"/>
  <c r="AG212" i="2"/>
  <c r="AE212" i="2"/>
  <c r="AF212" i="2"/>
  <c r="AL212" i="2"/>
  <c r="AA212" i="2"/>
  <c r="X212" i="2"/>
  <c r="W212" i="2"/>
  <c r="E191" i="2"/>
  <c r="I191" i="2" s="1"/>
  <c r="AB191" i="2"/>
  <c r="AG191" i="2"/>
  <c r="AE191" i="2"/>
  <c r="W191" i="2"/>
  <c r="AK191" i="2"/>
  <c r="AF191" i="2"/>
  <c r="AA191" i="2"/>
  <c r="X191" i="2"/>
  <c r="AH191" i="2"/>
  <c r="AL191" i="2"/>
  <c r="AK170" i="2"/>
  <c r="AL170" i="2"/>
  <c r="AA170" i="2"/>
  <c r="AF170" i="2"/>
  <c r="AB170" i="2"/>
  <c r="AG170" i="2"/>
  <c r="AE170" i="2"/>
  <c r="X170" i="2"/>
  <c r="AH170" i="2"/>
  <c r="W170" i="2"/>
  <c r="E150" i="2"/>
  <c r="I150" i="2" s="1"/>
  <c r="AK150" i="2"/>
  <c r="AL150" i="2"/>
  <c r="AA150" i="2"/>
  <c r="AG150" i="2"/>
  <c r="AF150" i="2"/>
  <c r="AH150" i="2"/>
  <c r="AB150" i="2"/>
  <c r="AE150" i="2"/>
  <c r="X150" i="2"/>
  <c r="W150" i="2"/>
  <c r="E129" i="2"/>
  <c r="I129" i="2" s="1"/>
  <c r="AK129" i="2"/>
  <c r="AB129" i="2"/>
  <c r="AL129" i="2"/>
  <c r="AH129" i="2"/>
  <c r="X129" i="2"/>
  <c r="AE129" i="2"/>
  <c r="AG129" i="2"/>
  <c r="AF129" i="2"/>
  <c r="AA129" i="2"/>
  <c r="W129" i="2"/>
  <c r="E111" i="2"/>
  <c r="I111" i="2" s="1"/>
  <c r="AB111" i="2"/>
  <c r="AG111" i="2"/>
  <c r="AF111" i="2"/>
  <c r="W111" i="2"/>
  <c r="AE111" i="2"/>
  <c r="AK111" i="2"/>
  <c r="X111" i="2"/>
  <c r="AH111" i="2"/>
  <c r="AL111" i="2"/>
  <c r="AA111" i="2"/>
  <c r="AL88" i="2"/>
  <c r="AF88" i="2"/>
  <c r="AA88" i="2"/>
  <c r="AK88" i="2"/>
  <c r="AH88" i="2"/>
  <c r="AG88" i="2"/>
  <c r="AE88" i="2"/>
  <c r="AB88" i="2"/>
  <c r="W88" i="2"/>
  <c r="X88" i="2"/>
  <c r="AL72" i="2"/>
  <c r="AF72" i="2"/>
  <c r="AK72" i="2"/>
  <c r="AH72" i="2"/>
  <c r="AG72" i="2"/>
  <c r="AE72" i="2"/>
  <c r="AA72" i="2"/>
  <c r="W72" i="2"/>
  <c r="X72" i="2"/>
  <c r="AB72" i="2"/>
  <c r="AB52" i="2"/>
  <c r="AH52" i="2"/>
  <c r="AF52" i="2"/>
  <c r="AE52" i="2"/>
  <c r="AG52" i="2"/>
  <c r="AK52" i="2"/>
  <c r="W52" i="2"/>
  <c r="AL52" i="2"/>
  <c r="X52" i="2"/>
  <c r="AA52" i="2"/>
  <c r="E31" i="2"/>
  <c r="I31" i="2" s="1"/>
  <c r="AE31" i="2"/>
  <c r="AG31" i="2"/>
  <c r="AH31" i="2"/>
  <c r="AL31" i="2"/>
  <c r="AK31" i="2"/>
  <c r="W31" i="2"/>
  <c r="AF31" i="2"/>
  <c r="AB31" i="2"/>
  <c r="AA31" i="2"/>
  <c r="X31" i="2"/>
  <c r="AG11" i="2"/>
  <c r="AK11" i="2"/>
  <c r="AL11" i="2"/>
  <c r="AF11" i="2"/>
  <c r="AH11" i="2"/>
  <c r="AB11" i="2"/>
  <c r="X11" i="2"/>
  <c r="AA11" i="2"/>
  <c r="AE11" i="2"/>
  <c r="W11" i="2"/>
  <c r="AG121" i="2"/>
  <c r="AK121" i="2"/>
  <c r="AL121" i="2"/>
  <c r="AE121" i="2"/>
  <c r="AH121" i="2"/>
  <c r="AF121" i="2"/>
  <c r="AA121" i="2"/>
  <c r="W121" i="2"/>
  <c r="X121" i="2"/>
  <c r="AB121" i="2"/>
  <c r="E161" i="2"/>
  <c r="I161" i="2" s="1"/>
  <c r="AK161" i="2"/>
  <c r="AE161" i="2"/>
  <c r="AH161" i="2"/>
  <c r="AG161" i="2"/>
  <c r="AL161" i="2"/>
  <c r="X161" i="2"/>
  <c r="W161" i="2"/>
  <c r="AF161" i="2"/>
  <c r="AB161" i="2"/>
  <c r="AA161" i="2"/>
  <c r="E42" i="2"/>
  <c r="I42" i="2" s="1"/>
  <c r="AL42" i="2"/>
  <c r="AF42" i="2"/>
  <c r="AE42" i="2"/>
  <c r="AG42" i="2"/>
  <c r="AA42" i="2"/>
  <c r="AH42" i="2"/>
  <c r="AK42" i="2"/>
  <c r="X42" i="2"/>
  <c r="W42" i="2"/>
  <c r="AB42" i="2"/>
  <c r="E119" i="2"/>
  <c r="I119" i="2" s="1"/>
  <c r="AH119" i="2"/>
  <c r="AL119" i="2"/>
  <c r="AA119" i="2"/>
  <c r="X119" i="2"/>
  <c r="AG119" i="2"/>
  <c r="AB119" i="2"/>
  <c r="AF119" i="2"/>
  <c r="AE119" i="2"/>
  <c r="AK119" i="2"/>
  <c r="W119" i="2"/>
  <c r="E79" i="2"/>
  <c r="I79" i="2" s="1"/>
  <c r="AB79" i="2"/>
  <c r="W79" i="2"/>
  <c r="AK79" i="2"/>
  <c r="AH79" i="2"/>
  <c r="AF79" i="2"/>
  <c r="AG79" i="2"/>
  <c r="AL79" i="2"/>
  <c r="AE79" i="2"/>
  <c r="X79" i="2"/>
  <c r="AA79" i="2"/>
  <c r="E200" i="2"/>
  <c r="I200" i="2" s="1"/>
  <c r="AL200" i="2"/>
  <c r="AF200" i="2"/>
  <c r="AH200" i="2"/>
  <c r="AG200" i="2"/>
  <c r="AK200" i="2"/>
  <c r="AB200" i="2"/>
  <c r="W200" i="2"/>
  <c r="AE200" i="2"/>
  <c r="AA200" i="2"/>
  <c r="X200" i="2"/>
  <c r="AF176" i="2"/>
  <c r="AL176" i="2"/>
  <c r="AH176" i="2"/>
  <c r="AG176" i="2"/>
  <c r="AA176" i="2"/>
  <c r="AK176" i="2"/>
  <c r="AB176" i="2"/>
  <c r="W176" i="2"/>
  <c r="X176" i="2"/>
  <c r="AE176" i="2"/>
  <c r="AF18" i="2"/>
  <c r="AL18" i="2"/>
  <c r="AG18" i="2"/>
  <c r="AH18" i="2"/>
  <c r="X18" i="2"/>
  <c r="W18" i="2"/>
  <c r="AE18" i="2"/>
  <c r="AK18" i="2"/>
  <c r="AA18" i="2"/>
  <c r="AB18" i="2"/>
  <c r="E154" i="2"/>
  <c r="I154" i="2" s="1"/>
  <c r="AK154" i="2"/>
  <c r="AG154" i="2"/>
  <c r="AF154" i="2"/>
  <c r="AL154" i="2"/>
  <c r="AB154" i="2"/>
  <c r="W154" i="2"/>
  <c r="AH154" i="2"/>
  <c r="AE154" i="2"/>
  <c r="AA154" i="2"/>
  <c r="X154" i="2"/>
  <c r="E35" i="2"/>
  <c r="I35" i="2" s="1"/>
  <c r="AA35" i="2"/>
  <c r="AK35" i="2"/>
  <c r="AG35" i="2"/>
  <c r="AF35" i="2"/>
  <c r="AH35" i="2"/>
  <c r="AL35" i="2"/>
  <c r="X35" i="2"/>
  <c r="W35" i="2"/>
  <c r="AB35" i="2"/>
  <c r="AE35" i="2"/>
  <c r="E197" i="2"/>
  <c r="I197" i="2" s="1"/>
  <c r="AH197" i="2"/>
  <c r="AL197" i="2"/>
  <c r="AG197" i="2"/>
  <c r="AE197" i="2"/>
  <c r="W197" i="2"/>
  <c r="AK197" i="2"/>
  <c r="AA197" i="2"/>
  <c r="X197" i="2"/>
  <c r="AF197" i="2"/>
  <c r="AB197" i="2"/>
  <c r="E114" i="2"/>
  <c r="I114" i="2" s="1"/>
  <c r="AE114" i="2"/>
  <c r="AH114" i="2"/>
  <c r="X114" i="2"/>
  <c r="AG114" i="2"/>
  <c r="AF114" i="2"/>
  <c r="AK114" i="2"/>
  <c r="AL114" i="2"/>
  <c r="AA114" i="2"/>
  <c r="W114" i="2"/>
  <c r="AB114" i="2"/>
  <c r="E131" i="2"/>
  <c r="I131" i="2" s="1"/>
  <c r="AL131" i="2"/>
  <c r="AK131" i="2"/>
  <c r="AG131" i="2"/>
  <c r="AF131" i="2"/>
  <c r="W131" i="2"/>
  <c r="AB131" i="2"/>
  <c r="X131" i="2"/>
  <c r="AE131" i="2"/>
  <c r="AA131" i="2"/>
  <c r="AH131" i="2"/>
  <c r="E13" i="2"/>
  <c r="AF13" i="2"/>
  <c r="AH13" i="2"/>
  <c r="AK13" i="2"/>
  <c r="AL13" i="2"/>
  <c r="AB13" i="2"/>
  <c r="AE13" i="2"/>
  <c r="W13" i="2"/>
  <c r="AG13" i="2"/>
  <c r="AA13" i="2"/>
  <c r="X13" i="2"/>
  <c r="AG89" i="2"/>
  <c r="AK89" i="2"/>
  <c r="AL89" i="2"/>
  <c r="AE89" i="2"/>
  <c r="AA89" i="2"/>
  <c r="AH89" i="2"/>
  <c r="X89" i="2"/>
  <c r="AF89" i="2"/>
  <c r="AB89" i="2"/>
  <c r="W89" i="2"/>
  <c r="E211" i="2"/>
  <c r="I211" i="2" s="1"/>
  <c r="AL211" i="2"/>
  <c r="AK211" i="2"/>
  <c r="AG211" i="2"/>
  <c r="AF211" i="2"/>
  <c r="W211" i="2"/>
  <c r="AH211" i="2"/>
  <c r="AE211" i="2"/>
  <c r="AA211" i="2"/>
  <c r="X211" i="2"/>
  <c r="AB211" i="2"/>
  <c r="AG190" i="2"/>
  <c r="AL190" i="2"/>
  <c r="AE190" i="2"/>
  <c r="W190" i="2"/>
  <c r="AK190" i="2"/>
  <c r="AF190" i="2"/>
  <c r="AA190" i="2"/>
  <c r="AB190" i="2"/>
  <c r="AH190" i="2"/>
  <c r="X190" i="2"/>
  <c r="E169" i="2"/>
  <c r="I169" i="2" s="1"/>
  <c r="AG169" i="2"/>
  <c r="AL169" i="2"/>
  <c r="AA169" i="2"/>
  <c r="AF169" i="2"/>
  <c r="AK169" i="2"/>
  <c r="AB169" i="2"/>
  <c r="AH169" i="2"/>
  <c r="AE169" i="2"/>
  <c r="X169" i="2"/>
  <c r="W169" i="2"/>
  <c r="E149" i="2"/>
  <c r="AG149" i="2"/>
  <c r="AF149" i="2"/>
  <c r="AK149" i="2"/>
  <c r="AL149" i="2"/>
  <c r="W149" i="2"/>
  <c r="AH149" i="2"/>
  <c r="AB149" i="2"/>
  <c r="AE149" i="2"/>
  <c r="X149" i="2"/>
  <c r="AA149" i="2"/>
  <c r="AF128" i="2"/>
  <c r="AL128" i="2"/>
  <c r="AK128" i="2"/>
  <c r="AE128" i="2"/>
  <c r="AH128" i="2"/>
  <c r="AB128" i="2"/>
  <c r="X128" i="2"/>
  <c r="AG128" i="2"/>
  <c r="AA128" i="2"/>
  <c r="W128" i="2"/>
  <c r="E107" i="2"/>
  <c r="AF107" i="2"/>
  <c r="AH107" i="2"/>
  <c r="AK107" i="2"/>
  <c r="AE107" i="2"/>
  <c r="AA107" i="2"/>
  <c r="AL107" i="2"/>
  <c r="AG107" i="2"/>
  <c r="X107" i="2"/>
  <c r="AB107" i="2"/>
  <c r="W107" i="2"/>
  <c r="E87" i="2"/>
  <c r="I87" i="2" s="1"/>
  <c r="AH87" i="2"/>
  <c r="AL87" i="2"/>
  <c r="AE87" i="2"/>
  <c r="X87" i="2"/>
  <c r="AK87" i="2"/>
  <c r="AF87" i="2"/>
  <c r="AG87" i="2"/>
  <c r="AB87" i="2"/>
  <c r="W87" i="2"/>
  <c r="AA87" i="2"/>
  <c r="AH71" i="2"/>
  <c r="AL71" i="2"/>
  <c r="AK71" i="2"/>
  <c r="AG71" i="2"/>
  <c r="AE71" i="2"/>
  <c r="AA71" i="2"/>
  <c r="X71" i="2"/>
  <c r="AF71" i="2"/>
  <c r="W71" i="2"/>
  <c r="AB71" i="2"/>
  <c r="AF48" i="2"/>
  <c r="AL48" i="2"/>
  <c r="AK48" i="2"/>
  <c r="AG48" i="2"/>
  <c r="AB48" i="2"/>
  <c r="AA48" i="2"/>
  <c r="AE48" i="2"/>
  <c r="AH48" i="2"/>
  <c r="X48" i="2"/>
  <c r="W48" i="2"/>
  <c r="E30" i="2"/>
  <c r="I30" i="2" s="1"/>
  <c r="AH30" i="2"/>
  <c r="AK30" i="2"/>
  <c r="AL30" i="2"/>
  <c r="AB30" i="2"/>
  <c r="AF30" i="2"/>
  <c r="AA30" i="2"/>
  <c r="AG30" i="2"/>
  <c r="AE30" i="2"/>
  <c r="X30" i="2"/>
  <c r="W30" i="2"/>
  <c r="E10" i="2"/>
  <c r="I10" i="2" s="1"/>
  <c r="AL10" i="2"/>
  <c r="AF10" i="2"/>
  <c r="AH10" i="2"/>
  <c r="AB10" i="2"/>
  <c r="AE10" i="2"/>
  <c r="AK10" i="2"/>
  <c r="AG10" i="2"/>
  <c r="AA10" i="2"/>
  <c r="X10" i="2"/>
  <c r="W10" i="2"/>
  <c r="AK40" i="2"/>
  <c r="AL40" i="2"/>
  <c r="AA40" i="2"/>
  <c r="AG40" i="2"/>
  <c r="AB40" i="2"/>
  <c r="AE40" i="2"/>
  <c r="AF40" i="2"/>
  <c r="AH40" i="2"/>
  <c r="X40" i="2"/>
  <c r="W40" i="2"/>
  <c r="E96" i="2"/>
  <c r="I96" i="2" s="1"/>
  <c r="AF96" i="2"/>
  <c r="AL96" i="2"/>
  <c r="AK96" i="2"/>
  <c r="AH96" i="2"/>
  <c r="AG96" i="2"/>
  <c r="AE96" i="2"/>
  <c r="AB96" i="2"/>
  <c r="W96" i="2"/>
  <c r="AA96" i="2"/>
  <c r="X96" i="2"/>
  <c r="E116" i="2"/>
  <c r="I116" i="2" s="1"/>
  <c r="AB116" i="2"/>
  <c r="AH116" i="2"/>
  <c r="AL116" i="2"/>
  <c r="AG116" i="2"/>
  <c r="AF116" i="2"/>
  <c r="AK116" i="2"/>
  <c r="AA116" i="2"/>
  <c r="W116" i="2"/>
  <c r="X116" i="2"/>
  <c r="AE116" i="2"/>
  <c r="E36" i="2"/>
  <c r="I36" i="2" s="1"/>
  <c r="AE36" i="2"/>
  <c r="AH36" i="2"/>
  <c r="X36" i="2"/>
  <c r="AG36" i="2"/>
  <c r="AF36" i="2"/>
  <c r="AK36" i="2"/>
  <c r="AL36" i="2"/>
  <c r="W36" i="2"/>
  <c r="AA36" i="2"/>
  <c r="AB36" i="2"/>
  <c r="E221" i="2"/>
  <c r="I221" i="2" s="1"/>
  <c r="AE221" i="2"/>
  <c r="AG221" i="2"/>
  <c r="AL221" i="2"/>
  <c r="AH221" i="2"/>
  <c r="AK221" i="2"/>
  <c r="AB221" i="2"/>
  <c r="W221" i="2"/>
  <c r="AA221" i="2"/>
  <c r="AF221" i="2"/>
  <c r="X221" i="2"/>
  <c r="E174" i="2"/>
  <c r="I174" i="2" s="1"/>
  <c r="AG174" i="2"/>
  <c r="AL174" i="2"/>
  <c r="AH174" i="2"/>
  <c r="W174" i="2"/>
  <c r="AE174" i="2"/>
  <c r="AA174" i="2"/>
  <c r="AK174" i="2"/>
  <c r="AF174" i="2"/>
  <c r="AB174" i="2"/>
  <c r="X174" i="2"/>
  <c r="AB196" i="2"/>
  <c r="AH196" i="2"/>
  <c r="AL196" i="2"/>
  <c r="AG196" i="2"/>
  <c r="AE196" i="2"/>
  <c r="AK196" i="2"/>
  <c r="W196" i="2"/>
  <c r="AA196" i="2"/>
  <c r="X196" i="2"/>
  <c r="AF196" i="2"/>
  <c r="E172" i="2"/>
  <c r="I172" i="2" s="1"/>
  <c r="AH172" i="2"/>
  <c r="AK172" i="2"/>
  <c r="AE172" i="2"/>
  <c r="AG172" i="2"/>
  <c r="AL172" i="2"/>
  <c r="AF172" i="2"/>
  <c r="AB172" i="2"/>
  <c r="W172" i="2"/>
  <c r="AA172" i="2"/>
  <c r="X172" i="2"/>
  <c r="E112" i="2"/>
  <c r="I112" i="2" s="1"/>
  <c r="AF112" i="2"/>
  <c r="AL112" i="2"/>
  <c r="AG112" i="2"/>
  <c r="AB112" i="2"/>
  <c r="AK112" i="2"/>
  <c r="W112" i="2"/>
  <c r="X112" i="2"/>
  <c r="AH112" i="2"/>
  <c r="AE112" i="2"/>
  <c r="AA112" i="2"/>
  <c r="E187" i="2"/>
  <c r="I187" i="2" s="1"/>
  <c r="AF187" i="2"/>
  <c r="AH187" i="2"/>
  <c r="AK187" i="2"/>
  <c r="AB187" i="2"/>
  <c r="AL187" i="2"/>
  <c r="AE187" i="2"/>
  <c r="AG187" i="2"/>
  <c r="W187" i="2"/>
  <c r="X187" i="2"/>
  <c r="AA187" i="2"/>
  <c r="E145" i="2"/>
  <c r="I145" i="2" s="1"/>
  <c r="AK145" i="2"/>
  <c r="AL145" i="2"/>
  <c r="AE145" i="2"/>
  <c r="AH145" i="2"/>
  <c r="AG145" i="2"/>
  <c r="AF145" i="2"/>
  <c r="X145" i="2"/>
  <c r="AA145" i="2"/>
  <c r="W145" i="2"/>
  <c r="AB145" i="2"/>
  <c r="AB127" i="2"/>
  <c r="W127" i="2"/>
  <c r="AK127" i="2"/>
  <c r="AL127" i="2"/>
  <c r="AE127" i="2"/>
  <c r="AH127" i="2"/>
  <c r="X127" i="2"/>
  <c r="AG127" i="2"/>
  <c r="AF127" i="2"/>
  <c r="AA127" i="2"/>
  <c r="E106" i="2"/>
  <c r="I106" i="2" s="1"/>
  <c r="AK106" i="2"/>
  <c r="AA106" i="2"/>
  <c r="AL106" i="2"/>
  <c r="AH106" i="2"/>
  <c r="AG106" i="2"/>
  <c r="X106" i="2"/>
  <c r="AB106" i="2"/>
  <c r="AE106" i="2"/>
  <c r="W106" i="2"/>
  <c r="AF106" i="2"/>
  <c r="AK86" i="2"/>
  <c r="AL86" i="2"/>
  <c r="AA86" i="2"/>
  <c r="AG86" i="2"/>
  <c r="AE86" i="2"/>
  <c r="AH86" i="2"/>
  <c r="AF86" i="2"/>
  <c r="AB86" i="2"/>
  <c r="W86" i="2"/>
  <c r="X86" i="2"/>
  <c r="E70" i="2"/>
  <c r="I70" i="2" s="1"/>
  <c r="AK70" i="2"/>
  <c r="AL70" i="2"/>
  <c r="AA70" i="2"/>
  <c r="AG70" i="2"/>
  <c r="AH70" i="2"/>
  <c r="W70" i="2"/>
  <c r="X70" i="2"/>
  <c r="AB70" i="2"/>
  <c r="AE70" i="2"/>
  <c r="AF70" i="2"/>
  <c r="E47" i="2"/>
  <c r="I47" i="2" s="1"/>
  <c r="AB47" i="2"/>
  <c r="AF47" i="2"/>
  <c r="W47" i="2"/>
  <c r="AL47" i="2"/>
  <c r="AG47" i="2"/>
  <c r="AA47" i="2"/>
  <c r="AE47" i="2"/>
  <c r="AH47" i="2"/>
  <c r="X47" i="2"/>
  <c r="AK47" i="2"/>
  <c r="E29" i="2"/>
  <c r="I29" i="2" s="1"/>
  <c r="AF29" i="2"/>
  <c r="AH29" i="2"/>
  <c r="AK29" i="2"/>
  <c r="AB29" i="2"/>
  <c r="AL29" i="2"/>
  <c r="AG29" i="2"/>
  <c r="AA29" i="2"/>
  <c r="AE29" i="2"/>
  <c r="X29" i="2"/>
  <c r="W29" i="2"/>
  <c r="E7" i="2"/>
  <c r="I7" i="2" s="1"/>
  <c r="AL7" i="2"/>
  <c r="AB7" i="2"/>
  <c r="AE7" i="2"/>
  <c r="AK7" i="2"/>
  <c r="W7" i="2"/>
  <c r="AG7" i="2"/>
  <c r="AA7" i="2"/>
  <c r="AF7" i="2"/>
  <c r="X7" i="2"/>
  <c r="AH7" i="2"/>
  <c r="E64" i="2"/>
  <c r="I64" i="2" s="1"/>
  <c r="AF64" i="2"/>
  <c r="AL64" i="2"/>
  <c r="AB64" i="2"/>
  <c r="AK64" i="2"/>
  <c r="AH64" i="2"/>
  <c r="AG64" i="2"/>
  <c r="X64" i="2"/>
  <c r="W64" i="2"/>
  <c r="AE64" i="2"/>
  <c r="AA64" i="2"/>
  <c r="E81" i="2"/>
  <c r="I81" i="2" s="1"/>
  <c r="AK81" i="2"/>
  <c r="AF81" i="2"/>
  <c r="AB81" i="2"/>
  <c r="AH81" i="2"/>
  <c r="AG81" i="2"/>
  <c r="AL81" i="2"/>
  <c r="AE81" i="2"/>
  <c r="W81" i="2"/>
  <c r="X81" i="2"/>
  <c r="AA81" i="2"/>
  <c r="E139" i="2"/>
  <c r="I139" i="2" s="1"/>
  <c r="AF139" i="2"/>
  <c r="AH139" i="2"/>
  <c r="AK139" i="2"/>
  <c r="AE139" i="2"/>
  <c r="AA139" i="2"/>
  <c r="AG139" i="2"/>
  <c r="AL139" i="2"/>
  <c r="W139" i="2"/>
  <c r="AB139" i="2"/>
  <c r="X139" i="2"/>
  <c r="E97" i="2"/>
  <c r="I97" i="2" s="1"/>
  <c r="AK97" i="2"/>
  <c r="AL97" i="2"/>
  <c r="AH97" i="2"/>
  <c r="AG97" i="2"/>
  <c r="AF97" i="2"/>
  <c r="AB97" i="2"/>
  <c r="AE97" i="2"/>
  <c r="W97" i="2"/>
  <c r="AA97" i="2"/>
  <c r="X97" i="2"/>
  <c r="AA19" i="2"/>
  <c r="AK19" i="2"/>
  <c r="AL19" i="2"/>
  <c r="AE19" i="2"/>
  <c r="AG19" i="2"/>
  <c r="AF19" i="2"/>
  <c r="AH19" i="2"/>
  <c r="AB19" i="2"/>
  <c r="X19" i="2"/>
  <c r="W19" i="2"/>
  <c r="E95" i="2"/>
  <c r="I95" i="2" s="1"/>
  <c r="AB95" i="2"/>
  <c r="AL95" i="2"/>
  <c r="AH95" i="2"/>
  <c r="W95" i="2"/>
  <c r="AG95" i="2"/>
  <c r="AF95" i="2"/>
  <c r="AA95" i="2"/>
  <c r="X95" i="2"/>
  <c r="AK95" i="2"/>
  <c r="AE95" i="2"/>
  <c r="E198" i="2"/>
  <c r="I198" i="2" s="1"/>
  <c r="AK198" i="2"/>
  <c r="AL198" i="2"/>
  <c r="AA198" i="2"/>
  <c r="AG198" i="2"/>
  <c r="AH198" i="2"/>
  <c r="AB198" i="2"/>
  <c r="W198" i="2"/>
  <c r="AE198" i="2"/>
  <c r="X198" i="2"/>
  <c r="AF198" i="2"/>
  <c r="E76" i="2"/>
  <c r="I76" i="2" s="1"/>
  <c r="AH76" i="2"/>
  <c r="AK76" i="2"/>
  <c r="AF76" i="2"/>
  <c r="AG76" i="2"/>
  <c r="AL76" i="2"/>
  <c r="AE76" i="2"/>
  <c r="X76" i="2"/>
  <c r="AB76" i="2"/>
  <c r="AA76" i="2"/>
  <c r="W76" i="2"/>
  <c r="AK218" i="2"/>
  <c r="AL218" i="2"/>
  <c r="AH218" i="2"/>
  <c r="AG218" i="2"/>
  <c r="W218" i="2"/>
  <c r="AE218" i="2"/>
  <c r="AA218" i="2"/>
  <c r="AF218" i="2"/>
  <c r="X218" i="2"/>
  <c r="AB218" i="2"/>
  <c r="E75" i="2"/>
  <c r="I75" i="2" s="1"/>
  <c r="AF75" i="2"/>
  <c r="AH75" i="2"/>
  <c r="AK75" i="2"/>
  <c r="AB75" i="2"/>
  <c r="AG75" i="2"/>
  <c r="AL75" i="2"/>
  <c r="AE75" i="2"/>
  <c r="X75" i="2"/>
  <c r="AA75" i="2"/>
  <c r="W75" i="2"/>
  <c r="E152" i="2"/>
  <c r="I152" i="2" s="1"/>
  <c r="AL152" i="2"/>
  <c r="AF152" i="2"/>
  <c r="AA152" i="2"/>
  <c r="AG152" i="2"/>
  <c r="AK152" i="2"/>
  <c r="AB152" i="2"/>
  <c r="AH152" i="2"/>
  <c r="AE152" i="2"/>
  <c r="X152" i="2"/>
  <c r="W152" i="2"/>
  <c r="E33" i="2"/>
  <c r="I33" i="2" s="1"/>
  <c r="AB33" i="2"/>
  <c r="AF33" i="2"/>
  <c r="AA33" i="2"/>
  <c r="W33" i="2"/>
  <c r="AH33" i="2"/>
  <c r="AK33" i="2"/>
  <c r="AL33" i="2"/>
  <c r="AG33" i="2"/>
  <c r="AE33" i="2"/>
  <c r="X33" i="2"/>
  <c r="E151" i="2"/>
  <c r="I151" i="2" s="1"/>
  <c r="AH151" i="2"/>
  <c r="AL151" i="2"/>
  <c r="AG151" i="2"/>
  <c r="AF151" i="2"/>
  <c r="AK151" i="2"/>
  <c r="AB151" i="2"/>
  <c r="AE151" i="2"/>
  <c r="AA151" i="2"/>
  <c r="X151" i="2"/>
  <c r="W151" i="2"/>
  <c r="AG73" i="2"/>
  <c r="AK73" i="2"/>
  <c r="AL73" i="2"/>
  <c r="AF73" i="2"/>
  <c r="AH73" i="2"/>
  <c r="AE73" i="2"/>
  <c r="AA73" i="2"/>
  <c r="X73" i="2"/>
  <c r="W73" i="2"/>
  <c r="AB73" i="2"/>
  <c r="E144" i="2"/>
  <c r="I144" i="2" s="1"/>
  <c r="AF144" i="2"/>
  <c r="AL144" i="2"/>
  <c r="AE144" i="2"/>
  <c r="AH144" i="2"/>
  <c r="AG144" i="2"/>
  <c r="X144" i="2"/>
  <c r="AA144" i="2"/>
  <c r="W144" i="2"/>
  <c r="AK144" i="2"/>
  <c r="AB144" i="2"/>
  <c r="AL6" i="2"/>
  <c r="AB6" i="2"/>
  <c r="AG6" i="2"/>
  <c r="AH6" i="2"/>
  <c r="AE6" i="2"/>
  <c r="AK6" i="2"/>
  <c r="AA6" i="2"/>
  <c r="AF6" i="2"/>
  <c r="E164" i="2"/>
  <c r="I164" i="2" s="1"/>
  <c r="AB164" i="2"/>
  <c r="AH164" i="2"/>
  <c r="AG164" i="2"/>
  <c r="AE164" i="2"/>
  <c r="AA164" i="2"/>
  <c r="AK164" i="2"/>
  <c r="X164" i="2"/>
  <c r="W164" i="2"/>
  <c r="AF164" i="2"/>
  <c r="AL164" i="2"/>
  <c r="E205" i="2"/>
  <c r="I205" i="2" s="1"/>
  <c r="AE205" i="2"/>
  <c r="AG205" i="2"/>
  <c r="AF205" i="2"/>
  <c r="AB205" i="2"/>
  <c r="AH205" i="2"/>
  <c r="AL205" i="2"/>
  <c r="AK205" i="2"/>
  <c r="W205" i="2"/>
  <c r="AA205" i="2"/>
  <c r="X205" i="2"/>
  <c r="E80" i="2"/>
  <c r="I80" i="2" s="1"/>
  <c r="AF80" i="2"/>
  <c r="AL80" i="2"/>
  <c r="AK80" i="2"/>
  <c r="AB80" i="2"/>
  <c r="AH80" i="2"/>
  <c r="AG80" i="2"/>
  <c r="AE80" i="2"/>
  <c r="W80" i="2"/>
  <c r="X80" i="2"/>
  <c r="AA80" i="2"/>
  <c r="E135" i="2"/>
  <c r="I135" i="2" s="1"/>
  <c r="AH135" i="2"/>
  <c r="AL135" i="2"/>
  <c r="AA135" i="2"/>
  <c r="AG135" i="2"/>
  <c r="AF135" i="2"/>
  <c r="AB135" i="2"/>
  <c r="X135" i="2"/>
  <c r="AK135" i="2"/>
  <c r="W135" i="2"/>
  <c r="AE135" i="2"/>
  <c r="E37" i="2"/>
  <c r="I37" i="2" s="1"/>
  <c r="AL37" i="2"/>
  <c r="AK37" i="2"/>
  <c r="AG37" i="2"/>
  <c r="AF37" i="2"/>
  <c r="AH37" i="2"/>
  <c r="W37" i="2"/>
  <c r="AE37" i="2"/>
  <c r="X37" i="2"/>
  <c r="AA37" i="2"/>
  <c r="AB37" i="2"/>
  <c r="E199" i="2"/>
  <c r="I199" i="2" s="1"/>
  <c r="AH199" i="2"/>
  <c r="AL199" i="2"/>
  <c r="AG199" i="2"/>
  <c r="AK199" i="2"/>
  <c r="AF199" i="2"/>
  <c r="AB199" i="2"/>
  <c r="W199" i="2"/>
  <c r="AE199" i="2"/>
  <c r="AA199" i="2"/>
  <c r="X199" i="2"/>
  <c r="E115" i="2"/>
  <c r="I115" i="2" s="1"/>
  <c r="AL115" i="2"/>
  <c r="AK115" i="2"/>
  <c r="AH115" i="2"/>
  <c r="AG115" i="2"/>
  <c r="AF115" i="2"/>
  <c r="AB115" i="2"/>
  <c r="W115" i="2"/>
  <c r="AA115" i="2"/>
  <c r="X115" i="2"/>
  <c r="AE115" i="2"/>
  <c r="E56" i="2"/>
  <c r="I56" i="2" s="1"/>
  <c r="AL56" i="2"/>
  <c r="AF56" i="2"/>
  <c r="AB56" i="2"/>
  <c r="AG56" i="2"/>
  <c r="AE56" i="2"/>
  <c r="AH56" i="2"/>
  <c r="AA56" i="2"/>
  <c r="AK56" i="2"/>
  <c r="X56" i="2"/>
  <c r="W56" i="2"/>
  <c r="E16" i="2"/>
  <c r="I16" i="2" s="1"/>
  <c r="AG16" i="2"/>
  <c r="AL16" i="2"/>
  <c r="W16" i="2"/>
  <c r="AA16" i="2"/>
  <c r="AF16" i="2"/>
  <c r="AH16" i="2"/>
  <c r="AK16" i="2"/>
  <c r="X16" i="2"/>
  <c r="AE16" i="2"/>
  <c r="AB16" i="2"/>
  <c r="E113" i="2"/>
  <c r="I113" i="2" s="1"/>
  <c r="AK113" i="2"/>
  <c r="AH113" i="2"/>
  <c r="AG113" i="2"/>
  <c r="AF113" i="2"/>
  <c r="AA113" i="2"/>
  <c r="W113" i="2"/>
  <c r="X113" i="2"/>
  <c r="AB113" i="2"/>
  <c r="AE113" i="2"/>
  <c r="AL113" i="2"/>
  <c r="E74" i="2"/>
  <c r="I74" i="2" s="1"/>
  <c r="AK74" i="2"/>
  <c r="AB74" i="2"/>
  <c r="AF74" i="2"/>
  <c r="AH74" i="2"/>
  <c r="AG74" i="2"/>
  <c r="AL74" i="2"/>
  <c r="AE74" i="2"/>
  <c r="AA74" i="2"/>
  <c r="X74" i="2"/>
  <c r="W74" i="2"/>
  <c r="E130" i="2"/>
  <c r="I130" i="2" s="1"/>
  <c r="AE130" i="2"/>
  <c r="AH130" i="2"/>
  <c r="AG130" i="2"/>
  <c r="AF130" i="2"/>
  <c r="X130" i="2"/>
  <c r="AB130" i="2"/>
  <c r="AK130" i="2"/>
  <c r="AL130" i="2"/>
  <c r="AA130" i="2"/>
  <c r="W130" i="2"/>
  <c r="E32" i="2"/>
  <c r="I32" i="2" s="1"/>
  <c r="AG32" i="2"/>
  <c r="AL32" i="2"/>
  <c r="AF32" i="2"/>
  <c r="W32" i="2"/>
  <c r="AH32" i="2"/>
  <c r="AK32" i="2"/>
  <c r="AB32" i="2"/>
  <c r="AA32" i="2"/>
  <c r="AE32" i="2"/>
  <c r="X32" i="2"/>
  <c r="E210" i="2"/>
  <c r="I210" i="2" s="1"/>
  <c r="AE210" i="2"/>
  <c r="AH210" i="2"/>
  <c r="AG210" i="2"/>
  <c r="AK210" i="2"/>
  <c r="AF210" i="2"/>
  <c r="AL210" i="2"/>
  <c r="X210" i="2"/>
  <c r="AB210" i="2"/>
  <c r="W210" i="2"/>
  <c r="AA210" i="2"/>
  <c r="E209" i="2"/>
  <c r="I209" i="2" s="1"/>
  <c r="AK209" i="2"/>
  <c r="AF209" i="2"/>
  <c r="AB209" i="2"/>
  <c r="AA209" i="2"/>
  <c r="AL209" i="2"/>
  <c r="AH209" i="2"/>
  <c r="AG209" i="2"/>
  <c r="X209" i="2"/>
  <c r="W209" i="2"/>
  <c r="AE209" i="2"/>
  <c r="E167" i="2"/>
  <c r="I167" i="2" s="1"/>
  <c r="AH167" i="2"/>
  <c r="AL167" i="2"/>
  <c r="AF167" i="2"/>
  <c r="AK167" i="2"/>
  <c r="AG167" i="2"/>
  <c r="AA167" i="2"/>
  <c r="AE167" i="2"/>
  <c r="X167" i="2"/>
  <c r="W167" i="2"/>
  <c r="AB167" i="2"/>
  <c r="E105" i="2"/>
  <c r="I105" i="2" s="1"/>
  <c r="AG105" i="2"/>
  <c r="AK105" i="2"/>
  <c r="AL105" i="2"/>
  <c r="AE105" i="2"/>
  <c r="AA105" i="2"/>
  <c r="AH105" i="2"/>
  <c r="AB105" i="2"/>
  <c r="W105" i="2"/>
  <c r="AF105" i="2"/>
  <c r="X105" i="2"/>
  <c r="E69" i="2"/>
  <c r="I69" i="2" s="1"/>
  <c r="AG69" i="2"/>
  <c r="AE69" i="2"/>
  <c r="AL69" i="2"/>
  <c r="W69" i="2"/>
  <c r="X69" i="2"/>
  <c r="AB69" i="2"/>
  <c r="AH69" i="2"/>
  <c r="AA69" i="2"/>
  <c r="AK69" i="2"/>
  <c r="AF69" i="2"/>
  <c r="E46" i="2"/>
  <c r="I46" i="2" s="1"/>
  <c r="AH46" i="2"/>
  <c r="AK46" i="2"/>
  <c r="AL46" i="2"/>
  <c r="AB46" i="2"/>
  <c r="AG46" i="2"/>
  <c r="AF46" i="2"/>
  <c r="AA46" i="2"/>
  <c r="AE46" i="2"/>
  <c r="X46" i="2"/>
  <c r="W46" i="2"/>
  <c r="E208" i="2"/>
  <c r="I208" i="2" s="1"/>
  <c r="AF208" i="2"/>
  <c r="AL208" i="2"/>
  <c r="AK208" i="2"/>
  <c r="AE208" i="2"/>
  <c r="AB208" i="2"/>
  <c r="AA208" i="2"/>
  <c r="AH208" i="2"/>
  <c r="AG208" i="2"/>
  <c r="X208" i="2"/>
  <c r="W208" i="2"/>
  <c r="AG185" i="2"/>
  <c r="AL185" i="2"/>
  <c r="AA185" i="2"/>
  <c r="AH185" i="2"/>
  <c r="AF185" i="2"/>
  <c r="AB185" i="2"/>
  <c r="AK185" i="2"/>
  <c r="W185" i="2"/>
  <c r="X185" i="2"/>
  <c r="AE185" i="2"/>
  <c r="AK166" i="2"/>
  <c r="AL166" i="2"/>
  <c r="AA166" i="2"/>
  <c r="AG166" i="2"/>
  <c r="AB166" i="2"/>
  <c r="AH166" i="2"/>
  <c r="AE166" i="2"/>
  <c r="X166" i="2"/>
  <c r="W166" i="2"/>
  <c r="AF166" i="2"/>
  <c r="E143" i="2"/>
  <c r="I143" i="2" s="1"/>
  <c r="AB143" i="2"/>
  <c r="AL143" i="2"/>
  <c r="W143" i="2"/>
  <c r="AE143" i="2"/>
  <c r="AH143" i="2"/>
  <c r="AG143" i="2"/>
  <c r="X143" i="2"/>
  <c r="AA143" i="2"/>
  <c r="AK143" i="2"/>
  <c r="AF143" i="2"/>
  <c r="E123" i="2"/>
  <c r="I123" i="2" s="1"/>
  <c r="AF123" i="2"/>
  <c r="AH123" i="2"/>
  <c r="AK123" i="2"/>
  <c r="AL123" i="2"/>
  <c r="AA123" i="2"/>
  <c r="AG123" i="2"/>
  <c r="AB123" i="2"/>
  <c r="AE123" i="2"/>
  <c r="W123" i="2"/>
  <c r="X123" i="2"/>
  <c r="E102" i="2"/>
  <c r="I102" i="2" s="1"/>
  <c r="AK102" i="2"/>
  <c r="AL102" i="2"/>
  <c r="AA102" i="2"/>
  <c r="AG102" i="2"/>
  <c r="AH102" i="2"/>
  <c r="AB102" i="2"/>
  <c r="AE102" i="2"/>
  <c r="W102" i="2"/>
  <c r="AF102" i="2"/>
  <c r="X102" i="2"/>
  <c r="E84" i="2"/>
  <c r="I84" i="2" s="1"/>
  <c r="AB84" i="2"/>
  <c r="AH84" i="2"/>
  <c r="AA84" i="2"/>
  <c r="W84" i="2"/>
  <c r="AK84" i="2"/>
  <c r="AL84" i="2"/>
  <c r="AG84" i="2"/>
  <c r="AF84" i="2"/>
  <c r="AE84" i="2"/>
  <c r="X84" i="2"/>
  <c r="E68" i="2"/>
  <c r="I68" i="2" s="1"/>
  <c r="AB68" i="2"/>
  <c r="AH68" i="2"/>
  <c r="AE68" i="2"/>
  <c r="AL68" i="2"/>
  <c r="W68" i="2"/>
  <c r="AA68" i="2"/>
  <c r="AK68" i="2"/>
  <c r="AG68" i="2"/>
  <c r="AF68" i="2"/>
  <c r="X68" i="2"/>
  <c r="E45" i="2"/>
  <c r="I45" i="2" s="1"/>
  <c r="AF45" i="2"/>
  <c r="AH45" i="2"/>
  <c r="AK45" i="2"/>
  <c r="AB45" i="2"/>
  <c r="AE45" i="2"/>
  <c r="AG45" i="2"/>
  <c r="X45" i="2"/>
  <c r="AL45" i="2"/>
  <c r="W45" i="2"/>
  <c r="AA45" i="2"/>
  <c r="E27" i="2"/>
  <c r="I27" i="2" s="1"/>
  <c r="AG27" i="2"/>
  <c r="AK27" i="2"/>
  <c r="AL27" i="2"/>
  <c r="AB27" i="2"/>
  <c r="AE27" i="2"/>
  <c r="X27" i="2"/>
  <c r="AF27" i="2"/>
  <c r="AA27" i="2"/>
  <c r="AH27" i="2"/>
  <c r="W27" i="2"/>
  <c r="AL5" i="2"/>
  <c r="AK5" i="2"/>
  <c r="AB5" i="2"/>
  <c r="AE5" i="2"/>
  <c r="W5" i="2"/>
  <c r="AA5" i="2"/>
  <c r="AG5" i="2"/>
  <c r="AF5" i="2"/>
  <c r="X5" i="2"/>
  <c r="AH5" i="2"/>
  <c r="E183" i="2"/>
  <c r="I183" i="2" s="1"/>
  <c r="AH183" i="2"/>
  <c r="AL183" i="2"/>
  <c r="AB183" i="2"/>
  <c r="AG183" i="2"/>
  <c r="AF183" i="2"/>
  <c r="AK183" i="2"/>
  <c r="W183" i="2"/>
  <c r="X183" i="2"/>
  <c r="AE183" i="2"/>
  <c r="AA183" i="2"/>
  <c r="AF160" i="2"/>
  <c r="AL160" i="2"/>
  <c r="AE160" i="2"/>
  <c r="AH160" i="2"/>
  <c r="AG160" i="2"/>
  <c r="AK160" i="2"/>
  <c r="X160" i="2"/>
  <c r="W160" i="2"/>
  <c r="AB160" i="2"/>
  <c r="AA160" i="2"/>
  <c r="AL21" i="2"/>
  <c r="AK21" i="2"/>
  <c r="AE21" i="2"/>
  <c r="AA21" i="2"/>
  <c r="W21" i="2"/>
  <c r="AG21" i="2"/>
  <c r="AF21" i="2"/>
  <c r="AH21" i="2"/>
  <c r="AB21" i="2"/>
  <c r="X21" i="2"/>
  <c r="E203" i="2"/>
  <c r="I203" i="2" s="1"/>
  <c r="AF203" i="2"/>
  <c r="AH203" i="2"/>
  <c r="AK203" i="2"/>
  <c r="AA203" i="2"/>
  <c r="AL203" i="2"/>
  <c r="AG203" i="2"/>
  <c r="AB203" i="2"/>
  <c r="W203" i="2"/>
  <c r="AE203" i="2"/>
  <c r="X203" i="2"/>
  <c r="E78" i="2"/>
  <c r="I78" i="2" s="1"/>
  <c r="AG78" i="2"/>
  <c r="AL78" i="2"/>
  <c r="W78" i="2"/>
  <c r="AK78" i="2"/>
  <c r="AH78" i="2"/>
  <c r="AF78" i="2"/>
  <c r="AB78" i="2"/>
  <c r="AE78" i="2"/>
  <c r="X78" i="2"/>
  <c r="AA78" i="2"/>
  <c r="E222" i="2"/>
  <c r="I222" i="2" s="1"/>
  <c r="AG222" i="2"/>
  <c r="AL222" i="2"/>
  <c r="AF222" i="2"/>
  <c r="W222" i="2"/>
  <c r="AH222" i="2"/>
  <c r="AK222" i="2"/>
  <c r="X222" i="2"/>
  <c r="AB222" i="2"/>
  <c r="AE222" i="2"/>
  <c r="AA222" i="2"/>
  <c r="AG57" i="2"/>
  <c r="AK57" i="2"/>
  <c r="AL57" i="2"/>
  <c r="AB57" i="2"/>
  <c r="AF57" i="2"/>
  <c r="AE57" i="2"/>
  <c r="AH57" i="2"/>
  <c r="AA57" i="2"/>
  <c r="X57" i="2"/>
  <c r="W57" i="2"/>
  <c r="E133" i="2"/>
  <c r="I133" i="2" s="1"/>
  <c r="AG133" i="2"/>
  <c r="AF133" i="2"/>
  <c r="AK133" i="2"/>
  <c r="W133" i="2"/>
  <c r="AL133" i="2"/>
  <c r="AH133" i="2"/>
  <c r="AB133" i="2"/>
  <c r="X133" i="2"/>
  <c r="AE133" i="2"/>
  <c r="AA133" i="2"/>
  <c r="E132" i="2"/>
  <c r="I132" i="2" s="1"/>
  <c r="AB132" i="2"/>
  <c r="AH132" i="2"/>
  <c r="AG132" i="2"/>
  <c r="AF132" i="2"/>
  <c r="AK132" i="2"/>
  <c r="AL132" i="2"/>
  <c r="X132" i="2"/>
  <c r="AE132" i="2"/>
  <c r="AA132" i="2"/>
  <c r="W132" i="2"/>
  <c r="E217" i="2"/>
  <c r="I217" i="2" s="1"/>
  <c r="AG217" i="2"/>
  <c r="AL217" i="2"/>
  <c r="AH217" i="2"/>
  <c r="AK217" i="2"/>
  <c r="W217" i="2"/>
  <c r="AE217" i="2"/>
  <c r="AA217" i="2"/>
  <c r="AF217" i="2"/>
  <c r="X217" i="2"/>
  <c r="AB217" i="2"/>
  <c r="E92" i="2"/>
  <c r="I92" i="2" s="1"/>
  <c r="AH92" i="2"/>
  <c r="AK92" i="2"/>
  <c r="AF92" i="2"/>
  <c r="AB92" i="2"/>
  <c r="AG92" i="2"/>
  <c r="AE92" i="2"/>
  <c r="AA92" i="2"/>
  <c r="W92" i="2"/>
  <c r="X92" i="2"/>
  <c r="AL92" i="2"/>
  <c r="E213" i="2"/>
  <c r="I213" i="2" s="1"/>
  <c r="AK213" i="2"/>
  <c r="AG213" i="2"/>
  <c r="AE213" i="2"/>
  <c r="AF213" i="2"/>
  <c r="W213" i="2"/>
  <c r="AA213" i="2"/>
  <c r="X213" i="2"/>
  <c r="AB213" i="2"/>
  <c r="AH213" i="2"/>
  <c r="AL213" i="2"/>
  <c r="AL168" i="2"/>
  <c r="AF168" i="2"/>
  <c r="AK168" i="2"/>
  <c r="AH168" i="2"/>
  <c r="AG168" i="2"/>
  <c r="AA168" i="2"/>
  <c r="AE168" i="2"/>
  <c r="X168" i="2"/>
  <c r="W168" i="2"/>
  <c r="AB168" i="2"/>
  <c r="E186" i="2"/>
  <c r="I186" i="2" s="1"/>
  <c r="AK186" i="2"/>
  <c r="AF186" i="2"/>
  <c r="AA186" i="2"/>
  <c r="AH186" i="2"/>
  <c r="AL186" i="2"/>
  <c r="AG186" i="2"/>
  <c r="AE186" i="2"/>
  <c r="AB186" i="2"/>
  <c r="W186" i="2"/>
  <c r="X186" i="2"/>
  <c r="E126" i="2"/>
  <c r="I126" i="2" s="1"/>
  <c r="AG126" i="2"/>
  <c r="AL126" i="2"/>
  <c r="W126" i="2"/>
  <c r="AK126" i="2"/>
  <c r="AE126" i="2"/>
  <c r="AH126" i="2"/>
  <c r="X126" i="2"/>
  <c r="AB126" i="2"/>
  <c r="AF126" i="2"/>
  <c r="AA126" i="2"/>
  <c r="E85" i="2"/>
  <c r="I85" i="2" s="1"/>
  <c r="W85" i="2"/>
  <c r="AK85" i="2"/>
  <c r="AH85" i="2"/>
  <c r="AL85" i="2"/>
  <c r="AG85" i="2"/>
  <c r="AF85" i="2"/>
  <c r="AB85" i="2"/>
  <c r="AE85" i="2"/>
  <c r="AA85" i="2"/>
  <c r="X85" i="2"/>
  <c r="AK28" i="2"/>
  <c r="AH28" i="2"/>
  <c r="AB28" i="2"/>
  <c r="AL28" i="2"/>
  <c r="AG28" i="2"/>
  <c r="AA28" i="2"/>
  <c r="AE28" i="2"/>
  <c r="X28" i="2"/>
  <c r="W28" i="2"/>
  <c r="AF28" i="2"/>
  <c r="E207" i="2"/>
  <c r="I207" i="2" s="1"/>
  <c r="AB207" i="2"/>
  <c r="AE207" i="2"/>
  <c r="W207" i="2"/>
  <c r="AF207" i="2"/>
  <c r="AA207" i="2"/>
  <c r="AL207" i="2"/>
  <c r="AH207" i="2"/>
  <c r="AG207" i="2"/>
  <c r="X207" i="2"/>
  <c r="AK207" i="2"/>
  <c r="E184" i="2"/>
  <c r="I184" i="2" s="1"/>
  <c r="AL184" i="2"/>
  <c r="AF184" i="2"/>
  <c r="AB184" i="2"/>
  <c r="AH184" i="2"/>
  <c r="AG184" i="2"/>
  <c r="AK184" i="2"/>
  <c r="W184" i="2"/>
  <c r="X184" i="2"/>
  <c r="AE184" i="2"/>
  <c r="AA184" i="2"/>
  <c r="E165" i="2"/>
  <c r="I165" i="2" s="1"/>
  <c r="AK165" i="2"/>
  <c r="AB165" i="2"/>
  <c r="W165" i="2"/>
  <c r="AH165" i="2"/>
  <c r="AG165" i="2"/>
  <c r="AL165" i="2"/>
  <c r="AE165" i="2"/>
  <c r="AA165" i="2"/>
  <c r="X165" i="2"/>
  <c r="AF165" i="2"/>
  <c r="E142" i="2"/>
  <c r="I142" i="2" s="1"/>
  <c r="AG142" i="2"/>
  <c r="AL142" i="2"/>
  <c r="W142" i="2"/>
  <c r="AH142" i="2"/>
  <c r="AA142" i="2"/>
  <c r="X142" i="2"/>
  <c r="AE142" i="2"/>
  <c r="AK142" i="2"/>
  <c r="AB142" i="2"/>
  <c r="AF142" i="2"/>
  <c r="E122" i="2"/>
  <c r="I122" i="2" s="1"/>
  <c r="AK122" i="2"/>
  <c r="AE122" i="2"/>
  <c r="AL122" i="2"/>
  <c r="AA122" i="2"/>
  <c r="AH122" i="2"/>
  <c r="AG122" i="2"/>
  <c r="AF122" i="2"/>
  <c r="W122" i="2"/>
  <c r="X122" i="2"/>
  <c r="AB122" i="2"/>
  <c r="E101" i="2"/>
  <c r="AA101" i="2"/>
  <c r="AK101" i="2"/>
  <c r="AL101" i="2"/>
  <c r="AH101" i="2"/>
  <c r="AB101" i="2"/>
  <c r="W101" i="2"/>
  <c r="AG101" i="2"/>
  <c r="AE101" i="2"/>
  <c r="AF101" i="2"/>
  <c r="X101" i="2"/>
  <c r="E83" i="2"/>
  <c r="I83" i="2" s="1"/>
  <c r="AL83" i="2"/>
  <c r="AK83" i="2"/>
  <c r="AA83" i="2"/>
  <c r="W83" i="2"/>
  <c r="AH83" i="2"/>
  <c r="AG83" i="2"/>
  <c r="AF83" i="2"/>
  <c r="AB83" i="2"/>
  <c r="AE83" i="2"/>
  <c r="X83" i="2"/>
  <c r="AK65" i="2"/>
  <c r="AF65" i="2"/>
  <c r="AH65" i="2"/>
  <c r="AG65" i="2"/>
  <c r="AE65" i="2"/>
  <c r="AA65" i="2"/>
  <c r="AL65" i="2"/>
  <c r="X65" i="2"/>
  <c r="W65" i="2"/>
  <c r="AB65" i="2"/>
  <c r="E44" i="2"/>
  <c r="I44" i="2" s="1"/>
  <c r="AK44" i="2"/>
  <c r="AB44" i="2"/>
  <c r="AE44" i="2"/>
  <c r="AG44" i="2"/>
  <c r="AF44" i="2"/>
  <c r="AH44" i="2"/>
  <c r="X44" i="2"/>
  <c r="AL44" i="2"/>
  <c r="W44" i="2"/>
  <c r="AA44" i="2"/>
  <c r="E26" i="2"/>
  <c r="I26" i="2" s="1"/>
  <c r="AL26" i="2"/>
  <c r="AF26" i="2"/>
  <c r="AK26" i="2"/>
  <c r="AE26" i="2"/>
  <c r="AG26" i="2"/>
  <c r="AA26" i="2"/>
  <c r="AH26" i="2"/>
  <c r="AB26" i="2"/>
  <c r="X26" i="2"/>
  <c r="W26" i="2"/>
  <c r="W4" i="2"/>
  <c r="AF4" i="2"/>
  <c r="AK4" i="2"/>
  <c r="AB4" i="2"/>
  <c r="AA4" i="2"/>
  <c r="AH4" i="2"/>
  <c r="AG4" i="2"/>
  <c r="AL4" i="2"/>
  <c r="X4" i="2"/>
  <c r="AE4" i="2"/>
  <c r="E6" i="2"/>
  <c r="I6" i="2" s="1"/>
  <c r="W6" i="2"/>
  <c r="X6" i="2"/>
  <c r="E4" i="2"/>
  <c r="H220" i="2"/>
  <c r="H62" i="2"/>
  <c r="H189" i="2"/>
  <c r="E158" i="2"/>
  <c r="I158" i="2" s="1"/>
  <c r="I63" i="2"/>
  <c r="E17" i="2"/>
  <c r="I17" i="2" s="1"/>
  <c r="E24" i="2"/>
  <c r="I24" i="2" s="1"/>
  <c r="E65" i="2"/>
  <c r="H15" i="2"/>
  <c r="H51" i="2"/>
  <c r="H182" i="2"/>
  <c r="E121" i="2"/>
  <c r="I121" i="2" s="1"/>
  <c r="H3" i="2"/>
  <c r="H104" i="2"/>
  <c r="H110" i="2"/>
  <c r="H9" i="2"/>
  <c r="H91" i="2"/>
  <c r="H148" i="2"/>
  <c r="E225" i="2"/>
  <c r="I225" i="2" s="1"/>
  <c r="E218" i="2"/>
  <c r="I218" i="2" s="1"/>
  <c r="E204" i="2"/>
  <c r="I204" i="2" s="1"/>
  <c r="E196" i="2"/>
  <c r="I196" i="2" s="1"/>
  <c r="E190" i="2"/>
  <c r="I190" i="2" s="1"/>
  <c r="E185" i="2"/>
  <c r="I185" i="2" s="1"/>
  <c r="E178" i="2"/>
  <c r="I178" i="2" s="1"/>
  <c r="E177" i="2"/>
  <c r="I177" i="2" s="1"/>
  <c r="E176" i="2"/>
  <c r="I176" i="2" s="1"/>
  <c r="E175" i="2"/>
  <c r="E170" i="2"/>
  <c r="I170" i="2" s="1"/>
  <c r="E166" i="2"/>
  <c r="I166" i="2" s="1"/>
  <c r="E168" i="2"/>
  <c r="I168" i="2" s="1"/>
  <c r="E160" i="2"/>
  <c r="E128" i="2"/>
  <c r="I128" i="2" s="1"/>
  <c r="E127" i="2"/>
  <c r="I127" i="2" s="1"/>
  <c r="E118" i="2"/>
  <c r="I118" i="2" s="1"/>
  <c r="E117" i="2"/>
  <c r="I99" i="2"/>
  <c r="E73" i="2"/>
  <c r="I73" i="2" s="1"/>
  <c r="E72" i="2"/>
  <c r="I72" i="2" s="1"/>
  <c r="E89" i="2"/>
  <c r="I89" i="2" s="1"/>
  <c r="E88" i="2"/>
  <c r="I88" i="2" s="1"/>
  <c r="E71" i="2"/>
  <c r="I71" i="2" s="1"/>
  <c r="E86" i="2"/>
  <c r="I86" i="2" s="1"/>
  <c r="E59" i="2"/>
  <c r="I59" i="2" s="1"/>
  <c r="E58" i="2"/>
  <c r="I58" i="2" s="1"/>
  <c r="E57" i="2"/>
  <c r="I57" i="2" s="1"/>
  <c r="E55" i="2"/>
  <c r="I55" i="2" s="1"/>
  <c r="E54" i="2"/>
  <c r="E52" i="2"/>
  <c r="I52" i="2" s="1"/>
  <c r="E48" i="2"/>
  <c r="I48" i="2" s="1"/>
  <c r="E40" i="2"/>
  <c r="E28" i="2"/>
  <c r="I28" i="2" s="1"/>
  <c r="E25" i="2"/>
  <c r="I25" i="2" s="1"/>
  <c r="E21" i="2"/>
  <c r="I21" i="2" s="1"/>
  <c r="E19" i="2"/>
  <c r="I19" i="2" s="1"/>
  <c r="E18" i="2"/>
  <c r="I18" i="2" s="1"/>
  <c r="E11" i="2"/>
  <c r="I11" i="2" s="1"/>
  <c r="I13" i="2"/>
  <c r="E5" i="2"/>
  <c r="I5" i="2" s="1"/>
  <c r="H163" i="2"/>
  <c r="H156" i="2"/>
  <c r="H138" i="2"/>
  <c r="H125" i="2"/>
  <c r="H67" i="2"/>
  <c r="H23" i="2"/>
  <c r="I212" i="2"/>
  <c r="H216" i="2"/>
  <c r="H202" i="2"/>
  <c r="H194" i="2"/>
  <c r="AY7" i="2" l="1"/>
  <c r="AY3" i="2"/>
  <c r="AY4" i="2"/>
  <c r="AZ13" i="2"/>
  <c r="AZ18" i="2"/>
  <c r="AZ8" i="2"/>
  <c r="AY13" i="2"/>
  <c r="AY5" i="2"/>
  <c r="AY18" i="2"/>
  <c r="AY11" i="2"/>
  <c r="AZ7" i="2"/>
  <c r="AY12" i="2"/>
  <c r="AY10" i="2"/>
  <c r="AY9" i="2"/>
  <c r="AY8" i="2"/>
  <c r="AZ17" i="2"/>
  <c r="AZ15" i="2"/>
  <c r="AZ16" i="2"/>
  <c r="AZ11" i="2"/>
  <c r="AZ10" i="2"/>
  <c r="AZ9" i="2"/>
  <c r="AY6" i="2"/>
  <c r="AY17" i="2"/>
  <c r="AY16" i="2"/>
  <c r="AY15" i="2"/>
  <c r="BA15" i="2" s="1"/>
  <c r="AY14" i="2"/>
  <c r="AZ6" i="2"/>
  <c r="AZ14" i="2"/>
  <c r="AZ3" i="2"/>
  <c r="AZ4" i="2"/>
  <c r="AZ5" i="2"/>
  <c r="AZ12" i="2"/>
  <c r="BF5" i="2"/>
  <c r="BG5" i="2"/>
  <c r="BE5" i="2"/>
  <c r="BH5" i="2"/>
  <c r="BD5" i="2"/>
  <c r="H2" i="2"/>
  <c r="I40" i="2"/>
  <c r="I39" i="2" s="1"/>
  <c r="F39" i="2"/>
  <c r="BS13" i="2"/>
  <c r="BS15" i="2"/>
  <c r="BS14" i="2"/>
  <c r="BS3" i="2"/>
  <c r="BS10" i="2"/>
  <c r="BS16" i="2"/>
  <c r="BS12" i="2"/>
  <c r="BS20" i="2"/>
  <c r="BS19" i="2"/>
  <c r="BS4" i="2"/>
  <c r="BS18" i="2"/>
  <c r="BS5" i="2"/>
  <c r="BS11" i="2"/>
  <c r="BS9" i="2"/>
  <c r="BS6" i="2"/>
  <c r="BS7" i="2"/>
  <c r="BS17" i="2"/>
  <c r="BS8" i="2"/>
  <c r="BQ9" i="2"/>
  <c r="BQ8" i="2"/>
  <c r="BQ16" i="2"/>
  <c r="BQ5" i="2"/>
  <c r="BQ4" i="2"/>
  <c r="BQ17" i="2"/>
  <c r="BQ10" i="2"/>
  <c r="BQ19" i="2"/>
  <c r="BQ12" i="2"/>
  <c r="BQ11" i="2"/>
  <c r="BQ7" i="2"/>
  <c r="BQ14" i="2"/>
  <c r="BQ6" i="2"/>
  <c r="BQ13" i="2"/>
  <c r="BQ18" i="2"/>
  <c r="BQ20" i="2"/>
  <c r="BQ15" i="2"/>
  <c r="BQ3" i="2"/>
  <c r="BP7" i="2"/>
  <c r="BP8" i="2"/>
  <c r="BP9" i="2"/>
  <c r="BP10" i="2"/>
  <c r="BP3" i="2"/>
  <c r="BP11" i="2"/>
  <c r="BP12" i="2"/>
  <c r="BP13" i="2"/>
  <c r="BP14" i="2"/>
  <c r="BP15" i="2"/>
  <c r="BP16" i="2"/>
  <c r="BP17" i="2"/>
  <c r="BP18" i="2"/>
  <c r="BP4" i="2"/>
  <c r="BP19" i="2"/>
  <c r="BP5" i="2"/>
  <c r="BP20" i="2"/>
  <c r="BP6" i="2"/>
  <c r="BR11" i="2"/>
  <c r="BR12" i="2"/>
  <c r="BR3" i="2"/>
  <c r="BR13" i="2"/>
  <c r="BR14" i="2"/>
  <c r="BR15" i="2"/>
  <c r="BR16" i="2"/>
  <c r="BR17" i="2"/>
  <c r="BR18" i="2"/>
  <c r="BR4" i="2"/>
  <c r="BR19" i="2"/>
  <c r="BR5" i="2"/>
  <c r="BR20" i="2"/>
  <c r="BR6" i="2"/>
  <c r="BR7" i="2"/>
  <c r="BR8" i="2"/>
  <c r="BR9" i="2"/>
  <c r="BR10" i="2"/>
  <c r="BT15" i="2"/>
  <c r="BT16" i="2"/>
  <c r="BT17" i="2"/>
  <c r="BT18" i="2"/>
  <c r="BT4" i="2"/>
  <c r="BT19" i="2"/>
  <c r="BT5" i="2"/>
  <c r="BT20" i="2"/>
  <c r="BT6" i="2"/>
  <c r="BT7" i="2"/>
  <c r="BT8" i="2"/>
  <c r="BT9" i="2"/>
  <c r="BT10" i="2"/>
  <c r="BT11" i="2"/>
  <c r="BT12" i="2"/>
  <c r="BT13" i="2"/>
  <c r="BT14" i="2"/>
  <c r="BT3" i="2"/>
  <c r="I4" i="2"/>
  <c r="I3" i="2" s="1"/>
  <c r="F220" i="2"/>
  <c r="F104" i="2"/>
  <c r="F62" i="2"/>
  <c r="I107" i="2"/>
  <c r="I104" i="2" s="1"/>
  <c r="J104" i="2" s="1"/>
  <c r="F91" i="2"/>
  <c r="F148" i="2"/>
  <c r="I149" i="2"/>
  <c r="I148" i="2" s="1"/>
  <c r="J148" i="2" s="1"/>
  <c r="F138" i="2"/>
  <c r="I101" i="2"/>
  <c r="I91" i="2" s="1"/>
  <c r="J91" i="2" s="1"/>
  <c r="F193" i="2"/>
  <c r="F110" i="2"/>
  <c r="H193" i="2"/>
  <c r="H50" i="2"/>
  <c r="I65" i="2"/>
  <c r="I62" i="2" s="1"/>
  <c r="J62" i="2" s="1"/>
  <c r="F216" i="2"/>
  <c r="F194" i="2"/>
  <c r="I138" i="2"/>
  <c r="J138" i="2" s="1"/>
  <c r="F202" i="2"/>
  <c r="I182" i="2"/>
  <c r="J182" i="2" s="1"/>
  <c r="J39" i="2"/>
  <c r="F23" i="2"/>
  <c r="F189" i="2"/>
  <c r="H147" i="2"/>
  <c r="I9" i="2"/>
  <c r="J9" i="2" s="1"/>
  <c r="F163" i="2"/>
  <c r="F125" i="2"/>
  <c r="F9" i="2"/>
  <c r="H109" i="2"/>
  <c r="F15" i="2"/>
  <c r="I216" i="2"/>
  <c r="J216" i="2" s="1"/>
  <c r="I194" i="2"/>
  <c r="J194" i="2" s="1"/>
  <c r="I189" i="2"/>
  <c r="J189" i="2" s="1"/>
  <c r="F182" i="2"/>
  <c r="F147" i="2"/>
  <c r="I175" i="2"/>
  <c r="I163" i="2" s="1"/>
  <c r="I160" i="2"/>
  <c r="I156" i="2" s="1"/>
  <c r="J156" i="2" s="1"/>
  <c r="C27" i="3" s="1"/>
  <c r="D27" i="3" s="1"/>
  <c r="F156" i="2"/>
  <c r="F109" i="2"/>
  <c r="I117" i="2"/>
  <c r="I110" i="2" s="1"/>
  <c r="J110" i="2" s="1"/>
  <c r="F50" i="2"/>
  <c r="F67" i="2"/>
  <c r="I54" i="2"/>
  <c r="I51" i="2" s="1"/>
  <c r="J51" i="2" s="1"/>
  <c r="F51" i="2"/>
  <c r="F2" i="2"/>
  <c r="I15" i="2"/>
  <c r="J15" i="2" s="1"/>
  <c r="I220" i="2"/>
  <c r="J220" i="2" s="1"/>
  <c r="F3" i="2"/>
  <c r="I125" i="2"/>
  <c r="J125" i="2" s="1"/>
  <c r="I23" i="2"/>
  <c r="J23" i="2" s="1"/>
  <c r="I67" i="2"/>
  <c r="J67" i="2" s="1"/>
  <c r="I202" i="2"/>
  <c r="BA18" i="2" l="1"/>
  <c r="BA16" i="2"/>
  <c r="BA14" i="2"/>
  <c r="BA10" i="2"/>
  <c r="BA9" i="2"/>
  <c r="BA13" i="2"/>
  <c r="BA17" i="2"/>
  <c r="BD9" i="2"/>
  <c r="BD8" i="2"/>
  <c r="BA11" i="2"/>
  <c r="BA8" i="2"/>
  <c r="BA5" i="2"/>
  <c r="BA12" i="2"/>
  <c r="BA6" i="2"/>
  <c r="BA4" i="2"/>
  <c r="BA3" i="2"/>
  <c r="BA7" i="2"/>
  <c r="J3" i="2"/>
  <c r="C7" i="3" s="1"/>
  <c r="D7" i="3" s="1"/>
  <c r="I2" i="2"/>
  <c r="J2" i="2" s="1"/>
  <c r="BU3" i="2"/>
  <c r="BX3" i="2" s="1"/>
  <c r="BU4" i="2"/>
  <c r="BX4" i="2" s="1"/>
  <c r="BU18" i="2"/>
  <c r="BX18" i="2" s="1"/>
  <c r="BU17" i="2"/>
  <c r="BX17" i="2" s="1"/>
  <c r="BU16" i="2"/>
  <c r="BX16" i="2" s="1"/>
  <c r="BU15" i="2"/>
  <c r="BX15" i="2" s="1"/>
  <c r="BU14" i="2"/>
  <c r="BX14" i="2" s="1"/>
  <c r="BU13" i="2"/>
  <c r="BX13" i="2" s="1"/>
  <c r="BU12" i="2"/>
  <c r="BX12" i="2" s="1"/>
  <c r="BU11" i="2"/>
  <c r="BX11" i="2" s="1"/>
  <c r="BU10" i="2"/>
  <c r="BX10" i="2" s="1"/>
  <c r="BU19" i="2"/>
  <c r="BX19" i="2" s="1"/>
  <c r="BU6" i="2"/>
  <c r="BX6" i="2" s="1"/>
  <c r="BU9" i="2"/>
  <c r="BX9" i="2" s="1"/>
  <c r="BU20" i="2"/>
  <c r="BX20" i="2" s="1"/>
  <c r="BU8" i="2"/>
  <c r="BX8" i="2" s="1"/>
  <c r="BU5" i="2"/>
  <c r="BX5" i="2" s="1"/>
  <c r="BU7" i="2"/>
  <c r="BX7" i="2" s="1"/>
  <c r="C10" i="3"/>
  <c r="D10" i="3" s="1"/>
  <c r="AQ6" i="2"/>
  <c r="AS14" i="2"/>
  <c r="C22" i="3"/>
  <c r="D22" i="3" s="1"/>
  <c r="C18" i="3"/>
  <c r="D18" i="3" s="1"/>
  <c r="AR12" i="2"/>
  <c r="AS15" i="2"/>
  <c r="C23" i="3"/>
  <c r="D23" i="3" s="1"/>
  <c r="C14" i="3"/>
  <c r="D14" i="3" s="1"/>
  <c r="AR8" i="2"/>
  <c r="C36" i="3"/>
  <c r="D36" i="3" s="1"/>
  <c r="AU24" i="2"/>
  <c r="C35" i="3"/>
  <c r="D35" i="3" s="1"/>
  <c r="AU23" i="2"/>
  <c r="C11" i="3"/>
  <c r="D11" i="3" s="1"/>
  <c r="AQ7" i="2"/>
  <c r="C9" i="3"/>
  <c r="D9" i="3" s="1"/>
  <c r="AQ5" i="2"/>
  <c r="C17" i="3"/>
  <c r="D17" i="3" s="1"/>
  <c r="AR11" i="2"/>
  <c r="AQ4" i="2"/>
  <c r="C8" i="3"/>
  <c r="D8" i="3" s="1"/>
  <c r="C16" i="3"/>
  <c r="D16" i="3" s="1"/>
  <c r="AR10" i="2"/>
  <c r="C29" i="3"/>
  <c r="D29" i="3" s="1"/>
  <c r="AT19" i="2"/>
  <c r="AT20" i="2"/>
  <c r="C30" i="3"/>
  <c r="D30" i="3" s="1"/>
  <c r="C26" i="3"/>
  <c r="D26" i="3" s="1"/>
  <c r="AT16" i="2"/>
  <c r="C15" i="3"/>
  <c r="D15" i="3" s="1"/>
  <c r="AR9" i="2"/>
  <c r="AS13" i="2"/>
  <c r="C21" i="3"/>
  <c r="D21" i="3" s="1"/>
  <c r="C33" i="3"/>
  <c r="D33" i="3" s="1"/>
  <c r="AU21" i="2"/>
  <c r="J163" i="2"/>
  <c r="I147" i="2"/>
  <c r="J147" i="2" s="1"/>
  <c r="CD3" i="2" s="1"/>
  <c r="I109" i="2"/>
  <c r="J109" i="2" s="1"/>
  <c r="CC3" i="2" s="1"/>
  <c r="I50" i="2"/>
  <c r="J50" i="2" s="1"/>
  <c r="CB3" i="2" s="1"/>
  <c r="J202" i="2"/>
  <c r="I193" i="2"/>
  <c r="J193" i="2" s="1"/>
  <c r="CE3" i="2" s="1"/>
  <c r="C6" i="3" l="1"/>
  <c r="D6" i="3" s="1"/>
  <c r="CA3" i="2"/>
  <c r="AQ3" i="2"/>
  <c r="BD10" i="2"/>
  <c r="C13" i="3"/>
  <c r="D13" i="3" s="1"/>
  <c r="AR26" i="2"/>
  <c r="AS26" i="2"/>
  <c r="C20" i="3"/>
  <c r="D20" i="3" s="1"/>
  <c r="C25" i="3"/>
  <c r="D25" i="3" s="1"/>
  <c r="AT26" i="2"/>
  <c r="C34" i="3"/>
  <c r="D34" i="3" s="1"/>
  <c r="AU22" i="2"/>
  <c r="AQ26" i="2"/>
  <c r="C28" i="3"/>
  <c r="D28" i="3" s="1"/>
  <c r="AT18" i="2"/>
  <c r="AT17" i="2"/>
  <c r="C32" i="3"/>
  <c r="D32" i="3" s="1"/>
  <c r="AU26" i="2"/>
  <c r="C4" i="3" l="1"/>
  <c r="D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tc={F9CF205C-7042-4B4B-A237-B0A97493D1C5}</author>
    <author>tc={C8303DE8-E7BE-7741-9C00-70FA355B30ED}</author>
    <author>tc={50CE686E-D798-0440-A90F-458BD3DE360D}</author>
    <author>tc={D73361F3-3D11-3447-9B1D-38B52746C2A6}</author>
    <author>tc={5CE1E635-E3F6-CA48-B47B-4B0E33310664}</author>
    <author>tc={414A8744-55AA-9949-8D25-22FCDB3FF14C}</author>
    <author>tc={FA9B0D44-D5FA-1046-AE6E-B4023B86EDD1}</author>
    <author>tc={2D36876E-05F6-304E-BF96-5EF8ABD0AC68}</author>
    <author>tc={E8571066-5DC7-A341-AD91-0885F1C73BA3}</author>
    <author>tc={FE26408D-FA07-944D-B236-88465E2CA47A}</author>
    <author>tc={A9BBCDB5-EB1F-6C44-A847-B084DE065A08}</author>
  </authors>
  <commentList>
    <comment ref="B11" authorId="0" shapeId="0" xr:uid="{F9CF205C-7042-4B4B-A237-B0A97493D1C5}">
      <text>
        <t>[Threaded comment]
Your version of Excel allows you to read this threaded comment; however, any edits to it will get removed if the file is opened in a newer version of Excel. Learn more: https://go.microsoft.com/fwlink/?linkid=870924
Comment:
    Mission critical systems and applications are prioritized and secured 
Reply:
    Can you define what your crown jewels or risk inventory consist of?</t>
      </text>
    </comment>
    <comment ref="B15" authorId="1" shapeId="0" xr:uid="{C8303DE8-E7BE-7741-9C00-70FA355B30ED}">
      <text>
        <t>[Threaded comment]
Your version of Excel allows you to read this threaded comment; however, any edits to it will get removed if the file is opened in a newer version of Excel. Learn more: https://go.microsoft.com/fwlink/?linkid=870924
Comment:
    Organizational communication and data flows are mapped
Reply:
    For each of those core functions, have you identified the critical assets that support their function?</t>
      </text>
    </comment>
    <comment ref="B60" authorId="2" shapeId="0" xr:uid="{50CE686E-D798-0440-A90F-458BD3DE360D}">
      <text>
        <t>[Threaded comment]
Your version of Excel allows you to read this threaded comment; however, any edits to it will get removed if the file is opened in a newer version of Excel. Learn more: https://go.microsoft.com/fwlink/?linkid=870924
Comment:
    Prevent non-privileged users from compromising production data.
Reply:
    Does your remote access strategy enable granular access to users based on their role?</t>
      </text>
    </comment>
    <comment ref="B62" authorId="3" shapeId="0" xr:uid="{D73361F3-3D11-3447-9B1D-38B52746C2A6}">
      <text>
        <t>[Threaded comment]
Your version of Excel allows you to read this threaded comment; however, any edits to it will get removed if the file is opened in a newer version of Excel. Learn more: https://go.microsoft.com/fwlink/?linkid=870924
Comment:
    Do you enforce multi-factor authentication for users accessing systems remotely?</t>
      </text>
    </comment>
    <comment ref="B68" authorId="4" shapeId="0" xr:uid="{5CE1E635-E3F6-CA48-B47B-4B0E33310664}">
      <text>
        <t>[Threaded comment]
Your version of Excel allows you to read this threaded comment; however, any edits to it will get removed if the file is opened in a newer version of Excel. Learn more: https://go.microsoft.com/fwlink/?linkid=870924
Comment:
    Do users undergo any type of security awareness training?   
Reply:
    How often?
Reply:
    Is it a pre-requisite for network / device access?</t>
      </text>
    </comment>
    <comment ref="B73" authorId="5" shapeId="0" xr:uid="{414A8744-55AA-9949-8D25-22FCDB3FF14C}">
      <text>
        <t>[Threaded comment]
Your version of Excel allows you to read this threaded comment; however, any edits to it will get removed if the file is opened in a newer version of Excel. Learn more: https://go.microsoft.com/fwlink/?linkid=870924
Comment:
    Are your backups protected and encrypted?</t>
      </text>
    </comment>
    <comment ref="B74" authorId="6" shapeId="0" xr:uid="{FA9B0D44-D5FA-1046-AE6E-B4023B86EDD1}">
      <text>
        <t>[Threaded comment]
Your version of Excel allows you to read this threaded comment; however, any edits to it will get removed if the file is opened in a newer version of Excel. Learn more: https://go.microsoft.com/fwlink/?linkid=870924
Comment:
    All data links from over FC Channel-to-Channel connections is encrypted and protected</t>
      </text>
    </comment>
    <comment ref="B75" authorId="7" shapeId="0" xr:uid="{2D36876E-05F6-304E-BF96-5EF8ABD0AC68}">
      <text>
        <t>[Threaded comment]
Your version of Excel allows you to read this threaded comment; however, any edits to it will get removed if the file is opened in a newer version of Excel. Learn more: https://go.microsoft.com/fwlink/?linkid=870924
Comment:
    Do you have a consistent approach for the network segmentation across your corporate, branch and cloud environments?</t>
      </text>
    </comment>
    <comment ref="B78" authorId="8" shapeId="0" xr:uid="{E8571066-5DC7-A341-AD91-0885F1C73BA3}">
      <text>
        <t>[Threaded comment]
Your version of Excel allows you to read this threaded comment; however, any edits to it will get removed if the file is opened in a newer version of Excel. Learn more: https://go.microsoft.com/fwlink/?linkid=870924
Comment:
    Do you have standard system images?</t>
      </text>
    </comment>
    <comment ref="B104" authorId="9" shapeId="0" xr:uid="{FE26408D-FA07-944D-B236-88465E2CA47A}">
      <text>
        <t>[Threaded comment]
Your version of Excel allows you to read this threaded comment; however, any edits to it will get removed if the file is opened in a newer version of Excel. Learn more: https://go.microsoft.com/fwlink/?linkid=870924
Comment:
    Have you implemented email security best practices in your environment?
Reply:
    Are you using URL-rewrite technologies for embedded URLs in email?</t>
      </text>
    </comment>
    <comment ref="B119" authorId="10" shapeId="0" xr:uid="{A9BBCDB5-EB1F-6C44-A847-B084DE065A08}">
      <text>
        <t>[Threaded comment]
Your version of Excel allows you to read this threaded comment; however, any edits to it will get removed if the file is opened in a newer version of Excel. Learn more: https://go.microsoft.com/fwlink/?linkid=870924
Comment:
    Which threat intelligence feeds do you incorporate for your endpoint protection?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tc={D8B9E771-1A64-DB43-92FC-8611C2BACA9E}</author>
    <author>tc={6504136D-6158-BE4E-B879-B3F5D2C1FC7A}</author>
    <author>tc={101ED59A-926A-4752-829F-5A5DE0D4FFCD}</author>
    <author>tc={DD085733-8170-4E46-B32F-26C12D0736A5}</author>
    <author>tc={D27817AD-AEAC-416C-923D-307C99B5F227}</author>
    <author>tc={D473DAA9-C53C-9747-8FA5-17FEF2B3E848}</author>
    <author>tc={5BADF85C-7692-4E05-842B-71F785D44A9B}</author>
    <author>tc={1DEA6DE0-4496-3A41-B8B7-E499C3805FAE}</author>
    <author>tc={815A2263-DA3B-4E2F-896E-0B2FDA0C2024}</author>
    <author>tc={7BBE5B3F-9D6A-064B-8837-EC8F6293EE96}</author>
    <author>tc={D94E7D00-99C7-41D9-9A9F-A6F6D4D7518B}</author>
    <author>tc={71B167E8-1CE5-9F48-9095-F5FFF1727E19}</author>
    <author>tc={47CC1EDE-2A43-4A77-9C7C-EDE5E8F0768A}</author>
    <author>tc={886A9358-0B3E-604A-B6A4-B8AE296FE7FE}</author>
    <author>tc={6F2C1849-5EDD-45FA-A4C8-14C7130548FC}</author>
    <author>tc={997B16CF-1B76-9543-91E4-1EC334ABC3FD}</author>
    <author>tc={01AE8F9F-F948-44EA-9B54-41F2CA0C5771}</author>
    <author>tc={68D2FCC5-30A1-4A4D-9882-B3CE8151D2D3}</author>
    <author>tc={D197C986-30EB-4131-9A84-615B157224EB}</author>
    <author>tc={D9EC288F-E911-1344-B150-9F4BCDA42D0E}</author>
    <author>tc={2E274A3C-BFEA-4E50-92F8-E8F4C05BA1B9}</author>
    <author>tc={8DF889D7-09E8-0445-A40A-8D772DF9B8D3}</author>
    <author>tc={A978E2AC-88D3-234D-9906-B8FF23812433}</author>
    <author>tc={BAA15663-BD86-D74C-9478-483C8B2D2DD4}</author>
    <author>tc={F54D12ED-B144-DF40-84DD-DF755C185A4B}</author>
    <author>tc={7FB1FF39-5333-7B43-92CD-12FBCCEE8AC8}</author>
    <author>tc={B51A72A2-7570-8B43-AC14-F7FAB40C2761}</author>
    <author>tc={C66BCE5C-0933-6043-B083-7FF71206B0D6}</author>
    <author>tc={0F9F9948-BFBF-B942-9F6A-60B4ED44545E}</author>
    <author>tc={AF2772D5-4476-9A45-82C6-C2DF29F04E59}</author>
    <author>tc={7142B3B6-95A9-1843-9D30-C8B299AD5E19}</author>
    <author>tc={8CF50D5E-2EEF-374E-B6F5-74F0E1AC2C84}</author>
  </authors>
  <commentList>
    <comment ref="G1" authorId="0" shapeId="0" xr:uid="{D8B9E771-1A64-DB43-92FC-8611C2BACA9E}">
      <text>
        <t>[Threaded comment]
Your version of Excel allows you to read this threaded comment; however, any edits to it will get removed if the file is opened in a newer version of Excel. Learn more: https://go.microsoft.com/fwlink/?linkid=870924
Comment:
    1 = Essential to securing environment
2 = Extremely Important to securing environment
3 = Important to securing environment
4 = Slightly Important to securing environment  
5 = Non-essential to securing environment</t>
      </text>
    </comment>
    <comment ref="B6" authorId="1" shapeId="0" xr:uid="{6504136D-6158-BE4E-B879-B3F5D2C1FC7A}">
      <text>
        <t>[Threaded comment]
Your version of Excel allows you to read this threaded comment; however, any edits to it will get removed if the file is opened in a newer version of Excel. Learn more: https://go.microsoft.com/fwlink/?linkid=870924
Comment:
    Mission critical systems and applications are prioritized and secured 
Reply:
    Can you define what your crown jewels or risk inventory consist of?</t>
      </text>
    </comment>
    <comment ref="C6" authorId="2" shapeId="0" xr:uid="{101ED59A-926A-4752-829F-5A5DE0D4FFCD}">
      <text>
        <t>[Threaded comment]
Your version of Excel allows you to read this threaded comment; however, any edits to it will get removed if the file is opened in a newer version of Excel. Learn more: https://go.microsoft.com/fwlink/?linkid=870924
Comment:
    Mission critical systems and applications are prioritized and secured 
Reply:
    Can you define what your crown jewels or risk inventory consist of?</t>
      </text>
    </comment>
    <comment ref="B10" authorId="3" shapeId="0" xr:uid="{DD085733-8170-4E46-B32F-26C12D0736A5}">
      <text>
        <t>[Threaded comment]
Your version of Excel allows you to read this threaded comment; however, any edits to it will get removed if the file is opened in a newer version of Excel. Learn more: https://go.microsoft.com/fwlink/?linkid=870924
Comment:
    Organizational communication and data flows are mapped
Reply:
    For each of those core functions, have you identified the critical assets that support their function?</t>
      </text>
    </comment>
    <comment ref="C10" authorId="4" shapeId="0" xr:uid="{D27817AD-AEAC-416C-923D-307C99B5F227}">
      <text>
        <t>[Threaded comment]
Your version of Excel allows you to read this threaded comment; however, any edits to it will get removed if the file is opened in a newer version of Excel. Learn more: https://go.microsoft.com/fwlink/?linkid=870924
Comment:
    Organizational communication and data flows are mapped
Reply:
    For each of those core functions, have you identified the critical assets that support their function?</t>
      </text>
    </comment>
    <comment ref="B55" authorId="5" shapeId="0" xr:uid="{D473DAA9-C53C-9747-8FA5-17FEF2B3E848}">
      <text>
        <t>[Threaded comment]
Your version of Excel allows you to read this threaded comment; however, any edits to it will get removed if the file is opened in a newer version of Excel. Learn more: https://go.microsoft.com/fwlink/?linkid=870924
Comment:
    Prevent non-privileged users from compromising production data.
Reply:
    Does your remote access strategy enable granular access to users based on their role?</t>
      </text>
    </comment>
    <comment ref="C55" authorId="6" shapeId="0" xr:uid="{5BADF85C-7692-4E05-842B-71F785D44A9B}">
      <text>
        <t>[Threaded comment]
Your version of Excel allows you to read this threaded comment; however, any edits to it will get removed if the file is opened in a newer version of Excel. Learn more: https://go.microsoft.com/fwlink/?linkid=870924
Comment:
    Prevent non-privileged users from compromising production data.
Reply:
    Does your remote access strategy enable granular access to users based on their role?</t>
      </text>
    </comment>
    <comment ref="B57" authorId="7" shapeId="0" xr:uid="{1DEA6DE0-4496-3A41-B8B7-E499C3805FAE}">
      <text>
        <t>[Threaded comment]
Your version of Excel allows you to read this threaded comment; however, any edits to it will get removed if the file is opened in a newer version of Excel. Learn more: https://go.microsoft.com/fwlink/?linkid=870924
Comment:
    Do you enforce multi-factor authentication for users accessing systems remotely?</t>
      </text>
    </comment>
    <comment ref="C57" authorId="8" shapeId="0" xr:uid="{815A2263-DA3B-4E2F-896E-0B2FDA0C2024}">
      <text>
        <t>[Threaded comment]
Your version of Excel allows you to read this threaded comment; however, any edits to it will get removed if the file is opened in a newer version of Excel. Learn more: https://go.microsoft.com/fwlink/?linkid=870924
Comment:
    Do you enforce multi-factor authentication for users accessing systems remotely?</t>
      </text>
    </comment>
    <comment ref="B63" authorId="9" shapeId="0" xr:uid="{7BBE5B3F-9D6A-064B-8837-EC8F6293EE96}">
      <text>
        <t>[Threaded comment]
Your version of Excel allows you to read this threaded comment; however, any edits to it will get removed if the file is opened in a newer version of Excel. Learn more: https://go.microsoft.com/fwlink/?linkid=870924
Comment:
    Do users undergo any type of security awareness training?   
Reply:
    How often?
Reply:
    Is it a pre-requisite for network / device access?</t>
      </text>
    </comment>
    <comment ref="C63" authorId="10" shapeId="0" xr:uid="{D94E7D00-99C7-41D9-9A9F-A6F6D4D7518B}">
      <text>
        <t>[Threaded comment]
Your version of Excel allows you to read this threaded comment; however, any edits to it will get removed if the file is opened in a newer version of Excel. Learn more: https://go.microsoft.com/fwlink/?linkid=870924
Comment:
    Do users undergo any type of security awareness training?   
Reply:
    How often?
Reply:
    Is it a pre-requisite for network / device access?</t>
      </text>
    </comment>
    <comment ref="B68" authorId="11" shapeId="0" xr:uid="{71B167E8-1CE5-9F48-9095-F5FFF1727E19}">
      <text>
        <t>[Threaded comment]
Your version of Excel allows you to read this threaded comment; however, any edits to it will get removed if the file is opened in a newer version of Excel. Learn more: https://go.microsoft.com/fwlink/?linkid=870924
Comment:
    Are your backups protected and encrypted?</t>
      </text>
    </comment>
    <comment ref="C68" authorId="12" shapeId="0" xr:uid="{47CC1EDE-2A43-4A77-9C7C-EDE5E8F0768A}">
      <text>
        <t>[Threaded comment]
Your version of Excel allows you to read this threaded comment; however, any edits to it will get removed if the file is opened in a newer version of Excel. Learn more: https://go.microsoft.com/fwlink/?linkid=870924
Comment:
    Are your backups protected and encrypted?</t>
      </text>
    </comment>
    <comment ref="B69" authorId="13" shapeId="0" xr:uid="{886A9358-0B3E-604A-B6A4-B8AE296FE7FE}">
      <text>
        <t>[Threaded comment]
Your version of Excel allows you to read this threaded comment; however, any edits to it will get removed if the file is opened in a newer version of Excel. Learn more: https://go.microsoft.com/fwlink/?linkid=870924
Comment:
    All data links from over FC Channel-to-Channel connections is encrypted and protected</t>
      </text>
    </comment>
    <comment ref="C69" authorId="14" shapeId="0" xr:uid="{6F2C1849-5EDD-45FA-A4C8-14C7130548FC}">
      <text>
        <t>[Threaded comment]
Your version of Excel allows you to read this threaded comment; however, any edits to it will get removed if the file is opened in a newer version of Excel. Learn more: https://go.microsoft.com/fwlink/?linkid=870924
Comment:
    All data links from over FC Channel-to-Channel connections is encrypted and protected</t>
      </text>
    </comment>
    <comment ref="B70" authorId="15" shapeId="0" xr:uid="{997B16CF-1B76-9543-91E4-1EC334ABC3FD}">
      <text>
        <t>[Threaded comment]
Your version of Excel allows you to read this threaded comment; however, any edits to it will get removed if the file is opened in a newer version of Excel. Learn more: https://go.microsoft.com/fwlink/?linkid=870924
Comment:
    Do you have a consistent approach for the network segmentation across your corporate, branch and cloud environments?</t>
      </text>
    </comment>
    <comment ref="C70" authorId="16" shapeId="0" xr:uid="{01AE8F9F-F948-44EA-9B54-41F2CA0C5771}">
      <text>
        <t>[Threaded comment]
Your version of Excel allows you to read this threaded comment; however, any edits to it will get removed if the file is opened in a newer version of Excel. Learn more: https://go.microsoft.com/fwlink/?linkid=870924
Comment:
    Do you have a consistent approach for the network segmentation across your corporate, branch and cloud environments?</t>
      </text>
    </comment>
    <comment ref="B73" authorId="17" shapeId="0" xr:uid="{68D2FCC5-30A1-4A4D-9882-B3CE8151D2D3}">
      <text>
        <t>[Threaded comment]
Your version of Excel allows you to read this threaded comment; however, any edits to it will get removed if the file is opened in a newer version of Excel. Learn more: https://go.microsoft.com/fwlink/?linkid=870924
Comment:
    Do you have standard system images?</t>
      </text>
    </comment>
    <comment ref="C73" authorId="18" shapeId="0" xr:uid="{D197C986-30EB-4131-9A84-615B157224EB}">
      <text>
        <t>[Threaded comment]
Your version of Excel allows you to read this threaded comment; however, any edits to it will get removed if the file is opened in a newer version of Excel. Learn more: https://go.microsoft.com/fwlink/?linkid=870924
Comment:
    Do you have standard system images?</t>
      </text>
    </comment>
    <comment ref="B99" authorId="19" shapeId="0" xr:uid="{D9EC288F-E911-1344-B150-9F4BCDA42D0E}">
      <text>
        <t>[Threaded comment]
Your version of Excel allows you to read this threaded comment; however, any edits to it will get removed if the file is opened in a newer version of Excel. Learn more: https://go.microsoft.com/fwlink/?linkid=870924
Comment:
    Have you implemented email security best practices in your environment?
Reply:
    Are you using URL-rewrite technologies for embedded URLs in email?</t>
      </text>
    </comment>
    <comment ref="C99" authorId="20" shapeId="0" xr:uid="{2E274A3C-BFEA-4E50-92F8-E8F4C05BA1B9}">
      <text>
        <t>[Threaded comment]
Your version of Excel allows you to read this threaded comment; however, any edits to it will get removed if the file is opened in a newer version of Excel. Learn more: https://go.microsoft.com/fwlink/?linkid=870924
Comment:
    Have you implemented email security best practices in your environment?
Reply:
    Are you using URL-rewrite technologies for embedded URLs in email?</t>
      </text>
    </comment>
    <comment ref="B114" authorId="21" shapeId="0" xr:uid="{8DF889D7-09E8-0445-A40A-8D772DF9B8D3}">
      <text>
        <t>[Threaded comment]
Your version of Excel allows you to read this threaded comment; however, any edits to it will get removed if the file is opened in a newer version of Excel. Learn more: https://go.microsoft.com/fwlink/?linkid=870924
Comment:
    Which threat intelligence feeds do you incorporate for your endpoint protection?</t>
      </text>
    </comment>
    <comment ref="B231" authorId="22" shapeId="0" xr:uid="{A978E2AC-88D3-234D-9906-B8FF23812433}">
      <text>
        <t>[Threaded comment]
Your version of Excel allows you to read this threaded comment; however, any edits to it will get removed if the file is opened in a newer version of Excel. Learn more: https://go.microsoft.com/fwlink/?linkid=870924
Comment:
    Mission critical systems and applications are prioritized and secured 
Reply:
    Can you define what your crown jewels or risk inventory consist of?</t>
      </text>
    </comment>
    <comment ref="B233" authorId="23" shapeId="0" xr:uid="{BAA15663-BD86-D74C-9478-483C8B2D2DD4}">
      <text>
        <t>[Threaded comment]
Your version of Excel allows you to read this threaded comment; however, any edits to it will get removed if the file is opened in a newer version of Excel. Learn more: https://go.microsoft.com/fwlink/?linkid=870924
Comment:
    Organizational communication and data flows are mapped
Reply:
    For each of those core functions, have you identified the critical assets that support their function?</t>
      </text>
    </comment>
    <comment ref="B269" authorId="24" shapeId="0" xr:uid="{F54D12ED-B144-DF40-84DD-DF755C185A4B}">
      <text>
        <t>[Threaded comment]
Your version of Excel allows you to read this threaded comment; however, any edits to it will get removed if the file is opened in a newer version of Excel. Learn more: https://go.microsoft.com/fwlink/?linkid=870924
Comment:
    Prevent non-privileged users from compromising production data.
Reply:
    Does your remote access strategy enable granular access to users based on their role?</t>
      </text>
    </comment>
    <comment ref="B271" authorId="25" shapeId="0" xr:uid="{7FB1FF39-5333-7B43-92CD-12FBCCEE8AC8}">
      <text>
        <t>[Threaded comment]
Your version of Excel allows you to read this threaded comment; however, any edits to it will get removed if the file is opened in a newer version of Excel. Learn more: https://go.microsoft.com/fwlink/?linkid=870924
Comment:
    Do you enforce multi-factor authentication for users accessing systems remotely?</t>
      </text>
    </comment>
    <comment ref="B275" authorId="26" shapeId="0" xr:uid="{B51A72A2-7570-8B43-AC14-F7FAB40C2761}">
      <text>
        <t>[Threaded comment]
Your version of Excel allows you to read this threaded comment; however, any edits to it will get removed if the file is opened in a newer version of Excel. Learn more: https://go.microsoft.com/fwlink/?linkid=870924
Comment:
    Do users undergo any type of security awareness training?   
Reply:
    How often?
Reply:
    Is it a pre-requisite for network / device access?</t>
      </text>
    </comment>
    <comment ref="B278" authorId="27" shapeId="0" xr:uid="{C66BCE5C-0933-6043-B083-7FF71206B0D6}">
      <text>
        <t>[Threaded comment]
Your version of Excel allows you to read this threaded comment; however, any edits to it will get removed if the file is opened in a newer version of Excel. Learn more: https://go.microsoft.com/fwlink/?linkid=870924
Comment:
    Are your backups protected and encrypted?</t>
      </text>
    </comment>
    <comment ref="B279" authorId="28" shapeId="0" xr:uid="{0F9F9948-BFBF-B942-9F6A-60B4ED44545E}">
      <text>
        <t>[Threaded comment]
Your version of Excel allows you to read this threaded comment; however, any edits to it will get removed if the file is opened in a newer version of Excel. Learn more: https://go.microsoft.com/fwlink/?linkid=870924
Comment:
    All data links from over FC Channel-to-Channel connections is encrypted and protected</t>
      </text>
    </comment>
    <comment ref="B280" authorId="29" shapeId="0" xr:uid="{AF2772D5-4476-9A45-82C6-C2DF29F04E59}">
      <text>
        <t>[Threaded comment]
Your version of Excel allows you to read this threaded comment; however, any edits to it will get removed if the file is opened in a newer version of Excel. Learn more: https://go.microsoft.com/fwlink/?linkid=870924
Comment:
    Do you have a consistent approach for the network segmentation across your corporate, branch and cloud environments?</t>
      </text>
    </comment>
    <comment ref="B283" authorId="30" shapeId="0" xr:uid="{7142B3B6-95A9-1843-9D30-C8B299AD5E19}">
      <text>
        <t>[Threaded comment]
Your version of Excel allows you to read this threaded comment; however, any edits to it will get removed if the file is opened in a newer version of Excel. Learn more: https://go.microsoft.com/fwlink/?linkid=870924
Comment:
    Do you have standard system images?</t>
      </text>
    </comment>
    <comment ref="B307" authorId="31" shapeId="0" xr:uid="{8CF50D5E-2EEF-374E-B6F5-74F0E1AC2C84}">
      <text>
        <t>[Threaded comment]
Your version of Excel allows you to read this threaded comment; however, any edits to it will get removed if the file is opened in a newer version of Excel. Learn more: https://go.microsoft.com/fwlink/?linkid=870924
Comment:
    Have you implemented email security best practices in your environment?
Reply:
    Are you using URL-rewrite technologies for embedded URLs in email?</t>
      </text>
    </comment>
  </commentList>
</comments>
</file>

<file path=xl/sharedStrings.xml><?xml version="1.0" encoding="utf-8"?>
<sst xmlns="http://schemas.openxmlformats.org/spreadsheetml/2006/main" count="1974" uniqueCount="547">
  <si>
    <t xml:space="preserve"> </t>
  </si>
  <si>
    <t>Yes</t>
  </si>
  <si>
    <t>Partially</t>
  </si>
  <si>
    <t>No</t>
  </si>
  <si>
    <t>Identify</t>
  </si>
  <si>
    <t>Score</t>
  </si>
  <si>
    <t>Asset Management</t>
  </si>
  <si>
    <t>Storage physical devices and systems within the organization are inventoried</t>
  </si>
  <si>
    <t>Storage software platforms and applications within the organization are inventoried</t>
  </si>
  <si>
    <t>Resources (e.g., hardware, devices, data, personnel, and software) are prioritized based on their classification, criticality, and business value</t>
  </si>
  <si>
    <t>“Single pane of glass” management is used for storage</t>
  </si>
  <si>
    <t>Business Environment</t>
  </si>
  <si>
    <t>Previous incidents and/or breaches are documented and understood</t>
  </si>
  <si>
    <t>Governance</t>
  </si>
  <si>
    <t>Internal and External legal and regulatory requirements regarding cybersecurity, including privacy and civil liberties obligations, are understood and managed (E.g. HIPAA, GDPR...)</t>
  </si>
  <si>
    <t>FIPS (Federal Information Processing Standards) awareness and applicability is reviewed</t>
  </si>
  <si>
    <t>Required notifications and processes, communications, legal, end-users, et.al are understood and managed</t>
  </si>
  <si>
    <t>Drivers for the creation and operationalizing of a CTI (Cyber Threat Intelligence) function have been identified</t>
  </si>
  <si>
    <t>The CTI function has a clear Mission and set of objectives, which are linked to the Critical Intelligence Requirements (CIRs)</t>
  </si>
  <si>
    <t>Risk Assessment</t>
  </si>
  <si>
    <t>Backups are stored on separate devices from production</t>
  </si>
  <si>
    <t xml:space="preserve">Data to be backed up is assessed and determined </t>
  </si>
  <si>
    <t>Data sets in the environment that require additional consideration have been identified (Patient data, personal information, etc.)</t>
  </si>
  <si>
    <t>Threats, both internal and external, are identified and documented</t>
  </si>
  <si>
    <t>Potential business impacts and likelihoods are identified</t>
  </si>
  <si>
    <t>Threats, vulnerabilities, likelihoods, and impacts are used to determine risk</t>
  </si>
  <si>
    <t>Cost of system outage per system is identified and quantified</t>
  </si>
  <si>
    <t>Cost of application outage per application is identified and quantified</t>
  </si>
  <si>
    <t>Risk responses are identified and prioritized</t>
  </si>
  <si>
    <t>Expected recovery times for various outage periods are reviewed</t>
  </si>
  <si>
    <t>Impact of systems that may be degraded or have data unavailable is assessed</t>
  </si>
  <si>
    <t>Cyber threat intelligence is received from information sharing forums and sources</t>
  </si>
  <si>
    <t>Risk Management Strategy</t>
  </si>
  <si>
    <t>Risk management processes are established, documented, managed, and agreed to by organizational stakeholders</t>
  </si>
  <si>
    <t>Organizational risk tolerance is determined, clearly documented, and maintained</t>
  </si>
  <si>
    <t>Recovery Point Objective (RPO) is determined and assessed</t>
  </si>
  <si>
    <t>Recovery Time Objective (RTO) is determined and assessed</t>
  </si>
  <si>
    <t>Cost to declare DR and move to alternate site is identified and quantified</t>
  </si>
  <si>
    <t>Response and recovery planning and testing are conducted with suppliers and third-party providers</t>
  </si>
  <si>
    <t>Average replacement part delivery time is identified</t>
  </si>
  <si>
    <t>Protect</t>
  </si>
  <si>
    <t xml:space="preserve">Identity Management, Authentication and Access Control </t>
  </si>
  <si>
    <t>Identities and credentials are issued, managed, verified, revoked, and audited for authorized devices, users and processes</t>
  </si>
  <si>
    <t>Physical access to assets is managed and protected</t>
  </si>
  <si>
    <t>Remote access is managed and protected</t>
  </si>
  <si>
    <t>Access permissions and authorizations are managed, incorporating the principles of least privilege and separation of duties</t>
  </si>
  <si>
    <t>Identities are proofed and bound to credentials, and asserted in interactions when appropriate</t>
  </si>
  <si>
    <t>Users, devices, and other assets are authenticated (e.g., single-factor, multi-factor)</t>
  </si>
  <si>
    <t>Access to backup data is assessed and protected</t>
  </si>
  <si>
    <t>Physical media handling is managed and protected</t>
  </si>
  <si>
    <t xml:space="preserve">Awareness Training </t>
  </si>
  <si>
    <t>Users understand roles and responsibilities</t>
  </si>
  <si>
    <t>Third-party stakeholders (e.g., suppliers, customers, partners) understand roles and responsibilities</t>
  </si>
  <si>
    <t>Logical “Air gap” is currently used to protect data</t>
  </si>
  <si>
    <t>Physical “Air gap” is currently used to protect data</t>
  </si>
  <si>
    <t>Assets are formally managed throughout removal, transfers, and disposition</t>
  </si>
  <si>
    <t>Adequate capacity to ensure availability is maintained</t>
  </si>
  <si>
    <t>The development and testing environment(s) are separate from the production environment</t>
  </si>
  <si>
    <t>Backup policies are reviewed</t>
  </si>
  <si>
    <t>Frequency of backups are determined, assessed, and managed</t>
  </si>
  <si>
    <t>Retention policies are determined, assessed, and managed</t>
  </si>
  <si>
    <t>Restore processes is determined (off/on site)</t>
  </si>
  <si>
    <t>Granularity of restore is determined, assessed and managed</t>
  </si>
  <si>
    <t>Enterprise key management practices are in place for regular key rotation</t>
  </si>
  <si>
    <t>Data backup encryption and key management is separate from enterprise encryption and key management</t>
  </si>
  <si>
    <t>Self-service policies are in place, assessed and managed</t>
  </si>
  <si>
    <t xml:space="preserve">Information Protection Processes and Procedures </t>
  </si>
  <si>
    <t>Configuration change control processes are in place</t>
  </si>
  <si>
    <t>Un-protected data risk is assessed and determined</t>
  </si>
  <si>
    <t>Policy and regulations regarding the physical operating environment (data center) for organizational assets are met (cooling, power, ventilation, etc.)</t>
  </si>
  <si>
    <t>Data is destroyed according to policy</t>
  </si>
  <si>
    <t>Protection processes are continuously improved</t>
  </si>
  <si>
    <t>Response and recovery plans are tested</t>
  </si>
  <si>
    <t>A vulnerability management plan is developed and implemented</t>
  </si>
  <si>
    <t>Maintenance</t>
  </si>
  <si>
    <t>Maintenance and repair of organizational assets are performed and logged in a timely manner, with approved and controlled tools</t>
  </si>
  <si>
    <t>Remote maintenance of organizational assets are approved, logged, and performed in a manner that prevents unauthorized access</t>
  </si>
  <si>
    <t>Audit/log records are determined, documented, implemented, and reviewed in accordance with policy</t>
  </si>
  <si>
    <t>Removable media is protected, and its use restricted according to policy</t>
  </si>
  <si>
    <t>Appropriate RAID / DRAID level is used</t>
  </si>
  <si>
    <t>Appropriate application/server/storage High Availability strategy is in place</t>
  </si>
  <si>
    <t>Detect</t>
  </si>
  <si>
    <t xml:space="preserve">Anomalies and Events </t>
  </si>
  <si>
    <t>Network infrastructure for backup/replication data is tested and is sufficient</t>
  </si>
  <si>
    <t>Detected events are analyzed to understand attack targets and methods</t>
  </si>
  <si>
    <t>Event data are collected and correlated from multiple sources and sensors</t>
  </si>
  <si>
    <t>A list of SANDAs (Sources and Agencies which are used in the Intelligence collection plan) is kept and managed</t>
  </si>
  <si>
    <t>Impact of events is determined</t>
  </si>
  <si>
    <t xml:space="preserve">Security Continuous Monitoring </t>
  </si>
  <si>
    <t>The physical environment is monitored to detect potential events</t>
  </si>
  <si>
    <t>Malicious code is detected</t>
  </si>
  <si>
    <t>Vulnerability scans are performed</t>
  </si>
  <si>
    <t>Number of protected files is monitored and validated</t>
  </si>
  <si>
    <t>Virtual Machine block change rate is monitored and validated</t>
  </si>
  <si>
    <t xml:space="preserve">Detection Processes </t>
  </si>
  <si>
    <t>Roles and responsibilities for detection are well defined to ensure accountability</t>
  </si>
  <si>
    <t>Event detection information is communicated to appropriate parties</t>
  </si>
  <si>
    <t>Firewall rules are reviewed on a regular basis to identify unnecessary, unused, or overly permissive rules</t>
  </si>
  <si>
    <t>Detection processes are continuously improved</t>
  </si>
  <si>
    <t>Respond</t>
  </si>
  <si>
    <t xml:space="preserve">Response Planning </t>
  </si>
  <si>
    <t>Where, what, and how to disconnect is known by the appropriate party</t>
  </si>
  <si>
    <t>What, where and how to recover is known by the appropriate party</t>
  </si>
  <si>
    <t>Anti-phishing exercises are conducted</t>
  </si>
  <si>
    <t>Ransomware event playbook is in place, managed, and updated</t>
  </si>
  <si>
    <t xml:space="preserve">Response Communications </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</si>
  <si>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</si>
  <si>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</si>
  <si>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</si>
  <si>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</si>
  <si>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 xml:space="preserve">Analysis </t>
  </si>
  <si>
    <t>Notifications from detection systems are investigated </t>
  </si>
  <si>
    <t>The impact of the incident is understood</t>
  </si>
  <si>
    <t>Capability to record endpoint session activity for threat hunting is in place and managed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</si>
  <si>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</si>
  <si>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</si>
  <si>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</si>
  <si>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Staff dedicated to the intelligence function are aware of the business and afterhours analysis expectations</t>
  </si>
  <si>
    <t>Which of the following intelligence techniques does the Intelligence function utilize?</t>
  </si>
  <si>
    <t>Timeline analysis</t>
  </si>
  <si>
    <t>Pattern analysis</t>
  </si>
  <si>
    <t>Hypothesis generation</t>
  </si>
  <si>
    <t>Analysis of Competing Hypothesis</t>
  </si>
  <si>
    <t>Cones of Plausibility</t>
  </si>
  <si>
    <t>Malware reverse engineering</t>
  </si>
  <si>
    <t>Adversary analysis</t>
  </si>
  <si>
    <t>Threat Hunting</t>
  </si>
  <si>
    <t>Does the function produce analysis for sharing outside of the function itself?</t>
  </si>
  <si>
    <t>Mitigation</t>
  </si>
  <si>
    <t>Incidents are contained</t>
  </si>
  <si>
    <t>Incidents are mitigated</t>
  </si>
  <si>
    <t>Newly identified vulnerabilities are mitigated or documented as accepted risks</t>
  </si>
  <si>
    <t>Improvements</t>
  </si>
  <si>
    <t>Response plans incorporate lessons learned</t>
  </si>
  <si>
    <t>Response strategies are updated</t>
  </si>
  <si>
    <t>Recover</t>
  </si>
  <si>
    <t>Recovery</t>
  </si>
  <si>
    <t>“Good copy” of backup images are identified and protected</t>
  </si>
  <si>
    <t>It is ensured that recovery won’t cause follow-on problems</t>
  </si>
  <si>
    <t xml:space="preserve">Automated recovery processes are utilized </t>
  </si>
  <si>
    <t xml:space="preserve">Recovery Planning </t>
  </si>
  <si>
    <t>Backup data is analyzed for corruption and malware prior to restoring to production</t>
  </si>
  <si>
    <t>Recovery plan is executed during or after incident</t>
  </si>
  <si>
    <t>Recovery roles and responsibilities are identified</t>
  </si>
  <si>
    <t>Business continuity and disaster recovery plans are tested and exercised</t>
  </si>
  <si>
    <t>Business continuity plan accounts for Ransomware events</t>
  </si>
  <si>
    <t>Each role within the Recover capability is ‘duel rolled’ and cross trained should a member of the team become unavailable</t>
  </si>
  <si>
    <t>Staff dedicated to the Recover function are aware of the business and afterhours expectations</t>
  </si>
  <si>
    <t xml:space="preserve">Recovery Improvements </t>
  </si>
  <si>
    <t>Recovery plans incorporate lessons learned</t>
  </si>
  <si>
    <t>Recovery strategies are updated</t>
  </si>
  <si>
    <t xml:space="preserve">Recovery Communications </t>
  </si>
  <si>
    <t xml:space="preserve">Incident Response retainer is in place in case of cyber incident/attack </t>
  </si>
  <si>
    <t>Recovery activities are communicated to internal stakeholders and executive and management teams</t>
  </si>
  <si>
    <t>This assessment was easy to complete</t>
  </si>
  <si>
    <t>Mass restore tests to simulate a ransomware recover are conducted</t>
  </si>
  <si>
    <t>Dependencies and critical functions for delivery of mission critical services are documented</t>
  </si>
  <si>
    <t xml:space="preserve">Visibility into the cloud-based services that may be used by your organization, both "Shadow IT" type services and "Sanctioned IT" services is managed </t>
  </si>
  <si>
    <t>A cyber crisis management team with at least a Senior Executive and Incident Commander has been identified to lead the cyber crisis response team (fusion team) during a crisis</t>
  </si>
  <si>
    <t>Backup data and traffic utilize isolated networks</t>
  </si>
  <si>
    <t>Site vulnerabilities are identified and documented (natural disasters, electrical, building architecture, redundant networks, etc.)</t>
  </si>
  <si>
    <t>“Destructive” actions require 2 actors (Zero Trust, dual admin, command approval, volume protection)</t>
  </si>
  <si>
    <t>All users are informed and trained (is it a pre-requisite for network / device access)</t>
  </si>
  <si>
    <t>Encryption is used at rest (Tape, disk, flash, etc.)</t>
  </si>
  <si>
    <t>Encryption is used in-transit / in-flight (Client to server/iscsi)</t>
  </si>
  <si>
    <t>Backups are protected with immutability capabilities</t>
  </si>
  <si>
    <t>Snapshots are being used and protected</t>
  </si>
  <si>
    <t>Endpoint security solutions are deployed across all endpoints (systems, servers, mobile devices, BYOD, etc.)</t>
  </si>
  <si>
    <t>Integrity checking mechanisms are used to verify hardware integrity (Enterprise HW fault detection, SW notifications)</t>
  </si>
  <si>
    <t>Restores are tested periodically</t>
  </si>
  <si>
    <t>Data protection expectations are understood by end users</t>
  </si>
  <si>
    <t>Backups are conducted, maintained, and automated</t>
  </si>
  <si>
    <t>Average time between host and storage code updates is managed (keeping code / firmware up to date and implementing patches)</t>
  </si>
  <si>
    <t xml:space="preserve">Data Security / Protective Technology </t>
  </si>
  <si>
    <t>Web filtering is in place and blocking malicious / suspicious sites for end users and web applications (web application firewalls, SQL injection attack, etc.)</t>
  </si>
  <si>
    <t>Endpoint security policies are maintained, enforced, and are capable of detecting known and unknown threats (Proxy settings, admin rights restrictions, etc.)</t>
  </si>
  <si>
    <t>Network flow is captured for analysis and security use case reporting and detection of potential cybersecurity events</t>
  </si>
  <si>
    <t>Personnel activity is monitored to detect potential events (after hours logging, multiple login attempts, etc.)</t>
  </si>
  <si>
    <t>Data reduction rates are monitored for unexpected changes (Deduplication, compression)</t>
  </si>
  <si>
    <t>Unauthorized encrypted traffic is detected</t>
  </si>
  <si>
    <t>Detection processes are tested (pen testing, white hat hacking)</t>
  </si>
  <si>
    <t>Incident alert thresholds are established and security alerts are logged, routed, assessed, and actioned</t>
  </si>
  <si>
    <t>Key performance indicators for each of the intelligence and backup products are maintained in order to measure the impact and effectiveness of the product</t>
  </si>
  <si>
    <t>Historical capacity and performance is monitored and reviewed for future analysis</t>
  </si>
  <si>
    <t>Automated remediation based on endpoint events is in place (Quarantine and/or block endpoint)</t>
  </si>
  <si>
    <t>Answer</t>
  </si>
  <si>
    <t>Questions</t>
  </si>
  <si>
    <t>Rank</t>
  </si>
  <si>
    <t>Category 2</t>
  </si>
  <si>
    <t>Question Weight</t>
  </si>
  <si>
    <t>Ransomware?</t>
  </si>
  <si>
    <t>Self-service policies are in place, assessed and managed (Efficiency question, leave as yes if not leveraged by design)</t>
  </si>
  <si>
    <t>Business' allotted recovery time for a cyber event such as Ransomware is calculated</t>
  </si>
  <si>
    <t>Resilience requirements to support delivery of mission critical services are documented for all operating states (e.g. under duress/attack, during recovery, RAID rebuild, normal operations)</t>
  </si>
  <si>
    <t>Asset vulnerabilities are identified and documented (Legacy HW, patches, etc.)</t>
  </si>
  <si>
    <t>Maximum Tolerable Downtime (MTD) is determined and assessed</t>
  </si>
  <si>
    <t>Separation of duties are in place for management of data project mechanisms and policy management (separation of admins per data center)</t>
  </si>
  <si>
    <t>Data masking / obfuscation of non-production data is performed and monitored</t>
  </si>
  <si>
    <t xml:space="preserve">A secure hardening standard for your systems and network is implemented (OS, endpoints, devices, backup environment, etc.) </t>
  </si>
  <si>
    <t>A System Development Life Cycle to manage systems is implemented (Reset to factory default and decommissioning)</t>
  </si>
  <si>
    <t>Email anti-spoof technologies (SPF, DKIM, DMARC) are being used and maintained</t>
  </si>
  <si>
    <t>‘Intelligence Collection Plan’ (ICP) is in place and managed</t>
  </si>
  <si>
    <t>Communications plan for incidents is in place and managed by the corporate communications/public affairs office</t>
  </si>
  <si>
    <t>Category 1</t>
  </si>
  <si>
    <t>Count</t>
  </si>
  <si>
    <t>Hardware</t>
  </si>
  <si>
    <t>Infrastructure</t>
  </si>
  <si>
    <t>Software</t>
  </si>
  <si>
    <t>Efficiency</t>
  </si>
  <si>
    <t>S. Insights Pro</t>
  </si>
  <si>
    <t>S. Control</t>
  </si>
  <si>
    <t>Procedure</t>
  </si>
  <si>
    <t>Resiliency</t>
  </si>
  <si>
    <t>Best Practice</t>
  </si>
  <si>
    <t>Security</t>
  </si>
  <si>
    <t>Backup</t>
  </si>
  <si>
    <t>IBM Solution 2</t>
  </si>
  <si>
    <t>IBM Solution 1</t>
  </si>
  <si>
    <t>x</t>
  </si>
  <si>
    <t>Documentation</t>
  </si>
  <si>
    <t>Financial Impact</t>
  </si>
  <si>
    <t>Threat Intelligence</t>
  </si>
  <si>
    <t>X-Force</t>
  </si>
  <si>
    <t>DR Planning</t>
  </si>
  <si>
    <t>Run Books</t>
  </si>
  <si>
    <t>Storage</t>
  </si>
  <si>
    <t>Storage &amp; Security</t>
  </si>
  <si>
    <t>Testing</t>
  </si>
  <si>
    <t>Identity Management</t>
  </si>
  <si>
    <t>Zero Trust</t>
  </si>
  <si>
    <t>Data Protection</t>
  </si>
  <si>
    <t>SKLM</t>
  </si>
  <si>
    <t>Team</t>
  </si>
  <si>
    <t>Network</t>
  </si>
  <si>
    <t>Qradar</t>
  </si>
  <si>
    <t>Answer the questions to rank yourself with the Cyber Resiliency Assessment Tool (CRAT)</t>
  </si>
  <si>
    <t>Notes</t>
  </si>
  <si>
    <t>Response Plans (Incident Response, Business Continuity, and Cyber Resiliency) are in place, managed, and followed</t>
  </si>
  <si>
    <t>Each role within the Recover capability is ‘dual rolled’ and cross trained should a member of the team become unavailable</t>
  </si>
  <si>
    <t>Recovery Plans (Incident Recovery and Disaster Recovery) are in place, managed, and followed</t>
  </si>
  <si>
    <t>Processes are updated to receive, analyze, and respond to vulnerabilities disclosed to the organization from internal and external sources (e.g. internal testing, security bulletins, or security researchers)</t>
  </si>
  <si>
    <t xml:space="preserve">         Timeline analysis</t>
  </si>
  <si>
    <t xml:space="preserve">         Pattern analysis</t>
  </si>
  <si>
    <t xml:space="preserve">         Hypothesis generation</t>
  </si>
  <si>
    <t xml:space="preserve">         Analysis of Competing Hypothesis</t>
  </si>
  <si>
    <t xml:space="preserve">         Cones of Plausibility</t>
  </si>
  <si>
    <t xml:space="preserve">         Malware reverse engineering</t>
  </si>
  <si>
    <t xml:space="preserve">         Adversary analysis</t>
  </si>
  <si>
    <t xml:space="preserve">         Threat Hunting</t>
  </si>
  <si>
    <t>The security function produces analysis for sharing outside of the function itself</t>
  </si>
  <si>
    <t>Lead time for security patching in your update cycle is measured and is sufficient</t>
  </si>
  <si>
    <t>Backup Data reuse is leveraged (data reuse for other use cases like analytics)</t>
  </si>
  <si>
    <t>Business' allotted recovery time for a cyber event such as Ransomware is calculated (MTD - Maximum Tolerable Downtime)</t>
  </si>
  <si>
    <t>Application</t>
  </si>
  <si>
    <t>Predatar</t>
  </si>
  <si>
    <t>S. Protect Family</t>
  </si>
  <si>
    <t>Storage &amp; Application</t>
  </si>
  <si>
    <t>Copy Data Management</t>
  </si>
  <si>
    <t>All Teams</t>
  </si>
  <si>
    <t>Final Score</t>
  </si>
  <si>
    <t>Weighted Score</t>
  </si>
  <si>
    <t>Average Score</t>
  </si>
  <si>
    <t>Answer the following statements with Yes, High Partial, Partially, Low Partial, No</t>
  </si>
  <si>
    <t>High Partial</t>
  </si>
  <si>
    <t>Low Partial</t>
  </si>
  <si>
    <t>Recovery Plans (Incident Recovery and Disaster Recovery) are in place and managed</t>
  </si>
  <si>
    <t>Question</t>
  </si>
  <si>
    <t>Category</t>
  </si>
  <si>
    <t>Table for final result recommendations (use arrows to sort):</t>
  </si>
  <si>
    <t>Your score</t>
  </si>
  <si>
    <t>Maturity Level</t>
  </si>
  <si>
    <t>Total score</t>
  </si>
  <si>
    <t>Storage Disaster Recovery / Cyber Resiliency Assessment Results</t>
  </si>
  <si>
    <t>Data Security / Protective Technology</t>
  </si>
  <si>
    <t xml:space="preserve">Identity Management, Authentication, and Access Control </t>
  </si>
  <si>
    <t>IBM Solution</t>
  </si>
  <si>
    <t>Count PARTIALLYs</t>
  </si>
  <si>
    <t>Count Nos</t>
  </si>
  <si>
    <t>S. Virtualize</t>
  </si>
  <si>
    <t>IBM Tape</t>
  </si>
  <si>
    <t>Ransomware Score</t>
  </si>
  <si>
    <t>Total</t>
  </si>
  <si>
    <t>Achieved</t>
  </si>
  <si>
    <t>Missing</t>
  </si>
  <si>
    <t>Score Summary</t>
  </si>
  <si>
    <t>Count NOs</t>
  </si>
  <si>
    <t>Count YESs</t>
  </si>
  <si>
    <t>% Achieved</t>
  </si>
  <si>
    <t>NO Category 1</t>
  </si>
  <si>
    <t>NO Category 2</t>
  </si>
  <si>
    <t>Partially Category 2</t>
  </si>
  <si>
    <t>YES Category 1</t>
  </si>
  <si>
    <t>YES Category 2</t>
  </si>
  <si>
    <t>FlashSystem</t>
  </si>
  <si>
    <t>Partially Category 1</t>
  </si>
  <si>
    <t>A baseline of network operations and data flows for users and systems is established and managed</t>
  </si>
  <si>
    <t>Audit logging is currently used to detect malicious activity</t>
  </si>
  <si>
    <t>Watson</t>
  </si>
  <si>
    <t>Guardium</t>
  </si>
  <si>
    <t>Security team is able to detect unauthorized connection to the network</t>
  </si>
  <si>
    <t>Other Potential Solution</t>
  </si>
  <si>
    <t>S. Discover</t>
  </si>
  <si>
    <t>Hypervisor</t>
  </si>
  <si>
    <t>Unauthorized encrypted traffic is detected (Internal threats, and tunnels to suspicious sites)</t>
  </si>
  <si>
    <t xml:space="preserve">Where, what, and how to disconnect is known by the appropriate party (Disconnect network, stop replication, disable ports, etc.) </t>
  </si>
  <si>
    <t>Response Plans (Incident Response, Business Continuity, and Cyber Resiliency) are in place and managed</t>
  </si>
  <si>
    <t>Each role within the Respond capability, ‘dual rolled’ and cross trained should a member of the team become unavailable (role redundancy)</t>
  </si>
  <si>
    <t>PR Team</t>
  </si>
  <si>
    <t>Lead time for security patching in your update cycle is measured and is sufficient (ex. N-1)</t>
  </si>
  <si>
    <t>Email anti-spoof technologies are being used and maintained (SPF, DKIM, DMARC)</t>
  </si>
  <si>
    <t>Count LOW PARTIALs</t>
  </si>
  <si>
    <t>Count HIGH PARTIALs</t>
  </si>
  <si>
    <t>Low Partial Category 1</t>
  </si>
  <si>
    <t>Low Partial Category 2</t>
  </si>
  <si>
    <t>High Partial Category 2</t>
  </si>
  <si>
    <t>High Partial Category 1</t>
  </si>
  <si>
    <t>Inventory storage physical devices and systems within the organization</t>
  </si>
  <si>
    <t>Inventory storage software platforms and applications within the organization</t>
  </si>
  <si>
    <t>Prioritize resources (e.g., hardware, devices, data, time, and software) based on their classification, criticality, and business value</t>
  </si>
  <si>
    <t>Consider leveraging “Single pane of glass” management for storage</t>
  </si>
  <si>
    <t>Establish and map dependencies and critical functions for delivery of critical services</t>
  </si>
  <si>
    <t>Establish resilience requirements to support delivery of critical services for all operating states (e.g. under duress/attack, during recovery, normal operations)</t>
  </si>
  <si>
    <t>Establish management protocol for cloud-based services that may be used by your organization, including both "Shadow IT" type services and "Sanctioned IT" services</t>
  </si>
  <si>
    <t xml:space="preserve">Document and understand previous incidents and/or breaches </t>
  </si>
  <si>
    <t>Understand and manage internal and external legal and regulatory requirements regarding cybersecurity, including privacy and civil liberties obligations (E.g. HIPAA, GDPR...)</t>
  </si>
  <si>
    <t>Review FIPS (Federal Information Processing Standards) awareness and applicability</t>
  </si>
  <si>
    <t>Identify and assign a cyber crisis management team with at least a Senior Executive and Incident Commander to lead the cyber crisis response team (fusion team) during a crisis</t>
  </si>
  <si>
    <t>Understand, manage, and document required notifications and processes, communications, legal, end-users, etc.</t>
  </si>
  <si>
    <t>Identify and assign a Cyber Crisis Manager to manage the crisis tactical coordination</t>
  </si>
  <si>
    <t xml:space="preserve">Store backups on separate devices from production </t>
  </si>
  <si>
    <t>Manage Backup data and traffic to utilize isolated networks</t>
  </si>
  <si>
    <t>Assess and determine data to be backed up</t>
  </si>
  <si>
    <t>Identify and document asset vulnerabilities</t>
  </si>
  <si>
    <t>Identify and document site vulnerabilities (Access control, potential natural disasters, etc.)</t>
  </si>
  <si>
    <t>Identify and document threats, both internal and external</t>
  </si>
  <si>
    <t>Identify and document potential business impacts and likelihoods</t>
  </si>
  <si>
    <t>Use threats, vulnerabilities, likelihoods, and impacts to determine risk</t>
  </si>
  <si>
    <t xml:space="preserve">Quantify cost of system outage per system </t>
  </si>
  <si>
    <t>Quantify cost of application outage per application</t>
  </si>
  <si>
    <t>Identify and prioritize risk responses</t>
  </si>
  <si>
    <t>Quantify Impact of systems that may be degraded or have data unavailable</t>
  </si>
  <si>
    <t>Leverage Forums and sources to receive cyber threat intelligence</t>
  </si>
  <si>
    <t>Establish Risk management processes and agreed to by organizational stakeholders</t>
  </si>
  <si>
    <t>Establish, document, and manage risk management processes</t>
  </si>
  <si>
    <t>Determine, assess and update Recovery Point Objective (RPO) and consider implementing by system/application</t>
  </si>
  <si>
    <t xml:space="preserve">Determine and assess Maximum Tolerable Downtime (MTD) </t>
  </si>
  <si>
    <t>Identify and quantify cost to declare DR and move to alternate site</t>
  </si>
  <si>
    <t>Identify average replacement part delivery time</t>
  </si>
  <si>
    <t>Issue, manage, verify, revoke, and audit identities and credentials for authorized devices, users, and processes</t>
  </si>
  <si>
    <t>Manage and protect physical access to assets and sites</t>
  </si>
  <si>
    <t>Manage access permissions and authorizations, incorporating the principles of least privilege and separation of duties</t>
  </si>
  <si>
    <t>Proof identities and bound them to credentials and assert them in interactions when appropriate</t>
  </si>
  <si>
    <t>Authenticate users, devices, and other assets (e.g., single-factor, multi-factor)</t>
  </si>
  <si>
    <t>Assess and protect access to backup data and systems</t>
  </si>
  <si>
    <t>Manage and protect physical media handling (drives, tape drives, etc.)</t>
  </si>
  <si>
    <t>Implement functionality where “Destructive” actions require 2 actors (Zero-Trust)</t>
  </si>
  <si>
    <t xml:space="preserve">Inform and train all users </t>
  </si>
  <si>
    <t>Ensure users understand roles and responsibilities</t>
  </si>
  <si>
    <t>Ensure third-party stakeholders (e.g., suppliers, customers, partners) understand roles and responsibilities</t>
  </si>
  <si>
    <t>Consider leveraging or expanding encryption at rest</t>
  </si>
  <si>
    <t>Consider leveraging Backups that are protected with immutability capabilities</t>
  </si>
  <si>
    <t>Consider leveraging Snapshots and protecting them</t>
  </si>
  <si>
    <t>Formally manage assets throughout removal, transfers, and disposition</t>
  </si>
  <si>
    <t>Separate the development and testing environment(s)  from the production environment</t>
  </si>
  <si>
    <t>Separate the development and testing environment(s) from the production environment(s)</t>
  </si>
  <si>
    <t>Review backup policies</t>
  </si>
  <si>
    <t>Determine, assess, and manage frequency of backups</t>
  </si>
  <si>
    <t>Determine, assess, and manage retention policies</t>
  </si>
  <si>
    <t>Determine restore processes (off/on site)</t>
  </si>
  <si>
    <t>Determine, assess, and manage granularity of restore</t>
  </si>
  <si>
    <t>Leverage Enterprise key management practices for regular key rotation</t>
  </si>
  <si>
    <t>Separate Data backup encryption and key management from enterprise encryption and key management</t>
  </si>
  <si>
    <t xml:space="preserve">Monitor and perform data masking / obfuscation of non-production data </t>
  </si>
  <si>
    <t>Protect removable media and restrict use according to policy</t>
  </si>
  <si>
    <t>Leverage appropriate application/server/storage High Availability strategy</t>
  </si>
  <si>
    <t>Implement a System Development Life Cycle to manage systems</t>
  </si>
  <si>
    <t>Conduct, maintain, and test backups of information</t>
  </si>
  <si>
    <t>Assess and determine un-protected data risk</t>
  </si>
  <si>
    <t>Meet policy and regulations regarding the physical operating environment (data center) for organizational assets (cooling, power, ventilation, etc.)</t>
  </si>
  <si>
    <t>Destroy data according to policy</t>
  </si>
  <si>
    <t xml:space="preserve">Help end users understand Data protection expectations </t>
  </si>
  <si>
    <t xml:space="preserve">Test response and recovery plans </t>
  </si>
  <si>
    <t>Perform and log maintenance and repair of organizational assets in a timely manner, with approved and controlled tools</t>
  </si>
  <si>
    <t>Approve, log, and perform remote maintenance of organizational assets in a manner that prevents unauthorized access</t>
  </si>
  <si>
    <t>Manage average time between host and storage code updates (Keep code on a recent version and implement patches whenever possible)</t>
  </si>
  <si>
    <t>Establish and manage a baseline of network operations and expected data flows for users and systems</t>
  </si>
  <si>
    <t>Test network infrastructure for backup/replication and ensure that it is sufficient</t>
  </si>
  <si>
    <t>Analyze detected events to understand attack targets and methods</t>
  </si>
  <si>
    <t>Collect event data and correlate it with multiple sources and sensors</t>
  </si>
  <si>
    <t xml:space="preserve">Compose and manage a list of SANDAs (Sources and Agencies which are used in the Intelligence collection plan) </t>
  </si>
  <si>
    <t>Determine and document impact of events</t>
  </si>
  <si>
    <t>Establish incident alert thresholds</t>
  </si>
  <si>
    <t>Monitor the physical environment to detect potential events</t>
  </si>
  <si>
    <t>Monitor personnel activity to detect potential events (Alerts for after-hours system access, log analysis, etc.)</t>
  </si>
  <si>
    <t>Maintain adequate capacity to ensure availability is maintained</t>
  </si>
  <si>
    <t>Leverage an audit logging to detect corruption and malicious activity</t>
  </si>
  <si>
    <t>Leverage Network flow to captured for analysis and security use case reporting and detection of potential cybersecurity events</t>
  </si>
  <si>
    <t>Consider monitoring the physical environment to detect potential events</t>
  </si>
  <si>
    <t>Monitor personnel activity to detect potential events (after hours logging, multiple login attempts, etc.)</t>
  </si>
  <si>
    <t>Leverage and inform security team to detect unauthorized connection the network</t>
  </si>
  <si>
    <t>Detect malicious code</t>
  </si>
  <si>
    <t>Perform vulnerability scans</t>
  </si>
  <si>
    <t>Monitor deduplication and compression rates for unexpected changes</t>
  </si>
  <si>
    <t>Review and monitor historical performance</t>
  </si>
  <si>
    <t>Monitor and validate virtual Machine block change rate</t>
  </si>
  <si>
    <t>Monitor and review historical capacity and performance for future analysis</t>
  </si>
  <si>
    <t>Detect unauthorized encrypted traffic</t>
  </si>
  <si>
    <t>Define roles and responsibilities for detection to ensure accountability</t>
  </si>
  <si>
    <t>Review firewall rules on a regular basis to identify unnecessary, unused, or overly permissive rules</t>
  </si>
  <si>
    <t>test detection processes</t>
  </si>
  <si>
    <t>Leverage Audit/log to be determined, documented, implemented, and reviewed in accordance with policy</t>
  </si>
  <si>
    <t>Ensure where, what, and how to disconnect is known by the appropriate party</t>
  </si>
  <si>
    <t>Ensure what, where and how to recover is known by the appropriate party</t>
  </si>
  <si>
    <t>Conduct Anti-phishing exercise</t>
  </si>
  <si>
    <t>Manage and update ransomware event playbook</t>
  </si>
  <si>
    <t>Ensure personnel know their roles and order of operations when a response is needed</t>
  </si>
  <si>
    <t>Report incidents consistent with established criteria</t>
  </si>
  <si>
    <t>Share information consistent with response plans</t>
  </si>
  <si>
    <t>Ensure coordination with stakeholders occurs consistent with response plans</t>
  </si>
  <si>
    <t>Investigate notifications from detection systems</t>
  </si>
  <si>
    <t>Understand the impact of the incident</t>
  </si>
  <si>
    <t>Categorize incidents consistent with response plans</t>
  </si>
  <si>
    <t>Establish processes to receive, analyze, and respond to vulnerabilities disclosed to the organization from internal and external sources (e.g. internal testing, security bulletins, or security researchers)</t>
  </si>
  <si>
    <t>Educate Staff related to the intelligence function about afterhours analysis expectations</t>
  </si>
  <si>
    <t>Perform Timeline analysis</t>
  </si>
  <si>
    <t>Perform Pattern analysis</t>
  </si>
  <si>
    <t>Perform Hypothesis generation</t>
  </si>
  <si>
    <t>Perform Analysis of Competing Hypothesis</t>
  </si>
  <si>
    <t>Perform Cones of Plausibility</t>
  </si>
  <si>
    <t>Initiate Malware reverse engineering</t>
  </si>
  <si>
    <t>Perform Adversary analysis</t>
  </si>
  <si>
    <t>Perform Threat Hunting</t>
  </si>
  <si>
    <t>Mitigate and/or document newly identified vulnerabilities as accepted risks</t>
  </si>
  <si>
    <t>Update response strategies</t>
  </si>
  <si>
    <t>Measure ease of reuse of backup data is measured (For other use cases e.g. analytics, testing, etc.)</t>
  </si>
  <si>
    <t xml:space="preserve">Have a process to identify and protect “Good copy” of backup images </t>
  </si>
  <si>
    <t>Ensured that recovery won’t cause follow-on problems (Recover to testing/sandbox environment prior to restoring to production)</t>
  </si>
  <si>
    <t>Consider implementing automated recovery processes</t>
  </si>
  <si>
    <t>Execute recovery plan during or after incident</t>
  </si>
  <si>
    <t>Test restores periodically</t>
  </si>
  <si>
    <t>Analyze backup data for corruption and malware prior to restoring to production</t>
  </si>
  <si>
    <t>Identify recovery roles and responsibilities</t>
  </si>
  <si>
    <t>Test and execute business continuity and disaster recovery plans</t>
  </si>
  <si>
    <t>Review expected recovery times for various outage periods</t>
  </si>
  <si>
    <t>Conducted mass restore tests to simulate a ransomware recover</t>
  </si>
  <si>
    <t>Monitor and quantify network infrastructure for backup/replication data is tested</t>
  </si>
  <si>
    <t>Educate and inform staff dedicated to the Recover function regarding afterhours expectations</t>
  </si>
  <si>
    <t>Update recovery strategies</t>
  </si>
  <si>
    <t>Communicate recovery activities to internal stakeholders,  executive, and management teams</t>
  </si>
  <si>
    <t>The intelligence function should produce analysis for sharing outside of the function itself</t>
  </si>
  <si>
    <t>Contain incidents (Have systems, procedures, and functionality to do so)</t>
  </si>
  <si>
    <t>Mitigate incidents (Have systems, procedures, and functionality to do so)</t>
  </si>
  <si>
    <t>Manage and quantity lead time for security patching in your update cycle</t>
  </si>
  <si>
    <t>Consider implementing automated remediation based on endpoint events (Quarantine and/or block endpoint)</t>
  </si>
  <si>
    <t>Incorporate lessons learned on response plans</t>
  </si>
  <si>
    <t>Implement a business continuity plan that accounts for Ransomware events</t>
  </si>
  <si>
    <t>Calculate Business' allotted recovery time for a cyber event such as Ransomware</t>
  </si>
  <si>
    <t>Implement and manage recovery Plans (Incident Recovery and Disaster Recovery)</t>
  </si>
  <si>
    <t>Incorporate lessons learned on recovery plans</t>
  </si>
  <si>
    <t>Consider leveraging an Incident Response retainer for that team to assist in the event of an incident</t>
  </si>
  <si>
    <t xml:space="preserve">Identify the Drivers for the creation and operationalizing of a CTI (Cyber Threat Intelligence) function </t>
  </si>
  <si>
    <t>Review backup, encryption, and retention policies for data sets in the environment that require additional consideration (PI, Patient Data, etc.)</t>
  </si>
  <si>
    <t xml:space="preserve">Develop and implement a vulnerability management plan </t>
  </si>
  <si>
    <t>Conduct response planning, recovery planning, and testing with suppliers and third-party providers</t>
  </si>
  <si>
    <t>Manage and protect remote access</t>
  </si>
  <si>
    <t>Consider leveraging or expanding encryption in transit</t>
  </si>
  <si>
    <t>Implement a Logical “Air gap”  to protect data</t>
  </si>
  <si>
    <t>Implement a Physical “Air gap” to protect data</t>
  </si>
  <si>
    <t>Separate duties for management of data project mechanisms and policy management (separation of admins per data center)</t>
  </si>
  <si>
    <t>Consider implementing self-service policies (efficiency)</t>
  </si>
  <si>
    <t xml:space="preserve">Consider implement a secure hardening standard for your systems and network (OS, endpoints, devices, backup environment, etc.) </t>
  </si>
  <si>
    <t xml:space="preserve">Consider implementing configuration change control processes </t>
  </si>
  <si>
    <t xml:space="preserve">Implement and maintain email anti-spoof technologies (SPF, DKIM, DMARC) </t>
  </si>
  <si>
    <t>Continuously improve protection processes</t>
  </si>
  <si>
    <t xml:space="preserve">Implement and manage ‘Intelligence Collection Plan’ (ICP) </t>
  </si>
  <si>
    <t>Maintain and  enforce endpoint security policy which are capable of detecting known and unknown threats (Proxy settings, admin rights restrictions, etc.)</t>
  </si>
  <si>
    <t>Configure systems and applications to generate automatic alerts when unusual performance is detected</t>
  </si>
  <si>
    <t>Continuously improve detection processes</t>
  </si>
  <si>
    <t xml:space="preserve">Implement and manage response Plans (Incident Response, Business Continuity, and Cyber Resiliency) and Recovery Plans (Incident Recovery and Disaster Recovery) </t>
  </si>
  <si>
    <t>Implement communications plan for incidents considering the corporate communications/public affairs office</t>
  </si>
  <si>
    <t>Implement and manage capability to record endpoint session activity for threat hunting</t>
  </si>
  <si>
    <t>Perform forensics</t>
  </si>
  <si>
    <t>Consider cross training and dual-rolling each role within the Respond capability</t>
  </si>
  <si>
    <t>Implement cross trained capabilities within 'dual rolled' employees should a member of the team become unavailable</t>
  </si>
  <si>
    <t>Determine, assess, and update Recovery Time Objective (RTO) and consider implementing by system/application</t>
  </si>
  <si>
    <t>YES Ransomware</t>
  </si>
  <si>
    <t>LOW PARTIAL Ransomware</t>
  </si>
  <si>
    <t>PARTIALLY Ransomware</t>
  </si>
  <si>
    <t>HIGH PARTIAL Ransomware</t>
  </si>
  <si>
    <t>NO Ransomware</t>
  </si>
  <si>
    <t>Achieved (Yes)</t>
  </si>
  <si>
    <t>Missing (No)</t>
  </si>
  <si>
    <t>Partial</t>
  </si>
  <si>
    <t>IBM</t>
  </si>
  <si>
    <t>Rank Yourself With The Storage Cyber Resiliency Assessment Tool (CRAT)</t>
  </si>
  <si>
    <t>For any comment or question about this tool contact: juan.c.jimenez@ibm.com</t>
  </si>
  <si>
    <t>Introduction</t>
  </si>
  <si>
    <t>MODEL</t>
  </si>
  <si>
    <t>INTENDED AUDIENCE</t>
  </si>
  <si>
    <t>Storage &amp; Backup Administrators, IT, Security representative + Decision Makers / Business Owners fo Result Presentation</t>
  </si>
  <si>
    <t>HOW TO USE THIS TOOL</t>
  </si>
  <si>
    <t xml:space="preserve">To use this tool you have to follow the different tabs. 
- Introduction Tab: Understand how to use the tool and the maturity model levels.
- Value Proposition Description: One-Pager describing the tool's value proposition, timeline, and outcome.
- Customer Basic Info: Enter basic information about you and the customer you are evaluating
- Self-Assessment: Answer all the questions about the current capabilities. This is the As-Is assessment phase. For every capability in the assessment the tool assigns you a score of 0, 0.5, or 1 based on your responses. These scores are mapped to five maturity levels.
- Results: Your current maturity levels for all the capabilities are presented summarized with visual representations.
</t>
  </si>
  <si>
    <t>MATURITY MODEL LEVEL DEFINITIONS</t>
  </si>
  <si>
    <t>Enter the requested information about the customer you are evaluating</t>
  </si>
  <si>
    <t>About You:</t>
  </si>
  <si>
    <t>Name:</t>
  </si>
  <si>
    <t>Role:</t>
  </si>
  <si>
    <t>Date:</t>
  </si>
  <si>
    <t>About the Customer:</t>
  </si>
  <si>
    <t>Customer Name:</t>
  </si>
  <si>
    <t>Customer Industry:</t>
  </si>
  <si>
    <t>Customer Location:</t>
  </si>
  <si>
    <r>
      <t xml:space="preserve">
</t>
    </r>
    <r>
      <rPr>
        <b/>
        <sz val="14"/>
        <color theme="1"/>
        <rFont val="Calibri (Body)"/>
      </rPr>
      <t>License Information (LI)</t>
    </r>
    <r>
      <rPr>
        <sz val="14"/>
        <color theme="1"/>
        <rFont val="Calibri (Body)"/>
      </rPr>
      <t xml:space="preserve">
This tool is provided at no charge, and is licensed under IBM's International License Agreement for Non-Warranted Programs (ILAN).  For the avoidance of doubt, the term "Program" in the ILAN is inclusive of this tool and its content.  
The ILAN is available here: https://www-03.ibm.com/software/sla/sladb.nsf/pdf/ilan/$file/ilan_en.pdf.  
(Alternate language translations for the ILAN can be found here: http://www-03.ibm.com/software/sla/sladb.nsf/sla/bla/)
For purposes of the ILAN, the information described herein is the relevant License Information or LI.
Authorized Use - there is no limit or level of use that is prescribed for this tool, provided, however, that the License granted in the ILAN is further restricted to Your own internal use.  </t>
    </r>
  </si>
  <si>
    <t>IBM Verify</t>
  </si>
  <si>
    <t>SOAR</t>
  </si>
  <si>
    <t>MaaS 360</t>
  </si>
  <si>
    <t>S. Scale</t>
  </si>
  <si>
    <t>S. Fusion</t>
  </si>
  <si>
    <t>NO Solution 1</t>
  </si>
  <si>
    <t>NO Solution 2</t>
  </si>
  <si>
    <t>LOW PARTIAL Soulution 1</t>
  </si>
  <si>
    <t>LOW PARTIAL Soulution 2</t>
  </si>
  <si>
    <t>PARTIALLY Solution 1</t>
  </si>
  <si>
    <t>PARTIALLY Solution 2</t>
  </si>
  <si>
    <t>HIGH PARTIAL Soulution 1</t>
  </si>
  <si>
    <t>HIGH PARTIAL Soulution 2</t>
  </si>
  <si>
    <t>Solution Impact</t>
  </si>
  <si>
    <t>Customer Score</t>
  </si>
  <si>
    <t>Healthcare</t>
  </si>
  <si>
    <t>Financial</t>
  </si>
  <si>
    <t>Industrial</t>
  </si>
  <si>
    <t xml:space="preserve">Commercial </t>
  </si>
  <si>
    <t>Industry Average</t>
  </si>
  <si>
    <t>July 2021 - Tool version: v.3 Beta</t>
  </si>
  <si>
    <t>Test detection processes (pen testing, white hat hacking)</t>
  </si>
  <si>
    <t>PROFILE</t>
  </si>
  <si>
    <t>SCORE</t>
  </si>
  <si>
    <t>LEVEL</t>
  </si>
  <si>
    <t>Ransom_percent</t>
  </si>
  <si>
    <t>Percent_Ach</t>
  </si>
  <si>
    <t>Column1</t>
  </si>
  <si>
    <t>Recommendation</t>
  </si>
  <si>
    <t xml:space="preserve"> Test detection processes (pen testing, white hat hacking)</t>
  </si>
  <si>
    <t>N/A</t>
  </si>
  <si>
    <t>Information</t>
  </si>
  <si>
    <t>August, 2021</t>
  </si>
  <si>
    <t>Fabricas de Papel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</si>
</sst>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51">
    <font>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b/>
      <sz val="16"/>
      <name val="Arial"/>
      <family val="2"/>
    </font>
    <font>
      <sz val="16"/>
      <color theme="1"/>
      <name val="Arial"/>
      <family val="2"/>
    </font>
    <font>
      <sz val="10"/>
      <name val="Arial"/>
      <family val="2"/>
    </font>
    <font>
      <sz val="10"/>
      <color theme="1"/>
      <name val="Arial"/>
      <family val="2"/>
    </font>
    <font>
      <b/>
      <sz val="9"/>
      <name val="Arial"/>
      <family val="2"/>
    </font>
    <font>
      <b/>
      <sz val="9"/>
      <color indexed="21"/>
      <name val="Arial"/>
      <family val="2"/>
    </font>
    <font>
      <sz val="9"/>
      <color theme="0"/>
      <name val="Arial"/>
      <family val="2"/>
    </font>
    <font>
      <sz val="9"/>
      <color theme="1"/>
      <name val="Arial"/>
      <family val="2"/>
    </font>
    <font>
      <sz val="9"/>
      <name val="Arial"/>
      <family val="2"/>
    </font>
    <font>
      <b/>
      <sz val="10"/>
      <color theme="0"/>
      <name val="Arial"/>
      <family val="2"/>
    </font>
    <font>
      <b/>
      <sz val="9"/>
      <color theme="0"/>
      <name val="Arial"/>
      <family val="2"/>
    </font>
    <font>
      <b/>
      <sz val="9"/>
      <color rgb="FF000000"/>
      <name val="Arial"/>
      <family val="2"/>
    </font>
    <font>
      <b/>
      <sz val="9"/>
      <color theme="1"/>
      <name val="Arial"/>
      <family val="2"/>
    </font>
    <font>
      <sz val="9"/>
      <color rgb="FF000000"/>
      <name val="Arial"/>
      <family val="2"/>
    </font>
    <font>
      <b/>
      <sz val="11"/>
      <color theme="0"/>
      <name val="Calibri"/>
      <family val="2"/>
      <scheme val="minor"/>
    </font>
    <font>
      <sz val="11"/>
      <color rgb="FF000000"/>
      <name val="Calibri"/>
      <family val="2"/>
    </font>
    <font>
      <sz val="8"/>
      <name val="Arial"/>
      <family val="2"/>
    </font>
    <font>
      <sz val="11"/>
      <color theme="1"/>
      <name val="Arial"/>
      <family val="2"/>
    </font>
    <font>
      <b/>
      <sz val="10"/>
      <color theme="1"/>
      <name val="Arial"/>
      <family val="2"/>
    </font>
    <font>
      <sz val="9"/>
      <color theme="4" tint="0.79998168889431442"/>
      <name val="Arial"/>
      <family val="2"/>
    </font>
    <font>
      <b/>
      <sz val="9"/>
      <color theme="4" tint="0.79998168889431442"/>
      <name val="Arial"/>
      <family val="2"/>
    </font>
    <font>
      <b/>
      <sz val="9"/>
      <color rgb="FFE4DFEC"/>
      <name val="Arial"/>
      <family val="2"/>
    </font>
    <font>
      <sz val="9"/>
      <color rgb="FFE4DFEC"/>
      <name val="Arial"/>
      <family val="2"/>
    </font>
    <font>
      <b/>
      <sz val="9"/>
      <color rgb="FFFCD6B4"/>
      <name val="Arial"/>
      <family val="2"/>
    </font>
    <font>
      <sz val="9"/>
      <color rgb="FFFCD6B4"/>
      <name val="Arial"/>
      <family val="2"/>
    </font>
    <font>
      <b/>
      <sz val="9"/>
      <color rgb="FFE6B8B7"/>
      <name val="Arial"/>
      <family val="2"/>
    </font>
    <font>
      <sz val="9"/>
      <color rgb="FFE6B8B7"/>
      <name val="Arial"/>
      <family val="2"/>
    </font>
    <font>
      <sz val="11"/>
      <color rgb="FFE6B8B7"/>
      <name val="Calibri"/>
      <family val="2"/>
    </font>
    <font>
      <b/>
      <sz val="9"/>
      <color rgb="FFECF2DF"/>
      <name val="Arial"/>
      <family val="2"/>
    </font>
    <font>
      <sz val="9"/>
      <color rgb="FFECF2DF"/>
      <name val="Arial"/>
      <family val="2"/>
    </font>
    <font>
      <sz val="11"/>
      <color theme="0" tint="-0.249977111117893"/>
      <name val="Arial"/>
      <family val="2"/>
    </font>
    <font>
      <b/>
      <sz val="12"/>
      <color rgb="FFFA7D00"/>
      <name val="Calibri"/>
      <family val="2"/>
      <scheme val="minor"/>
    </font>
    <font>
      <b/>
      <sz val="12"/>
      <color theme="0"/>
      <name val="Calibri"/>
      <family val="2"/>
      <scheme val="minor"/>
    </font>
    <font>
      <b/>
      <sz val="11"/>
      <color theme="1"/>
      <name val="Arial"/>
      <family val="2"/>
    </font>
    <font>
      <sz val="16"/>
      <name val="Arial"/>
      <family val="2"/>
    </font>
    <font>
      <sz val="12"/>
      <color theme="1" tint="4.9989318521683403E-2"/>
      <name val="Calibri"/>
      <family val="2"/>
      <scheme val="minor"/>
    </font>
    <font>
      <b/>
      <sz val="12"/>
      <color theme="1" tint="4.9989318521683403E-2"/>
      <name val="Calibri"/>
      <family val="2"/>
      <scheme val="minor"/>
    </font>
    <font>
      <sz val="11"/>
      <color theme="1" tint="4.9989318521683403E-2"/>
      <name val="Calibri"/>
      <family val="2"/>
      <scheme val="minor"/>
    </font>
    <font>
      <sz val="11"/>
      <color theme="1"/>
      <name val="Calibri"/>
      <family val="2"/>
      <scheme val="minor"/>
    </font>
    <font>
      <b/>
      <sz val="14"/>
      <color rgb="FF800000"/>
      <name val="Arial"/>
      <family val="2"/>
    </font>
    <font>
      <sz val="9"/>
      <color indexed="16"/>
      <name val="Arial"/>
      <family val="2"/>
    </font>
    <font>
      <b/>
      <sz val="9"/>
      <color indexed="9"/>
      <name val="Arial"/>
      <family val="2"/>
    </font>
    <font>
      <sz val="11"/>
      <name val="Arial"/>
      <family val="2"/>
    </font>
    <font>
      <sz val="14"/>
      <color theme="1"/>
      <name val="Calibri (Body)"/>
    </font>
    <font>
      <b/>
      <sz val="14"/>
      <color theme="1"/>
      <name val="Calibri (Body)"/>
    </font>
    <font>
      <sz val="10"/>
      <color theme="0"/>
      <name val="Arial"/>
      <family val="2"/>
    </font>
  </fonts>
  <fills count="34">
    <fill>
      <patternFill patternType="none"/>
    </fill>
    <fill>
      <patternFill patternType="gray125"/>
    </fill>
    <fill>
      <patternFill patternType="solid">
        <fgColor theme="4"/>
      </patternFill>
    </fill>
    <fill>
      <patternFill patternType="solid">
        <fgColor theme="4" tint="0.59999389629810485"/>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7"/>
      </patternFill>
    </fill>
    <fill>
      <patternFill patternType="solid">
        <fgColor theme="7" tint="0.39997558519241921"/>
        <bgColor indexed="65"/>
      </patternFill>
    </fill>
    <fill>
      <patternFill patternType="solid">
        <fgColor theme="9"/>
      </patternFill>
    </fill>
    <fill>
      <patternFill patternType="solid">
        <fgColor theme="4"/>
        <bgColor indexed="64"/>
      </patternFill>
    </fill>
    <fill>
      <patternFill patternType="solid">
        <fgColor theme="0"/>
        <bgColor indexed="64"/>
      </patternFill>
    </fill>
    <fill>
      <patternFill patternType="solid">
        <fgColor theme="4" tint="0.79998168889431442"/>
        <bgColor indexed="64"/>
      </patternFill>
    </fill>
    <fill>
      <patternFill patternType="solid">
        <fgColor rgb="FFE4DFEC"/>
        <bgColor indexed="64"/>
      </patternFill>
    </fill>
    <fill>
      <patternFill patternType="solid">
        <fgColor rgb="FFE6B9B7"/>
        <bgColor indexed="64"/>
      </patternFill>
    </fill>
    <fill>
      <patternFill patternType="solid">
        <fgColor theme="0" tint="-0.249977111117893"/>
        <bgColor indexed="64"/>
      </patternFill>
    </fill>
    <fill>
      <patternFill patternType="solid">
        <fgColor rgb="FF7030A0"/>
        <bgColor indexed="64"/>
      </patternFill>
    </fill>
    <fill>
      <patternFill patternType="solid">
        <fgColor rgb="FFF79645"/>
        <bgColor indexed="64"/>
      </patternFill>
    </fill>
    <fill>
      <patternFill patternType="solid">
        <fgColor rgb="FFFCD6B4"/>
        <bgColor indexed="64"/>
      </patternFill>
    </fill>
    <fill>
      <patternFill patternType="solid">
        <fgColor rgb="FFC00000"/>
        <bgColor indexed="64"/>
      </patternFill>
    </fill>
    <fill>
      <patternFill patternType="solid">
        <fgColor rgb="FF9BBB58"/>
        <bgColor indexed="64"/>
      </patternFill>
    </fill>
    <fill>
      <patternFill patternType="solid">
        <fgColor rgb="FFECF2DF"/>
        <bgColor indexed="64"/>
      </patternFill>
    </fill>
    <fill>
      <patternFill patternType="solid">
        <fgColor rgb="FFFFFF00"/>
        <bgColor indexed="64"/>
      </patternFill>
    </fill>
    <fill>
      <patternFill patternType="solid">
        <fgColor rgb="FFF2F2F2"/>
      </patternFill>
    </fill>
    <fill>
      <patternFill patternType="solid">
        <fgColor rgb="FFA5A5A5"/>
      </patternFill>
    </fill>
    <fill>
      <patternFill patternType="solid">
        <fgColor theme="6" tint="0.59999389629810485"/>
        <bgColor indexed="65"/>
      </patternFill>
    </fill>
    <fill>
      <patternFill patternType="solid">
        <fgColor theme="0" tint="-0.49998474074526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rgb="FFEBF1DF"/>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rgb="FFE6B8B7"/>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style="thin">
        <color auto="1"/>
      </right>
      <top/>
      <bottom style="thin">
        <color indexed="64"/>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theme="4" tint="0.39997558519241921"/>
      </top>
      <bottom/>
      <diagonal/>
    </border>
    <border>
      <left/>
      <right/>
      <top style="thin">
        <color auto="1"/>
      </top>
      <bottom/>
      <diagonal/>
    </border>
    <border>
      <left/>
      <right/>
      <top/>
      <bottom style="thin">
        <color auto="1"/>
      </bottom>
      <diagonal/>
    </border>
    <border>
      <left/>
      <right style="thin">
        <color auto="1"/>
      </right>
      <top/>
      <bottom/>
      <diagonal/>
    </border>
    <border>
      <left/>
      <right/>
      <top style="thin">
        <color theme="4" tint="0.39997558519241921"/>
      </top>
      <bottom style="thin">
        <color theme="4" tint="0.39997558519241921"/>
      </bottom>
      <diagonal/>
    </border>
  </borders>
  <cellStyleXfs count="17">
    <xf numFmtId="0" fontId="0" fillId="0" borderId="0"/>
    <xf numFmtId="0" fontId="4" fillId="2" borderId="0" applyNumberFormat="0" applyBorder="0" applyAlignment="0" applyProtection="0"/>
    <xf numFmtId="0" fontId="2" fillId="3" borderId="0" applyNumberFormat="0" applyBorder="0" applyAlignment="0" applyProtection="0"/>
    <xf numFmtId="0" fontId="4" fillId="4" borderId="0" applyNumberFormat="0" applyBorder="0" applyAlignment="0" applyProtection="0"/>
    <xf numFmtId="0" fontId="2"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2" fillId="8" borderId="0" applyNumberFormat="0" applyBorder="0" applyAlignment="0" applyProtection="0"/>
    <xf numFmtId="0" fontId="4" fillId="9" borderId="0" applyNumberFormat="0" applyBorder="0" applyAlignment="0" applyProtection="0"/>
    <xf numFmtId="9" fontId="7" fillId="0" borderId="0" applyFont="0" applyFill="0" applyBorder="0" applyAlignment="0" applyProtection="0"/>
    <xf numFmtId="0" fontId="36" fillId="23" borderId="2" applyNumberFormat="0" applyAlignment="0" applyProtection="0"/>
    <xf numFmtId="0" fontId="37" fillId="24" borderId="3" applyNumberFormat="0" applyAlignment="0" applyProtection="0"/>
    <xf numFmtId="0" fontId="2" fillId="25" borderId="0" applyNumberFormat="0" applyBorder="0" applyAlignment="0" applyProtection="0"/>
    <xf numFmtId="0" fontId="43" fillId="0" borderId="0"/>
    <xf numFmtId="0" fontId="7" fillId="0" borderId="0"/>
    <xf numFmtId="0" fontId="7" fillId="0" borderId="0"/>
    <xf numFmtId="0" fontId="1" fillId="0" borderId="0"/>
  </cellStyleXfs>
  <cellXfs count="244">
    <xf numFmtId="0" fontId="0" fillId="0" borderId="0" xfId="0"/>
    <xf numFmtId="0" fontId="14" fillId="10" borderId="0" xfId="1" applyNumberFormat="1" applyFont="1" applyFill="1" applyAlignment="1">
      <alignment horizontal="left" vertical="center"/>
    </xf>
    <xf numFmtId="0" fontId="13" fillId="12" borderId="0" xfId="0" applyFont="1" applyFill="1" applyAlignment="1">
      <alignment vertical="center"/>
    </xf>
    <xf numFmtId="0" fontId="13" fillId="12" borderId="0" xfId="0" applyFont="1" applyFill="1" applyAlignment="1">
      <alignment horizontal="left" vertical="center"/>
    </xf>
    <xf numFmtId="0" fontId="18" fillId="13" borderId="0" xfId="0" applyFont="1" applyFill="1" applyAlignment="1">
      <alignment vertical="center"/>
    </xf>
    <xf numFmtId="0" fontId="20" fillId="14" borderId="0" xfId="0" applyFont="1" applyFill="1" applyAlignment="1">
      <alignment vertical="center"/>
    </xf>
    <xf numFmtId="0" fontId="22" fillId="0" borderId="0" xfId="0" applyFont="1" applyAlignment="1">
      <alignment horizontal="left" vertical="center"/>
    </xf>
    <xf numFmtId="0" fontId="22" fillId="15" borderId="0" xfId="0" applyFont="1" applyFill="1" applyAlignment="1">
      <alignment horizontal="left" vertical="center"/>
    </xf>
    <xf numFmtId="0" fontId="16" fillId="12" borderId="0" xfId="0" applyFont="1" applyFill="1" applyAlignment="1">
      <alignment horizontal="left" vertical="center"/>
    </xf>
    <xf numFmtId="0" fontId="9" fillId="12" borderId="0" xfId="0" applyFont="1" applyFill="1" applyAlignment="1">
      <alignment horizontal="left" vertical="center"/>
    </xf>
    <xf numFmtId="0" fontId="12" fillId="12" borderId="0" xfId="0" applyFont="1" applyFill="1" applyAlignment="1">
      <alignment horizontal="left" vertical="center"/>
    </xf>
    <xf numFmtId="0" fontId="16" fillId="13" borderId="0" xfId="0" applyFont="1" applyFill="1" applyAlignment="1">
      <alignment horizontal="left" vertical="center"/>
    </xf>
    <xf numFmtId="0" fontId="14" fillId="16" borderId="0" xfId="5" applyNumberFormat="1" applyFont="1" applyFill="1" applyAlignment="1">
      <alignment horizontal="left" vertical="center"/>
    </xf>
    <xf numFmtId="0" fontId="14" fillId="17" borderId="0" xfId="8" applyNumberFormat="1" applyFont="1" applyFill="1" applyAlignment="1">
      <alignment horizontal="left" vertical="center"/>
    </xf>
    <xf numFmtId="0" fontId="17" fillId="18" borderId="0" xfId="0" applyFont="1" applyFill="1" applyAlignment="1">
      <alignment vertical="center"/>
    </xf>
    <xf numFmtId="0" fontId="12" fillId="18" borderId="0" xfId="0" applyFont="1" applyFill="1" applyAlignment="1">
      <alignment vertical="center"/>
    </xf>
    <xf numFmtId="0" fontId="19" fillId="19" borderId="0" xfId="6" applyNumberFormat="1" applyFont="1" applyFill="1" applyAlignment="1">
      <alignment horizontal="left" vertical="center"/>
    </xf>
    <xf numFmtId="0" fontId="19" fillId="20" borderId="0" xfId="3" applyNumberFormat="1" applyFont="1" applyFill="1" applyAlignment="1">
      <alignment horizontal="left" vertical="center"/>
    </xf>
    <xf numFmtId="0" fontId="9" fillId="21" borderId="0" xfId="4" applyFont="1" applyFill="1" applyAlignment="1">
      <alignment horizontal="left" vertical="center"/>
    </xf>
    <xf numFmtId="0" fontId="13" fillId="21" borderId="0" xfId="4" applyFont="1" applyFill="1" applyAlignment="1">
      <alignment horizontal="left" vertical="center"/>
    </xf>
    <xf numFmtId="0" fontId="0" fillId="11" borderId="0" xfId="0" applyFill="1"/>
    <xf numFmtId="0" fontId="9" fillId="14" borderId="0" xfId="7" applyFont="1" applyFill="1" applyAlignment="1">
      <alignment vertical="center"/>
    </xf>
    <xf numFmtId="0" fontId="13" fillId="14" borderId="0" xfId="7" applyFont="1" applyFill="1" applyAlignment="1">
      <alignment vertical="center"/>
    </xf>
    <xf numFmtId="0" fontId="13" fillId="12" borderId="0" xfId="0" applyFont="1" applyFill="1" applyAlignment="1">
      <alignment horizontal="center" vertical="center"/>
    </xf>
    <xf numFmtId="0" fontId="0" fillId="0" borderId="0" xfId="0" applyAlignment="1">
      <alignment horizontal="center"/>
    </xf>
    <xf numFmtId="0" fontId="14" fillId="10" borderId="0" xfId="1" applyNumberFormat="1" applyFont="1" applyFill="1" applyAlignment="1">
      <alignment horizontal="center" vertical="center"/>
    </xf>
    <xf numFmtId="0" fontId="16" fillId="12" borderId="0" xfId="0" applyFont="1" applyFill="1" applyAlignment="1">
      <alignment horizontal="center" vertical="center"/>
    </xf>
    <xf numFmtId="0" fontId="9" fillId="12" borderId="0" xfId="0" applyFont="1" applyFill="1" applyAlignment="1">
      <alignment horizontal="center" vertical="center"/>
    </xf>
    <xf numFmtId="0" fontId="12" fillId="12" borderId="0" xfId="0" applyFont="1" applyFill="1" applyAlignment="1">
      <alignment horizontal="center" vertical="center"/>
    </xf>
    <xf numFmtId="0" fontId="14" fillId="16" borderId="0" xfId="5" applyNumberFormat="1" applyFont="1" applyFill="1" applyAlignment="1">
      <alignment horizontal="center" vertical="center"/>
    </xf>
    <xf numFmtId="0" fontId="16" fillId="13" borderId="0" xfId="0" applyFont="1" applyFill="1" applyAlignment="1">
      <alignment horizontal="center" vertical="center"/>
    </xf>
    <xf numFmtId="0" fontId="18" fillId="13" borderId="0" xfId="0" applyFont="1" applyFill="1" applyAlignment="1">
      <alignment horizontal="center" vertical="center"/>
    </xf>
    <xf numFmtId="0" fontId="14" fillId="17" borderId="0" xfId="8" applyNumberFormat="1" applyFont="1" applyFill="1" applyAlignment="1">
      <alignment horizontal="center" vertical="center"/>
    </xf>
    <xf numFmtId="0" fontId="17" fillId="18" borderId="0" xfId="0" applyFont="1" applyFill="1" applyAlignment="1">
      <alignment horizontal="center" vertical="center"/>
    </xf>
    <xf numFmtId="0" fontId="12" fillId="18" borderId="0" xfId="0" applyFont="1" applyFill="1" applyAlignment="1">
      <alignment horizontal="center" vertical="center"/>
    </xf>
    <xf numFmtId="0" fontId="19" fillId="19" borderId="0" xfId="6" applyNumberFormat="1" applyFont="1" applyFill="1" applyAlignment="1">
      <alignment horizontal="center" vertical="center"/>
    </xf>
    <xf numFmtId="0" fontId="9" fillId="14" borderId="0" xfId="7" applyFont="1" applyFill="1" applyAlignment="1">
      <alignment horizontal="center" vertical="center"/>
    </xf>
    <xf numFmtId="0" fontId="13" fillId="14" borderId="0" xfId="7" applyFont="1" applyFill="1" applyAlignment="1">
      <alignment horizontal="center" vertical="center"/>
    </xf>
    <xf numFmtId="0" fontId="20" fillId="14" borderId="0" xfId="0" applyFont="1" applyFill="1" applyAlignment="1">
      <alignment horizontal="center" vertical="center"/>
    </xf>
    <xf numFmtId="0" fontId="19" fillId="20" borderId="0" xfId="3" applyNumberFormat="1" applyFont="1" applyFill="1" applyAlignment="1">
      <alignment horizontal="center" vertical="center"/>
    </xf>
    <xf numFmtId="0" fontId="9" fillId="21" borderId="0" xfId="4" applyFont="1" applyFill="1" applyAlignment="1">
      <alignment horizontal="center" vertical="center"/>
    </xf>
    <xf numFmtId="0" fontId="13" fillId="21" borderId="0" xfId="4" applyFont="1" applyFill="1" applyAlignment="1">
      <alignment horizontal="center" vertical="center"/>
    </xf>
    <xf numFmtId="0" fontId="22" fillId="0" borderId="0" xfId="0" applyFont="1" applyAlignment="1">
      <alignment horizontal="center" vertical="center"/>
    </xf>
    <xf numFmtId="0" fontId="22" fillId="15" borderId="0" xfId="0" applyFont="1" applyFill="1" applyAlignment="1">
      <alignment horizontal="center" vertical="center"/>
    </xf>
    <xf numFmtId="0" fontId="23" fillId="22" borderId="0" xfId="1" applyNumberFormat="1" applyFont="1" applyFill="1" applyAlignment="1">
      <alignment horizontal="center" vertical="center"/>
    </xf>
    <xf numFmtId="0" fontId="3" fillId="22" borderId="0" xfId="0" applyFont="1" applyFill="1"/>
    <xf numFmtId="2" fontId="16" fillId="12" borderId="0" xfId="0" applyNumberFormat="1" applyFont="1" applyFill="1" applyAlignment="1">
      <alignment horizontal="center" vertical="center"/>
    </xf>
    <xf numFmtId="2" fontId="13" fillId="12" borderId="0" xfId="0" applyNumberFormat="1" applyFont="1" applyFill="1" applyAlignment="1">
      <alignment horizontal="center" vertical="center"/>
    </xf>
    <xf numFmtId="2" fontId="9" fillId="12" borderId="0" xfId="0" applyNumberFormat="1" applyFont="1" applyFill="1" applyAlignment="1">
      <alignment horizontal="center" vertical="center"/>
    </xf>
    <xf numFmtId="2" fontId="12" fillId="12" borderId="0" xfId="0" applyNumberFormat="1" applyFont="1" applyFill="1" applyAlignment="1">
      <alignment horizontal="center" vertical="center"/>
    </xf>
    <xf numFmtId="2" fontId="16" fillId="13" borderId="0" xfId="0" applyNumberFormat="1" applyFont="1" applyFill="1" applyAlignment="1">
      <alignment horizontal="center" vertical="center"/>
    </xf>
    <xf numFmtId="2" fontId="18" fillId="13" borderId="0" xfId="0" applyNumberFormat="1" applyFont="1" applyFill="1" applyAlignment="1">
      <alignment horizontal="center" vertical="center"/>
    </xf>
    <xf numFmtId="2" fontId="12" fillId="18" borderId="0" xfId="0" applyNumberFormat="1" applyFont="1" applyFill="1" applyAlignment="1">
      <alignment horizontal="center" vertical="center"/>
    </xf>
    <xf numFmtId="2" fontId="13" fillId="14" borderId="0" xfId="7" applyNumberFormat="1" applyFont="1" applyFill="1" applyAlignment="1">
      <alignment horizontal="center" vertical="center"/>
    </xf>
    <xf numFmtId="2" fontId="20" fillId="14" borderId="0" xfId="0" applyNumberFormat="1" applyFont="1" applyFill="1" applyAlignment="1">
      <alignment horizontal="center" vertical="center"/>
    </xf>
    <xf numFmtId="2" fontId="19" fillId="20" borderId="0" xfId="3" applyNumberFormat="1" applyFont="1" applyFill="1" applyAlignment="1">
      <alignment horizontal="center" vertical="center"/>
    </xf>
    <xf numFmtId="2" fontId="9" fillId="21" borderId="0" xfId="4" applyNumberFormat="1" applyFont="1" applyFill="1" applyAlignment="1">
      <alignment horizontal="center" vertical="center"/>
    </xf>
    <xf numFmtId="2" fontId="13" fillId="21" borderId="0" xfId="4" applyNumberFormat="1" applyFont="1" applyFill="1" applyAlignment="1">
      <alignment horizontal="center" vertical="center"/>
    </xf>
    <xf numFmtId="2" fontId="22" fillId="0" borderId="0" xfId="0" applyNumberFormat="1" applyFont="1" applyAlignment="1">
      <alignment horizontal="center" vertical="center"/>
    </xf>
    <xf numFmtId="2" fontId="22" fillId="15" borderId="0" xfId="0" applyNumberFormat="1" applyFont="1" applyFill="1" applyAlignment="1">
      <alignment horizontal="center" vertical="center"/>
    </xf>
    <xf numFmtId="2" fontId="16" fillId="18" borderId="0" xfId="0" applyNumberFormat="1" applyFont="1" applyFill="1" applyAlignment="1">
      <alignment horizontal="center" vertical="center"/>
    </xf>
    <xf numFmtId="2" fontId="16" fillId="14" borderId="0" xfId="0" applyNumberFormat="1" applyFont="1" applyFill="1" applyAlignment="1">
      <alignment horizontal="center" vertical="center"/>
    </xf>
    <xf numFmtId="2" fontId="16" fillId="21" borderId="0" xfId="0" applyNumberFormat="1" applyFont="1" applyFill="1" applyAlignment="1">
      <alignment horizontal="center" vertical="center"/>
    </xf>
    <xf numFmtId="2" fontId="14" fillId="10" borderId="0" xfId="1" applyNumberFormat="1" applyFont="1" applyFill="1" applyAlignment="1">
      <alignment horizontal="center" vertical="center"/>
    </xf>
    <xf numFmtId="2" fontId="14" fillId="16" borderId="0" xfId="1" applyNumberFormat="1" applyFont="1" applyFill="1" applyAlignment="1">
      <alignment horizontal="center" vertical="center"/>
    </xf>
    <xf numFmtId="2" fontId="14" fillId="17" borderId="0" xfId="1" applyNumberFormat="1" applyFont="1" applyFill="1" applyAlignment="1">
      <alignment horizontal="center" vertical="center"/>
    </xf>
    <xf numFmtId="2" fontId="14" fillId="19" borderId="0" xfId="1" applyNumberFormat="1" applyFont="1" applyFill="1" applyAlignment="1">
      <alignment horizontal="center" vertical="center"/>
    </xf>
    <xf numFmtId="2" fontId="14" fillId="20" borderId="0" xfId="1" applyNumberFormat="1" applyFont="1" applyFill="1" applyAlignment="1">
      <alignment horizontal="center" vertical="center"/>
    </xf>
    <xf numFmtId="0" fontId="5" fillId="11" borderId="0" xfId="0" applyFont="1" applyFill="1" applyAlignment="1">
      <alignment horizontal="left" vertical="top"/>
    </xf>
    <xf numFmtId="0" fontId="6" fillId="11" borderId="0" xfId="0" applyFont="1" applyFill="1" applyAlignment="1">
      <alignment horizontal="left" vertical="top"/>
    </xf>
    <xf numFmtId="49" fontId="7" fillId="11" borderId="0" xfId="0" applyNumberFormat="1" applyFont="1" applyFill="1" applyAlignment="1">
      <alignment horizontal="left" vertical="top"/>
    </xf>
    <xf numFmtId="0" fontId="8" fillId="11" borderId="0" xfId="0" applyFont="1" applyFill="1" applyAlignment="1">
      <alignment horizontal="left" vertical="top"/>
    </xf>
    <xf numFmtId="0" fontId="9" fillId="11" borderId="0" xfId="0" applyFont="1" applyFill="1" applyAlignment="1">
      <alignment horizontal="left" vertical="top"/>
    </xf>
    <xf numFmtId="0" fontId="10" fillId="11" borderId="0" xfId="0" applyFont="1" applyFill="1" applyAlignment="1">
      <alignment horizontal="left" vertical="top"/>
    </xf>
    <xf numFmtId="0" fontId="11" fillId="11" borderId="0" xfId="0" applyFont="1" applyFill="1" applyAlignment="1">
      <alignment horizontal="left" vertical="top"/>
    </xf>
    <xf numFmtId="0" fontId="12" fillId="11" borderId="0" xfId="0" applyFont="1" applyFill="1" applyAlignment="1">
      <alignment horizontal="left" vertical="top"/>
    </xf>
    <xf numFmtId="0" fontId="13" fillId="11" borderId="0" xfId="0" applyFont="1" applyFill="1" applyAlignment="1">
      <alignment horizontal="left" vertical="top"/>
    </xf>
    <xf numFmtId="0" fontId="11" fillId="11" borderId="0" xfId="1" applyFont="1" applyFill="1" applyAlignment="1">
      <alignment horizontal="left" vertical="center"/>
    </xf>
    <xf numFmtId="0" fontId="12" fillId="11" borderId="0" xfId="0" applyFont="1" applyFill="1" applyAlignment="1">
      <alignment horizontal="left" vertical="center"/>
    </xf>
    <xf numFmtId="0" fontId="11" fillId="11" borderId="0" xfId="5" applyFont="1" applyFill="1" applyAlignment="1">
      <alignment horizontal="left" vertical="center"/>
    </xf>
    <xf numFmtId="0" fontId="11" fillId="11" borderId="0" xfId="8" applyFont="1" applyFill="1" applyAlignment="1">
      <alignment horizontal="left" vertical="center"/>
    </xf>
    <xf numFmtId="164" fontId="21" fillId="11" borderId="0" xfId="9" applyNumberFormat="1" applyFont="1" applyFill="1" applyAlignment="1">
      <alignment horizontal="left" vertical="center" indent="16"/>
    </xf>
    <xf numFmtId="0" fontId="22" fillId="11" borderId="0" xfId="0" applyFont="1" applyFill="1" applyAlignment="1">
      <alignment horizontal="left" vertical="center"/>
    </xf>
    <xf numFmtId="0" fontId="3" fillId="22" borderId="0" xfId="0" applyFont="1" applyFill="1" applyAlignment="1">
      <alignment horizontal="center" vertical="center"/>
    </xf>
    <xf numFmtId="0" fontId="0" fillId="0" borderId="0" xfId="0" applyAlignment="1">
      <alignment horizontal="center" vertical="center"/>
    </xf>
    <xf numFmtId="0" fontId="24" fillId="12" borderId="0" xfId="0" applyFont="1" applyFill="1" applyAlignment="1">
      <alignment horizontal="center" vertical="center"/>
    </xf>
    <xf numFmtId="0" fontId="25" fillId="12" borderId="0" xfId="0" applyFont="1" applyFill="1" applyAlignment="1">
      <alignment horizontal="center" vertical="center"/>
    </xf>
    <xf numFmtId="0" fontId="26" fillId="13" borderId="0" xfId="0" applyFont="1" applyFill="1" applyAlignment="1">
      <alignment horizontal="center" vertical="center"/>
    </xf>
    <xf numFmtId="0" fontId="27" fillId="13" borderId="0" xfId="0" applyFont="1" applyFill="1" applyAlignment="1">
      <alignment horizontal="center" vertical="center"/>
    </xf>
    <xf numFmtId="0" fontId="28" fillId="18" borderId="0" xfId="0" applyFont="1" applyFill="1" applyAlignment="1">
      <alignment horizontal="center" vertical="center"/>
    </xf>
    <xf numFmtId="0" fontId="29" fillId="18" borderId="0" xfId="0" applyFont="1" applyFill="1" applyAlignment="1">
      <alignment horizontal="center" vertical="center"/>
    </xf>
    <xf numFmtId="0" fontId="30" fillId="14" borderId="0" xfId="7" applyFont="1" applyFill="1" applyAlignment="1">
      <alignment horizontal="center" vertical="center"/>
    </xf>
    <xf numFmtId="0" fontId="31" fillId="14" borderId="0" xfId="7" applyFont="1" applyFill="1" applyAlignment="1">
      <alignment horizontal="center" vertical="center"/>
    </xf>
    <xf numFmtId="0" fontId="32" fillId="14" borderId="0" xfId="0" applyFont="1" applyFill="1" applyAlignment="1">
      <alignment horizontal="center" vertical="center"/>
    </xf>
    <xf numFmtId="0" fontId="33" fillId="21" borderId="0" xfId="4" applyFont="1" applyFill="1" applyAlignment="1">
      <alignment horizontal="center" vertical="center"/>
    </xf>
    <xf numFmtId="0" fontId="34" fillId="21" borderId="0" xfId="4" applyFont="1" applyFill="1" applyAlignment="1">
      <alignment horizontal="center" vertical="center"/>
    </xf>
    <xf numFmtId="0" fontId="35" fillId="15" borderId="0" xfId="0" applyFont="1" applyFill="1" applyAlignment="1">
      <alignment horizontal="center" vertical="center"/>
    </xf>
    <xf numFmtId="2" fontId="14" fillId="17" borderId="0" xfId="8" applyNumberFormat="1" applyFont="1" applyFill="1" applyAlignment="1">
      <alignment horizontal="center" vertical="center"/>
    </xf>
    <xf numFmtId="2" fontId="17" fillId="18" borderId="0" xfId="0" applyNumberFormat="1" applyFont="1" applyFill="1" applyAlignment="1">
      <alignment horizontal="center" vertical="center"/>
    </xf>
    <xf numFmtId="2" fontId="9" fillId="14" borderId="0" xfId="7" applyNumberFormat="1" applyFont="1" applyFill="1" applyAlignment="1">
      <alignment horizontal="center" vertical="center"/>
    </xf>
    <xf numFmtId="2" fontId="19" fillId="19" borderId="0" xfId="6" applyNumberFormat="1" applyFont="1" applyFill="1" applyAlignment="1">
      <alignment horizontal="center" vertical="center"/>
    </xf>
    <xf numFmtId="0" fontId="4" fillId="11" borderId="0" xfId="0" applyFont="1" applyFill="1"/>
    <xf numFmtId="0" fontId="35" fillId="11" borderId="0" xfId="0" applyFont="1" applyFill="1" applyAlignment="1">
      <alignment horizontal="center" vertical="center"/>
    </xf>
    <xf numFmtId="2" fontId="22" fillId="11" borderId="0" xfId="0" applyNumberFormat="1" applyFont="1" applyFill="1" applyAlignment="1">
      <alignment horizontal="center" vertical="center"/>
    </xf>
    <xf numFmtId="0" fontId="22" fillId="11" borderId="0" xfId="0" applyFont="1" applyFill="1" applyAlignment="1">
      <alignment horizontal="center" vertical="center"/>
    </xf>
    <xf numFmtId="0" fontId="35" fillId="22" borderId="0" xfId="0" applyFont="1" applyFill="1" applyAlignment="1">
      <alignment horizontal="center" vertical="center"/>
    </xf>
    <xf numFmtId="0" fontId="22" fillId="22" borderId="0" xfId="0" applyFont="1" applyFill="1" applyAlignment="1">
      <alignment horizontal="left" vertical="center"/>
    </xf>
    <xf numFmtId="2" fontId="22" fillId="22" borderId="0" xfId="0" applyNumberFormat="1" applyFont="1" applyFill="1" applyAlignment="1">
      <alignment horizontal="center" vertical="center"/>
    </xf>
    <xf numFmtId="0" fontId="38" fillId="22" borderId="0" xfId="0" applyFont="1" applyFill="1" applyAlignment="1">
      <alignment horizontal="left" vertical="center"/>
    </xf>
    <xf numFmtId="0" fontId="15" fillId="26" borderId="3" xfId="11" applyFont="1" applyFill="1"/>
    <xf numFmtId="2" fontId="36" fillId="23" borderId="2" xfId="10" applyNumberFormat="1" applyAlignment="1">
      <alignment horizontal="center"/>
    </xf>
    <xf numFmtId="0" fontId="36" fillId="23" borderId="2" xfId="10" applyAlignment="1">
      <alignment horizontal="center"/>
    </xf>
    <xf numFmtId="2" fontId="15" fillId="10" borderId="0" xfId="1" applyNumberFormat="1" applyFont="1" applyFill="1" applyAlignment="1">
      <alignment horizontal="center" vertical="center"/>
    </xf>
    <xf numFmtId="0" fontId="12" fillId="0" borderId="0" xfId="0" applyFont="1" applyAlignment="1">
      <alignment vertical="center"/>
    </xf>
    <xf numFmtId="0" fontId="12" fillId="27" borderId="0" xfId="2" applyFont="1" applyFill="1" applyAlignment="1">
      <alignment horizontal="center" vertical="center"/>
    </xf>
    <xf numFmtId="2" fontId="15" fillId="16" borderId="0" xfId="5" applyNumberFormat="1" applyFont="1" applyFill="1" applyAlignment="1">
      <alignment horizontal="center" vertical="center"/>
    </xf>
    <xf numFmtId="0" fontId="13" fillId="13" borderId="0" xfId="7" applyFont="1" applyFill="1" applyAlignment="1">
      <alignment horizontal="left" vertical="center"/>
    </xf>
    <xf numFmtId="0" fontId="12" fillId="13" borderId="0" xfId="2" applyFont="1" applyFill="1" applyAlignment="1">
      <alignment horizontal="center" vertical="center"/>
    </xf>
    <xf numFmtId="2" fontId="15" fillId="17" borderId="0" xfId="8" applyNumberFormat="1" applyFont="1" applyFill="1" applyAlignment="1">
      <alignment horizontal="center" vertical="center"/>
    </xf>
    <xf numFmtId="0" fontId="19" fillId="19" borderId="0" xfId="3" applyNumberFormat="1" applyFont="1" applyFill="1" applyAlignment="1">
      <alignment horizontal="left" vertical="center"/>
    </xf>
    <xf numFmtId="2" fontId="15" fillId="19" borderId="0" xfId="5" applyNumberFormat="1" applyFont="1" applyFill="1" applyAlignment="1">
      <alignment horizontal="center" vertical="center"/>
    </xf>
    <xf numFmtId="0" fontId="13" fillId="14" borderId="0" xfId="4" applyFont="1" applyFill="1" applyAlignment="1">
      <alignment horizontal="left" vertical="center" wrapText="1"/>
    </xf>
    <xf numFmtId="0" fontId="12" fillId="14" borderId="0" xfId="2" applyFont="1" applyFill="1" applyAlignment="1">
      <alignment horizontal="center" vertical="center"/>
    </xf>
    <xf numFmtId="0" fontId="18" fillId="21" borderId="0" xfId="0" applyFont="1" applyFill="1" applyAlignment="1">
      <alignment horizontal="left" vertical="center"/>
    </xf>
    <xf numFmtId="0" fontId="12" fillId="21" borderId="0" xfId="2" applyFont="1" applyFill="1" applyAlignment="1">
      <alignment horizontal="center" vertical="center"/>
    </xf>
    <xf numFmtId="2" fontId="15" fillId="20" borderId="0" xfId="5" applyNumberFormat="1" applyFont="1" applyFill="1" applyAlignment="1">
      <alignment horizontal="center" vertical="center"/>
    </xf>
    <xf numFmtId="49" fontId="39" fillId="11" borderId="0" xfId="0" applyNumberFormat="1" applyFont="1" applyFill="1" applyAlignment="1">
      <alignment horizontal="left" vertical="top"/>
    </xf>
    <xf numFmtId="0" fontId="6" fillId="11" borderId="0" xfId="0" applyFont="1" applyFill="1" applyAlignment="1">
      <alignment horizontal="center"/>
    </xf>
    <xf numFmtId="0" fontId="9" fillId="11" borderId="0" xfId="0" applyFont="1" applyFill="1" applyAlignment="1">
      <alignment horizontal="center"/>
    </xf>
    <xf numFmtId="0" fontId="12" fillId="11" borderId="0" xfId="0" applyFont="1" applyFill="1"/>
    <xf numFmtId="0" fontId="12" fillId="11" borderId="0" xfId="0" applyFont="1" applyFill="1" applyAlignment="1">
      <alignment horizontal="center"/>
    </xf>
    <xf numFmtId="0" fontId="12" fillId="11" borderId="0" xfId="0" applyFont="1" applyFill="1" applyAlignment="1">
      <alignment vertical="center"/>
    </xf>
    <xf numFmtId="0" fontId="12" fillId="11" borderId="0" xfId="0" applyFont="1" applyFill="1" applyAlignment="1">
      <alignment horizontal="center" vertical="center"/>
    </xf>
    <xf numFmtId="0" fontId="12" fillId="27" borderId="0" xfId="0" applyFont="1" applyFill="1" applyAlignment="1">
      <alignment vertical="center"/>
    </xf>
    <xf numFmtId="0" fontId="12" fillId="27" borderId="0" xfId="0" applyFont="1" applyFill="1" applyAlignment="1">
      <alignment horizontal="left" vertical="center"/>
    </xf>
    <xf numFmtId="0" fontId="12" fillId="27" borderId="0" xfId="0" applyFont="1" applyFill="1" applyAlignment="1">
      <alignment horizontal="left" vertical="center" wrapText="1"/>
    </xf>
    <xf numFmtId="2" fontId="13" fillId="27" borderId="0" xfId="8" applyNumberFormat="1" applyFont="1" applyFill="1" applyAlignment="1">
      <alignment horizontal="center" vertical="center"/>
    </xf>
    <xf numFmtId="2" fontId="13" fillId="14" borderId="0" xfId="4" applyNumberFormat="1" applyFont="1" applyFill="1" applyAlignment="1">
      <alignment horizontal="center" vertical="center"/>
    </xf>
    <xf numFmtId="2" fontId="12" fillId="21" borderId="0" xfId="12" applyNumberFormat="1" applyFont="1" applyFill="1" applyAlignment="1">
      <alignment horizontal="center" vertical="center"/>
    </xf>
    <xf numFmtId="2" fontId="13" fillId="13" borderId="0" xfId="7" applyNumberFormat="1" applyFont="1" applyFill="1" applyAlignment="1">
      <alignment horizontal="center" vertical="center"/>
    </xf>
    <xf numFmtId="2" fontId="0" fillId="0" borderId="0" xfId="0" applyNumberFormat="1"/>
    <xf numFmtId="0" fontId="0" fillId="22" borderId="0" xfId="0" applyFill="1"/>
    <xf numFmtId="0" fontId="40" fillId="22" borderId="0" xfId="0" applyFont="1" applyFill="1"/>
    <xf numFmtId="0" fontId="0" fillId="29" borderId="1" xfId="0" applyFill="1" applyBorder="1"/>
    <xf numFmtId="0" fontId="0" fillId="29" borderId="1" xfId="0" applyFill="1" applyBorder="1" applyAlignment="1">
      <alignment horizontal="center" vertical="center"/>
    </xf>
    <xf numFmtId="0" fontId="0" fillId="12" borderId="1" xfId="0" applyFill="1" applyBorder="1"/>
    <xf numFmtId="0" fontId="0" fillId="0" borderId="1" xfId="0" applyBorder="1" applyAlignment="1">
      <alignment horizontal="center" vertical="center"/>
    </xf>
    <xf numFmtId="0" fontId="42" fillId="29" borderId="4" xfId="0" applyFont="1" applyFill="1" applyBorder="1"/>
    <xf numFmtId="0" fontId="42" fillId="29" borderId="5" xfId="0" applyFont="1" applyFill="1" applyBorder="1"/>
    <xf numFmtId="0" fontId="42" fillId="29" borderId="6" xfId="0" applyFont="1" applyFill="1" applyBorder="1"/>
    <xf numFmtId="0" fontId="42" fillId="29" borderId="5" xfId="0" applyFont="1" applyFill="1" applyBorder="1" applyAlignment="1">
      <alignment horizontal="center" vertical="center"/>
    </xf>
    <xf numFmtId="0" fontId="0" fillId="0" borderId="5" xfId="0" applyBorder="1" applyAlignment="1">
      <alignment horizontal="center" vertical="center"/>
    </xf>
    <xf numFmtId="9" fontId="0" fillId="0" borderId="1" xfId="0" applyNumberFormat="1" applyBorder="1" applyAlignment="1">
      <alignment horizontal="center" vertical="center"/>
    </xf>
    <xf numFmtId="0" fontId="41" fillId="22" borderId="0" xfId="0" applyFont="1" applyFill="1"/>
    <xf numFmtId="165" fontId="12" fillId="0" borderId="0" xfId="0" applyNumberFormat="1" applyFont="1" applyAlignment="1">
      <alignment horizontal="center" vertical="center"/>
    </xf>
    <xf numFmtId="0" fontId="12" fillId="0" borderId="0" xfId="0" applyFont="1" applyAlignment="1">
      <alignment horizontal="center" vertical="center"/>
    </xf>
    <xf numFmtId="2" fontId="0" fillId="0" borderId="0" xfId="0" applyNumberFormat="1" applyAlignment="1">
      <alignment horizontal="center"/>
    </xf>
    <xf numFmtId="0" fontId="12" fillId="18" borderId="7" xfId="0" applyFont="1" applyFill="1" applyBorder="1" applyAlignment="1">
      <alignment vertical="center"/>
    </xf>
    <xf numFmtId="0" fontId="13" fillId="14" borderId="7" xfId="7" applyFont="1" applyFill="1" applyBorder="1" applyAlignment="1">
      <alignment vertical="center"/>
    </xf>
    <xf numFmtId="0" fontId="13" fillId="30" borderId="7" xfId="4" applyFont="1" applyFill="1" applyBorder="1" applyAlignment="1">
      <alignment horizontal="left" vertical="center"/>
    </xf>
    <xf numFmtId="0" fontId="0" fillId="28" borderId="0" xfId="0" applyFill="1" applyAlignment="1">
      <alignment horizontal="center"/>
    </xf>
    <xf numFmtId="9" fontId="0" fillId="28" borderId="0" xfId="0" applyNumberFormat="1" applyFill="1" applyAlignment="1">
      <alignment horizontal="center"/>
    </xf>
    <xf numFmtId="0" fontId="0" fillId="28" borderId="8" xfId="0" applyFill="1" applyBorder="1" applyAlignment="1">
      <alignment horizontal="center"/>
    </xf>
    <xf numFmtId="9" fontId="0" fillId="28" borderId="8" xfId="0" applyNumberFormat="1" applyFill="1" applyBorder="1" applyAlignment="1">
      <alignment horizontal="center"/>
    </xf>
    <xf numFmtId="0" fontId="5" fillId="0" borderId="0" xfId="13" applyFont="1" applyAlignment="1">
      <alignment horizontal="left" vertical="top"/>
    </xf>
    <xf numFmtId="0" fontId="6" fillId="0" borderId="0" xfId="13" applyFont="1" applyAlignment="1">
      <alignment horizontal="left" vertical="top"/>
    </xf>
    <xf numFmtId="0" fontId="39" fillId="0" borderId="0" xfId="14" applyFont="1" applyAlignment="1">
      <alignment horizontal="left" vertical="top"/>
    </xf>
    <xf numFmtId="49" fontId="7" fillId="0" borderId="0" xfId="13" applyNumberFormat="1" applyFont="1" applyAlignment="1">
      <alignment horizontal="left" vertical="top"/>
    </xf>
    <xf numFmtId="0" fontId="8" fillId="0" borderId="0" xfId="13" applyFont="1" applyAlignment="1">
      <alignment horizontal="left" vertical="top"/>
    </xf>
    <xf numFmtId="0" fontId="7" fillId="0" borderId="0" xfId="14" applyAlignment="1">
      <alignment horizontal="left" vertical="top"/>
    </xf>
    <xf numFmtId="0" fontId="44" fillId="0" borderId="0" xfId="14" applyFont="1" applyAlignment="1">
      <alignment horizontal="left" vertical="top"/>
    </xf>
    <xf numFmtId="0" fontId="22" fillId="0" borderId="0" xfId="13" applyFont="1" applyAlignment="1">
      <alignment horizontal="left" vertical="top"/>
    </xf>
    <xf numFmtId="0" fontId="45" fillId="0" borderId="0" xfId="14" applyFont="1" applyAlignment="1">
      <alignment horizontal="left" vertical="top"/>
    </xf>
    <xf numFmtId="0" fontId="13" fillId="0" borderId="0" xfId="14" applyFont="1" applyAlignment="1">
      <alignment horizontal="left" vertical="top"/>
    </xf>
    <xf numFmtId="49" fontId="46" fillId="31" borderId="0" xfId="15" applyNumberFormat="1" applyFont="1" applyFill="1" applyAlignment="1">
      <alignment horizontal="left" vertical="center"/>
    </xf>
    <xf numFmtId="49" fontId="46" fillId="0" borderId="0" xfId="15" applyNumberFormat="1" applyFont="1" applyAlignment="1">
      <alignment horizontal="left" vertical="center"/>
    </xf>
    <xf numFmtId="49" fontId="38" fillId="0" borderId="0" xfId="13" applyNumberFormat="1" applyFont="1" applyAlignment="1">
      <alignment horizontal="left" vertical="center"/>
    </xf>
    <xf numFmtId="49" fontId="22" fillId="0" borderId="0" xfId="13" applyNumberFormat="1" applyFont="1" applyAlignment="1">
      <alignment horizontal="left" vertical="center"/>
    </xf>
    <xf numFmtId="0" fontId="43" fillId="0" borderId="0" xfId="13"/>
    <xf numFmtId="49" fontId="13" fillId="0" borderId="0" xfId="14" applyNumberFormat="1" applyFont="1" applyAlignment="1">
      <alignment horizontal="left" vertical="center" wrapText="1"/>
    </xf>
    <xf numFmtId="49" fontId="47" fillId="0" borderId="0" xfId="14" applyNumberFormat="1" applyFont="1" applyAlignment="1">
      <alignment horizontal="left" vertical="center" wrapText="1"/>
    </xf>
    <xf numFmtId="0" fontId="43" fillId="11" borderId="0" xfId="13" applyFill="1"/>
    <xf numFmtId="0" fontId="5" fillId="11" borderId="0" xfId="13" applyFont="1" applyFill="1" applyAlignment="1">
      <alignment horizontal="left" vertical="top"/>
    </xf>
    <xf numFmtId="0" fontId="8" fillId="11" borderId="0" xfId="13" applyFont="1" applyFill="1" applyAlignment="1">
      <alignment horizontal="center"/>
    </xf>
    <xf numFmtId="0" fontId="8" fillId="11" borderId="0" xfId="13" applyFont="1" applyFill="1"/>
    <xf numFmtId="0" fontId="8" fillId="0" borderId="0" xfId="13" applyFont="1"/>
    <xf numFmtId="0" fontId="46" fillId="31" borderId="9" xfId="15" applyFont="1" applyFill="1" applyBorder="1" applyAlignment="1">
      <alignment horizontal="left" vertical="center"/>
    </xf>
    <xf numFmtId="0" fontId="46" fillId="31" borderId="4" xfId="15" applyFont="1" applyFill="1" applyBorder="1" applyAlignment="1">
      <alignment horizontal="left" vertical="center"/>
    </xf>
    <xf numFmtId="0" fontId="43" fillId="12" borderId="10" xfId="13" applyFill="1" applyBorder="1"/>
    <xf numFmtId="0" fontId="43" fillId="12" borderId="10" xfId="13" applyFill="1" applyBorder="1" applyProtection="1">
      <protection locked="0"/>
    </xf>
    <xf numFmtId="0" fontId="43" fillId="32" borderId="10" xfId="13" applyFill="1" applyBorder="1"/>
    <xf numFmtId="0" fontId="43" fillId="32" borderId="10" xfId="13" applyFill="1" applyBorder="1" applyProtection="1">
      <protection locked="0"/>
    </xf>
    <xf numFmtId="15" fontId="43" fillId="12" borderId="10" xfId="13" applyNumberFormat="1" applyFill="1" applyBorder="1" applyProtection="1">
      <protection locked="0"/>
    </xf>
    <xf numFmtId="0" fontId="43" fillId="0" borderId="0" xfId="13" applyAlignment="1">
      <alignment vertical="top" wrapText="1"/>
    </xf>
    <xf numFmtId="0" fontId="43" fillId="0" borderId="0" xfId="13" applyAlignment="1">
      <alignment wrapText="1"/>
    </xf>
    <xf numFmtId="0" fontId="0" fillId="0" borderId="0" xfId="0" applyNumberFormat="1" applyAlignment="1">
      <alignment horizontal="center"/>
    </xf>
    <xf numFmtId="9" fontId="0" fillId="0" borderId="0" xfId="0" applyNumberFormat="1" applyAlignment="1">
      <alignment horizontal="center"/>
    </xf>
    <xf numFmtId="0" fontId="42" fillId="22" borderId="4" xfId="0" applyFont="1" applyFill="1" applyBorder="1"/>
    <xf numFmtId="0" fontId="13" fillId="14" borderId="0" xfId="7" applyFont="1" applyFill="1" applyBorder="1" applyAlignment="1">
      <alignment vertical="center"/>
    </xf>
    <xf numFmtId="0" fontId="12" fillId="18" borderId="0" xfId="0" applyFont="1" applyFill="1" applyBorder="1" applyAlignment="1">
      <alignment vertical="center"/>
    </xf>
    <xf numFmtId="0" fontId="13" fillId="12" borderId="0" xfId="0" applyFont="1" applyFill="1" applyBorder="1" applyAlignment="1">
      <alignment horizontal="left" vertical="center"/>
    </xf>
    <xf numFmtId="0" fontId="18" fillId="13" borderId="0" xfId="0" applyFont="1" applyFill="1" applyBorder="1" applyAlignment="1">
      <alignment vertical="center"/>
    </xf>
    <xf numFmtId="0" fontId="13" fillId="12" borderId="0" xfId="0" applyFont="1" applyFill="1" applyBorder="1" applyAlignment="1">
      <alignment vertical="center"/>
    </xf>
    <xf numFmtId="0" fontId="13" fillId="21" borderId="0" xfId="4" applyFont="1" applyFill="1" applyBorder="1" applyAlignment="1">
      <alignment horizontal="left" vertical="center"/>
    </xf>
    <xf numFmtId="0" fontId="13" fillId="12" borderId="0" xfId="0" applyFont="1" applyFill="1" applyBorder="1" applyAlignment="1">
      <alignment horizontal="center" vertical="center"/>
    </xf>
    <xf numFmtId="0" fontId="18" fillId="13" borderId="0" xfId="0" applyFont="1" applyFill="1" applyBorder="1" applyAlignment="1">
      <alignment horizontal="center" vertical="center"/>
    </xf>
    <xf numFmtId="0" fontId="12" fillId="18" borderId="7" xfId="0" applyFont="1" applyFill="1" applyBorder="1" applyAlignment="1">
      <alignment horizontal="center" vertical="center"/>
    </xf>
    <xf numFmtId="0" fontId="12" fillId="18" borderId="0" xfId="0" applyFont="1" applyFill="1" applyBorder="1" applyAlignment="1">
      <alignment horizontal="center" vertical="center"/>
    </xf>
    <xf numFmtId="0" fontId="13" fillId="14" borderId="7" xfId="7" applyFont="1" applyFill="1" applyBorder="1" applyAlignment="1">
      <alignment horizontal="center" vertical="center"/>
    </xf>
    <xf numFmtId="0" fontId="13" fillId="14" borderId="0" xfId="7" applyFont="1" applyFill="1" applyBorder="1" applyAlignment="1">
      <alignment horizontal="center" vertical="center"/>
    </xf>
    <xf numFmtId="0" fontId="13" fillId="30" borderId="7" xfId="4" applyFont="1" applyFill="1" applyBorder="1" applyAlignment="1">
      <alignment horizontal="center" vertical="center"/>
    </xf>
    <xf numFmtId="0" fontId="13" fillId="21" borderId="0" xfId="4" applyFont="1" applyFill="1" applyBorder="1" applyAlignment="1">
      <alignment horizontal="center" vertical="center"/>
    </xf>
    <xf numFmtId="0" fontId="5" fillId="11" borderId="0" xfId="0" applyFont="1" applyFill="1" applyAlignment="1">
      <alignment horizontal="center" vertical="top"/>
    </xf>
    <xf numFmtId="0" fontId="13" fillId="30" borderId="0" xfId="4" applyFont="1" applyFill="1" applyBorder="1" applyAlignment="1">
      <alignment horizontal="left" vertical="center"/>
    </xf>
    <xf numFmtId="0" fontId="13" fillId="12" borderId="11" xfId="0" applyFont="1" applyFill="1" applyBorder="1" applyAlignment="1">
      <alignment vertical="center"/>
    </xf>
    <xf numFmtId="0" fontId="13" fillId="12" borderId="11" xfId="0" applyFont="1" applyFill="1" applyBorder="1" applyAlignment="1">
      <alignment horizontal="left" vertical="center"/>
    </xf>
    <xf numFmtId="0" fontId="18" fillId="13" borderId="11" xfId="0" applyFont="1" applyFill="1" applyBorder="1" applyAlignment="1">
      <alignment vertical="center"/>
    </xf>
    <xf numFmtId="0" fontId="12" fillId="18" borderId="11" xfId="0" applyFont="1" applyFill="1" applyBorder="1" applyAlignment="1">
      <alignment vertical="center"/>
    </xf>
    <xf numFmtId="0" fontId="13" fillId="14" borderId="11" xfId="7" applyFont="1" applyFill="1" applyBorder="1" applyAlignment="1">
      <alignment vertical="center"/>
    </xf>
    <xf numFmtId="0" fontId="13" fillId="30" borderId="11" xfId="4" applyFont="1" applyFill="1" applyBorder="1" applyAlignment="1">
      <alignment horizontal="left" vertical="center"/>
    </xf>
    <xf numFmtId="0" fontId="13" fillId="21" borderId="11" xfId="4" applyFont="1" applyFill="1" applyBorder="1" applyAlignment="1">
      <alignment horizontal="left" vertical="center"/>
    </xf>
    <xf numFmtId="49" fontId="5" fillId="11" borderId="0" xfId="13" applyNumberFormat="1" applyFont="1" applyFill="1" applyAlignment="1">
      <alignment horizontal="left" vertical="top"/>
    </xf>
    <xf numFmtId="0" fontId="50" fillId="11" borderId="0" xfId="13" applyFont="1" applyFill="1" applyAlignment="1">
      <alignment horizontal="center"/>
    </xf>
    <xf numFmtId="49" fontId="13" fillId="0" borderId="0" xfId="14" applyNumberFormat="1" applyFont="1" applyAlignment="1">
      <alignment horizontal="left" vertical="center" wrapText="1"/>
    </xf>
    <xf numFmtId="0" fontId="48" fillId="0" borderId="0" xfId="13" applyFont="1" applyAlignment="1">
      <alignment horizontal="left" vertical="top" wrapText="1"/>
    </xf>
    <xf numFmtId="15" fontId="1" fillId="12" borderId="10" xfId="13" applyNumberFormat="1" applyFont="1" applyFill="1" applyBorder="1" applyProtection="1">
      <protection locked="0"/>
    </xf>
    <xf numFmtId="0" fontId="15" fillId="10" borderId="0" xfId="1" applyFont="1" applyFill="1" applyAlignment="1">
      <alignment horizontal="left" vertical="center"/>
    </xf>
    <xf numFmtId="0" fontId="1" fillId="12" borderId="0" xfId="13" applyFont="1" applyFill="1" applyProtection="1">
      <protection locked="0"/>
    </xf>
    <xf numFmtId="3" fontId="12" fillId="11" borderId="1" xfId="2" applyNumberFormat="1" applyFont="1" applyFill="1" applyBorder="1" applyAlignment="1" applyProtection="1">
      <alignment horizontal="left" vertical="center"/>
      <protection locked="0"/>
    </xf>
    <xf numFmtId="0" fontId="13" fillId="12" borderId="0" xfId="0" applyFont="1" applyFill="1" applyAlignment="1">
      <alignment vertical="center"/>
    </xf>
    <xf numFmtId="0" fontId="13" fillId="12" borderId="0" xfId="0" applyFont="1" applyFill="1" applyAlignment="1">
      <alignment horizontal="left" vertical="center"/>
    </xf>
    <xf numFmtId="0" fontId="18" fillId="13" borderId="0" xfId="0" applyFont="1" applyFill="1" applyAlignment="1">
      <alignment vertical="center"/>
    </xf>
    <xf numFmtId="0" fontId="12" fillId="12" borderId="0" xfId="0" applyFont="1" applyFill="1" applyAlignment="1">
      <alignment horizontal="left" vertical="center"/>
    </xf>
    <xf numFmtId="0" fontId="14" fillId="16" borderId="0" xfId="5" applyNumberFormat="1" applyFont="1" applyFill="1" applyAlignment="1">
      <alignment horizontal="left" vertical="center"/>
    </xf>
    <xf numFmtId="0" fontId="14" fillId="17" borderId="0" xfId="8" applyNumberFormat="1" applyFont="1" applyFill="1" applyAlignment="1">
      <alignment horizontal="left" vertical="center"/>
    </xf>
    <xf numFmtId="0" fontId="17" fillId="18" borderId="0" xfId="0" applyFont="1" applyFill="1" applyAlignment="1">
      <alignment vertical="center"/>
    </xf>
    <xf numFmtId="0" fontId="12" fillId="18" borderId="0" xfId="0" applyFont="1" applyFill="1" applyAlignment="1">
      <alignment vertical="center"/>
    </xf>
    <xf numFmtId="0" fontId="19" fillId="19" borderId="0" xfId="6" applyNumberFormat="1" applyFont="1" applyFill="1" applyAlignment="1">
      <alignment horizontal="left" vertical="center"/>
    </xf>
    <xf numFmtId="0" fontId="9" fillId="33" borderId="0" xfId="7" applyFont="1" applyFill="1" applyAlignment="1">
      <alignment vertical="center"/>
    </xf>
    <xf numFmtId="0" fontId="13" fillId="33" borderId="0" xfId="7" applyFont="1" applyFill="1" applyAlignment="1">
      <alignment vertical="center"/>
    </xf>
    <xf numFmtId="0" fontId="19" fillId="20" borderId="0" xfId="3" applyNumberFormat="1" applyFont="1" applyFill="1" applyAlignment="1">
      <alignment horizontal="left" vertical="center"/>
    </xf>
    <xf numFmtId="0" fontId="13" fillId="21" borderId="0" xfId="4" applyFont="1" applyFill="1" applyAlignment="1">
      <alignment horizontal="left" vertical="center"/>
    </xf>
    <xf numFmtId="0" fontId="0" fillId="11" borderId="0" xfId="0" applyFill="1"/>
    <xf numFmtId="0" fontId="22" fillId="11" borderId="0" xfId="0" applyFont="1" applyFill="1" applyAlignment="1">
      <alignment horizontal="left" vertical="center"/>
    </xf>
  </cellXfs>
  <cellStyles count="17">
    <cellStyle name="40% - Accent1" xfId="2" builtinId="31"/>
    <cellStyle name="40% - Accent3" xfId="12" builtinId="39"/>
    <cellStyle name="60% - Accent2" xfId="4" builtinId="36"/>
    <cellStyle name="60% - Accent4" xfId="7" builtinId="44"/>
    <cellStyle name="Accent1" xfId="1" builtinId="29"/>
    <cellStyle name="Accent2" xfId="3" builtinId="33"/>
    <cellStyle name="Accent3" xfId="5" builtinId="37"/>
    <cellStyle name="Accent4" xfId="6" builtinId="41"/>
    <cellStyle name="Accent6" xfId="8" builtinId="49"/>
    <cellStyle name="Calculation" xfId="10" builtinId="22"/>
    <cellStyle name="Check Cell" xfId="11" builtinId="23"/>
    <cellStyle name="Normal" xfId="0" builtinId="0"/>
    <cellStyle name="Normal 2" xfId="13" xr:uid="{D2C06FD1-1D38-A749-A114-E08E6AAD6004}"/>
    <cellStyle name="Normal 2 2" xfId="16" xr:uid="{CCFFE29E-06B2-4E2A-959A-49AC4138FB57}"/>
    <cellStyle name="Normal 6" xfId="14" xr:uid="{33226DB7-8A86-BE48-84C0-0FCEF5D8B426}"/>
    <cellStyle name="Normal_trade methodology 09.27.01.lh" xfId="15" xr:uid="{89321A40-D99A-6B4C-BB38-0463D341DE1C}"/>
    <cellStyle name="Percent 5" xfId="9" xr:uid="{58C17E25-B593-F04F-9481-A412E3899F1B}"/>
  </cellStyles>
  <dxfs count="26">
    <dxf>
      <numFmt numFmtId="0" formatCode="Genera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4" tint="0.79998168889431442"/>
        </patternFill>
      </fill>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strike val="0"/>
        <outline val="0"/>
        <shadow val="0"/>
        <u val="none"/>
        <vertAlign val="baseline"/>
        <sz val="11"/>
        <color theme="1" tint="4.9989318521683403E-2"/>
        <name val="Calibri"/>
        <family val="2"/>
        <scheme val="minor"/>
      </font>
      <fill>
        <patternFill patternType="solid">
          <fgColor indexed="64"/>
          <bgColor theme="4" tint="0.39997558519241921"/>
        </patternFill>
      </fill>
      <border diagonalUp="0" diagonalDown="0" outline="0">
        <left style="thin">
          <color auto="1"/>
        </left>
        <right style="thin">
          <color auto="1"/>
        </right>
        <top/>
        <bottom/>
      </border>
    </dxf>
    <dxf>
      <numFmt numFmtId="13" formatCode="0%"/>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4" tint="0.79998168889431442"/>
        </patternFill>
      </fill>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strike val="0"/>
        <outline val="0"/>
        <shadow val="0"/>
        <u val="none"/>
        <vertAlign val="baseline"/>
        <sz val="11"/>
        <color theme="1" tint="4.9989318521683403E-2"/>
        <name val="Calibri"/>
        <family val="2"/>
        <scheme val="minor"/>
      </font>
      <fill>
        <patternFill patternType="solid">
          <fgColor indexed="64"/>
          <bgColor theme="4" tint="0.39997558519241921"/>
        </patternFill>
      </fill>
      <border diagonalUp="0" diagonalDown="0" outline="0">
        <left style="thin">
          <color auto="1"/>
        </left>
        <right style="thin">
          <color auto="1"/>
        </right>
        <top/>
        <bottom/>
      </border>
    </dxf>
    <dxf>
      <numFmt numFmtId="13" formatCode="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sz val="9"/>
        <color auto="1"/>
        <name val="Arial"/>
        <family val="2"/>
        <scheme val="none"/>
      </font>
      <fill>
        <patternFill patternType="solid">
          <fgColor indexed="64"/>
          <bgColor rgb="FFECF2DF"/>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rgb="FFECF2DF"/>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rgb="FFEBF1DF"/>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rgb="FFEBF1DF"/>
        </patternFill>
      </fill>
      <alignment horizontal="left"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auto="1"/>
        <name val="Arial"/>
        <family val="2"/>
        <scheme val="none"/>
      </font>
      <fill>
        <patternFill patternType="solid">
          <fgColor indexed="64"/>
          <bgColor rgb="FFEBF1DF"/>
        </patternFill>
      </fill>
      <alignment horizontal="center" vertical="center" textRotation="0" wrapText="0" indent="0" justifyLastLine="0" shrinkToFit="0" readingOrder="0"/>
      <border diagonalUp="0" diagonalDown="0" outline="0">
        <left/>
        <right/>
        <top style="thin">
          <color theme="4" tint="0.39997558519241921"/>
        </top>
        <bottom/>
      </border>
    </dxf>
  </dxfs>
  <tableStyles count="0" defaultTableStyle="TableStyleMedium2" defaultPivotStyle="PivotStyleLight16"/>
  <colors>
    <mruColors>
      <color rgb="FFECF2DF"/>
      <color rgb="FFE6B8B7"/>
      <color rgb="FFFCD6B4"/>
      <color rgb="FFE4DFEC"/>
      <color rgb="FF9BBB58"/>
      <color rgb="FFE6B9B7"/>
      <color rgb="FFF796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radarChart>
        <c:radarStyle val="filled"/>
        <c:varyColors val="0"/>
        <c:ser>
          <c:idx val="0"/>
          <c:order val="0"/>
          <c:spPr>
            <a:solidFill>
              <a:srgbClr val="FFFDC1"/>
            </a:solidFill>
            <a:ln w="25400">
              <a:solidFill>
                <a:srgbClr val="FF0000">
                  <a:alpha val="68000"/>
                </a:srgbClr>
              </a:solidFill>
              <a:prstDash val="sysDot"/>
            </a:ln>
            <a:effectLst/>
          </c:spPr>
          <c:dPt>
            <c:idx val="0"/>
            <c:bubble3D val="0"/>
            <c:extLst>
              <c:ext xmlns:c16="http://schemas.microsoft.com/office/drawing/2014/chart" uri="{C3380CC4-5D6E-409C-BE32-E72D297353CC}">
                <c16:uniqueId val="{00000000-02BD-7849-9941-EBB9E72C155D}"/>
              </c:ext>
            </c:extLst>
          </c:dPt>
          <c:dPt>
            <c:idx val="1"/>
            <c:bubble3D val="0"/>
            <c:extLst>
              <c:ext xmlns:c16="http://schemas.microsoft.com/office/drawing/2014/chart" uri="{C3380CC4-5D6E-409C-BE32-E72D297353CC}">
                <c16:uniqueId val="{00000001-02BD-7849-9941-EBB9E72C155D}"/>
              </c:ext>
            </c:extLst>
          </c:dPt>
          <c:dPt>
            <c:idx val="2"/>
            <c:bubble3D val="0"/>
            <c:extLst>
              <c:ext xmlns:c16="http://schemas.microsoft.com/office/drawing/2014/chart" uri="{C3380CC4-5D6E-409C-BE32-E72D297353CC}">
                <c16:uniqueId val="{00000002-02BD-7849-9941-EBB9E72C155D}"/>
              </c:ext>
            </c:extLst>
          </c:dPt>
          <c:dPt>
            <c:idx val="3"/>
            <c:bubble3D val="0"/>
            <c:extLst>
              <c:ext xmlns:c16="http://schemas.microsoft.com/office/drawing/2014/chart" uri="{C3380CC4-5D6E-409C-BE32-E72D297353CC}">
                <c16:uniqueId val="{00000003-02BD-7849-9941-EBB9E72C155D}"/>
              </c:ext>
            </c:extLst>
          </c:dPt>
          <c:dPt>
            <c:idx val="4"/>
            <c:bubble3D val="0"/>
            <c:extLst>
              <c:ext xmlns:c16="http://schemas.microsoft.com/office/drawing/2014/chart" uri="{C3380CC4-5D6E-409C-BE32-E72D297353CC}">
                <c16:uniqueId val="{00000004-02BD-7849-9941-EBB9E72C155D}"/>
              </c:ext>
            </c:extLst>
          </c:dPt>
          <c:cat>
            <c:strRef>
              <c:f>'Internal Data'!$AQ$25:$AU$25</c:f>
              <c:strCache>
                <c:ptCount val="5"/>
                <c:pt idx="0">
                  <c:v>Identify</c:v>
                </c:pt>
                <c:pt idx="1">
                  <c:v>Protect</c:v>
                </c:pt>
                <c:pt idx="2">
                  <c:v>Detect</c:v>
                </c:pt>
                <c:pt idx="3">
                  <c:v>Respond</c:v>
                </c:pt>
                <c:pt idx="4">
                  <c:v>Recover</c:v>
                </c:pt>
              </c:strCache>
            </c:strRef>
          </c:cat>
          <c:val>
            <c:numRef>
              <c:f>'Internal Data'!$AQ$26:$AU$26</c:f>
              <c:numCache>
                <c:formatCode>0.00</c:formatCode>
                <c:ptCount val="5"/>
                <c:pt idx="0">
                  <c:v>5.0754310344827571</c:v>
                </c:pt>
                <c:pt idx="1">
                  <c:v>8.6931818181818183</c:v>
                </c:pt>
                <c:pt idx="2">
                  <c:v>8.2247899159663831</c:v>
                </c:pt>
                <c:pt idx="3">
                  <c:v>8.5250000000000004</c:v>
                </c:pt>
                <c:pt idx="4">
                  <c:v>8.5904255319148994</c:v>
                </c:pt>
              </c:numCache>
            </c:numRef>
          </c:val>
          <c:extLst>
            <c:ext xmlns:c16="http://schemas.microsoft.com/office/drawing/2014/chart" uri="{C3380CC4-5D6E-409C-BE32-E72D297353CC}">
              <c16:uniqueId val="{00000005-02BD-7849-9941-EBB9E72C155D}"/>
            </c:ext>
          </c:extLst>
        </c:ser>
        <c:dLbls>
          <c:showLegendKey val="0"/>
          <c:showVal val="0"/>
          <c:showCatName val="0"/>
          <c:showSerName val="0"/>
          <c:showPercent val="0"/>
          <c:showBubbleSize val="0"/>
        </c:dLbls>
        <c:axId val="1661653072"/>
        <c:axId val="1559400304"/>
      </c:radarChart>
      <c:catAx>
        <c:axId val="166165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559400304"/>
        <c:crosses val="autoZero"/>
        <c:auto val="1"/>
        <c:lblAlgn val="ctr"/>
        <c:lblOffset val="100"/>
        <c:noMultiLvlLbl val="0"/>
      </c:catAx>
      <c:valAx>
        <c:axId val="1559400304"/>
        <c:scaling>
          <c:orientation val="minMax"/>
          <c:max val="10"/>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61653072"/>
        <c:crosses val="autoZero"/>
        <c:crossBetween val="between"/>
      </c:valAx>
      <c:spPr>
        <a:noFill/>
        <a:ln>
          <a:noFill/>
        </a:ln>
        <a:effectLst/>
      </c:spPr>
    </c:plotArea>
    <c:plotVisOnly val="1"/>
    <c:dispBlanksAs val="span"/>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autoTitleDeleted val="0"/>
    <c:plotArea>
      <c:layout/>
      <c:radarChart>
        <c:radarStyle val="filled"/>
        <c:varyColors val="0"/>
        <c:ser>
          <c:idx val="0"/>
          <c:order val="0"/>
          <c:tx>
            <c:strRef>
              <c:f>'Internal Data'!$AQ$2</c:f>
              <c:strCache>
                <c:ptCount val="1"/>
                <c:pt idx="0">
                  <c:v>Identify</c:v>
                </c:pt>
              </c:strCache>
            </c:strRef>
          </c:tx>
          <c:spPr>
            <a:solidFill>
              <a:schemeClr val="tx2">
                <a:lumMod val="60000"/>
                <a:lumOff val="40000"/>
              </a:schemeClr>
            </a:solidFill>
          </c:spPr>
          <c:cat>
            <c:strRef>
              <c:f>'Internal Data'!$AP$3:$AP$24</c:f>
              <c:strCache>
                <c:ptCount val="22"/>
                <c:pt idx="0">
                  <c:v>Asset Management</c:v>
                </c:pt>
                <c:pt idx="1">
                  <c:v>Business Environment</c:v>
                </c:pt>
                <c:pt idx="2">
                  <c:v>Governance</c:v>
                </c:pt>
                <c:pt idx="3">
                  <c:v>Risk Assessment</c:v>
                </c:pt>
                <c:pt idx="4">
                  <c:v>Risk Management Strategy</c:v>
                </c:pt>
                <c:pt idx="5">
                  <c:v>Identity Management, Authentication, and Access Control </c:v>
                </c:pt>
                <c:pt idx="6">
                  <c:v>Awareness Training </c:v>
                </c:pt>
                <c:pt idx="7">
                  <c:v>Data Security / Protective Technology</c:v>
                </c:pt>
                <c:pt idx="8">
                  <c:v>Information Protection Processes and Procedures </c:v>
                </c:pt>
                <c:pt idx="9">
                  <c:v>Maintenance</c:v>
                </c:pt>
                <c:pt idx="10">
                  <c:v>Anomalies and Events </c:v>
                </c:pt>
                <c:pt idx="11">
                  <c:v>Security Continuous Monitoring </c:v>
                </c:pt>
                <c:pt idx="12">
                  <c:v>Detection Processes </c:v>
                </c:pt>
                <c:pt idx="13">
                  <c:v>Response Planning </c:v>
                </c:pt>
                <c:pt idx="14">
                  <c:v>Response Communications </c:v>
                </c:pt>
                <c:pt idx="15">
                  <c:v>Analysis </c:v>
                </c:pt>
                <c:pt idx="16">
                  <c:v>Mitigation</c:v>
                </c:pt>
                <c:pt idx="17">
                  <c:v>Improvements</c:v>
                </c:pt>
                <c:pt idx="18">
                  <c:v>Recovery</c:v>
                </c:pt>
                <c:pt idx="19">
                  <c:v>Recovery Planning </c:v>
                </c:pt>
                <c:pt idx="20">
                  <c:v>Recovery Improvements </c:v>
                </c:pt>
                <c:pt idx="21">
                  <c:v>Recovery Communications </c:v>
                </c:pt>
              </c:strCache>
            </c:strRef>
          </c:cat>
          <c:val>
            <c:numRef>
              <c:f>'Internal Data'!$AQ$3:$AQ$24</c:f>
              <c:numCache>
                <c:formatCode>0.0</c:formatCode>
                <c:ptCount val="22"/>
                <c:pt idx="0">
                  <c:v>7.8333333333333321</c:v>
                </c:pt>
                <c:pt idx="1">
                  <c:v>3.8636363636363629</c:v>
                </c:pt>
                <c:pt idx="2">
                  <c:v>2.6086956521739131</c:v>
                </c:pt>
                <c:pt idx="3">
                  <c:v>7.6524390243902403</c:v>
                </c:pt>
                <c:pt idx="4">
                  <c:v>2.1153846153846154</c:v>
                </c:pt>
                <c:pt idx="5" formatCode="General">
                  <c:v>0</c:v>
                </c:pt>
                <c:pt idx="6" formatCode="General">
                  <c:v>0</c:v>
                </c:pt>
                <c:pt idx="7" formatCode="General">
                  <c:v>0</c:v>
                </c:pt>
                <c:pt idx="8" formatCode="General">
                  <c:v>0</c:v>
                </c:pt>
                <c:pt idx="9" formatCode="General">
                  <c:v>0</c:v>
                </c:pt>
                <c:pt idx="10" formatCode="General">
                  <c:v>0</c:v>
                </c:pt>
                <c:pt idx="11" formatCode="General">
                  <c:v>0</c:v>
                </c:pt>
                <c:pt idx="12" formatCode="General">
                  <c:v>0</c:v>
                </c:pt>
                <c:pt idx="13" formatCode="General">
                  <c:v>0</c:v>
                </c:pt>
                <c:pt idx="14" formatCode="General">
                  <c:v>0</c:v>
                </c:pt>
                <c:pt idx="15" formatCode="General">
                  <c:v>0</c:v>
                </c:pt>
                <c:pt idx="16" formatCode="General">
                  <c:v>0</c:v>
                </c:pt>
                <c:pt idx="17" formatCode="General">
                  <c:v>0</c:v>
                </c:pt>
                <c:pt idx="18" formatCode="General">
                  <c:v>0</c:v>
                </c:pt>
                <c:pt idx="19" formatCode="General">
                  <c:v>0</c:v>
                </c:pt>
                <c:pt idx="20" formatCode="General">
                  <c:v>0</c:v>
                </c:pt>
                <c:pt idx="21" formatCode="General">
                  <c:v>0</c:v>
                </c:pt>
              </c:numCache>
            </c:numRef>
          </c:val>
          <c:extLst>
            <c:ext xmlns:c16="http://schemas.microsoft.com/office/drawing/2014/chart" uri="{C3380CC4-5D6E-409C-BE32-E72D297353CC}">
              <c16:uniqueId val="{00000000-327B-4B41-9810-C5E12100E3A7}"/>
            </c:ext>
          </c:extLst>
        </c:ser>
        <c:ser>
          <c:idx val="1"/>
          <c:order val="1"/>
          <c:tx>
            <c:strRef>
              <c:f>'Internal Data'!$AR$2</c:f>
              <c:strCache>
                <c:ptCount val="1"/>
                <c:pt idx="0">
                  <c:v>Protect</c:v>
                </c:pt>
              </c:strCache>
            </c:strRef>
          </c:tx>
          <c:spPr>
            <a:solidFill>
              <a:srgbClr val="8064A2">
                <a:lumMod val="75000"/>
              </a:srgbClr>
            </a:solidFill>
          </c:spPr>
          <c:cat>
            <c:strRef>
              <c:f>'Internal Data'!$AP$3:$AP$24</c:f>
              <c:strCache>
                <c:ptCount val="22"/>
                <c:pt idx="0">
                  <c:v>Asset Management</c:v>
                </c:pt>
                <c:pt idx="1">
                  <c:v>Business Environment</c:v>
                </c:pt>
                <c:pt idx="2">
                  <c:v>Governance</c:v>
                </c:pt>
                <c:pt idx="3">
                  <c:v>Risk Assessment</c:v>
                </c:pt>
                <c:pt idx="4">
                  <c:v>Risk Management Strategy</c:v>
                </c:pt>
                <c:pt idx="5">
                  <c:v>Identity Management, Authentication, and Access Control </c:v>
                </c:pt>
                <c:pt idx="6">
                  <c:v>Awareness Training </c:v>
                </c:pt>
                <c:pt idx="7">
                  <c:v>Data Security / Protective Technology</c:v>
                </c:pt>
                <c:pt idx="8">
                  <c:v>Information Protection Processes and Procedures </c:v>
                </c:pt>
                <c:pt idx="9">
                  <c:v>Maintenance</c:v>
                </c:pt>
                <c:pt idx="10">
                  <c:v>Anomalies and Events </c:v>
                </c:pt>
                <c:pt idx="11">
                  <c:v>Security Continuous Monitoring </c:v>
                </c:pt>
                <c:pt idx="12">
                  <c:v>Detection Processes </c:v>
                </c:pt>
                <c:pt idx="13">
                  <c:v>Response Planning </c:v>
                </c:pt>
                <c:pt idx="14">
                  <c:v>Response Communications </c:v>
                </c:pt>
                <c:pt idx="15">
                  <c:v>Analysis </c:v>
                </c:pt>
                <c:pt idx="16">
                  <c:v>Mitigation</c:v>
                </c:pt>
                <c:pt idx="17">
                  <c:v>Improvements</c:v>
                </c:pt>
                <c:pt idx="18">
                  <c:v>Recovery</c:v>
                </c:pt>
                <c:pt idx="19">
                  <c:v>Recovery Planning </c:v>
                </c:pt>
                <c:pt idx="20">
                  <c:v>Recovery Improvements </c:v>
                </c:pt>
                <c:pt idx="21">
                  <c:v>Recovery Communications </c:v>
                </c:pt>
              </c:strCache>
            </c:strRef>
          </c:cat>
          <c:val>
            <c:numRef>
              <c:f>'Internal Data'!$AR$3:$AR$24</c:f>
              <c:numCache>
                <c:formatCode>General</c:formatCode>
                <c:ptCount val="22"/>
                <c:pt idx="0">
                  <c:v>0</c:v>
                </c:pt>
                <c:pt idx="1">
                  <c:v>0</c:v>
                </c:pt>
                <c:pt idx="2">
                  <c:v>0</c:v>
                </c:pt>
                <c:pt idx="3">
                  <c:v>0</c:v>
                </c:pt>
                <c:pt idx="4">
                  <c:v>0</c:v>
                </c:pt>
                <c:pt idx="5" formatCode="0.0">
                  <c:v>9.4186046511627914</c:v>
                </c:pt>
                <c:pt idx="6" formatCode="0.0">
                  <c:v>10</c:v>
                </c:pt>
                <c:pt idx="7" formatCode="0.0">
                  <c:v>7.2887323943662006</c:v>
                </c:pt>
                <c:pt idx="8" formatCode="0.0">
                  <c:v>9.6913580246913575</c:v>
                </c:pt>
                <c:pt idx="9" formatCode="0.0">
                  <c:v>10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1-327B-4B41-9810-C5E12100E3A7}"/>
            </c:ext>
          </c:extLst>
        </c:ser>
        <c:ser>
          <c:idx val="2"/>
          <c:order val="2"/>
          <c:tx>
            <c:strRef>
              <c:f>'Internal Data'!$AS$2</c:f>
              <c:strCache>
                <c:ptCount val="1"/>
                <c:pt idx="0">
                  <c:v>Detect</c:v>
                </c:pt>
              </c:strCache>
            </c:strRef>
          </c:tx>
          <c:spPr>
            <a:solidFill>
              <a:schemeClr val="accent6">
                <a:lumMod val="75000"/>
              </a:schemeClr>
            </a:solidFill>
          </c:spPr>
          <c:cat>
            <c:strRef>
              <c:f>'Internal Data'!$AP$3:$AP$24</c:f>
              <c:strCache>
                <c:ptCount val="22"/>
                <c:pt idx="0">
                  <c:v>Asset Management</c:v>
                </c:pt>
                <c:pt idx="1">
                  <c:v>Business Environment</c:v>
                </c:pt>
                <c:pt idx="2">
                  <c:v>Governance</c:v>
                </c:pt>
                <c:pt idx="3">
                  <c:v>Risk Assessment</c:v>
                </c:pt>
                <c:pt idx="4">
                  <c:v>Risk Management Strategy</c:v>
                </c:pt>
                <c:pt idx="5">
                  <c:v>Identity Management, Authentication, and Access Control </c:v>
                </c:pt>
                <c:pt idx="6">
                  <c:v>Awareness Training </c:v>
                </c:pt>
                <c:pt idx="7">
                  <c:v>Data Security / Protective Technology</c:v>
                </c:pt>
                <c:pt idx="8">
                  <c:v>Information Protection Processes and Procedures </c:v>
                </c:pt>
                <c:pt idx="9">
                  <c:v>Maintenance</c:v>
                </c:pt>
                <c:pt idx="10">
                  <c:v>Anomalies and Events </c:v>
                </c:pt>
                <c:pt idx="11">
                  <c:v>Security Continuous Monitoring </c:v>
                </c:pt>
                <c:pt idx="12">
                  <c:v>Detection Processes </c:v>
                </c:pt>
                <c:pt idx="13">
                  <c:v>Response Planning </c:v>
                </c:pt>
                <c:pt idx="14">
                  <c:v>Response Communications </c:v>
                </c:pt>
                <c:pt idx="15">
                  <c:v>Analysis </c:v>
                </c:pt>
                <c:pt idx="16">
                  <c:v>Mitigation</c:v>
                </c:pt>
                <c:pt idx="17">
                  <c:v>Improvements</c:v>
                </c:pt>
                <c:pt idx="18">
                  <c:v>Recovery</c:v>
                </c:pt>
                <c:pt idx="19">
                  <c:v>Recovery Planning </c:v>
                </c:pt>
                <c:pt idx="20">
                  <c:v>Recovery Improvements </c:v>
                </c:pt>
                <c:pt idx="21">
                  <c:v>Recovery Communications </c:v>
                </c:pt>
              </c:strCache>
            </c:strRef>
          </c:cat>
          <c:val>
            <c:numRef>
              <c:f>'Internal Data'!$AS$3:$AS$24</c:f>
              <c:numCache>
                <c:formatCode>General</c:formatCode>
                <c:ptCount val="22"/>
                <c:pt idx="0">
                  <c:v>0</c:v>
                </c:pt>
                <c:pt idx="1">
                  <c:v>0</c:v>
                </c:pt>
                <c:pt idx="2">
                  <c:v>0</c:v>
                </c:pt>
                <c:pt idx="3">
                  <c:v>0</c:v>
                </c:pt>
                <c:pt idx="4">
                  <c:v>0</c:v>
                </c:pt>
                <c:pt idx="5">
                  <c:v>0</c:v>
                </c:pt>
                <c:pt idx="6">
                  <c:v>0</c:v>
                </c:pt>
                <c:pt idx="7">
                  <c:v>0</c:v>
                </c:pt>
                <c:pt idx="8">
                  <c:v>0</c:v>
                </c:pt>
                <c:pt idx="9">
                  <c:v>0</c:v>
                </c:pt>
                <c:pt idx="10" formatCode="0.0">
                  <c:v>8.8010204081632644</c:v>
                </c:pt>
                <c:pt idx="11" formatCode="0.0">
                  <c:v>7.6315789473684212</c:v>
                </c:pt>
                <c:pt idx="12" formatCode="0.0">
                  <c:v>8.2222222222222214</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2-327B-4B41-9810-C5E12100E3A7}"/>
            </c:ext>
          </c:extLst>
        </c:ser>
        <c:ser>
          <c:idx val="3"/>
          <c:order val="3"/>
          <c:tx>
            <c:strRef>
              <c:f>'Internal Data'!$AT$2</c:f>
              <c:strCache>
                <c:ptCount val="1"/>
                <c:pt idx="0">
                  <c:v>Respond</c:v>
                </c:pt>
              </c:strCache>
            </c:strRef>
          </c:tx>
          <c:spPr>
            <a:solidFill>
              <a:srgbClr val="C0504D">
                <a:lumMod val="75000"/>
              </a:srgbClr>
            </a:solidFill>
          </c:spPr>
          <c:cat>
            <c:strRef>
              <c:f>'Internal Data'!$AP$3:$AP$24</c:f>
              <c:strCache>
                <c:ptCount val="22"/>
                <c:pt idx="0">
                  <c:v>Asset Management</c:v>
                </c:pt>
                <c:pt idx="1">
                  <c:v>Business Environment</c:v>
                </c:pt>
                <c:pt idx="2">
                  <c:v>Governance</c:v>
                </c:pt>
                <c:pt idx="3">
                  <c:v>Risk Assessment</c:v>
                </c:pt>
                <c:pt idx="4">
                  <c:v>Risk Management Strategy</c:v>
                </c:pt>
                <c:pt idx="5">
                  <c:v>Identity Management, Authentication, and Access Control </c:v>
                </c:pt>
                <c:pt idx="6">
                  <c:v>Awareness Training </c:v>
                </c:pt>
                <c:pt idx="7">
                  <c:v>Data Security / Protective Technology</c:v>
                </c:pt>
                <c:pt idx="8">
                  <c:v>Information Protection Processes and Procedures </c:v>
                </c:pt>
                <c:pt idx="9">
                  <c:v>Maintenance</c:v>
                </c:pt>
                <c:pt idx="10">
                  <c:v>Anomalies and Events </c:v>
                </c:pt>
                <c:pt idx="11">
                  <c:v>Security Continuous Monitoring </c:v>
                </c:pt>
                <c:pt idx="12">
                  <c:v>Detection Processes </c:v>
                </c:pt>
                <c:pt idx="13">
                  <c:v>Response Planning </c:v>
                </c:pt>
                <c:pt idx="14">
                  <c:v>Response Communications </c:v>
                </c:pt>
                <c:pt idx="15">
                  <c:v>Analysis </c:v>
                </c:pt>
                <c:pt idx="16">
                  <c:v>Mitigation</c:v>
                </c:pt>
                <c:pt idx="17">
                  <c:v>Improvements</c:v>
                </c:pt>
                <c:pt idx="18">
                  <c:v>Recovery</c:v>
                </c:pt>
                <c:pt idx="19">
                  <c:v>Recovery Planning </c:v>
                </c:pt>
                <c:pt idx="20">
                  <c:v>Recovery Improvements </c:v>
                </c:pt>
                <c:pt idx="21">
                  <c:v>Recovery Communications </c:v>
                </c:pt>
              </c:strCache>
            </c:strRef>
          </c:cat>
          <c:val>
            <c:numRef>
              <c:f>'Internal Data'!$AT$3:$AT$24</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formatCode="0.0">
                  <c:v>8.1746031746031758</c:v>
                </c:pt>
                <c:pt idx="14" formatCode="0.0">
                  <c:v>8.9473684210526319</c:v>
                </c:pt>
                <c:pt idx="15" formatCode="0.0">
                  <c:v>8.9473684210526319</c:v>
                </c:pt>
                <c:pt idx="16" formatCode="0.0">
                  <c:v>7.9347826086956506</c:v>
                </c:pt>
                <c:pt idx="17" formatCode="0.0">
                  <c:v>10</c:v>
                </c:pt>
                <c:pt idx="18">
                  <c:v>0</c:v>
                </c:pt>
                <c:pt idx="19">
                  <c:v>0</c:v>
                </c:pt>
                <c:pt idx="20">
                  <c:v>0</c:v>
                </c:pt>
                <c:pt idx="21">
                  <c:v>0</c:v>
                </c:pt>
              </c:numCache>
            </c:numRef>
          </c:val>
          <c:extLst>
            <c:ext xmlns:c16="http://schemas.microsoft.com/office/drawing/2014/chart" uri="{C3380CC4-5D6E-409C-BE32-E72D297353CC}">
              <c16:uniqueId val="{00000003-327B-4B41-9810-C5E12100E3A7}"/>
            </c:ext>
          </c:extLst>
        </c:ser>
        <c:ser>
          <c:idx val="4"/>
          <c:order val="4"/>
          <c:tx>
            <c:strRef>
              <c:f>'Internal Data'!$AU$2</c:f>
              <c:strCache>
                <c:ptCount val="1"/>
                <c:pt idx="0">
                  <c:v>Recover</c:v>
                </c:pt>
              </c:strCache>
            </c:strRef>
          </c:tx>
          <c:spPr>
            <a:solidFill>
              <a:srgbClr val="9BBB59">
                <a:lumMod val="75000"/>
              </a:srgbClr>
            </a:solidFill>
          </c:spPr>
          <c:cat>
            <c:strRef>
              <c:f>'Internal Data'!$AP$3:$AP$24</c:f>
              <c:strCache>
                <c:ptCount val="22"/>
                <c:pt idx="0">
                  <c:v>Asset Management</c:v>
                </c:pt>
                <c:pt idx="1">
                  <c:v>Business Environment</c:v>
                </c:pt>
                <c:pt idx="2">
                  <c:v>Governance</c:v>
                </c:pt>
                <c:pt idx="3">
                  <c:v>Risk Assessment</c:v>
                </c:pt>
                <c:pt idx="4">
                  <c:v>Risk Management Strategy</c:v>
                </c:pt>
                <c:pt idx="5">
                  <c:v>Identity Management, Authentication, and Access Control </c:v>
                </c:pt>
                <c:pt idx="6">
                  <c:v>Awareness Training </c:v>
                </c:pt>
                <c:pt idx="7">
                  <c:v>Data Security / Protective Technology</c:v>
                </c:pt>
                <c:pt idx="8">
                  <c:v>Information Protection Processes and Procedures </c:v>
                </c:pt>
                <c:pt idx="9">
                  <c:v>Maintenance</c:v>
                </c:pt>
                <c:pt idx="10">
                  <c:v>Anomalies and Events </c:v>
                </c:pt>
                <c:pt idx="11">
                  <c:v>Security Continuous Monitoring </c:v>
                </c:pt>
                <c:pt idx="12">
                  <c:v>Detection Processes </c:v>
                </c:pt>
                <c:pt idx="13">
                  <c:v>Response Planning </c:v>
                </c:pt>
                <c:pt idx="14">
                  <c:v>Response Communications </c:v>
                </c:pt>
                <c:pt idx="15">
                  <c:v>Analysis </c:v>
                </c:pt>
                <c:pt idx="16">
                  <c:v>Mitigation</c:v>
                </c:pt>
                <c:pt idx="17">
                  <c:v>Improvements</c:v>
                </c:pt>
                <c:pt idx="18">
                  <c:v>Recovery</c:v>
                </c:pt>
                <c:pt idx="19">
                  <c:v>Recovery Planning </c:v>
                </c:pt>
                <c:pt idx="20">
                  <c:v>Recovery Improvements </c:v>
                </c:pt>
                <c:pt idx="21">
                  <c:v>Recovery Communications </c:v>
                </c:pt>
              </c:strCache>
            </c:strRef>
          </c:cat>
          <c:val>
            <c:numRef>
              <c:f>'Internal Data'!$AU$3:$AU$24</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formatCode="0.0">
                  <c:v>8.9743589743589745</c:v>
                </c:pt>
                <c:pt idx="19" formatCode="0.0">
                  <c:v>8.0319148936170208</c:v>
                </c:pt>
                <c:pt idx="20" formatCode="0.0">
                  <c:v>10</c:v>
                </c:pt>
                <c:pt idx="21" formatCode="0.0">
                  <c:v>10</c:v>
                </c:pt>
              </c:numCache>
            </c:numRef>
          </c:val>
          <c:extLst>
            <c:ext xmlns:c16="http://schemas.microsoft.com/office/drawing/2014/chart" uri="{C3380CC4-5D6E-409C-BE32-E72D297353CC}">
              <c16:uniqueId val="{00000004-327B-4B41-9810-C5E12100E3A7}"/>
            </c:ext>
          </c:extLst>
        </c:ser>
        <c:dLbls>
          <c:showLegendKey val="0"/>
          <c:showVal val="0"/>
          <c:showCatName val="0"/>
          <c:showSerName val="0"/>
          <c:showPercent val="0"/>
          <c:showBubbleSize val="0"/>
        </c:dLbls>
        <c:axId val="-235636384"/>
        <c:axId val="-235635856"/>
      </c:radarChart>
      <c:catAx>
        <c:axId val="-235636384"/>
        <c:scaling>
          <c:orientation val="minMax"/>
        </c:scaling>
        <c:delete val="0"/>
        <c:axPos val="b"/>
        <c:majorGridlines/>
        <c:numFmt formatCode="General" sourceLinked="0"/>
        <c:majorTickMark val="out"/>
        <c:minorTickMark val="none"/>
        <c:tickLblPos val="nextTo"/>
        <c:txPr>
          <a:bodyPr/>
          <a:lstStyle/>
          <a:p>
            <a:pPr>
              <a:defRPr sz="950"/>
            </a:pPr>
            <a:endParaRPr lang="en-US"/>
          </a:p>
        </c:txPr>
        <c:crossAx val="-235635856"/>
        <c:crosses val="autoZero"/>
        <c:auto val="1"/>
        <c:lblAlgn val="ctr"/>
        <c:lblOffset val="100"/>
        <c:noMultiLvlLbl val="0"/>
      </c:catAx>
      <c:valAx>
        <c:axId val="-235635856"/>
        <c:scaling>
          <c:orientation val="minMax"/>
          <c:max val="10"/>
        </c:scaling>
        <c:delete val="0"/>
        <c:axPos val="l"/>
        <c:majorGridlines/>
        <c:numFmt formatCode="0.0" sourceLinked="1"/>
        <c:majorTickMark val="cross"/>
        <c:minorTickMark val="none"/>
        <c:tickLblPos val="nextTo"/>
        <c:crossAx val="-235636384"/>
        <c:crosses val="autoZero"/>
        <c:crossBetween val="between"/>
      </c:valAx>
    </c:plotArea>
    <c:legend>
      <c:legendPos val="r"/>
      <c:legendEntry>
        <c:idx val="0"/>
        <c:txPr>
          <a:bodyPr/>
          <a:lstStyle/>
          <a:p>
            <a:pPr>
              <a:defRPr sz="1050"/>
            </a:pPr>
            <a:endParaRPr lang="en-US"/>
          </a:p>
        </c:txPr>
      </c:legendEntry>
      <c:legendEntry>
        <c:idx val="1"/>
        <c:txPr>
          <a:bodyPr/>
          <a:lstStyle/>
          <a:p>
            <a:pPr>
              <a:defRPr sz="1050"/>
            </a:pPr>
            <a:endParaRPr lang="en-US"/>
          </a:p>
        </c:txPr>
      </c:legendEntry>
      <c:legendEntry>
        <c:idx val="2"/>
        <c:txPr>
          <a:bodyPr/>
          <a:lstStyle/>
          <a:p>
            <a:pPr>
              <a:defRPr sz="1050"/>
            </a:pPr>
            <a:endParaRPr lang="en-US"/>
          </a:p>
        </c:txPr>
      </c:legendEntry>
      <c:legendEntry>
        <c:idx val="3"/>
        <c:txPr>
          <a:bodyPr/>
          <a:lstStyle/>
          <a:p>
            <a:pPr>
              <a:defRPr sz="1050"/>
            </a:pPr>
            <a:endParaRPr lang="en-US"/>
          </a:p>
        </c:txPr>
      </c:legendEntry>
      <c:legendEntry>
        <c:idx val="4"/>
        <c:txPr>
          <a:bodyPr/>
          <a:lstStyle/>
          <a:p>
            <a:pPr>
              <a:defRPr sz="1050"/>
            </a:pPr>
            <a:endParaRPr lang="en-US"/>
          </a:p>
        </c:txPr>
      </c:legendEntry>
      <c:layout>
        <c:manualLayout>
          <c:xMode val="edge"/>
          <c:yMode val="edge"/>
          <c:x val="0.27347584724905211"/>
          <c:y val="0.89883156383980467"/>
          <c:w val="0.45736259909410953"/>
          <c:h val="0.10048481691367439"/>
        </c:manualLayout>
      </c:layout>
      <c:overlay val="0"/>
      <c:txPr>
        <a:bodyPr/>
        <a:lstStyle/>
        <a:p>
          <a:pPr>
            <a:defRPr sz="1050"/>
          </a:pPr>
          <a:endParaRPr lang="en-US"/>
        </a:p>
      </c:txPr>
    </c:legend>
    <c:plotVisOnly val="1"/>
    <c:dispBlanksAs val="gap"/>
    <c:showDLblsOverMax val="0"/>
  </c:chart>
  <c:spPr>
    <a:ln>
      <a:noFill/>
    </a:ln>
  </c:spPr>
  <c:txPr>
    <a:bodyPr/>
    <a:lstStyle/>
    <a:p>
      <a:pPr>
        <a:defRPr sz="1050"/>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80" b="1" i="0" u="none" strike="noStrike" kern="1200" cap="all" spc="50" baseline="0">
                <a:solidFill>
                  <a:schemeClr val="tx1">
                    <a:lumMod val="65000"/>
                    <a:lumOff val="35000"/>
                  </a:schemeClr>
                </a:solidFill>
                <a:latin typeface="+mn-lt"/>
                <a:ea typeface="+mn-ea"/>
                <a:cs typeface="+mn-cs"/>
              </a:defRPr>
            </a:pPr>
            <a:r>
              <a:rPr lang="en-US"/>
              <a:t>% Achieved</a:t>
            </a:r>
          </a:p>
        </c:rich>
      </c:tx>
      <c:overlay val="0"/>
      <c:spPr>
        <a:noFill/>
        <a:ln>
          <a:noFill/>
        </a:ln>
        <a:effectLst/>
      </c:spPr>
      <c:txPr>
        <a:bodyPr rot="0" spcFirstLastPara="1" vertOverflow="ellipsis" vert="horz" wrap="square" anchor="ctr" anchorCtr="1"/>
        <a:lstStyle/>
        <a:p>
          <a:pPr>
            <a:defRPr sz="168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'Internal Data'!$BX$2</c:f>
              <c:strCache>
                <c:ptCount val="1"/>
                <c:pt idx="0">
                  <c:v>% Achieved</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'Internal Data'!$BW$3:$BW$20</c:f>
              <c:strCache>
                <c:ptCount val="18"/>
                <c:pt idx="0">
                  <c:v>Resiliency</c:v>
                </c:pt>
                <c:pt idx="1">
                  <c:v>Testing</c:v>
                </c:pt>
                <c:pt idx="2">
                  <c:v>DR Planning</c:v>
                </c:pt>
                <c:pt idx="3">
                  <c:v>Security</c:v>
                </c:pt>
                <c:pt idx="4">
                  <c:v>Infrastructure</c:v>
                </c:pt>
                <c:pt idx="5">
                  <c:v>Documentation</c:v>
                </c:pt>
                <c:pt idx="6">
                  <c:v>Procedure</c:v>
                </c:pt>
                <c:pt idx="7">
                  <c:v>Governance</c:v>
                </c:pt>
                <c:pt idx="8">
                  <c:v>Hardware</c:v>
                </c:pt>
                <c:pt idx="9">
                  <c:v>Software</c:v>
                </c:pt>
                <c:pt idx="10">
                  <c:v>Backup</c:v>
                </c:pt>
                <c:pt idx="11">
                  <c:v>Financial Impact</c:v>
                </c:pt>
                <c:pt idx="12">
                  <c:v>Efficiency</c:v>
                </c:pt>
                <c:pt idx="13">
                  <c:v>Threat Intelligence</c:v>
                </c:pt>
                <c:pt idx="14">
                  <c:v>Run Books</c:v>
                </c:pt>
                <c:pt idx="15">
                  <c:v>Zero Trust</c:v>
                </c:pt>
                <c:pt idx="16">
                  <c:v>Identity Management</c:v>
                </c:pt>
                <c:pt idx="17">
                  <c:v>Best Practice</c:v>
                </c:pt>
              </c:strCache>
            </c:strRef>
          </c:cat>
          <c:val>
            <c:numRef>
              <c:f>'Internal Data'!$BX$3:$BX$20</c:f>
              <c:numCache>
                <c:formatCode>0%</c:formatCode>
                <c:ptCount val="18"/>
                <c:pt idx="0">
                  <c:v>0.70238095238095233</c:v>
                </c:pt>
                <c:pt idx="1">
                  <c:v>0.78125</c:v>
                </c:pt>
                <c:pt idx="2">
                  <c:v>0.35714285714285715</c:v>
                </c:pt>
                <c:pt idx="3">
                  <c:v>0.75862068965517238</c:v>
                </c:pt>
                <c:pt idx="4">
                  <c:v>0.94444444444444442</c:v>
                </c:pt>
                <c:pt idx="5">
                  <c:v>0.7142857142857143</c:v>
                </c:pt>
                <c:pt idx="6">
                  <c:v>0.79296875</c:v>
                </c:pt>
                <c:pt idx="7">
                  <c:v>0.64130434782608692</c:v>
                </c:pt>
                <c:pt idx="8">
                  <c:v>0.88888888888888884</c:v>
                </c:pt>
                <c:pt idx="9">
                  <c:v>0.83333333333333337</c:v>
                </c:pt>
                <c:pt idx="10">
                  <c:v>0.82894736842105265</c:v>
                </c:pt>
                <c:pt idx="11">
                  <c:v>0.42857142857142855</c:v>
                </c:pt>
                <c:pt idx="12">
                  <c:v>0.46153846153846156</c:v>
                </c:pt>
                <c:pt idx="13">
                  <c:v>0.76470588235294112</c:v>
                </c:pt>
                <c:pt idx="14">
                  <c:v>0.8928571428571429</c:v>
                </c:pt>
                <c:pt idx="15">
                  <c:v>0.7</c:v>
                </c:pt>
                <c:pt idx="16">
                  <c:v>0.875</c:v>
                </c:pt>
                <c:pt idx="17">
                  <c:v>0.85576923076923073</c:v>
                </c:pt>
              </c:numCache>
            </c:numRef>
          </c:val>
          <c:extLst>
            <c:ext xmlns:c16="http://schemas.microsoft.com/office/drawing/2014/chart" uri="{C3380CC4-5D6E-409C-BE32-E72D297353CC}">
              <c16:uniqueId val="{00000000-C6F4-7C46-9BCD-67567EE3279B}"/>
            </c:ext>
          </c:extLst>
        </c:ser>
        <c:dLbls>
          <c:dLblPos val="inEnd"/>
          <c:showLegendKey val="0"/>
          <c:showVal val="1"/>
          <c:showCatName val="0"/>
          <c:showSerName val="0"/>
          <c:showPercent val="0"/>
          <c:showBubbleSize val="0"/>
        </c:dLbls>
        <c:gapWidth val="326"/>
        <c:overlap val="-58"/>
        <c:axId val="1096833952"/>
        <c:axId val="1097541008"/>
      </c:barChart>
      <c:catAx>
        <c:axId val="1096833952"/>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97541008"/>
        <c:crossesAt val="0"/>
        <c:auto val="1"/>
        <c:lblAlgn val="ctr"/>
        <c:lblOffset val="100"/>
        <c:noMultiLvlLbl val="0"/>
      </c:catAx>
      <c:valAx>
        <c:axId val="1097541008"/>
        <c:scaling>
          <c:orientation val="minMax"/>
          <c:max val="1"/>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96833952"/>
        <c:crosses val="autoZero"/>
        <c:crossBetween val="between"/>
      </c:valAx>
      <c:spPr>
        <a:noFill/>
        <a:ln>
          <a:noFill/>
        </a:ln>
        <a:effectLst/>
      </c:spPr>
    </c:plotArea>
    <c:plotVisOnly val="1"/>
    <c:dispBlanksAs val="gap"/>
    <c:showDLblsOverMax val="0"/>
    <c:extLst/>
  </c:chart>
  <c:spPr>
    <a:solidFill>
      <a:schemeClr val="bg1"/>
    </a:solidFill>
    <a:ln w="9525" cap="flat" cmpd="sng" algn="ctr">
      <a:noFill/>
      <a:round/>
    </a:ln>
    <a:effectLst/>
  </c:spPr>
  <c:txPr>
    <a:bodyPr/>
    <a:lstStyle/>
    <a:p>
      <a:pPr>
        <a:defRPr sz="1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a:t>Ransomware</a:t>
            </a:r>
            <a:r>
              <a:rPr lang="en-US" baseline="0"/>
              <a:t> % Achieved</a:t>
            </a:r>
            <a:endParaRPr lang="en-US"/>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0B050"/>
              </a:solidFill>
              <a:ln w="19050">
                <a:solidFill>
                  <a:schemeClr val="lt1"/>
                </a:solidFill>
              </a:ln>
              <a:effectLst/>
            </c:spPr>
            <c:extLst>
              <c:ext xmlns:c16="http://schemas.microsoft.com/office/drawing/2014/chart" uri="{C3380CC4-5D6E-409C-BE32-E72D297353CC}">
                <c16:uniqueId val="{00000001-AFD3-6D46-A75F-33D62EF913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D3-6D46-A75F-33D62EF91301}"/>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'Internal Data'!$BC$8:$BC$9</c:f>
              <c:strCache>
                <c:ptCount val="2"/>
                <c:pt idx="0">
                  <c:v>Achieved</c:v>
                </c:pt>
                <c:pt idx="1">
                  <c:v>Missing</c:v>
                </c:pt>
              </c:strCache>
            </c:strRef>
          </c:cat>
          <c:val>
            <c:numRef>
              <c:f>'Internal Data'!$BD$8:$BD$9</c:f>
              <c:numCache>
                <c:formatCode>0%</c:formatCode>
                <c:ptCount val="2"/>
                <c:pt idx="0">
                  <c:v>0.82692307692307687</c:v>
                </c:pt>
                <c:pt idx="1">
                  <c:v>0.17307692307692307</c:v>
                </c:pt>
              </c:numCache>
            </c:numRef>
          </c:val>
          <c:extLst>
            <c:ext xmlns:c16="http://schemas.microsoft.com/office/drawing/2014/chart" uri="{C3380CC4-5D6E-409C-BE32-E72D297353CC}">
              <c16:uniqueId val="{00000004-AFD3-6D46-A75F-33D62EF9130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A4C38C8-E365-C945-B1F4-E5EDE71C498A}" type="doc">
      <dgm:prSet loTypeId="urn:microsoft.com/office/officeart/2005/8/layout/vProcess5" loCatId="" qsTypeId="urn:microsoft.com/office/officeart/2005/8/quickstyle/simple4" qsCatId="simple" csTypeId="urn:microsoft.com/office/officeart/2005/8/colors/accent1_2" csCatId="accent1" phldr="1"/>
      <dgm:spPr/>
      <dgm:t>
        <a:bodyPr/>
        <a:lstStyle/>
        <a:p>
          <a:endParaRPr lang="en-US"/>
        </a:p>
      </dgm:t>
    </dgm:pt>
    <dgm:pt modelId="{CC747A05-5684-6940-9E86-D73798FE7937}">
      <dgm:prSet phldrT="[Text]" custT="1"/>
      <dgm:spPr/>
      <dgm:t>
        <a:bodyPr/>
        <a:lstStyle/>
        <a:p>
          <a:r>
            <a:rPr lang="en-US" sz="2000"/>
            <a:t>Initial</a:t>
          </a:r>
        </a:p>
        <a:p>
          <a:r>
            <a:rPr lang="en-US" sz="1100"/>
            <a:t>Scores: 0 - 2.99</a:t>
          </a:r>
        </a:p>
      </dgm:t>
    </dgm:pt>
    <dgm:pt modelId="{DC646CD6-4EB8-8B4A-A0DF-CD244B146825}" type="parTrans" cxnId="{1D16C376-9F61-134B-9474-2627D487C4B7}">
      <dgm:prSet/>
      <dgm:spPr/>
      <dgm:t>
        <a:bodyPr/>
        <a:lstStyle/>
        <a:p>
          <a:endParaRPr lang="en-US"/>
        </a:p>
      </dgm:t>
    </dgm:pt>
    <dgm:pt modelId="{2F0E7B29-15CE-EF49-B71F-226861AD8EE7}" type="sibTrans" cxnId="{1D16C376-9F61-134B-9474-2627D487C4B7}">
      <dgm:prSet/>
      <dgm:spPr/>
      <dgm:t>
        <a:bodyPr/>
        <a:lstStyle/>
        <a:p>
          <a:endParaRPr lang="en-US"/>
        </a:p>
      </dgm:t>
    </dgm:pt>
    <dgm:pt modelId="{9D11007D-5C7B-2C47-B082-D5E77A775F62}">
      <dgm:prSet phldrT="[Text]" custT="1"/>
      <dgm:spPr/>
      <dgm:t>
        <a:bodyPr/>
        <a:lstStyle/>
        <a:p>
          <a:r>
            <a:rPr lang="en-US" sz="2000"/>
            <a:t>Mature</a:t>
          </a:r>
        </a:p>
        <a:p>
          <a:r>
            <a:rPr lang="en-US" sz="1100"/>
            <a:t>Scores: 8.00 - 9.99</a:t>
          </a:r>
        </a:p>
      </dgm:t>
    </dgm:pt>
    <dgm:pt modelId="{1B160A0C-DD30-9944-8DB4-46C9388841E6}" type="parTrans" cxnId="{16BA7FA9-3F68-C342-81A1-F2E3814F17B1}">
      <dgm:prSet/>
      <dgm:spPr/>
      <dgm:t>
        <a:bodyPr/>
        <a:lstStyle/>
        <a:p>
          <a:endParaRPr lang="en-US"/>
        </a:p>
      </dgm:t>
    </dgm:pt>
    <dgm:pt modelId="{34D02A13-B4C3-F549-9B2A-381AEB855320}" type="sibTrans" cxnId="{16BA7FA9-3F68-C342-81A1-F2E3814F17B1}">
      <dgm:prSet/>
      <dgm:spPr/>
      <dgm:t>
        <a:bodyPr/>
        <a:lstStyle/>
        <a:p>
          <a:endParaRPr lang="en-US"/>
        </a:p>
      </dgm:t>
    </dgm:pt>
    <dgm:pt modelId="{1E5836AC-8F68-0941-8241-DAEB2E24CC93}">
      <dgm:prSet phldrT="[Text]" custT="1"/>
      <dgm:spPr/>
      <dgm:t>
        <a:bodyPr/>
        <a:lstStyle/>
        <a:p>
          <a:r>
            <a:rPr lang="en-US" sz="2000"/>
            <a:t>Leading</a:t>
          </a:r>
        </a:p>
        <a:p>
          <a:r>
            <a:rPr lang="en-US" sz="1100"/>
            <a:t>Scores: 10</a:t>
          </a:r>
        </a:p>
      </dgm:t>
    </dgm:pt>
    <dgm:pt modelId="{8D55E58E-DBF0-B644-A3D3-8802E76AF9B3}" type="parTrans" cxnId="{AF5059A0-C94D-E846-A48A-C9F080DAB412}">
      <dgm:prSet/>
      <dgm:spPr/>
      <dgm:t>
        <a:bodyPr/>
        <a:lstStyle/>
        <a:p>
          <a:endParaRPr lang="en-US"/>
        </a:p>
      </dgm:t>
    </dgm:pt>
    <dgm:pt modelId="{86932499-8D39-3D4F-A2EE-F232F2FC4057}" type="sibTrans" cxnId="{AF5059A0-C94D-E846-A48A-C9F080DAB412}">
      <dgm:prSet/>
      <dgm:spPr/>
      <dgm:t>
        <a:bodyPr/>
        <a:lstStyle/>
        <a:p>
          <a:endParaRPr lang="en-US"/>
        </a:p>
      </dgm:t>
    </dgm:pt>
    <dgm:pt modelId="{80E9195F-B77D-F642-BD18-22752C93F978}">
      <dgm:prSet phldrT="[Text]" custT="1"/>
      <dgm:spPr/>
      <dgm:t>
        <a:bodyPr/>
        <a:lstStyle/>
        <a:p>
          <a:r>
            <a:rPr lang="en-US" sz="2000"/>
            <a:t>Developing</a:t>
          </a:r>
        </a:p>
        <a:p>
          <a:r>
            <a:rPr lang="en-US" sz="1100"/>
            <a:t>Scores: 3.00 - 5.99</a:t>
          </a:r>
        </a:p>
      </dgm:t>
    </dgm:pt>
    <dgm:pt modelId="{0EDCC5DE-6EB7-E847-8879-B0FC54D73123}" type="parTrans" cxnId="{F20DFB48-333E-D941-87B4-4CF25D4A2544}">
      <dgm:prSet/>
      <dgm:spPr/>
      <dgm:t>
        <a:bodyPr/>
        <a:lstStyle/>
        <a:p>
          <a:endParaRPr lang="en-US"/>
        </a:p>
      </dgm:t>
    </dgm:pt>
    <dgm:pt modelId="{BB92917A-0DF6-764C-BC2F-A9D37948B18E}" type="sibTrans" cxnId="{F20DFB48-333E-D941-87B4-4CF25D4A2544}">
      <dgm:prSet/>
      <dgm:spPr/>
      <dgm:t>
        <a:bodyPr/>
        <a:lstStyle/>
        <a:p>
          <a:endParaRPr lang="en-US"/>
        </a:p>
      </dgm:t>
    </dgm:pt>
    <dgm:pt modelId="{23E6E7EF-53C1-F84C-BFE8-09D4B7637354}">
      <dgm:prSet phldrT="[Text]" custT="1"/>
      <dgm:spPr/>
      <dgm:t>
        <a:bodyPr/>
        <a:lstStyle/>
        <a:p>
          <a:r>
            <a:rPr lang="en-US" sz="2000"/>
            <a:t>Practicing</a:t>
          </a:r>
        </a:p>
        <a:p>
          <a:r>
            <a:rPr lang="en-US" sz="1100"/>
            <a:t>Scores: 6.00 - 7.99</a:t>
          </a:r>
        </a:p>
      </dgm:t>
    </dgm:pt>
    <dgm:pt modelId="{DB34D7D5-128A-4041-BE61-8A74AB757681}" type="parTrans" cxnId="{6F56B406-32A2-DF4E-BBB9-F43619EC62D5}">
      <dgm:prSet/>
      <dgm:spPr/>
      <dgm:t>
        <a:bodyPr/>
        <a:lstStyle/>
        <a:p>
          <a:endParaRPr lang="en-US"/>
        </a:p>
      </dgm:t>
    </dgm:pt>
    <dgm:pt modelId="{ADB76E41-53D5-0342-973A-D177FCD34DE6}" type="sibTrans" cxnId="{6F56B406-32A2-DF4E-BBB9-F43619EC62D5}">
      <dgm:prSet/>
      <dgm:spPr/>
      <dgm:t>
        <a:bodyPr/>
        <a:lstStyle/>
        <a:p>
          <a:endParaRPr lang="en-US"/>
        </a:p>
      </dgm:t>
    </dgm:pt>
    <dgm:pt modelId="{003B0960-0923-4443-A175-F66DB347C5E3}" type="pres">
      <dgm:prSet presAssocID="{AA4C38C8-E365-C945-B1F4-E5EDE71C498A}" presName="outerComposite" presStyleCnt="0">
        <dgm:presLayoutVars>
          <dgm:chMax val="5"/>
          <dgm:dir/>
          <dgm:resizeHandles val="exact"/>
        </dgm:presLayoutVars>
      </dgm:prSet>
      <dgm:spPr/>
    </dgm:pt>
    <dgm:pt modelId="{FD32CFD3-5D00-AC4E-B91C-BD5227FF0594}" type="pres">
      <dgm:prSet presAssocID="{AA4C38C8-E365-C945-B1F4-E5EDE71C498A}" presName="dummyMaxCanvas" presStyleCnt="0">
        <dgm:presLayoutVars/>
      </dgm:prSet>
      <dgm:spPr/>
    </dgm:pt>
    <dgm:pt modelId="{458202ED-D05C-7347-B7B5-AFF37807ED50}" type="pres">
      <dgm:prSet presAssocID="{AA4C38C8-E365-C945-B1F4-E5EDE71C498A}" presName="FiveNodes_1" presStyleLbl="node1" presStyleIdx="0" presStyleCnt="5" custScaleY="90343">
        <dgm:presLayoutVars>
          <dgm:bulletEnabled val="1"/>
        </dgm:presLayoutVars>
      </dgm:prSet>
      <dgm:spPr/>
    </dgm:pt>
    <dgm:pt modelId="{8F6D16B4-D790-AD44-ADEA-D89D043BFE02}" type="pres">
      <dgm:prSet presAssocID="{AA4C38C8-E365-C945-B1F4-E5EDE71C498A}" presName="FiveNodes_2" presStyleLbl="node1" presStyleIdx="1" presStyleCnt="5" custLinFactNeighborX="-473" custLinFactNeighborY="-5527">
        <dgm:presLayoutVars>
          <dgm:bulletEnabled val="1"/>
        </dgm:presLayoutVars>
      </dgm:prSet>
      <dgm:spPr/>
    </dgm:pt>
    <dgm:pt modelId="{FEB98FC6-8689-6E4A-ACF6-B4F2C4731210}" type="pres">
      <dgm:prSet presAssocID="{AA4C38C8-E365-C945-B1F4-E5EDE71C498A}" presName="FiveNodes_3" presStyleLbl="node1" presStyleIdx="2" presStyleCnt="5" custLinFactNeighborX="-8" custLinFactNeighborY="-5491">
        <dgm:presLayoutVars>
          <dgm:bulletEnabled val="1"/>
        </dgm:presLayoutVars>
      </dgm:prSet>
      <dgm:spPr/>
    </dgm:pt>
    <dgm:pt modelId="{961AB8F5-21F5-A343-B7DF-5680B4EC27BC}" type="pres">
      <dgm:prSet presAssocID="{AA4C38C8-E365-C945-B1F4-E5EDE71C498A}" presName="FiveNodes_4" presStyleLbl="node1" presStyleIdx="3" presStyleCnt="5" custLinFactNeighborX="1261" custLinFactNeighborY="-641">
        <dgm:presLayoutVars>
          <dgm:bulletEnabled val="1"/>
        </dgm:presLayoutVars>
      </dgm:prSet>
      <dgm:spPr/>
    </dgm:pt>
    <dgm:pt modelId="{C3A0DA76-1C32-5447-86BA-4147A2B5A7AD}" type="pres">
      <dgm:prSet presAssocID="{AA4C38C8-E365-C945-B1F4-E5EDE71C498A}" presName="FiveNodes_5" presStyleLbl="node1" presStyleIdx="4" presStyleCnt="5" custLinFactNeighborX="1853">
        <dgm:presLayoutVars>
          <dgm:bulletEnabled val="1"/>
        </dgm:presLayoutVars>
      </dgm:prSet>
      <dgm:spPr/>
    </dgm:pt>
    <dgm:pt modelId="{20A0BDBF-170A-D347-B403-A96DBE008C90}" type="pres">
      <dgm:prSet presAssocID="{AA4C38C8-E365-C945-B1F4-E5EDE71C498A}" presName="FiveConn_1-2" presStyleLbl="fgAccFollowNode1" presStyleIdx="0" presStyleCnt="4" custAng="10800000" custScaleX="91145" custScaleY="89311" custLinFactNeighborX="-1433" custLinFactNeighborY="-12896">
        <dgm:presLayoutVars>
          <dgm:bulletEnabled val="1"/>
        </dgm:presLayoutVars>
      </dgm:prSet>
      <dgm:spPr/>
    </dgm:pt>
    <dgm:pt modelId="{8D907173-A818-BE40-979A-2E8D355E0244}" type="pres">
      <dgm:prSet presAssocID="{AA4C38C8-E365-C945-B1F4-E5EDE71C498A}" presName="FiveConn_2-3" presStyleLbl="fgAccFollowNode1" presStyleIdx="1" presStyleCnt="4" custAng="10800000" custScaleX="90493" custScaleY="91367">
        <dgm:presLayoutVars>
          <dgm:bulletEnabled val="1"/>
        </dgm:presLayoutVars>
      </dgm:prSet>
      <dgm:spPr/>
    </dgm:pt>
    <dgm:pt modelId="{E683170F-6B83-BE44-A037-15E5692FC645}" type="pres">
      <dgm:prSet presAssocID="{AA4C38C8-E365-C945-B1F4-E5EDE71C498A}" presName="FiveConn_3-4" presStyleLbl="fgAccFollowNode1" presStyleIdx="2" presStyleCnt="4" custAng="10800000" custScaleX="86975" custScaleY="84222">
        <dgm:presLayoutVars>
          <dgm:bulletEnabled val="1"/>
        </dgm:presLayoutVars>
      </dgm:prSet>
      <dgm:spPr/>
    </dgm:pt>
    <dgm:pt modelId="{7533D47E-2741-7845-BD2D-C30924484A37}" type="pres">
      <dgm:prSet presAssocID="{AA4C38C8-E365-C945-B1F4-E5EDE71C498A}" presName="FiveConn_4-5" presStyleLbl="fgAccFollowNode1" presStyleIdx="3" presStyleCnt="4" custAng="10800000" custScaleX="86323" custScaleY="85725">
        <dgm:presLayoutVars>
          <dgm:bulletEnabled val="1"/>
        </dgm:presLayoutVars>
      </dgm:prSet>
      <dgm:spPr/>
    </dgm:pt>
    <dgm:pt modelId="{8CBA946E-9655-A24B-B1C7-228824796FA8}" type="pres">
      <dgm:prSet presAssocID="{AA4C38C8-E365-C945-B1F4-E5EDE71C498A}" presName="FiveNodes_1_text" presStyleLbl="node1" presStyleIdx="4" presStyleCnt="5">
        <dgm:presLayoutVars>
          <dgm:bulletEnabled val="1"/>
        </dgm:presLayoutVars>
      </dgm:prSet>
      <dgm:spPr/>
    </dgm:pt>
    <dgm:pt modelId="{853664B8-BB65-EF4B-8924-644695B9C44F}" type="pres">
      <dgm:prSet presAssocID="{AA4C38C8-E365-C945-B1F4-E5EDE71C498A}" presName="FiveNodes_2_text" presStyleLbl="node1" presStyleIdx="4" presStyleCnt="5">
        <dgm:presLayoutVars>
          <dgm:bulletEnabled val="1"/>
        </dgm:presLayoutVars>
      </dgm:prSet>
      <dgm:spPr/>
    </dgm:pt>
    <dgm:pt modelId="{3034E924-9DBC-DB40-A443-10669A2D69B4}" type="pres">
      <dgm:prSet presAssocID="{AA4C38C8-E365-C945-B1F4-E5EDE71C498A}" presName="FiveNodes_3_text" presStyleLbl="node1" presStyleIdx="4" presStyleCnt="5">
        <dgm:presLayoutVars>
          <dgm:bulletEnabled val="1"/>
        </dgm:presLayoutVars>
      </dgm:prSet>
      <dgm:spPr/>
    </dgm:pt>
    <dgm:pt modelId="{29C1B52C-9B61-3142-8193-4F8C26C86E94}" type="pres">
      <dgm:prSet presAssocID="{AA4C38C8-E365-C945-B1F4-E5EDE71C498A}" presName="FiveNodes_4_text" presStyleLbl="node1" presStyleIdx="4" presStyleCnt="5">
        <dgm:presLayoutVars>
          <dgm:bulletEnabled val="1"/>
        </dgm:presLayoutVars>
      </dgm:prSet>
      <dgm:spPr/>
    </dgm:pt>
    <dgm:pt modelId="{EF8A3B97-781C-134F-9847-528BC6F6DEB1}" type="pres">
      <dgm:prSet presAssocID="{AA4C38C8-E365-C945-B1F4-E5EDE71C498A}" presName="FiveNodes_5_text" presStyleLbl="node1" presStyleIdx="4" presStyleCnt="5">
        <dgm:presLayoutVars>
          <dgm:bulletEnabled val="1"/>
        </dgm:presLayoutVars>
      </dgm:prSet>
      <dgm:spPr/>
    </dgm:pt>
  </dgm:ptLst>
  <dgm:cxnLst>
    <dgm:cxn modelId="{6F56B406-32A2-DF4E-BBB9-F43619EC62D5}" srcId="{AA4C38C8-E365-C945-B1F4-E5EDE71C498A}" destId="{23E6E7EF-53C1-F84C-BFE8-09D4B7637354}" srcOrd="2" destOrd="0" parTransId="{DB34D7D5-128A-4041-BE61-8A74AB757681}" sibTransId="{ADB76E41-53D5-0342-973A-D177FCD34DE6}"/>
    <dgm:cxn modelId="{687C3C21-7CCD-674E-A1C8-43CC7A061D3D}" type="presOf" srcId="{AA4C38C8-E365-C945-B1F4-E5EDE71C498A}" destId="{003B0960-0923-4443-A175-F66DB347C5E3}" srcOrd="0" destOrd="0" presId="urn:microsoft.com/office/officeart/2005/8/layout/vProcess5"/>
    <dgm:cxn modelId="{19F40F26-6DA1-4748-A61D-1AF0E78674D2}" type="presOf" srcId="{ADB76E41-53D5-0342-973A-D177FCD34DE6}" destId="{E683170F-6B83-BE44-A037-15E5692FC645}" srcOrd="0" destOrd="0" presId="urn:microsoft.com/office/officeart/2005/8/layout/vProcess5"/>
    <dgm:cxn modelId="{A5F37B39-5395-8846-ABD3-5D2C865368E0}" type="presOf" srcId="{80E9195F-B77D-F642-BD18-22752C93F978}" destId="{29C1B52C-9B61-3142-8193-4F8C26C86E94}" srcOrd="1" destOrd="0" presId="urn:microsoft.com/office/officeart/2005/8/layout/vProcess5"/>
    <dgm:cxn modelId="{B3490E63-6549-D44E-A69A-4D16EF68C3FE}" type="presOf" srcId="{BB92917A-0DF6-764C-BC2F-A9D37948B18E}" destId="{7533D47E-2741-7845-BD2D-C30924484A37}" srcOrd="0" destOrd="0" presId="urn:microsoft.com/office/officeart/2005/8/layout/vProcess5"/>
    <dgm:cxn modelId="{F20DFB48-333E-D941-87B4-4CF25D4A2544}" srcId="{AA4C38C8-E365-C945-B1F4-E5EDE71C498A}" destId="{80E9195F-B77D-F642-BD18-22752C93F978}" srcOrd="3" destOrd="0" parTransId="{0EDCC5DE-6EB7-E847-8879-B0FC54D73123}" sibTransId="{BB92917A-0DF6-764C-BC2F-A9D37948B18E}"/>
    <dgm:cxn modelId="{8E2E8B72-6102-8E43-A0F9-CBF4AEF50E42}" type="presOf" srcId="{CC747A05-5684-6940-9E86-D73798FE7937}" destId="{EF8A3B97-781C-134F-9847-528BC6F6DEB1}" srcOrd="1" destOrd="0" presId="urn:microsoft.com/office/officeart/2005/8/layout/vProcess5"/>
    <dgm:cxn modelId="{1D16C376-9F61-134B-9474-2627D487C4B7}" srcId="{AA4C38C8-E365-C945-B1F4-E5EDE71C498A}" destId="{CC747A05-5684-6940-9E86-D73798FE7937}" srcOrd="4" destOrd="0" parTransId="{DC646CD6-4EB8-8B4A-A0DF-CD244B146825}" sibTransId="{2F0E7B29-15CE-EF49-B71F-226861AD8EE7}"/>
    <dgm:cxn modelId="{9A2CCB90-D4D7-0849-B121-2F93C81232C2}" type="presOf" srcId="{1E5836AC-8F68-0941-8241-DAEB2E24CC93}" destId="{8CBA946E-9655-A24B-B1C7-228824796FA8}" srcOrd="1" destOrd="0" presId="urn:microsoft.com/office/officeart/2005/8/layout/vProcess5"/>
    <dgm:cxn modelId="{58AF7F9A-CAE9-064C-BF64-51D3E34FB541}" type="presOf" srcId="{80E9195F-B77D-F642-BD18-22752C93F978}" destId="{961AB8F5-21F5-A343-B7DF-5680B4EC27BC}" srcOrd="0" destOrd="0" presId="urn:microsoft.com/office/officeart/2005/8/layout/vProcess5"/>
    <dgm:cxn modelId="{AF5059A0-C94D-E846-A48A-C9F080DAB412}" srcId="{AA4C38C8-E365-C945-B1F4-E5EDE71C498A}" destId="{1E5836AC-8F68-0941-8241-DAEB2E24CC93}" srcOrd="0" destOrd="0" parTransId="{8D55E58E-DBF0-B644-A3D3-8802E76AF9B3}" sibTransId="{86932499-8D39-3D4F-A2EE-F232F2FC4057}"/>
    <dgm:cxn modelId="{F3CCF1A1-1D75-2F47-B8C9-B27CFE8D7359}" type="presOf" srcId="{23E6E7EF-53C1-F84C-BFE8-09D4B7637354}" destId="{3034E924-9DBC-DB40-A443-10669A2D69B4}" srcOrd="1" destOrd="0" presId="urn:microsoft.com/office/officeart/2005/8/layout/vProcess5"/>
    <dgm:cxn modelId="{16BA7FA9-3F68-C342-81A1-F2E3814F17B1}" srcId="{AA4C38C8-E365-C945-B1F4-E5EDE71C498A}" destId="{9D11007D-5C7B-2C47-B082-D5E77A775F62}" srcOrd="1" destOrd="0" parTransId="{1B160A0C-DD30-9944-8DB4-46C9388841E6}" sibTransId="{34D02A13-B4C3-F549-9B2A-381AEB855320}"/>
    <dgm:cxn modelId="{3729C7AC-05BE-384F-A651-65B1FC3C884F}" type="presOf" srcId="{86932499-8D39-3D4F-A2EE-F232F2FC4057}" destId="{20A0BDBF-170A-D347-B403-A96DBE008C90}" srcOrd="0" destOrd="0" presId="urn:microsoft.com/office/officeart/2005/8/layout/vProcess5"/>
    <dgm:cxn modelId="{657173B4-9607-8B42-BE94-83BF76786F78}" type="presOf" srcId="{CC747A05-5684-6940-9E86-D73798FE7937}" destId="{C3A0DA76-1C32-5447-86BA-4147A2B5A7AD}" srcOrd="0" destOrd="0" presId="urn:microsoft.com/office/officeart/2005/8/layout/vProcess5"/>
    <dgm:cxn modelId="{DCD539BE-1DD4-A64E-AD46-BDE260528172}" type="presOf" srcId="{23E6E7EF-53C1-F84C-BFE8-09D4B7637354}" destId="{FEB98FC6-8689-6E4A-ACF6-B4F2C4731210}" srcOrd="0" destOrd="0" presId="urn:microsoft.com/office/officeart/2005/8/layout/vProcess5"/>
    <dgm:cxn modelId="{7F0DE8CA-ABCE-ED4F-A275-00CE782DE068}" type="presOf" srcId="{1E5836AC-8F68-0941-8241-DAEB2E24CC93}" destId="{458202ED-D05C-7347-B7B5-AFF37807ED50}" srcOrd="0" destOrd="0" presId="urn:microsoft.com/office/officeart/2005/8/layout/vProcess5"/>
    <dgm:cxn modelId="{1554A0D7-BB6F-844E-B04A-727E0E8287A0}" type="presOf" srcId="{34D02A13-B4C3-F549-9B2A-381AEB855320}" destId="{8D907173-A818-BE40-979A-2E8D355E0244}" srcOrd="0" destOrd="0" presId="urn:microsoft.com/office/officeart/2005/8/layout/vProcess5"/>
    <dgm:cxn modelId="{A95450F0-8E62-A747-84A0-A959469ABDC8}" type="presOf" srcId="{9D11007D-5C7B-2C47-B082-D5E77A775F62}" destId="{8F6D16B4-D790-AD44-ADEA-D89D043BFE02}" srcOrd="0" destOrd="0" presId="urn:microsoft.com/office/officeart/2005/8/layout/vProcess5"/>
    <dgm:cxn modelId="{3400F4F4-113E-D44F-8CE6-684F877B4FE8}" type="presOf" srcId="{9D11007D-5C7B-2C47-B082-D5E77A775F62}" destId="{853664B8-BB65-EF4B-8924-644695B9C44F}" srcOrd="1" destOrd="0" presId="urn:microsoft.com/office/officeart/2005/8/layout/vProcess5"/>
    <dgm:cxn modelId="{63C59362-29C8-954B-9935-3EC56AB33A4B}" type="presParOf" srcId="{003B0960-0923-4443-A175-F66DB347C5E3}" destId="{FD32CFD3-5D00-AC4E-B91C-BD5227FF0594}" srcOrd="0" destOrd="0" presId="urn:microsoft.com/office/officeart/2005/8/layout/vProcess5"/>
    <dgm:cxn modelId="{85E56B4F-AAF1-C745-B6E7-9D3B58E24787}" type="presParOf" srcId="{003B0960-0923-4443-A175-F66DB347C5E3}" destId="{458202ED-D05C-7347-B7B5-AFF37807ED50}" srcOrd="1" destOrd="0" presId="urn:microsoft.com/office/officeart/2005/8/layout/vProcess5"/>
    <dgm:cxn modelId="{25FDF9C4-E390-384D-B134-3E230DA12A30}" type="presParOf" srcId="{003B0960-0923-4443-A175-F66DB347C5E3}" destId="{8F6D16B4-D790-AD44-ADEA-D89D043BFE02}" srcOrd="2" destOrd="0" presId="urn:microsoft.com/office/officeart/2005/8/layout/vProcess5"/>
    <dgm:cxn modelId="{3B46B46F-A922-5341-AD47-A8185E7E45A0}" type="presParOf" srcId="{003B0960-0923-4443-A175-F66DB347C5E3}" destId="{FEB98FC6-8689-6E4A-ACF6-B4F2C4731210}" srcOrd="3" destOrd="0" presId="urn:microsoft.com/office/officeart/2005/8/layout/vProcess5"/>
    <dgm:cxn modelId="{1838F64A-269D-5B44-A4DD-2D9A554217A0}" type="presParOf" srcId="{003B0960-0923-4443-A175-F66DB347C5E3}" destId="{961AB8F5-21F5-A343-B7DF-5680B4EC27BC}" srcOrd="4" destOrd="0" presId="urn:microsoft.com/office/officeart/2005/8/layout/vProcess5"/>
    <dgm:cxn modelId="{E03AAF43-2E76-BF4D-88FC-540A11F9CC70}" type="presParOf" srcId="{003B0960-0923-4443-A175-F66DB347C5E3}" destId="{C3A0DA76-1C32-5447-86BA-4147A2B5A7AD}" srcOrd="5" destOrd="0" presId="urn:microsoft.com/office/officeart/2005/8/layout/vProcess5"/>
    <dgm:cxn modelId="{4FD49FB2-9C9C-9A4B-988D-5E5CCC2E5BB4}" type="presParOf" srcId="{003B0960-0923-4443-A175-F66DB347C5E3}" destId="{20A0BDBF-170A-D347-B403-A96DBE008C90}" srcOrd="6" destOrd="0" presId="urn:microsoft.com/office/officeart/2005/8/layout/vProcess5"/>
    <dgm:cxn modelId="{744757D4-E3D9-2E4E-B977-4BF79014A598}" type="presParOf" srcId="{003B0960-0923-4443-A175-F66DB347C5E3}" destId="{8D907173-A818-BE40-979A-2E8D355E0244}" srcOrd="7" destOrd="0" presId="urn:microsoft.com/office/officeart/2005/8/layout/vProcess5"/>
    <dgm:cxn modelId="{D0541831-3285-B045-BDCB-F26B8C0427C7}" type="presParOf" srcId="{003B0960-0923-4443-A175-F66DB347C5E3}" destId="{E683170F-6B83-BE44-A037-15E5692FC645}" srcOrd="8" destOrd="0" presId="urn:microsoft.com/office/officeart/2005/8/layout/vProcess5"/>
    <dgm:cxn modelId="{E9D46A54-DC0C-F849-A6C2-8E9BE9ED22E7}" type="presParOf" srcId="{003B0960-0923-4443-A175-F66DB347C5E3}" destId="{7533D47E-2741-7845-BD2D-C30924484A37}" srcOrd="9" destOrd="0" presId="urn:microsoft.com/office/officeart/2005/8/layout/vProcess5"/>
    <dgm:cxn modelId="{F95546D4-D94B-0949-A6A6-ACB76BD6D4F1}" type="presParOf" srcId="{003B0960-0923-4443-A175-F66DB347C5E3}" destId="{8CBA946E-9655-A24B-B1C7-228824796FA8}" srcOrd="10" destOrd="0" presId="urn:microsoft.com/office/officeart/2005/8/layout/vProcess5"/>
    <dgm:cxn modelId="{CAD1BF60-5733-7C4D-923A-95078F3304BC}" type="presParOf" srcId="{003B0960-0923-4443-A175-F66DB347C5E3}" destId="{853664B8-BB65-EF4B-8924-644695B9C44F}" srcOrd="11" destOrd="0" presId="urn:microsoft.com/office/officeart/2005/8/layout/vProcess5"/>
    <dgm:cxn modelId="{B9F9A66F-C5A7-CF47-ADA7-8B40290BB686}" type="presParOf" srcId="{003B0960-0923-4443-A175-F66DB347C5E3}" destId="{3034E924-9DBC-DB40-A443-10669A2D69B4}" srcOrd="12" destOrd="0" presId="urn:microsoft.com/office/officeart/2005/8/layout/vProcess5"/>
    <dgm:cxn modelId="{10471CAE-0A84-8D43-84B4-EE2DA609CE41}" type="presParOf" srcId="{003B0960-0923-4443-A175-F66DB347C5E3}" destId="{29C1B52C-9B61-3142-8193-4F8C26C86E94}" srcOrd="13" destOrd="0" presId="urn:microsoft.com/office/officeart/2005/8/layout/vProcess5"/>
    <dgm:cxn modelId="{4B3FA728-22B6-3F44-AF34-FD1A0CE3A500}" type="presParOf" srcId="{003B0960-0923-4443-A175-F66DB347C5E3}" destId="{EF8A3B97-781C-134F-9847-528BC6F6DEB1}" srcOrd="14" destOrd="0" presId="urn:microsoft.com/office/officeart/2005/8/layout/vProcess5"/>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58202ED-D05C-7347-B7B5-AFF37807ED50}">
      <dsp:nvSpPr>
        <dsp:cNvPr id="0" name=""/>
        <dsp:cNvSpPr/>
      </dsp:nvSpPr>
      <dsp:spPr>
        <a:xfrm>
          <a:off x="0" y="53611"/>
          <a:ext cx="5609234" cy="1003087"/>
        </a:xfrm>
        <a:prstGeom prst="roundRect">
          <a:avLst>
            <a:gd name="adj" fmla="val 10000"/>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76200" tIns="76200" rIns="76200" bIns="76200" numCol="1" spcCol="1270" anchor="ctr" anchorCtr="0">
          <a:noAutofit/>
        </a:bodyPr>
        <a:lstStyle/>
        <a:p>
          <a:pPr marL="0" lvl="0" indent="0" algn="l" defTabSz="889000">
            <a:lnSpc>
              <a:spcPct val="90000"/>
            </a:lnSpc>
            <a:spcBef>
              <a:spcPct val="0"/>
            </a:spcBef>
            <a:spcAft>
              <a:spcPct val="35000"/>
            </a:spcAft>
            <a:buNone/>
          </a:pPr>
          <a:r>
            <a:rPr lang="en-US" sz="2000" kern="1200"/>
            <a:t>Leading</a:t>
          </a:r>
        </a:p>
        <a:p>
          <a:pPr marL="0" lvl="0" indent="0" algn="l" defTabSz="889000">
            <a:lnSpc>
              <a:spcPct val="90000"/>
            </a:lnSpc>
            <a:spcBef>
              <a:spcPct val="0"/>
            </a:spcBef>
            <a:spcAft>
              <a:spcPct val="35000"/>
            </a:spcAft>
            <a:buNone/>
          </a:pPr>
          <a:r>
            <a:rPr lang="en-US" sz="1100" kern="1200"/>
            <a:t>Scores: 10</a:t>
          </a:r>
        </a:p>
      </dsp:txBody>
      <dsp:txXfrm>
        <a:off x="29379" y="82990"/>
        <a:ext cx="4287498" cy="944329"/>
      </dsp:txXfrm>
    </dsp:sp>
    <dsp:sp modelId="{8F6D16B4-D790-AD44-ADEA-D89D043BFE02}">
      <dsp:nvSpPr>
        <dsp:cNvPr id="0" name=""/>
        <dsp:cNvSpPr/>
      </dsp:nvSpPr>
      <dsp:spPr>
        <a:xfrm>
          <a:off x="392339" y="1203153"/>
          <a:ext cx="5609234" cy="1110310"/>
        </a:xfrm>
        <a:prstGeom prst="roundRect">
          <a:avLst>
            <a:gd name="adj" fmla="val 10000"/>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76200" tIns="76200" rIns="76200" bIns="76200" numCol="1" spcCol="1270" anchor="ctr" anchorCtr="0">
          <a:noAutofit/>
        </a:bodyPr>
        <a:lstStyle/>
        <a:p>
          <a:pPr marL="0" lvl="0" indent="0" algn="l" defTabSz="889000">
            <a:lnSpc>
              <a:spcPct val="90000"/>
            </a:lnSpc>
            <a:spcBef>
              <a:spcPct val="0"/>
            </a:spcBef>
            <a:spcAft>
              <a:spcPct val="35000"/>
            </a:spcAft>
            <a:buNone/>
          </a:pPr>
          <a:r>
            <a:rPr lang="en-US" sz="2000" kern="1200"/>
            <a:t>Mature</a:t>
          </a:r>
        </a:p>
        <a:p>
          <a:pPr marL="0" lvl="0" indent="0" algn="l" defTabSz="889000">
            <a:lnSpc>
              <a:spcPct val="90000"/>
            </a:lnSpc>
            <a:spcBef>
              <a:spcPct val="0"/>
            </a:spcBef>
            <a:spcAft>
              <a:spcPct val="35000"/>
            </a:spcAft>
            <a:buNone/>
          </a:pPr>
          <a:r>
            <a:rPr lang="en-US" sz="1100" kern="1200"/>
            <a:t>Scores: 8.00 - 9.99</a:t>
          </a:r>
        </a:p>
      </dsp:txBody>
      <dsp:txXfrm>
        <a:off x="424859" y="1235673"/>
        <a:ext cx="4403621" cy="1045270"/>
      </dsp:txXfrm>
    </dsp:sp>
    <dsp:sp modelId="{FEB98FC6-8689-6E4A-ACF6-B4F2C4731210}">
      <dsp:nvSpPr>
        <dsp:cNvPr id="0" name=""/>
        <dsp:cNvSpPr/>
      </dsp:nvSpPr>
      <dsp:spPr>
        <a:xfrm>
          <a:off x="837294" y="2468072"/>
          <a:ext cx="5609234" cy="1110310"/>
        </a:xfrm>
        <a:prstGeom prst="roundRect">
          <a:avLst>
            <a:gd name="adj" fmla="val 10000"/>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76200" tIns="76200" rIns="76200" bIns="76200" numCol="1" spcCol="1270" anchor="ctr" anchorCtr="0">
          <a:noAutofit/>
        </a:bodyPr>
        <a:lstStyle/>
        <a:p>
          <a:pPr marL="0" lvl="0" indent="0" algn="l" defTabSz="889000">
            <a:lnSpc>
              <a:spcPct val="90000"/>
            </a:lnSpc>
            <a:spcBef>
              <a:spcPct val="0"/>
            </a:spcBef>
            <a:spcAft>
              <a:spcPct val="35000"/>
            </a:spcAft>
            <a:buNone/>
          </a:pPr>
          <a:r>
            <a:rPr lang="en-US" sz="2000" kern="1200"/>
            <a:t>Practicing</a:t>
          </a:r>
        </a:p>
        <a:p>
          <a:pPr marL="0" lvl="0" indent="0" algn="l" defTabSz="889000">
            <a:lnSpc>
              <a:spcPct val="90000"/>
            </a:lnSpc>
            <a:spcBef>
              <a:spcPct val="0"/>
            </a:spcBef>
            <a:spcAft>
              <a:spcPct val="35000"/>
            </a:spcAft>
            <a:buNone/>
          </a:pPr>
          <a:r>
            <a:rPr lang="en-US" sz="1100" kern="1200"/>
            <a:t>Scores: 6.00 - 7.99</a:t>
          </a:r>
        </a:p>
      </dsp:txBody>
      <dsp:txXfrm>
        <a:off x="869814" y="2500592"/>
        <a:ext cx="4403621" cy="1045270"/>
      </dsp:txXfrm>
    </dsp:sp>
    <dsp:sp modelId="{961AB8F5-21F5-A343-B7DF-5680B4EC27BC}">
      <dsp:nvSpPr>
        <dsp:cNvPr id="0" name=""/>
        <dsp:cNvSpPr/>
      </dsp:nvSpPr>
      <dsp:spPr>
        <a:xfrm>
          <a:off x="1327346" y="3786442"/>
          <a:ext cx="5609234" cy="1110310"/>
        </a:xfrm>
        <a:prstGeom prst="roundRect">
          <a:avLst>
            <a:gd name="adj" fmla="val 10000"/>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76200" tIns="76200" rIns="76200" bIns="76200" numCol="1" spcCol="1270" anchor="ctr" anchorCtr="0">
          <a:noAutofit/>
        </a:bodyPr>
        <a:lstStyle/>
        <a:p>
          <a:pPr marL="0" lvl="0" indent="0" algn="l" defTabSz="889000">
            <a:lnSpc>
              <a:spcPct val="90000"/>
            </a:lnSpc>
            <a:spcBef>
              <a:spcPct val="0"/>
            </a:spcBef>
            <a:spcAft>
              <a:spcPct val="35000"/>
            </a:spcAft>
            <a:buNone/>
          </a:pPr>
          <a:r>
            <a:rPr lang="en-US" sz="2000" kern="1200"/>
            <a:t>Developing</a:t>
          </a:r>
        </a:p>
        <a:p>
          <a:pPr marL="0" lvl="0" indent="0" algn="l" defTabSz="889000">
            <a:lnSpc>
              <a:spcPct val="90000"/>
            </a:lnSpc>
            <a:spcBef>
              <a:spcPct val="0"/>
            </a:spcBef>
            <a:spcAft>
              <a:spcPct val="35000"/>
            </a:spcAft>
            <a:buNone/>
          </a:pPr>
          <a:r>
            <a:rPr lang="en-US" sz="1100" kern="1200"/>
            <a:t>Scores: 3.00 - 5.99</a:t>
          </a:r>
        </a:p>
      </dsp:txBody>
      <dsp:txXfrm>
        <a:off x="1359866" y="3818962"/>
        <a:ext cx="4403621" cy="1045270"/>
      </dsp:txXfrm>
    </dsp:sp>
    <dsp:sp modelId="{C3A0DA76-1C32-5447-86BA-4147A2B5A7AD}">
      <dsp:nvSpPr>
        <dsp:cNvPr id="0" name=""/>
        <dsp:cNvSpPr/>
      </dsp:nvSpPr>
      <dsp:spPr>
        <a:xfrm>
          <a:off x="1675485" y="5058079"/>
          <a:ext cx="5609234" cy="1110310"/>
        </a:xfrm>
        <a:prstGeom prst="roundRect">
          <a:avLst>
            <a:gd name="adj" fmla="val 10000"/>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76200" tIns="76200" rIns="76200" bIns="76200" numCol="1" spcCol="1270" anchor="ctr" anchorCtr="0">
          <a:noAutofit/>
        </a:bodyPr>
        <a:lstStyle/>
        <a:p>
          <a:pPr marL="0" lvl="0" indent="0" algn="l" defTabSz="889000">
            <a:lnSpc>
              <a:spcPct val="90000"/>
            </a:lnSpc>
            <a:spcBef>
              <a:spcPct val="0"/>
            </a:spcBef>
            <a:spcAft>
              <a:spcPct val="35000"/>
            </a:spcAft>
            <a:buNone/>
          </a:pPr>
          <a:r>
            <a:rPr lang="en-US" sz="2000" kern="1200"/>
            <a:t>Initial</a:t>
          </a:r>
        </a:p>
        <a:p>
          <a:pPr marL="0" lvl="0" indent="0" algn="l" defTabSz="889000">
            <a:lnSpc>
              <a:spcPct val="90000"/>
            </a:lnSpc>
            <a:spcBef>
              <a:spcPct val="0"/>
            </a:spcBef>
            <a:spcAft>
              <a:spcPct val="35000"/>
            </a:spcAft>
            <a:buNone/>
          </a:pPr>
          <a:r>
            <a:rPr lang="en-US" sz="1100" kern="1200"/>
            <a:t>Scores: 0 - 2.99</a:t>
          </a:r>
        </a:p>
      </dsp:txBody>
      <dsp:txXfrm>
        <a:off x="1708005" y="5090599"/>
        <a:ext cx="4403621" cy="1045270"/>
      </dsp:txXfrm>
    </dsp:sp>
    <dsp:sp modelId="{20A0BDBF-170A-D347-B403-A96DBE008C90}">
      <dsp:nvSpPr>
        <dsp:cNvPr id="0" name=""/>
        <dsp:cNvSpPr/>
      </dsp:nvSpPr>
      <dsp:spPr>
        <a:xfrm rot="10800000">
          <a:off x="4909144" y="756643"/>
          <a:ext cx="657794" cy="644558"/>
        </a:xfrm>
        <a:prstGeom prst="downArrow">
          <a:avLst>
            <a:gd name="adj1" fmla="val 55000"/>
            <a:gd name="adj2" fmla="val 45000"/>
          </a:avLst>
        </a:prstGeom>
        <a:solidFill>
          <a:schemeClr val="accent1">
            <a:alpha val="90000"/>
            <a:tint val="40000"/>
            <a:hueOff val="0"/>
            <a:satOff val="0"/>
            <a:lumOff val="0"/>
            <a:alphaOff val="0"/>
          </a:schemeClr>
        </a:solidFill>
        <a:ln w="6350" cap="flat" cmpd="sng" algn="ctr">
          <a:solidFill>
            <a:schemeClr val="accent1">
              <a:alpha val="90000"/>
              <a:tint val="40000"/>
              <a:hueOff val="0"/>
              <a:satOff val="0"/>
              <a:lumOff val="0"/>
              <a:alphaOff val="0"/>
            </a:schemeClr>
          </a:solidFill>
          <a:prstDash val="solid"/>
          <a:miter lim="800000"/>
        </a:ln>
        <a:effectLst/>
      </dsp:spPr>
      <dsp:style>
        <a:lnRef idx="1">
          <a:scrgbClr r="0" g="0" b="0"/>
        </a:lnRef>
        <a:fillRef idx="1">
          <a:scrgbClr r="0" g="0" b="0"/>
        </a:fillRef>
        <a:effectRef idx="0">
          <a:scrgbClr r="0" g="0" b="0"/>
        </a:effectRef>
        <a:fontRef idx="minor"/>
      </dsp:style>
      <dsp:txBody>
        <a:bodyPr spcFirstLastPara="0" vert="horz" wrap="square" lIns="36830" tIns="36830" rIns="36830" bIns="36830" numCol="1" spcCol="1270" anchor="ctr" anchorCtr="0">
          <a:noAutofit/>
        </a:bodyPr>
        <a:lstStyle/>
        <a:p>
          <a:pPr marL="0" lvl="0" indent="0" algn="ctr" defTabSz="1289050">
            <a:lnSpc>
              <a:spcPct val="90000"/>
            </a:lnSpc>
            <a:spcBef>
              <a:spcPct val="0"/>
            </a:spcBef>
            <a:spcAft>
              <a:spcPct val="35000"/>
            </a:spcAft>
            <a:buNone/>
          </a:pPr>
          <a:endParaRPr lang="en-US" sz="2900" kern="1200"/>
        </a:p>
      </dsp:txBody>
      <dsp:txXfrm>
        <a:off x="5057148" y="916171"/>
        <a:ext cx="361786" cy="485030"/>
      </dsp:txXfrm>
    </dsp:sp>
    <dsp:sp modelId="{8D907173-A818-BE40-979A-2E8D355E0244}">
      <dsp:nvSpPr>
        <dsp:cNvPr id="0" name=""/>
        <dsp:cNvSpPr/>
      </dsp:nvSpPr>
      <dsp:spPr>
        <a:xfrm rot="10800000">
          <a:off x="5340710" y="2106815"/>
          <a:ext cx="653089" cy="659397"/>
        </a:xfrm>
        <a:prstGeom prst="downArrow">
          <a:avLst>
            <a:gd name="adj1" fmla="val 55000"/>
            <a:gd name="adj2" fmla="val 45000"/>
          </a:avLst>
        </a:prstGeom>
        <a:solidFill>
          <a:schemeClr val="accent1">
            <a:alpha val="90000"/>
            <a:tint val="40000"/>
            <a:hueOff val="0"/>
            <a:satOff val="0"/>
            <a:lumOff val="0"/>
            <a:alphaOff val="0"/>
          </a:schemeClr>
        </a:solidFill>
        <a:ln w="6350" cap="flat" cmpd="sng" algn="ctr">
          <a:solidFill>
            <a:schemeClr val="accent1">
              <a:alpha val="90000"/>
              <a:tint val="40000"/>
              <a:hueOff val="0"/>
              <a:satOff val="0"/>
              <a:lumOff val="0"/>
              <a:alphaOff val="0"/>
            </a:schemeClr>
          </a:solidFill>
          <a:prstDash val="solid"/>
          <a:miter lim="800000"/>
        </a:ln>
        <a:effectLst/>
      </dsp:spPr>
      <dsp:style>
        <a:lnRef idx="1">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marL="0" lvl="0" indent="0" algn="ctr" defTabSz="1333500">
            <a:lnSpc>
              <a:spcPct val="90000"/>
            </a:lnSpc>
            <a:spcBef>
              <a:spcPct val="0"/>
            </a:spcBef>
            <a:spcAft>
              <a:spcPct val="35000"/>
            </a:spcAft>
            <a:buNone/>
          </a:pPr>
          <a:endParaRPr lang="en-US" sz="3000" kern="1200"/>
        </a:p>
      </dsp:txBody>
      <dsp:txXfrm>
        <a:off x="5487655" y="2268455"/>
        <a:ext cx="359199" cy="497757"/>
      </dsp:txXfrm>
    </dsp:sp>
    <dsp:sp modelId="{E683170F-6B83-BE44-A037-15E5692FC645}">
      <dsp:nvSpPr>
        <dsp:cNvPr id="0" name=""/>
        <dsp:cNvSpPr/>
      </dsp:nvSpPr>
      <dsp:spPr>
        <a:xfrm rot="10800000">
          <a:off x="5772276" y="3378613"/>
          <a:ext cx="627699" cy="607831"/>
        </a:xfrm>
        <a:prstGeom prst="downArrow">
          <a:avLst>
            <a:gd name="adj1" fmla="val 55000"/>
            <a:gd name="adj2" fmla="val 45000"/>
          </a:avLst>
        </a:prstGeom>
        <a:solidFill>
          <a:schemeClr val="accent1">
            <a:alpha val="90000"/>
            <a:tint val="40000"/>
            <a:hueOff val="0"/>
            <a:satOff val="0"/>
            <a:lumOff val="0"/>
            <a:alphaOff val="0"/>
          </a:schemeClr>
        </a:solidFill>
        <a:ln w="6350" cap="flat" cmpd="sng" algn="ctr">
          <a:solidFill>
            <a:schemeClr val="accent1">
              <a:alpha val="90000"/>
              <a:tint val="40000"/>
              <a:hueOff val="0"/>
              <a:satOff val="0"/>
              <a:lumOff val="0"/>
              <a:alphaOff val="0"/>
            </a:schemeClr>
          </a:solidFill>
          <a:prstDash val="solid"/>
          <a:miter lim="800000"/>
        </a:ln>
        <a:effectLst/>
      </dsp:spPr>
      <dsp:style>
        <a:lnRef idx="1">
          <a:scrgbClr r="0" g="0" b="0"/>
        </a:lnRef>
        <a:fillRef idx="1">
          <a:scrgbClr r="0" g="0" b="0"/>
        </a:fillRef>
        <a:effectRef idx="0">
          <a:scrgbClr r="0" g="0" b="0"/>
        </a:effectRef>
        <a:fontRef idx="minor"/>
      </dsp:style>
      <dsp:txBody>
        <a:bodyPr spcFirstLastPara="0" vert="horz" wrap="square" lIns="34290" tIns="34290" rIns="34290" bIns="34290" numCol="1" spcCol="1270" anchor="ctr" anchorCtr="0">
          <a:noAutofit/>
        </a:bodyPr>
        <a:lstStyle/>
        <a:p>
          <a:pPr marL="0" lvl="0" indent="0" algn="ctr" defTabSz="1200150">
            <a:lnSpc>
              <a:spcPct val="90000"/>
            </a:lnSpc>
            <a:spcBef>
              <a:spcPct val="0"/>
            </a:spcBef>
            <a:spcAft>
              <a:spcPct val="35000"/>
            </a:spcAft>
            <a:buNone/>
          </a:pPr>
          <a:endParaRPr lang="en-US" sz="2700" kern="1200"/>
        </a:p>
      </dsp:txBody>
      <dsp:txXfrm>
        <a:off x="5913508" y="3529051"/>
        <a:ext cx="345235" cy="457393"/>
      </dsp:txXfrm>
    </dsp:sp>
    <dsp:sp modelId="{7533D47E-2741-7845-BD2D-C30924484A37}">
      <dsp:nvSpPr>
        <dsp:cNvPr id="0" name=""/>
        <dsp:cNvSpPr/>
      </dsp:nvSpPr>
      <dsp:spPr>
        <a:xfrm rot="10800000">
          <a:off x="6193500" y="4650046"/>
          <a:ext cx="622994" cy="618678"/>
        </a:xfrm>
        <a:prstGeom prst="downArrow">
          <a:avLst>
            <a:gd name="adj1" fmla="val 55000"/>
            <a:gd name="adj2" fmla="val 45000"/>
          </a:avLst>
        </a:prstGeom>
        <a:solidFill>
          <a:schemeClr val="accent1">
            <a:alpha val="90000"/>
            <a:tint val="40000"/>
            <a:hueOff val="0"/>
            <a:satOff val="0"/>
            <a:lumOff val="0"/>
            <a:alphaOff val="0"/>
          </a:schemeClr>
        </a:solidFill>
        <a:ln w="6350" cap="flat" cmpd="sng" algn="ctr">
          <a:solidFill>
            <a:schemeClr val="accent1">
              <a:alpha val="90000"/>
              <a:tint val="40000"/>
              <a:hueOff val="0"/>
              <a:satOff val="0"/>
              <a:lumOff val="0"/>
              <a:alphaOff val="0"/>
            </a:schemeClr>
          </a:solidFill>
          <a:prstDash val="solid"/>
          <a:miter lim="800000"/>
        </a:ln>
        <a:effectLst/>
      </dsp:spPr>
      <dsp:style>
        <a:lnRef idx="1">
          <a:scrgbClr r="0" g="0" b="0"/>
        </a:lnRef>
        <a:fillRef idx="1">
          <a:scrgbClr r="0" g="0" b="0"/>
        </a:fillRef>
        <a:effectRef idx="0">
          <a:scrgbClr r="0" g="0" b="0"/>
        </a:effectRef>
        <a:fontRef idx="minor"/>
      </dsp:style>
      <dsp:txBody>
        <a:bodyPr spcFirstLastPara="0" vert="horz" wrap="square" lIns="35560" tIns="35560" rIns="35560" bIns="35560" numCol="1" spcCol="1270" anchor="ctr" anchorCtr="0">
          <a:noAutofit/>
        </a:bodyPr>
        <a:lstStyle/>
        <a:p>
          <a:pPr marL="0" lvl="0" indent="0" algn="ctr" defTabSz="1244600">
            <a:lnSpc>
              <a:spcPct val="90000"/>
            </a:lnSpc>
            <a:spcBef>
              <a:spcPct val="0"/>
            </a:spcBef>
            <a:spcAft>
              <a:spcPct val="35000"/>
            </a:spcAft>
            <a:buNone/>
          </a:pPr>
          <a:endParaRPr lang="en-US" sz="2800" kern="1200"/>
        </a:p>
      </dsp:txBody>
      <dsp:txXfrm>
        <a:off x="6333674" y="4803169"/>
        <a:ext cx="342646" cy="465555"/>
      </dsp:txXfrm>
    </dsp:sp>
  </dsp:spTree>
</dsp:drawing>
</file>

<file path=xl/diagrams/layout1.xml><?xml version="1.0" encoding="utf-8"?>
<dgm:layoutDef xmlns:dgm="http://schemas.openxmlformats.org/drawingml/2006/diagram" xmlns:a="http://schemas.openxmlformats.org/drawingml/2006/main" uniqueId="urn:microsoft.com/office/officeart/2005/8/layout/vProcess5">
  <dgm:title val=""/>
  <dgm:desc val=""/>
  <dgm:catLst>
    <dgm:cat type="process" pri="14000"/>
  </dgm:catLst>
  <dgm:sampData>
    <dgm:dataModel>
      <dgm:ptLst>
        <dgm:pt modelId="0" type="doc"/>
        <dgm:pt modelId="1">
          <dgm:prSet phldr="1"/>
        </dgm:pt>
        <dgm:pt modelId="2">
          <dgm:prSet phldr="1"/>
        </dgm:pt>
        <dgm:pt modelId="3">
          <dgm:prSet phldr="1"/>
        </dgm:pt>
      </dgm:ptLst>
      <dgm:cxnLst>
        <dgm:cxn modelId="5" srcId="0" destId="1" srcOrd="0" destOrd="0"/>
        <dgm:cxn modelId="6" srcId="0" destId="2" srcOrd="1" destOrd="0"/>
        <dgm:cxn modelId="7" srcId="0" destId="3" srcOrd="2"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6" srcId="0" destId="1" srcOrd="0" destOrd="0"/>
        <dgm:cxn modelId="7" srcId="0" destId="2" srcOrd="1" destOrd="0"/>
        <dgm:cxn modelId="8" srcId="0" destId="3" srcOrd="2" destOrd="0"/>
        <dgm:cxn modelId="9" srcId="0" destId="4" srcOrd="3" destOrd="0"/>
      </dgm:cxnLst>
      <dgm:bg/>
      <dgm:whole/>
    </dgm:dataModel>
  </dgm:clrData>
  <dgm:layoutNode name="outerComposite">
    <dgm:varLst>
      <dgm:chMax val="5"/>
      <dgm:dir/>
      <dgm:resizeHandles val="exact"/>
    </dgm:varLst>
    <dgm:alg type="composite"/>
    <dgm:shape xmlns:r="http://schemas.openxmlformats.org/officeDocument/2006/relationships" r:blip="">
      <dgm:adjLst/>
    </dgm:shape>
    <dgm:presOf/>
    <dgm:choose name="Name0">
      <dgm:if name="Name1" func="var" arg="dir" op="equ" val="norm">
        <dgm:constrLst>
          <dgm:constr type="primFontSz" for="ch" ptType="node" op="equ" val="65"/>
          <dgm:constr type="w" for="ch" forName="dummyMaxCanvas" refType="w"/>
          <dgm:constr type="h" for="ch" forName="dummyMaxCanvas" refType="h"/>
          <dgm:constr type="w" for="ch" forName="OneNode_1" refType="w"/>
          <dgm:constr type="h" for="ch" forName="OneNode_1" refType="h" fact="0.5"/>
          <dgm:constr type="ctrY" for="ch" forName="OneNode_1" refType="h" fact="0.5"/>
          <dgm:constr type="w" for="ch" forName="TwoNodes_1" refType="w" fact="0.85"/>
          <dgm:constr type="h" for="ch" forName="TwoNodes_1" refType="h" fact="0.45"/>
          <dgm:constr type="t" for="ch" forName="TwoNodes_1"/>
          <dgm:constr type="l" for="ch" forName="TwoNodes_1"/>
          <dgm:constr type="w" for="ch" forName="TwoNodes_2" refType="w" fact="0.85"/>
          <dgm:constr type="h" for="ch" forName="TwoNodes_2" refType="h" fact="0.45"/>
          <dgm:constr type="b" for="ch" forName="TwoNodes_2" refType="h"/>
          <dgm:constr type="r" for="ch" forName="TwoNodes_2" refType="w"/>
          <dgm:constr type="w" for="ch" forName="TwoConn_1-2" refType="h" refFor="ch" refForName="TwoNodes_1" fact="0.65"/>
          <dgm:constr type="h" for="ch" forName="TwoConn_1-2" refType="h" refFor="ch" refForName="TwoNodes_1" fact="0.65"/>
          <dgm:constr type="ctrY" for="ch" forName="TwoConn_1-2" refType="h" fact="0.5"/>
          <dgm:constr type="r" for="ch" forName="TwoConn_1-2" refType="r" refFor="ch" refForName="TwoNodes_1"/>
          <dgm:constr type="r" for="ch" forName="TwoNodes_1_text" refType="l" refFor="ch" refForName="TwoConn_1-2"/>
          <dgm:constr type="rOff" for="ch" forName="TwoNodes_1_text" refType="w" refFor="ch" refForName="TwoConn_1-2" fact="-0.5"/>
          <dgm:constr type="t" for="ch" forName="TwoNodes_1_text" refType="t" refFor="ch" refForName="TwoNodes_1"/>
          <dgm:constr type="b" for="ch" forName="TwoNodes_1_text" refType="b" refFor="ch" refForName="TwoNodes_1"/>
          <dgm:constr type="l" for="ch" forName="TwoNodes_1_text" refType="l" refFor="ch" refForName="TwoNodes_1"/>
          <dgm:constr type="r" for="ch" forName="TwoNodes_2_text" refType="l" refFor="ch" refForName="TwoConn_1-2"/>
          <dgm:constr type="t" for="ch" forName="TwoNodes_2_text" refType="t" refFor="ch" refForName="TwoNodes_2"/>
          <dgm:constr type="b" for="ch" forName="TwoNodes_2_text" refType="b" refFor="ch" refForName="TwoNodes_2"/>
          <dgm:constr type="l" for="ch" forName="TwoNodes_2_text" refType="l" refFor="ch" refForName="TwoNodes_2"/>
          <dgm:constr type="w" for="ch" forName="ThreeNodes_1" refType="w" fact="0.85"/>
          <dgm:constr type="h" for="ch" forName="ThreeNodes_1" refType="h" fact="0.3"/>
          <dgm:constr type="t" for="ch" forName="ThreeNodes_1"/>
          <dgm:constr type="l" for="ch" forName="ThreeNodes_1"/>
          <dgm:constr type="w" for="ch" forName="ThreeNodes_2" refType="w" fact="0.85"/>
          <dgm:constr type="h" for="ch" forName="ThreeNodes_2" refType="h" fact="0.3"/>
          <dgm:constr type="ctrY" for="ch" forName="ThreeNodes_2" refType="h" fact="0.5"/>
          <dgm:constr type="ctrX" for="ch" forName="ThreeNodes_2" refType="w" fact="0.5"/>
          <dgm:constr type="w" for="ch" forName="ThreeNodes_3" refType="w" fact="0.85"/>
          <dgm:constr type="h" for="ch" forName="ThreeNodes_3" refType="h" fact="0.3"/>
          <dgm:constr type="b" for="ch" forName="ThreeNodes_3" refType="h"/>
          <dgm:constr type="r" for="ch" forName="ThreeNodes_3" refType="w"/>
          <dgm:constr type="w" for="ch" forName="ThreeConn_1-2" refType="h" refFor="ch" refForName="ThreeNodes_1" fact="0.65"/>
          <dgm:constr type="h" for="ch" forName="ThreeConn_1-2" refType="h" refFor="ch" refForName="ThreeNodes_1" fact="0.65"/>
          <dgm:constr type="ctrY" for="ch" forName="ThreeConn_1-2" refType="h" fact="0.325"/>
          <dgm:constr type="r" for="ch" forName="ThreeConn_1-2" refType="r" refFor="ch" refForName="ThreeNodes_1"/>
          <dgm:constr type="w" for="ch" forName="ThreeConn_2-3" refType="h" refFor="ch" refForName="ThreeNodes_2" fact="0.65"/>
          <dgm:constr type="h" for="ch" forName="ThreeConn_2-3" refType="h" refFor="ch" refForName="ThreeNodes_2" fact="0.65"/>
          <dgm:constr type="ctrY" for="ch" forName="ThreeConn_2-3" refType="h" fact="0.673"/>
          <dgm:constr type="r" for="ch" forName="ThreeConn_2-3" refType="r" refFor="ch" refForName="ThreeNodes_2"/>
          <dgm:constr type="r" for="ch" forName="ThreeNodes_1_text" refType="l" refFor="ch" refForName="ThreeConn_1-2"/>
          <dgm:constr type="rOff" for="ch" forName="ThreeNodes_1_text" refType="w" refFor="ch" refForName="ThreeConn_1-2" fact="-0.57"/>
          <dgm:constr type="t" for="ch" forName="ThreeNodes_1_text" refType="t" refFor="ch" refForName="ThreeNodes_1"/>
          <dgm:constr type="b" for="ch" forName="ThreeNodes_1_text" refType="b" refFor="ch" refForName="ThreeNodes_1"/>
          <dgm:constr type="l" for="ch" forName="ThreeNodes_1_text" refType="l" refFor="ch" refForName="ThreeNodes_1"/>
          <dgm:constr type="r" for="ch" forName="ThreeNodes_2_text" refType="l" refFor="ch" refForName="ThreeConn_1-2"/>
          <dgm:constr type="t" for="ch" forName="ThreeNodes_2_text" refType="t" refFor="ch" refForName="ThreeNodes_2"/>
          <dgm:constr type="b" for="ch" forName="ThreeNodes_2_text" refType="b" refFor="ch" refForName="ThreeNodes_2"/>
          <dgm:constr type="l" for="ch" forName="ThreeNodes_2_text" refType="l" refFor="ch" refForName="ThreeNodes_2"/>
          <dgm:constr type="r" for="ch" forName="ThreeNodes_3_text" refType="l" refFor="ch" refForName="ThreeConn_2-3"/>
          <dgm:constr type="t" for="ch" forName="ThreeNodes_3_text" refType="t" refFor="ch" refForName="ThreeNodes_3"/>
          <dgm:constr type="b" for="ch" forName="ThreeNodes_3_text" refType="b" refFor="ch" refForName="ThreeNodes_3"/>
          <dgm:constr type="l" for="ch" forName="ThreeNodes_3_text" refType="l" refFor="ch" refForName="ThreeNodes_3"/>
          <dgm:constr type="w" for="ch" forName="FourNodes_1" refType="w" fact="0.8"/>
          <dgm:constr type="h" for="ch" forName="FourNodes_1" refType="h" fact="0.22"/>
          <dgm:constr type="t" for="ch" forName="FourNodes_1"/>
          <dgm:constr type="l" for="ch" forName="FourNodes_1"/>
          <dgm:constr type="w" for="ch" forName="FourNodes_2" refType="w" fact="0.8"/>
          <dgm:constr type="h" for="ch" forName="FourNodes_2" refType="h" fact="0.22"/>
          <dgm:constr type="ctrY" for="ch" forName="FourNodes_2" refType="h" fact="0.37"/>
          <dgm:constr type="ctrX" for="ch" forName="FourNodes_2" refType="w" fact="0.467"/>
          <dgm:constr type="w" for="ch" forName="FourNodes_3" refType="w" fact="0.8"/>
          <dgm:constr type="h" for="ch" forName="FourNodes_3" refType="h" fact="0.22"/>
          <dgm:constr type="ctrY" for="ch" forName="FourNodes_3" refType="h" fact="0.63"/>
          <dgm:constr type="ctrX" for="ch" forName="FourNodes_3" refType="w" fact="0.533"/>
          <dgm:constr type="w" for="ch" forName="FourNodes_4" refType="w" fact="0.8"/>
          <dgm:constr type="h" for="ch" forName="FourNodes_4" refType="h" fact="0.22"/>
          <dgm:constr type="b" for="ch" forName="FourNodes_4" refType="h"/>
          <dgm:constr type="r" for="ch" forName="FourNodes_4" refType="w"/>
          <dgm:constr type="w" for="ch" forName="FourConn_1-2" refType="h" refFor="ch" refForName="FourNodes_1" fact="0.65"/>
          <dgm:constr type="h" for="ch" forName="FourConn_1-2" refType="h" refFor="ch" refForName="FourNodes_1" fact="0.65"/>
          <dgm:constr type="ctrY" for="ch" forName="FourConn_1-2" refType="h" fact="0.24"/>
          <dgm:constr type="r" for="ch" forName="FourConn_1-2" refType="r" refFor="ch" refForName="FourNodes_1"/>
          <dgm:constr type="w" for="ch" forName="FourConn_2-3" refType="h" refFor="ch" refForName="FourNodes_2" fact="0.65"/>
          <dgm:constr type="h" for="ch" forName="FourConn_2-3" refType="h" refFor="ch" refForName="FourNodes_2" fact="0.65"/>
          <dgm:constr type="ctrY" for="ch" forName="FourConn_2-3" refType="h" fact="0.5"/>
          <dgm:constr type="r" for="ch" forName="FourConn_2-3" refType="r" refFor="ch" refForName="FourNodes_2"/>
          <dgm:constr type="w" for="ch" forName="FourConn_3-4" refType="h" refFor="ch" refForName="FourNodes_3" fact="0.65"/>
          <dgm:constr type="h" for="ch" forName="FourConn_3-4" refType="h" refFor="ch" refForName="FourNodes_3" fact="0.65"/>
          <dgm:constr type="ctrY" for="ch" forName="FourConn_3-4" refType="h" fact="0.76"/>
          <dgm:constr type="r" for="ch" forName="FourConn_3-4" refType="r" refFor="ch" refForName="FourNodes_3"/>
          <dgm:constr type="r" for="ch" forName="FourNodes_1_text" refType="l" refFor="ch" refForName="FourConn_1-2"/>
          <dgm:constr type="rOff" for="ch" forName="FourNodes_1_text" refType="w" refFor="ch" refForName="FourConn_1-2" fact="-0.7"/>
          <dgm:constr type="t" for="ch" forName="FourNodes_1_text" refType="t" refFor="ch" refForName="FourNodes_1"/>
          <dgm:constr type="b" for="ch" forName="FourNodes_1_text" refType="b" refFor="ch" refForName="FourNodes_1"/>
          <dgm:constr type="l" for="ch" forName="FourNodes_1_text" refType="l" refFor="ch" refForName="FourNodes_1"/>
          <dgm:constr type="r" for="ch" forName="FourNodes_2_text" refType="l" refFor="ch" refForName="FourConn_1-2"/>
          <dgm:constr type="t" for="ch" forName="FourNodes_2_text" refType="t" refFor="ch" refForName="FourNodes_2"/>
          <dgm:constr type="b" for="ch" forName="FourNodes_2_text" refType="b" refFor="ch" refForName="FourNodes_2"/>
          <dgm:constr type="l" for="ch" forName="FourNodes_2_text" refType="l" refFor="ch" refForName="FourNodes_2"/>
          <dgm:constr type="r" for="ch" forName="FourNodes_3_text" refType="l" refFor="ch" refForName="FourConn_2-3"/>
          <dgm:constr type="t" for="ch" forName="FourNodes_3_text" refType="t" refFor="ch" refForName="FourNodes_3"/>
          <dgm:constr type="b" for="ch" forName="FourNodes_3_text" refType="b" refFor="ch" refForName="FourNodes_3"/>
          <dgm:constr type="l" for="ch" forName="FourNodes_3_text" refType="l" refFor="ch" refForName="FourNodes_3"/>
          <dgm:constr type="r" for="ch" forName="FourNodes_4_text" refType="l" refFor="ch" refForName="FourConn_3-4"/>
          <dgm:constr type="t" for="ch" forName="FourNodes_4_text" refType="t" refFor="ch" refForName="FourNodes_4"/>
          <dgm:constr type="b" for="ch" forName="FourNodes_4_text" refType="b" refFor="ch" refForName="FourNodes_4"/>
          <dgm:constr type="l" for="ch" forName="FourNodes_4_text" refType="l" refFor="ch" refForName="FourNodes_4"/>
          <dgm:constr type="w" for="ch" forName="FiveNodes_1" refType="w" fact="0.77"/>
          <dgm:constr type="h" for="ch" forName="FiveNodes_1" refType="h" fact="0.18"/>
          <dgm:constr type="t" for="ch" forName="FiveNodes_1"/>
          <dgm:constr type="l" for="ch" forName="FiveNodes_1"/>
          <dgm:constr type="w" for="ch" forName="FiveNodes_2" refType="w" fact="0.77"/>
          <dgm:constr type="h" for="ch" forName="FiveNodes_2" refType="h" fact="0.18"/>
          <dgm:constr type="ctrY" for="ch" forName="FiveNodes_2" refType="h" fact="0.295"/>
          <dgm:constr type="ctrX" for="ch" forName="FiveNodes_2" refType="w" fact="0.4425"/>
          <dgm:constr type="w" for="ch" forName="FiveNodes_3" refType="w" fact="0.77"/>
          <dgm:constr type="h" for="ch" forName="FiveNodes_3" refType="h" fact="0.18"/>
          <dgm:constr type="ctrY" for="ch" forName="FiveNodes_3" refType="h" fact="0.5"/>
          <dgm:constr type="ctrX" for="ch" forName="FiveNodes_3" refType="w" fact="0.5"/>
          <dgm:constr type="w" for="ch" forName="FiveNodes_4" refType="w" fact="0.77"/>
          <dgm:constr type="h" for="ch" forName="FiveNodes_4" refType="h" fact="0.18"/>
          <dgm:constr type="ctrY" for="ch" forName="FiveNodes_4" refType="h" fact="0.705"/>
          <dgm:constr type="ctrX" for="ch" forName="FiveNodes_4" refType="w" fact="0.5575"/>
          <dgm:constr type="w" for="ch" forName="FiveNodes_5" refType="w" fact="0.77"/>
          <dgm:constr type="h" for="ch" forName="FiveNodes_5" refType="h" fact="0.18"/>
          <dgm:constr type="b" for="ch" forName="FiveNodes_5" refType="h"/>
          <dgm:constr type="r" for="ch" forName="FiveNodes_5" refType="w"/>
          <dgm:constr type="w" for="ch" forName="FiveConn_1-2" refType="h" refFor="ch" refForName="FiveNodes_1" fact="0.65"/>
          <dgm:constr type="h" for="ch" forName="FiveConn_1-2" refType="h" refFor="ch" refForName="FiveNodes_1" fact="0.65"/>
          <dgm:constr type="ctrY" for="ch" forName="FiveConn_1-2" refType="h" fact="0.19"/>
          <dgm:constr type="r" for="ch" forName="FiveConn_1-2" refType="r" refFor="ch" refForName="FiveNodes_1"/>
          <dgm:constr type="w" for="ch" forName="FiveConn_2-3" refType="h" refFor="ch" refForName="FiveNodes_2" fact="0.65"/>
          <dgm:constr type="h" for="ch" forName="FiveConn_2-3" refType="h" refFor="ch" refForName="FiveNodes_2" fact="0.65"/>
          <dgm:constr type="ctrY" for="ch" forName="FiveConn_2-3" refType="h" fact="0.395"/>
          <dgm:constr type="r" for="ch" forName="FiveConn_2-3" refType="r" refFor="ch" refForName="FiveNodes_2"/>
          <dgm:constr type="w" for="ch" forName="FiveConn_3-4" refType="h" refFor="ch" refForName="FiveNodes_3" fact="0.65"/>
          <dgm:constr type="h" for="ch" forName="FiveConn_3-4" refType="h" refFor="ch" refForName="FiveNodes_3" fact="0.65"/>
          <dgm:constr type="ctrY" for="ch" forName="FiveConn_3-4" refType="h" fact="0.597"/>
          <dgm:constr type="r" for="ch" forName="FiveConn_3-4" refType="r" refFor="ch" refForName="FiveNodes_3"/>
          <dgm:constr type="w" for="ch" forName="FiveConn_4-5" refType="h" refFor="ch" refForName="FiveNodes_4" fact="0.65"/>
          <dgm:constr type="h" for="ch" forName="FiveConn_4-5" refType="h" refFor="ch" refForName="FiveNodes_4" fact="0.65"/>
          <dgm:constr type="ctrY" for="ch" forName="FiveConn_4-5" refType="h" fact="0.804"/>
          <dgm:constr type="r" for="ch" forName="FiveConn_4-5" refType="r" refFor="ch" refForName="FiveNodes_4"/>
          <dgm:constr type="r" for="ch" forName="FiveNodes_1_text" refType="l" refFor="ch" refForName="FiveConn_1-2"/>
          <dgm:constr type="rOff" for="ch" forName="FiveNodes_1_text" refType="w" refFor="ch" refForName="FiveConn_1-2" fact="-0.75"/>
          <dgm:constr type="t" for="ch" forName="FiveNodes_1_text" refType="t" refFor="ch" refForName="FiveNodes_1"/>
          <dgm:constr type="b" for="ch" forName="FiveNodes_1_text" refType="b" refFor="ch" refForName="FiveNodes_1"/>
          <dgm:constr type="l" for="ch" forName="FiveNodes_1_text" refType="l" refFor="ch" refForName="FiveNodes_1"/>
          <dgm:constr type="r" for="ch" forName="FiveNodes_2_text" refType="l" refFor="ch" refForName="FiveConn_1-2"/>
          <dgm:constr type="t" for="ch" forName="FiveNodes_2_text" refType="t" refFor="ch" refForName="FiveNodes_2"/>
          <dgm:constr type="b" for="ch" forName="FiveNodes_2_text" refType="b" refFor="ch" refForName="FiveNodes_2"/>
          <dgm:constr type="l" for="ch" forName="FiveNodes_2_text" refType="l" refFor="ch" refForName="FiveNodes_2"/>
          <dgm:constr type="r" for="ch" forName="FiveNodes_3_text" refType="l" refFor="ch" refForName="FiveConn_2-3"/>
          <dgm:constr type="t" for="ch" forName="FiveNodes_3_text" refType="t" refFor="ch" refForName="FiveNodes_3"/>
          <dgm:constr type="b" for="ch" forName="FiveNodes_3_text" refType="b" refFor="ch" refForName="FiveNodes_3"/>
          <dgm:constr type="l" for="ch" forName="FiveNodes_3_text" refType="l" refFor="ch" refForName="FiveNodes_3"/>
          <dgm:constr type="r" for="ch" forName="FiveNodes_4_text" refType="l" refFor="ch" refForName="FiveConn_3-4"/>
          <dgm:constr type="t" for="ch" forName="FiveNodes_4_text" refType="t" refFor="ch" refForName="FiveNodes_4"/>
          <dgm:constr type="b" for="ch" forName="FiveNodes_4_text" refType="b" refFor="ch" refForName="FiveNodes_4"/>
          <dgm:constr type="l" for="ch" forName="FiveNodes_4_text" refType="l" refFor="ch" refForName="FiveNodes_4"/>
          <dgm:constr type="r" for="ch" forName="FiveNodes_5_text" refType="l" refFor="ch" refForName="FiveConn_4-5"/>
          <dgm:constr type="t" for="ch" forName="FiveNodes_5_text" refType="t" refFor="ch" refForName="FiveNodes_5"/>
          <dgm:constr type="b" for="ch" forName="FiveNodes_5_text" refType="b" refFor="ch" refForName="FiveNodes_5"/>
          <dgm:constr type="l" for="ch" forName="FiveNodes_5_text" refType="l" refFor="ch" refForName="FiveNodes_5"/>
        </dgm:constrLst>
      </dgm:if>
      <dgm:else name="Name2">
        <dgm:constrLst>
          <dgm:constr type="primFontSz" for="ch" ptType="node" op="equ" val="65"/>
          <dgm:constr type="w" for="ch" forName="dummyMaxCanvas" refType="w"/>
          <dgm:constr type="h" for="ch" forName="dummyMaxCanvas" refType="h"/>
          <dgm:constr type="w" for="ch" forName="OneNode_1" refType="w"/>
          <dgm:constr type="h" for="ch" forName="OneNode_1" refType="h" fact="0.5"/>
          <dgm:constr type="ctrY" for="ch" forName="OneNode_1" refType="h" fact="0.5"/>
          <dgm:constr type="w" for="ch" forName="TwoNodes_1" refType="w" fact="0.85"/>
          <dgm:constr type="h" for="ch" forName="TwoNodes_1" refType="h" fact="0.45"/>
          <dgm:constr type="t" for="ch" forName="TwoNodes_1"/>
          <dgm:constr type="r" for="ch" forName="TwoNodes_1" refType="w"/>
          <dgm:constr type="w" for="ch" forName="TwoNodes_2" refType="w" fact="0.85"/>
          <dgm:constr type="h" for="ch" forName="TwoNodes_2" refType="h" fact="0.45"/>
          <dgm:constr type="b" for="ch" forName="TwoNodes_2" refType="h"/>
          <dgm:constr type="l" for="ch" forName="TwoNodes_2"/>
          <dgm:constr type="w" for="ch" forName="TwoConn_1-2" refType="h" refFor="ch" refForName="TwoNodes_1" fact="0.65"/>
          <dgm:constr type="h" for="ch" forName="TwoConn_1-2" refType="h" refFor="ch" refForName="TwoNodes_1" fact="0.65"/>
          <dgm:constr type="ctrY" for="ch" forName="TwoConn_1-2" refType="h" fact="0.5"/>
          <dgm:constr type="l" for="ch" forName="TwoConn_1-2" refType="l" refFor="ch" refForName="TwoNodes_1"/>
          <dgm:constr type="l" for="ch" forName="TwoNodes_1_text" refType="r" refFor="ch" refForName="TwoConn_1-2"/>
          <dgm:constr type="lOff" for="ch" forName="TwoNodes_1_text" refType="w" refFor="ch" refForName="TwoConn_1-2" fact="0.5"/>
          <dgm:constr type="t" for="ch" forName="TwoNodes_1_text" refType="t" refFor="ch" refForName="TwoNodes_1"/>
          <dgm:constr type="b" for="ch" forName="TwoNodes_1_text" refType="b" refFor="ch" refForName="TwoNodes_1"/>
          <dgm:constr type="r" for="ch" forName="TwoNodes_1_text" refType="r" refFor="ch" refForName="TwoNodes_1"/>
          <dgm:constr type="l" for="ch" forName="TwoNodes_2_text" refType="r" refFor="ch" refForName="TwoConn_1-2"/>
          <dgm:constr type="t" for="ch" forName="TwoNodes_2_text" refType="t" refFor="ch" refForName="TwoNodes_2"/>
          <dgm:constr type="b" for="ch" forName="TwoNodes_2_text" refType="b" refFor="ch" refForName="TwoNodes_2"/>
          <dgm:constr type="r" for="ch" forName="TwoNodes_2_text" refType="r" refFor="ch" refForName="TwoNodes_2"/>
          <dgm:constr type="w" for="ch" forName="ThreeNodes_1" refType="w" fact="0.85"/>
          <dgm:constr type="h" for="ch" forName="ThreeNodes_1" refType="h" fact="0.3"/>
          <dgm:constr type="t" for="ch" forName="ThreeNodes_1"/>
          <dgm:constr type="r" for="ch" forName="ThreeNodes_1" refType="w"/>
          <dgm:constr type="w" for="ch" forName="ThreeNodes_2" refType="w" fact="0.85"/>
          <dgm:constr type="h" for="ch" forName="ThreeNodes_2" refType="h" fact="0.3"/>
          <dgm:constr type="ctrY" for="ch" forName="ThreeNodes_2" refType="h" fact="0.5"/>
          <dgm:constr type="ctrX" for="ch" forName="ThreeNodes_2" refType="w" fact="0.5"/>
          <dgm:constr type="w" for="ch" forName="ThreeNodes_3" refType="w" fact="0.85"/>
          <dgm:constr type="h" for="ch" forName="ThreeNodes_3" refType="h" fact="0.3"/>
          <dgm:constr type="b" for="ch" forName="ThreeNodes_3" refType="h"/>
          <dgm:constr type="l" for="ch" forName="ThreeNodes_3"/>
          <dgm:constr type="w" for="ch" forName="ThreeConn_1-2" refType="h" refFor="ch" refForName="ThreeNodes_1" fact="0.65"/>
          <dgm:constr type="h" for="ch" forName="ThreeConn_1-2" refType="h" refFor="ch" refForName="ThreeNodes_1" fact="0.65"/>
          <dgm:constr type="ctrY" for="ch" forName="ThreeConn_1-2" refType="h" fact="0.325"/>
          <dgm:constr type="l" for="ch" forName="ThreeConn_1-2" refType="l" refFor="ch" refForName="ThreeNodes_1"/>
          <dgm:constr type="w" for="ch" forName="ThreeConn_2-3" refType="h" refFor="ch" refForName="ThreeNodes_2" fact="0.65"/>
          <dgm:constr type="h" for="ch" forName="ThreeConn_2-3" refType="h" refFor="ch" refForName="ThreeNodes_2" fact="0.65"/>
          <dgm:constr type="ctrY" for="ch" forName="ThreeConn_2-3" refType="h" fact="0.673"/>
          <dgm:constr type="l" for="ch" forName="ThreeConn_2-3" refType="l" refFor="ch" refForName="ThreeNodes_2"/>
          <dgm:constr type="l" for="ch" forName="ThreeNodes_1_text" refType="r" refFor="ch" refForName="ThreeConn_1-2"/>
          <dgm:constr type="lOff" for="ch" forName="ThreeNodes_1_text" refType="w" refFor="ch" refForName="ThreeConn_1-2" fact="0.55"/>
          <dgm:constr type="t" for="ch" forName="ThreeNodes_1_text" refType="t" refFor="ch" refForName="ThreeNodes_1"/>
          <dgm:constr type="b" for="ch" forName="ThreeNodes_1_text" refType="b" refFor="ch" refForName="ThreeNodes_1"/>
          <dgm:constr type="r" for="ch" forName="ThreeNodes_1_text" refType="r" refFor="ch" refForName="ThreeNodes_1"/>
          <dgm:constr type="l" for="ch" forName="ThreeNodes_2_text" refType="r" refFor="ch" refForName="ThreeConn_1-2"/>
          <dgm:constr type="t" for="ch" forName="ThreeNodes_2_text" refType="t" refFor="ch" refForName="ThreeNodes_2"/>
          <dgm:constr type="b" for="ch" forName="ThreeNodes_2_text" refType="b" refFor="ch" refForName="ThreeNodes_2"/>
          <dgm:constr type="r" for="ch" forName="ThreeNodes_2_text" refType="r" refFor="ch" refForName="ThreeNodes_2"/>
          <dgm:constr type="l" for="ch" forName="ThreeNodes_3_text" refType="r" refFor="ch" refForName="ThreeConn_2-3"/>
          <dgm:constr type="t" for="ch" forName="ThreeNodes_3_text" refType="t" refFor="ch" refForName="ThreeNodes_3"/>
          <dgm:constr type="b" for="ch" forName="ThreeNodes_3_text" refType="b" refFor="ch" refForName="ThreeNodes_3"/>
          <dgm:constr type="r" for="ch" forName="ThreeNodes_3_text" refType="r" refFor="ch" refForName="ThreeNodes_3"/>
          <dgm:constr type="w" for="ch" forName="FourNodes_1" refType="w" fact="0.8"/>
          <dgm:constr type="h" for="ch" forName="FourNodes_1" refType="h" fact="0.22"/>
          <dgm:constr type="t" for="ch" forName="FourNodes_1"/>
          <dgm:constr type="r" for="ch" forName="FourNodes_1" refType="w"/>
          <dgm:constr type="w" for="ch" forName="FourNodes_2" refType="w" fact="0.8"/>
          <dgm:constr type="h" for="ch" forName="FourNodes_2" refType="h" fact="0.22"/>
          <dgm:constr type="ctrY" for="ch" forName="FourNodes_2" refType="h" fact="0.37"/>
          <dgm:constr type="ctrX" for="ch" forName="FourNodes_2" refType="w" fact="0.533"/>
          <dgm:constr type="w" for="ch" forName="FourNodes_3" refType="w" fact="0.8"/>
          <dgm:constr type="h" for="ch" forName="FourNodes_3" refType="h" fact="0.22"/>
          <dgm:constr type="ctrY" for="ch" forName="FourNodes_3" refType="h" fact="0.63"/>
          <dgm:constr type="ctrX" for="ch" forName="FourNodes_3" refType="w" fact="0.467"/>
          <dgm:constr type="w" for="ch" forName="FourNodes_4" refType="w" fact="0.8"/>
          <dgm:constr type="h" for="ch" forName="FourNodes_4" refType="h" fact="0.22"/>
          <dgm:constr type="b" for="ch" forName="FourNodes_4" refType="h"/>
          <dgm:constr type="l" for="ch" forName="FourNodes_4"/>
          <dgm:constr type="w" for="ch" forName="FourConn_1-2" refType="h" refFor="ch" refForName="FourNodes_1" fact="0.65"/>
          <dgm:constr type="h" for="ch" forName="FourConn_1-2" refType="h" refFor="ch" refForName="FourNodes_1" fact="0.65"/>
          <dgm:constr type="ctrY" for="ch" forName="FourConn_1-2" refType="h" fact="0.24"/>
          <dgm:constr type="l" for="ch" forName="FourConn_1-2" refType="l" refFor="ch" refForName="FourNodes_1"/>
          <dgm:constr type="w" for="ch" forName="FourConn_2-3" refType="h" refFor="ch" refForName="FourNodes_2" fact="0.65"/>
          <dgm:constr type="h" for="ch" forName="FourConn_2-3" refType="h" refFor="ch" refForName="FourNodes_2" fact="0.65"/>
          <dgm:constr type="ctrY" for="ch" forName="FourConn_2-3" refType="h" fact="0.5"/>
          <dgm:constr type="l" for="ch" forName="FourConn_2-3" refType="l" refFor="ch" refForName="FourNodes_2"/>
          <dgm:constr type="w" for="ch" forName="FourConn_3-4" refType="h" refFor="ch" refForName="FourNodes_3" fact="0.65"/>
          <dgm:constr type="h" for="ch" forName="FourConn_3-4" refType="h" refFor="ch" refForName="FourNodes_3" fact="0.65"/>
          <dgm:constr type="ctrY" for="ch" forName="FourConn_3-4" refType="h" fact="0.76"/>
          <dgm:constr type="l" for="ch" forName="FourConn_3-4" refType="l" refFor="ch" refForName="FourNodes_3"/>
          <dgm:constr type="l" for="ch" forName="FourNodes_1_text" refType="r" refFor="ch" refForName="FourConn_1-2"/>
          <dgm:constr type="lOff" for="ch" forName="FourNodes_1_text" refType="w" refFor="ch" refForName="FourConn_1-2" fact="0.69"/>
          <dgm:constr type="t" for="ch" forName="FourNodes_1_text" refType="t" refFor="ch" refForName="FourNodes_1"/>
          <dgm:constr type="b" for="ch" forName="FourNodes_1_text" refType="b" refFor="ch" refForName="FourNodes_1"/>
          <dgm:constr type="r" for="ch" forName="FourNodes_1_text" refType="r" refFor="ch" refForName="FourNodes_1"/>
          <dgm:constr type="l" for="ch" forName="FourNodes_2_text" refType="r" refFor="ch" refForName="FourConn_1-2"/>
          <dgm:constr type="t" for="ch" forName="FourNodes_2_text" refType="t" refFor="ch" refForName="FourNodes_2"/>
          <dgm:constr type="b" for="ch" forName="FourNodes_2_text" refType="b" refFor="ch" refForName="FourNodes_2"/>
          <dgm:constr type="r" for="ch" forName="FourNodes_2_text" refType="r" refFor="ch" refForName="FourNodes_2"/>
          <dgm:constr type="l" for="ch" forName="FourNodes_3_text" refType="r" refFor="ch" refForName="FourConn_2-3"/>
          <dgm:constr type="t" for="ch" forName="FourNodes_3_text" refType="t" refFor="ch" refForName="FourNodes_3"/>
          <dgm:constr type="b" for="ch" forName="FourNodes_3_text" refType="b" refFor="ch" refForName="FourNodes_3"/>
          <dgm:constr type="r" for="ch" forName="FourNodes_3_text" refType="r" refFor="ch" refForName="FourNodes_3"/>
          <dgm:constr type="l" for="ch" forName="FourNodes_4_text" refType="r" refFor="ch" refForName="FourConn_3-4"/>
          <dgm:constr type="t" for="ch" forName="FourNodes_4_text" refType="t" refFor="ch" refForName="FourNodes_4"/>
          <dgm:constr type="b" for="ch" forName="FourNodes_4_text" refType="b" refFor="ch" refForName="FourNodes_4"/>
          <dgm:constr type="r" for="ch" forName="FourNodes_4_text" refType="r" refFor="ch" refForName="FourNodes_4"/>
          <dgm:constr type="w" for="ch" forName="FiveNodes_1" refType="w" fact="0.77"/>
          <dgm:constr type="h" for="ch" forName="FiveNodes_1" refType="h" fact="0.18"/>
          <dgm:constr type="t" for="ch" forName="FiveNodes_1"/>
          <dgm:constr type="r" for="ch" forName="FiveNodes_1" refType="w"/>
          <dgm:constr type="w" for="ch" forName="FiveNodes_2" refType="w" fact="0.77"/>
          <dgm:constr type="h" for="ch" forName="FiveNodes_2" refType="h" fact="0.18"/>
          <dgm:constr type="ctrY" for="ch" forName="FiveNodes_2" refType="h" fact="0.295"/>
          <dgm:constr type="ctrX" for="ch" forName="FiveNodes_2" refType="w" fact="0.5575"/>
          <dgm:constr type="w" for="ch" forName="FiveNodes_3" refType="w" fact="0.77"/>
          <dgm:constr type="h" for="ch" forName="FiveNodes_3" refType="h" fact="0.18"/>
          <dgm:constr type="ctrY" for="ch" forName="FiveNodes_3" refType="h" fact="0.5"/>
          <dgm:constr type="ctrX" for="ch" forName="FiveNodes_3" refType="w" fact="0.5"/>
          <dgm:constr type="w" for="ch" forName="FiveNodes_4" refType="w" fact="0.77"/>
          <dgm:constr type="h" for="ch" forName="FiveNodes_4" refType="h" fact="0.18"/>
          <dgm:constr type="ctrY" for="ch" forName="FiveNodes_4" refType="h" fact="0.705"/>
          <dgm:constr type="ctrX" for="ch" forName="FiveNodes_4" refType="w" fact="0.4425"/>
          <dgm:constr type="w" for="ch" forName="FiveNodes_5" refType="w" fact="0.77"/>
          <dgm:constr type="h" for="ch" forName="FiveNodes_5" refType="h" fact="0.18"/>
          <dgm:constr type="b" for="ch" forName="FiveNodes_5" refType="h"/>
          <dgm:constr type="l" for="ch" forName="FiveNodes_5"/>
          <dgm:constr type="w" for="ch" forName="FiveConn_1-2" refType="h" refFor="ch" refForName="FiveNodes_1" fact="0.65"/>
          <dgm:constr type="h" for="ch" forName="FiveConn_1-2" refType="h" refFor="ch" refForName="FiveNodes_1" fact="0.65"/>
          <dgm:constr type="ctrY" for="ch" forName="FiveConn_1-2" refType="h" fact="0.19"/>
          <dgm:constr type="l" for="ch" forName="FiveConn_1-2" refType="l" refFor="ch" refForName="FiveNodes_1"/>
          <dgm:constr type="w" for="ch" forName="FiveConn_2-3" refType="h" refFor="ch" refForName="FiveNodes_2" fact="0.65"/>
          <dgm:constr type="h" for="ch" forName="FiveConn_2-3" refType="h" refFor="ch" refForName="FiveNodes_2" fact="0.65"/>
          <dgm:constr type="ctrY" for="ch" forName="FiveConn_2-3" refType="h" fact="0.395"/>
          <dgm:constr type="l" for="ch" forName="FiveConn_2-3" refType="l" refFor="ch" refForName="FiveNodes_2"/>
          <dgm:constr type="w" for="ch" forName="FiveConn_3-4" refType="h" refFor="ch" refForName="FiveNodes_3" fact="0.65"/>
          <dgm:constr type="h" for="ch" forName="FiveConn_3-4" refType="h" refFor="ch" refForName="FiveNodes_3" fact="0.65"/>
          <dgm:constr type="ctrY" for="ch" forName="FiveConn_3-4" refType="h" fact="0.597"/>
          <dgm:constr type="l" for="ch" forName="FiveConn_3-4" refType="l" refFor="ch" refForName="FiveNodes_3"/>
          <dgm:constr type="w" for="ch" forName="FiveConn_4-5" refType="h" refFor="ch" refForName="FiveNodes_4" fact="0.65"/>
          <dgm:constr type="h" for="ch" forName="FiveConn_4-5" refType="h" refFor="ch" refForName="FiveNodes_4" fact="0.65"/>
          <dgm:constr type="ctrY" for="ch" forName="FiveConn_4-5" refType="h" fact="0.804"/>
          <dgm:constr type="l" for="ch" forName="FiveConn_4-5" refType="l" refFor="ch" refForName="FiveNodes_4"/>
          <dgm:constr type="l" for="ch" forName="FiveNodes_1_text" refType="r" refFor="ch" refForName="FiveConn_1-2"/>
          <dgm:constr type="lOff" for="ch" forName="FiveNodes_1_text" refType="w" refFor="ch" refForName="FiveConn_1-2" fact="0.73"/>
          <dgm:constr type="t" for="ch" forName="FiveNodes_1_text" refType="t" refFor="ch" refForName="FiveNodes_1"/>
          <dgm:constr type="b" for="ch" forName="FiveNodes_1_text" refType="b" refFor="ch" refForName="FiveNodes_1"/>
          <dgm:constr type="r" for="ch" forName="FiveNodes_1_text" refType="r" refFor="ch" refForName="FiveNodes_1"/>
          <dgm:constr type="l" for="ch" forName="FiveNodes_2_text" refType="r" refFor="ch" refForName="FiveConn_1-2"/>
          <dgm:constr type="t" for="ch" forName="FiveNodes_2_text" refType="t" refFor="ch" refForName="FiveNodes_2"/>
          <dgm:constr type="b" for="ch" forName="FiveNodes_2_text" refType="b" refFor="ch" refForName="FiveNodes_2"/>
          <dgm:constr type="r" for="ch" forName="FiveNodes_2_text" refType="r" refFor="ch" refForName="FiveNodes_2"/>
          <dgm:constr type="l" for="ch" forName="FiveNodes_3_text" refType="r" refFor="ch" refForName="FiveConn_2-3"/>
          <dgm:constr type="t" for="ch" forName="FiveNodes_3_text" refType="t" refFor="ch" refForName="FiveNodes_3"/>
          <dgm:constr type="b" for="ch" forName="FiveNodes_3_text" refType="b" refFor="ch" refForName="FiveNodes_3"/>
          <dgm:constr type="r" for="ch" forName="FiveNodes_3_text" refType="r" refFor="ch" refForName="FiveNodes_3"/>
          <dgm:constr type="l" for="ch" forName="FiveNodes_4_text" refType="r" refFor="ch" refForName="FiveConn_3-4"/>
          <dgm:constr type="t" for="ch" forName="FiveNodes_4_text" refType="t" refFor="ch" refForName="FiveNodes_4"/>
          <dgm:constr type="b" for="ch" forName="FiveNodes_4_text" refType="b" refFor="ch" refForName="FiveNodes_4"/>
          <dgm:constr type="r" for="ch" forName="FiveNodes_4_text" refType="r" refFor="ch" refForName="FiveNodes_4"/>
          <dgm:constr type="l" for="ch" forName="FiveNodes_5_text" refType="r" refFor="ch" refForName="FiveConn_4-5"/>
          <dgm:constr type="t" for="ch" forName="FiveNodes_5_text" refType="t" refFor="ch" refForName="FiveNodes_5"/>
          <dgm:constr type="b" for="ch" forName="FiveNodes_5_text" refType="b" refFor="ch" refForName="FiveNodes_5"/>
          <dgm:constr type="r" for="ch" forName="FiveNodes_5_text" refType="r" refFor="ch" refForName="FiveNodes_5"/>
        </dgm:constrLst>
      </dgm:else>
    </dgm:choose>
    <dgm:ruleLst/>
    <dgm:layoutNode name="dummyMaxCanvas">
      <dgm:varLst/>
      <dgm:alg type="sp"/>
      <dgm:shape xmlns:r="http://schemas.openxmlformats.org/officeDocument/2006/relationships" r:blip="">
        <dgm:adjLst/>
      </dgm:shape>
      <dgm:presOf/>
      <dgm:constrLst/>
      <dgm:ruleLst/>
    </dgm:layoutNode>
    <dgm:choose name="Name3">
      <dgm:if name="Name4" axis="ch" ptType="node" func="cnt" op="equ" val="1">
        <dgm:layoutNode name="OneNode_1">
          <dgm:varLst>
            <dgm:bulletEnabled val="1"/>
          </dgm:varLst>
          <dgm:alg type="tx"/>
          <dgm:shape xmlns:r="http://schemas.openxmlformats.org/officeDocument/2006/relationships" type="roundRect" r:blip="">
            <dgm:adjLst>
              <dgm:adj idx="1" val="0.1"/>
            </dgm:adjLst>
          </dgm:shape>
          <dgm:presOf axis="ch desOrSelf" ptType="node node" st="1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5">
        <dgm:choose name="Name6">
          <dgm:if name="Name7" axis="ch" ptType="node" func="cnt" op="equ" val="2">
            <dgm:layoutNode name="TwoNodes_1">
              <dgm:varLst>
                <dgm:bulletEnabled val="1"/>
              </dgm:varLst>
              <dgm:alg type="sp"/>
              <dgm:shape xmlns:r="http://schemas.openxmlformats.org/officeDocument/2006/relationships" type="roundRect" r:blip="">
                <dgm:adjLst>
                  <dgm:adj idx="1" val="0.1"/>
                </dgm:adjLst>
              </dgm:shape>
              <dgm:presOf axis="ch desOrSelf" ptType="node node" st="1 1" cnt="1 0"/>
              <dgm:constrLst/>
              <dgm:ruleLst/>
            </dgm:layoutNode>
            <dgm:layoutNode name="TwoNodes_2">
              <dgm:varLst>
                <dgm:bulletEnabled val="1"/>
              </dgm:varLst>
              <dgm:alg type="sp"/>
              <dgm:shape xmlns:r="http://schemas.openxmlformats.org/officeDocument/2006/relationships" type="roundRect" r:blip="">
                <dgm:adjLst>
                  <dgm:adj idx="1" val="0.1"/>
                </dgm:adjLst>
              </dgm:shape>
              <dgm:presOf axis="ch desOrSelf" ptType="node node" st="2 1" cnt="1 0"/>
              <dgm:constrLst/>
              <dgm:ruleLst/>
            </dgm:layoutNode>
            <dgm:layoutNode name="TwoConn_1-2" styleLbl="fgAccFollowNode1">
              <dgm:varLst>
                <dgm:bulletEnabled val="1"/>
              </dgm:varLst>
              <dgm:alg type="tx"/>
              <dgm:shape xmlns:r="http://schemas.openxmlformats.org/officeDocument/2006/relationships" type="downArrow" r:blip="">
                <dgm:adjLst>
                  <dgm:adj idx="1" val="0.55"/>
                  <dgm:adj idx="2" val="0.45"/>
                </dgm:adjLst>
              </dgm:shape>
              <dgm:presOf axis="ch" ptType="sibTrans"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TwoNodes_1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1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TwoNodes_2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2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8">
            <dgm:choose name="Name9">
              <dgm:if name="Name10" axis="ch" ptType="node" func="cnt" op="equ" val="3">
                <dgm:layoutNode name="ThreeNodes_1">
                  <dgm:varLst>
                    <dgm:bulletEnabled val="1"/>
                  </dgm:varLst>
                  <dgm:alg type="sp"/>
                  <dgm:shape xmlns:r="http://schemas.openxmlformats.org/officeDocument/2006/relationships" type="roundRect" r:blip="">
                    <dgm:adjLst>
                      <dgm:adj idx="1" val="0.1"/>
                    </dgm:adjLst>
                  </dgm:shape>
                  <dgm:presOf axis="ch desOrSelf" ptType="node node" st="1 1" cnt="1 0"/>
                  <dgm:constrLst/>
                  <dgm:ruleLst/>
                </dgm:layoutNode>
                <dgm:layoutNode name="ThreeNodes_2">
                  <dgm:varLst>
                    <dgm:bulletEnabled val="1"/>
                  </dgm:varLst>
                  <dgm:alg type="sp"/>
                  <dgm:shape xmlns:r="http://schemas.openxmlformats.org/officeDocument/2006/relationships" type="roundRect" r:blip="">
                    <dgm:adjLst>
                      <dgm:adj idx="1" val="0.1"/>
                    </dgm:adjLst>
                  </dgm:shape>
                  <dgm:presOf axis="ch desOrSelf" ptType="node node" st="2 1" cnt="1 0"/>
                  <dgm:constrLst/>
                  <dgm:ruleLst/>
                </dgm:layoutNode>
                <dgm:layoutNode name="ThreeNodes_3">
                  <dgm:varLst>
                    <dgm:bulletEnabled val="1"/>
                  </dgm:varLst>
                  <dgm:alg type="sp"/>
                  <dgm:shape xmlns:r="http://schemas.openxmlformats.org/officeDocument/2006/relationships" type="roundRect" r:blip="">
                    <dgm:adjLst>
                      <dgm:adj idx="1" val="0.1"/>
                    </dgm:adjLst>
                  </dgm:shape>
                  <dgm:presOf axis="ch desOrSelf" ptType="node node" st="3 1" cnt="1 0"/>
                  <dgm:constrLst/>
                  <dgm:ruleLst/>
                </dgm:layoutNode>
                <dgm:layoutNode name="ThreeConn_1-2" styleLbl="fgAccFollowNode1">
                  <dgm:varLst>
                    <dgm:bulletEnabled val="1"/>
                  </dgm:varLst>
                  <dgm:alg type="tx"/>
                  <dgm:shape xmlns:r="http://schemas.openxmlformats.org/officeDocument/2006/relationships" type="downArrow" r:blip="">
                    <dgm:adjLst>
                      <dgm:adj idx="1" val="0.55"/>
                      <dgm:adj idx="2" val="0.45"/>
                    </dgm:adjLst>
                  </dgm:shape>
                  <dgm:presOf axis="ch" ptType="sibTrans"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ThreeConn_2-3" styleLbl="fgAccFollowNode1">
                  <dgm:varLst>
                    <dgm:bulletEnabled val="1"/>
                  </dgm:varLst>
                  <dgm:alg type="tx"/>
                  <dgm:shape xmlns:r="http://schemas.openxmlformats.org/officeDocument/2006/relationships" type="downArrow" r:blip="">
                    <dgm:adjLst>
                      <dgm:adj idx="1" val="0.55"/>
                      <dgm:adj idx="2" val="0.45"/>
                    </dgm:adjLst>
                  </dgm:shape>
                  <dgm:presOf axis="ch" ptType="sibTrans" st="2"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ThreeNodes_1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1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ThreeNodes_2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2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ThreeNodes_3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3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1">
                <dgm:choose name="Name12">
                  <dgm:if name="Name13" axis="ch" ptType="node" func="cnt" op="equ" val="4">
                    <dgm:layoutNode name="FourNodes_1">
                      <dgm:varLst>
                        <dgm:bulletEnabled val="1"/>
                      </dgm:varLst>
                      <dgm:alg type="sp"/>
                      <dgm:shape xmlns:r="http://schemas.openxmlformats.org/officeDocument/2006/relationships" type="roundRect" r:blip="">
                        <dgm:adjLst>
                          <dgm:adj idx="1" val="0.1"/>
                        </dgm:adjLst>
                      </dgm:shape>
                      <dgm:presOf axis="ch desOrSelf" ptType="node node" st="1 1" cnt="1 0"/>
                      <dgm:constrLst/>
                      <dgm:ruleLst/>
                    </dgm:layoutNode>
                    <dgm:layoutNode name="FourNodes_2">
                      <dgm:varLst>
                        <dgm:bulletEnabled val="1"/>
                      </dgm:varLst>
                      <dgm:alg type="sp"/>
                      <dgm:shape xmlns:r="http://schemas.openxmlformats.org/officeDocument/2006/relationships" type="roundRect" r:blip="">
                        <dgm:adjLst>
                          <dgm:adj idx="1" val="0.1"/>
                        </dgm:adjLst>
                      </dgm:shape>
                      <dgm:presOf axis="ch desOrSelf" ptType="node node" st="2 1" cnt="1 0"/>
                      <dgm:constrLst/>
                      <dgm:ruleLst/>
                    </dgm:layoutNode>
                    <dgm:layoutNode name="FourNodes_3">
                      <dgm:varLst>
                        <dgm:bulletEnabled val="1"/>
                      </dgm:varLst>
                      <dgm:alg type="sp"/>
                      <dgm:shape xmlns:r="http://schemas.openxmlformats.org/officeDocument/2006/relationships" type="roundRect" r:blip="">
                        <dgm:adjLst>
                          <dgm:adj idx="1" val="0.1"/>
                        </dgm:adjLst>
                      </dgm:shape>
                      <dgm:presOf axis="ch desOrSelf" ptType="node node" st="3 1" cnt="1 0"/>
                      <dgm:constrLst/>
                      <dgm:ruleLst/>
                    </dgm:layoutNode>
                    <dgm:layoutNode name="FourNodes_4">
                      <dgm:varLst>
                        <dgm:bulletEnabled val="1"/>
                      </dgm:varLst>
                      <dgm:alg type="sp"/>
                      <dgm:shape xmlns:r="http://schemas.openxmlformats.org/officeDocument/2006/relationships" type="roundRect" r:blip="">
                        <dgm:adjLst>
                          <dgm:adj idx="1" val="0.1"/>
                        </dgm:adjLst>
                      </dgm:shape>
                      <dgm:presOf axis="ch desOrSelf" ptType="node node" st="4 1" cnt="1 0"/>
                      <dgm:constrLst/>
                      <dgm:ruleLst/>
                    </dgm:layoutNode>
                    <dgm:layoutNode name="FourConn_1-2" styleLbl="fgAccFollowNode1">
                      <dgm:varLst>
                        <dgm:bulletEnabled val="1"/>
                      </dgm:varLst>
                      <dgm:alg type="tx"/>
                      <dgm:shape xmlns:r="http://schemas.openxmlformats.org/officeDocument/2006/relationships" type="downArrow" r:blip="">
                        <dgm:adjLst>
                          <dgm:adj idx="1" val="0.55"/>
                          <dgm:adj idx="2" val="0.45"/>
                        </dgm:adjLst>
                      </dgm:shape>
                      <dgm:presOf axis="ch" ptType="sibTrans"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FourConn_2-3" styleLbl="fgAccFollowNode1">
                      <dgm:varLst>
                        <dgm:bulletEnabled val="1"/>
                      </dgm:varLst>
                      <dgm:alg type="tx"/>
                      <dgm:shape xmlns:r="http://schemas.openxmlformats.org/officeDocument/2006/relationships" type="downArrow" r:blip="">
                        <dgm:adjLst>
                          <dgm:adj idx="1" val="0.55"/>
                          <dgm:adj idx="2" val="0.45"/>
                        </dgm:adjLst>
                      </dgm:shape>
                      <dgm:presOf axis="ch" ptType="sibTrans" st="2"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FourConn_3-4" styleLbl="fgAccFollowNode1">
                      <dgm:varLst>
                        <dgm:bulletEnabled val="1"/>
                      </dgm:varLst>
                      <dgm:alg type="tx"/>
                      <dgm:shape xmlns:r="http://schemas.openxmlformats.org/officeDocument/2006/relationships" type="downArrow" r:blip="">
                        <dgm:adjLst>
                          <dgm:adj idx="1" val="0.55"/>
                          <dgm:adj idx="2" val="0.45"/>
                        </dgm:adjLst>
                      </dgm:shape>
                      <dgm:presOf axis="ch" ptType="sibTrans" st="3"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FourNodes_1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1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FourNodes_2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2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FourNodes_3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3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FourNodes_4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4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4">
                    <dgm:choose name="Name15">
                      <dgm:if name="Name16" axis="ch" ptType="node" func="cnt" op="gte" val="5">
                        <dgm:layoutNode name="FiveNodes_1">
                          <dgm:varLst>
                            <dgm:bulletEnabled val="1"/>
                          </dgm:varLst>
                          <dgm:alg type="sp"/>
                          <dgm:shape xmlns:r="http://schemas.openxmlformats.org/officeDocument/2006/relationships" type="roundRect" r:blip="">
                            <dgm:adjLst>
                              <dgm:adj idx="1" val="0.1"/>
                            </dgm:adjLst>
                          </dgm:shape>
                          <dgm:presOf axis="ch desOrSelf" ptType="node node" st="1 1" cnt="1 0"/>
                          <dgm:constrLst/>
                          <dgm:ruleLst/>
                        </dgm:layoutNode>
                        <dgm:layoutNode name="FiveNodes_2">
                          <dgm:varLst>
                            <dgm:bulletEnabled val="1"/>
                          </dgm:varLst>
                          <dgm:alg type="sp"/>
                          <dgm:shape xmlns:r="http://schemas.openxmlformats.org/officeDocument/2006/relationships" type="roundRect" r:blip="">
                            <dgm:adjLst>
                              <dgm:adj idx="1" val="0.1"/>
                            </dgm:adjLst>
                          </dgm:shape>
                          <dgm:presOf axis="ch desOrSelf" ptType="node node" st="2 1" cnt="1 0"/>
                          <dgm:constrLst/>
                          <dgm:ruleLst/>
                        </dgm:layoutNode>
                        <dgm:layoutNode name="FiveNodes_3">
                          <dgm:varLst>
                            <dgm:bulletEnabled val="1"/>
                          </dgm:varLst>
                          <dgm:alg type="sp"/>
                          <dgm:shape xmlns:r="http://schemas.openxmlformats.org/officeDocument/2006/relationships" type="roundRect" r:blip="">
                            <dgm:adjLst>
                              <dgm:adj idx="1" val="0.1"/>
                            </dgm:adjLst>
                          </dgm:shape>
                          <dgm:presOf axis="ch desOrSelf" ptType="node node" st="3 1" cnt="1 0"/>
                          <dgm:constrLst/>
                          <dgm:ruleLst/>
                        </dgm:layoutNode>
                        <dgm:layoutNode name="FiveNodes_4">
                          <dgm:varLst>
                            <dgm:bulletEnabled val="1"/>
                          </dgm:varLst>
                          <dgm:alg type="sp"/>
                          <dgm:shape xmlns:r="http://schemas.openxmlformats.org/officeDocument/2006/relationships" type="roundRect" r:blip="">
                            <dgm:adjLst>
                              <dgm:adj idx="1" val="0.1"/>
                            </dgm:adjLst>
                          </dgm:shape>
                          <dgm:presOf axis="ch desOrSelf" ptType="node node" st="4 1" cnt="1 0"/>
                          <dgm:constrLst/>
                          <dgm:ruleLst/>
                        </dgm:layoutNode>
                        <dgm:layoutNode name="FiveNodes_5">
                          <dgm:varLst>
                            <dgm:bulletEnabled val="1"/>
                          </dgm:varLst>
                          <dgm:alg type="sp"/>
                          <dgm:shape xmlns:r="http://schemas.openxmlformats.org/officeDocument/2006/relationships" type="roundRect" r:blip="">
                            <dgm:adjLst>
                              <dgm:adj idx="1" val="0.1"/>
                            </dgm:adjLst>
                          </dgm:shape>
                          <dgm:presOf axis="ch desOrSelf" ptType="node node" st="5 1" cnt="1 0"/>
                          <dgm:constrLst/>
                          <dgm:ruleLst/>
                        </dgm:layoutNode>
                        <dgm:layoutNode name="FiveConn_1-2" styleLbl="fgAccFollowNode1">
                          <dgm:varLst>
                            <dgm:bulletEnabled val="1"/>
                          </dgm:varLst>
                          <dgm:alg type="tx"/>
                          <dgm:shape xmlns:r="http://schemas.openxmlformats.org/officeDocument/2006/relationships" type="downArrow" r:blip="">
                            <dgm:adjLst>
                              <dgm:adj idx="1" val="0.55"/>
                              <dgm:adj idx="2" val="0.45"/>
                            </dgm:adjLst>
                          </dgm:shape>
                          <dgm:presOf axis="ch" ptType="sibTrans"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FiveConn_2-3" styleLbl="fgAccFollowNode1">
                          <dgm:varLst>
                            <dgm:bulletEnabled val="1"/>
                          </dgm:varLst>
                          <dgm:alg type="tx"/>
                          <dgm:shape xmlns:r="http://schemas.openxmlformats.org/officeDocument/2006/relationships" type="downArrow" r:blip="">
                            <dgm:adjLst>
                              <dgm:adj idx="1" val="0.55"/>
                              <dgm:adj idx="2" val="0.45"/>
                            </dgm:adjLst>
                          </dgm:shape>
                          <dgm:presOf axis="ch" ptType="sibTrans" st="2"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FiveConn_3-4" styleLbl="fgAccFollowNode1">
                          <dgm:varLst>
                            <dgm:bulletEnabled val="1"/>
                          </dgm:varLst>
                          <dgm:alg type="tx"/>
                          <dgm:shape xmlns:r="http://schemas.openxmlformats.org/officeDocument/2006/relationships" type="downArrow" r:blip="">
                            <dgm:adjLst>
                              <dgm:adj idx="1" val="0.55"/>
                              <dgm:adj idx="2" val="0.45"/>
                            </dgm:adjLst>
                          </dgm:shape>
                          <dgm:presOf axis="ch" ptType="sibTrans" st="3"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FiveConn_4-5" styleLbl="fgAccFollowNode1">
                          <dgm:varLst>
                            <dgm:bulletEnabled val="1"/>
                          </dgm:varLst>
                          <dgm:alg type="tx"/>
                          <dgm:shape xmlns:r="http://schemas.openxmlformats.org/officeDocument/2006/relationships" type="downArrow" r:blip="">
                            <dgm:adjLst>
                              <dgm:adj idx="1" val="0.55"/>
                              <dgm:adj idx="2" val="0.45"/>
                            </dgm:adjLst>
                          </dgm:shape>
                          <dgm:presOf axis="ch" ptType="sibTrans" st="4" cnt="1"/>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layoutNode name="FiveNodes_1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1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FiveNodes_2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2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FiveNodes_3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3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FiveNodes_4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4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FiveNodes_5_text">
                          <dgm:varLst>
                            <dgm:bulletEnabled val="1"/>
                          </dgm:varLst>
                          <dgm:alg type="tx">
                            <dgm:param type="parTxLTRAlign" val="l"/>
                            <dgm:param type="txAnchorVertCh" val="mid"/>
                          </dgm:alg>
                          <dgm:shape xmlns:r="http://schemas.openxmlformats.org/officeDocument/2006/relationships" type="roundRect" r:blip="" hideGeom="1">
                            <dgm:adjLst>
                              <dgm:adj idx="1" val="0.1"/>
                            </dgm:adjLst>
                          </dgm:shape>
                          <dgm:presOf axis="ch desOrSelf" ptType="node node" st="5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7"/>
                    </dgm:choose>
                  </dgm:else>
                </dgm:choose>
              </dgm:else>
            </dgm:choose>
          </dgm:else>
        </dgm:choose>
      </dgm:else>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pn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4.png"/><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1371600</xdr:colOff>
      <xdr:row>16</xdr:row>
      <xdr:rowOff>66040</xdr:rowOff>
    </xdr:from>
    <xdr:to>
      <xdr:col>0</xdr:col>
      <xdr:colOff>8656320</xdr:colOff>
      <xdr:row>50</xdr:row>
      <xdr:rowOff>81280</xdr:rowOff>
    </xdr:to>
    <xdr:graphicFrame macro="">
      <xdr:nvGraphicFramePr>
        <xdr:cNvPr id="2" name="Diagram 1">
          <a:extLst>
            <a:ext uri="{FF2B5EF4-FFF2-40B4-BE49-F238E27FC236}">
              <a16:creationId xmlns:a16="http://schemas.microsoft.com/office/drawing/2014/main" id="{DFF6AED2-6FC4-2941-A89B-1D0196831FBC}"/>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0</xdr:col>
      <xdr:colOff>2611120</xdr:colOff>
      <xdr:row>17</xdr:row>
      <xdr:rowOff>0</xdr:rowOff>
    </xdr:from>
    <xdr:to>
      <xdr:col>0</xdr:col>
      <xdr:colOff>6898640</xdr:colOff>
      <xdr:row>21</xdr:row>
      <xdr:rowOff>60960</xdr:rowOff>
    </xdr:to>
    <xdr:sp macro="" textlink="">
      <xdr:nvSpPr>
        <xdr:cNvPr id="3" name="Text Box 13">
          <a:extLst>
            <a:ext uri="{FF2B5EF4-FFF2-40B4-BE49-F238E27FC236}">
              <a16:creationId xmlns:a16="http://schemas.microsoft.com/office/drawing/2014/main" id="{058519A1-E273-AD4A-B33F-38BD0172F344}"/>
            </a:ext>
          </a:extLst>
        </xdr:cNvPr>
        <xdr:cNvSpPr txBox="1">
          <a:spLocks noChangeArrowheads="1"/>
        </xdr:cNvSpPr>
      </xdr:nvSpPr>
      <xdr:spPr bwMode="auto">
        <a:xfrm>
          <a:off x="2611120" y="8775700"/>
          <a:ext cx="4287520" cy="77216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wrap="square" anchor="ctr"/>
        <a:lstStyle>
          <a:defPPr>
            <a:defRPr lang="en-US"/>
          </a:defPPr>
          <a:lvl1pPr algn="l" rtl="0" fontAlgn="base">
            <a:spcBef>
              <a:spcPct val="0"/>
            </a:spcBef>
            <a:spcAft>
              <a:spcPct val="0"/>
            </a:spcAft>
            <a:defRPr sz="1200" i="1" kern="1200">
              <a:solidFill>
                <a:schemeClr val="tx1"/>
              </a:solidFill>
              <a:latin typeface="Arial" charset="0"/>
              <a:ea typeface="ＭＳ Ｐゴシック" charset="0"/>
              <a:cs typeface="Arial" charset="0"/>
            </a:defRPr>
          </a:lvl1pPr>
          <a:lvl2pPr marL="457200" algn="l" rtl="0" fontAlgn="base">
            <a:spcBef>
              <a:spcPct val="0"/>
            </a:spcBef>
            <a:spcAft>
              <a:spcPct val="0"/>
            </a:spcAft>
            <a:defRPr sz="1200" i="1" kern="1200">
              <a:solidFill>
                <a:schemeClr val="tx1"/>
              </a:solidFill>
              <a:latin typeface="Arial" charset="0"/>
              <a:ea typeface="ＭＳ Ｐゴシック" charset="0"/>
              <a:cs typeface="Arial" charset="0"/>
            </a:defRPr>
          </a:lvl2pPr>
          <a:lvl3pPr marL="914400" algn="l" rtl="0" fontAlgn="base">
            <a:spcBef>
              <a:spcPct val="0"/>
            </a:spcBef>
            <a:spcAft>
              <a:spcPct val="0"/>
            </a:spcAft>
            <a:defRPr sz="1200" i="1" kern="1200">
              <a:solidFill>
                <a:schemeClr val="tx1"/>
              </a:solidFill>
              <a:latin typeface="Arial" charset="0"/>
              <a:ea typeface="ＭＳ Ｐゴシック" charset="0"/>
              <a:cs typeface="Arial" charset="0"/>
            </a:defRPr>
          </a:lvl3pPr>
          <a:lvl4pPr marL="1371600" algn="l" rtl="0" fontAlgn="base">
            <a:spcBef>
              <a:spcPct val="0"/>
            </a:spcBef>
            <a:spcAft>
              <a:spcPct val="0"/>
            </a:spcAft>
            <a:defRPr sz="1200" i="1" kern="1200">
              <a:solidFill>
                <a:schemeClr val="tx1"/>
              </a:solidFill>
              <a:latin typeface="Arial" charset="0"/>
              <a:ea typeface="ＭＳ Ｐゴシック" charset="0"/>
              <a:cs typeface="Arial" charset="0"/>
            </a:defRPr>
          </a:lvl4pPr>
          <a:lvl5pPr marL="1828800" algn="l" rtl="0" fontAlgn="base">
            <a:spcBef>
              <a:spcPct val="0"/>
            </a:spcBef>
            <a:spcAft>
              <a:spcPct val="0"/>
            </a:spcAft>
            <a:defRPr sz="1200" i="1" kern="1200">
              <a:solidFill>
                <a:schemeClr val="tx1"/>
              </a:solidFill>
              <a:latin typeface="Arial" charset="0"/>
              <a:ea typeface="ＭＳ Ｐゴシック" charset="0"/>
              <a:cs typeface="Arial" charset="0"/>
            </a:defRPr>
          </a:lvl5pPr>
          <a:lvl6pPr marL="2286000" algn="l" defTabSz="457200" rtl="0" eaLnBrk="1" latinLnBrk="0" hangingPunct="1">
            <a:defRPr sz="1200" i="1" kern="1200">
              <a:solidFill>
                <a:schemeClr val="tx1"/>
              </a:solidFill>
              <a:latin typeface="Arial" charset="0"/>
              <a:ea typeface="ＭＳ Ｐゴシック" charset="0"/>
              <a:cs typeface="Arial" charset="0"/>
            </a:defRPr>
          </a:lvl6pPr>
          <a:lvl7pPr marL="2743200" algn="l" defTabSz="457200" rtl="0" eaLnBrk="1" latinLnBrk="0" hangingPunct="1">
            <a:defRPr sz="1200" i="1" kern="1200">
              <a:solidFill>
                <a:schemeClr val="tx1"/>
              </a:solidFill>
              <a:latin typeface="Arial" charset="0"/>
              <a:ea typeface="ＭＳ Ｐゴシック" charset="0"/>
              <a:cs typeface="Arial" charset="0"/>
            </a:defRPr>
          </a:lvl7pPr>
          <a:lvl8pPr marL="3200400" algn="l" defTabSz="457200" rtl="0" eaLnBrk="1" latinLnBrk="0" hangingPunct="1">
            <a:defRPr sz="1200" i="1" kern="1200">
              <a:solidFill>
                <a:schemeClr val="tx1"/>
              </a:solidFill>
              <a:latin typeface="Arial" charset="0"/>
              <a:ea typeface="ＭＳ Ｐゴシック" charset="0"/>
              <a:cs typeface="Arial" charset="0"/>
            </a:defRPr>
          </a:lvl8pPr>
          <a:lvl9pPr marL="3657600" algn="l" defTabSz="457200" rtl="0" eaLnBrk="1" latinLnBrk="0" hangingPunct="1">
            <a:defRPr sz="1200" i="1" kern="1200">
              <a:solidFill>
                <a:schemeClr val="tx1"/>
              </a:solidFill>
              <a:latin typeface="Arial" charset="0"/>
              <a:ea typeface="ＭＳ Ｐゴシック" charset="0"/>
              <a:cs typeface="Arial" charset="0"/>
            </a:defRPr>
          </a:lvl9pPr>
        </a:lstStyle>
        <a:p>
          <a:pPr algn="l">
            <a:lnSpc>
              <a:spcPct val="80000"/>
            </a:lnSpc>
            <a:spcBef>
              <a:spcPct val="50000"/>
            </a:spcBef>
          </a:pPr>
          <a:r>
            <a:rPr lang="en-US" sz="1200" b="0" i="0" u="none" strike="noStrike" kern="1200">
              <a:solidFill>
                <a:schemeClr val="bg1"/>
              </a:solidFill>
              <a:effectLst/>
              <a:latin typeface="Arial" charset="0"/>
              <a:ea typeface="ＭＳ Ｐゴシック" charset="0"/>
              <a:cs typeface="Arial" charset="0"/>
            </a:rPr>
            <a:t>Controls are implemented, processes are highly matured, practices mastered over several years, adaptive and quantitatively measured (Industry leading)</a:t>
          </a:r>
          <a:endParaRPr lang="en-US" b="1" i="0">
            <a:solidFill>
              <a:schemeClr val="bg1"/>
            </a:solidFill>
            <a:latin typeface="Calibri" charset="0"/>
          </a:endParaRPr>
        </a:p>
      </xdr:txBody>
    </xdr:sp>
    <xdr:clientData/>
  </xdr:twoCellAnchor>
  <xdr:twoCellAnchor>
    <xdr:from>
      <xdr:col>0</xdr:col>
      <xdr:colOff>3220720</xdr:colOff>
      <xdr:row>23</xdr:row>
      <xdr:rowOff>152400</xdr:rowOff>
    </xdr:from>
    <xdr:to>
      <xdr:col>0</xdr:col>
      <xdr:colOff>7061200</xdr:colOff>
      <xdr:row>28</xdr:row>
      <xdr:rowOff>121920</xdr:rowOff>
    </xdr:to>
    <xdr:sp macro="" textlink="">
      <xdr:nvSpPr>
        <xdr:cNvPr id="4" name="Text Box 14">
          <a:extLst>
            <a:ext uri="{FF2B5EF4-FFF2-40B4-BE49-F238E27FC236}">
              <a16:creationId xmlns:a16="http://schemas.microsoft.com/office/drawing/2014/main" id="{06553277-2909-0E43-B2B1-BAC64212BD0E}"/>
            </a:ext>
          </a:extLst>
        </xdr:cNvPr>
        <xdr:cNvSpPr txBox="1">
          <a:spLocks noChangeArrowheads="1"/>
        </xdr:cNvSpPr>
      </xdr:nvSpPr>
      <xdr:spPr bwMode="auto">
        <a:xfrm>
          <a:off x="3220720" y="9994900"/>
          <a:ext cx="3840480" cy="85852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wrap="square" anchor="ctr"/>
        <a:lstStyle>
          <a:defPPr>
            <a:defRPr lang="en-US"/>
          </a:defPPr>
          <a:lvl1pPr algn="l" rtl="0" fontAlgn="base">
            <a:spcBef>
              <a:spcPct val="0"/>
            </a:spcBef>
            <a:spcAft>
              <a:spcPct val="0"/>
            </a:spcAft>
            <a:defRPr sz="1200" i="1" kern="1200">
              <a:solidFill>
                <a:schemeClr val="tx1"/>
              </a:solidFill>
              <a:latin typeface="Arial" charset="0"/>
              <a:ea typeface="ＭＳ Ｐゴシック" charset="0"/>
              <a:cs typeface="Arial" charset="0"/>
            </a:defRPr>
          </a:lvl1pPr>
          <a:lvl2pPr marL="457200" algn="l" rtl="0" fontAlgn="base">
            <a:spcBef>
              <a:spcPct val="0"/>
            </a:spcBef>
            <a:spcAft>
              <a:spcPct val="0"/>
            </a:spcAft>
            <a:defRPr sz="1200" i="1" kern="1200">
              <a:solidFill>
                <a:schemeClr val="tx1"/>
              </a:solidFill>
              <a:latin typeface="Arial" charset="0"/>
              <a:ea typeface="ＭＳ Ｐゴシック" charset="0"/>
              <a:cs typeface="Arial" charset="0"/>
            </a:defRPr>
          </a:lvl2pPr>
          <a:lvl3pPr marL="914400" algn="l" rtl="0" fontAlgn="base">
            <a:spcBef>
              <a:spcPct val="0"/>
            </a:spcBef>
            <a:spcAft>
              <a:spcPct val="0"/>
            </a:spcAft>
            <a:defRPr sz="1200" i="1" kern="1200">
              <a:solidFill>
                <a:schemeClr val="tx1"/>
              </a:solidFill>
              <a:latin typeface="Arial" charset="0"/>
              <a:ea typeface="ＭＳ Ｐゴシック" charset="0"/>
              <a:cs typeface="Arial" charset="0"/>
            </a:defRPr>
          </a:lvl3pPr>
          <a:lvl4pPr marL="1371600" algn="l" rtl="0" fontAlgn="base">
            <a:spcBef>
              <a:spcPct val="0"/>
            </a:spcBef>
            <a:spcAft>
              <a:spcPct val="0"/>
            </a:spcAft>
            <a:defRPr sz="1200" i="1" kern="1200">
              <a:solidFill>
                <a:schemeClr val="tx1"/>
              </a:solidFill>
              <a:latin typeface="Arial" charset="0"/>
              <a:ea typeface="ＭＳ Ｐゴシック" charset="0"/>
              <a:cs typeface="Arial" charset="0"/>
            </a:defRPr>
          </a:lvl4pPr>
          <a:lvl5pPr marL="1828800" algn="l" rtl="0" fontAlgn="base">
            <a:spcBef>
              <a:spcPct val="0"/>
            </a:spcBef>
            <a:spcAft>
              <a:spcPct val="0"/>
            </a:spcAft>
            <a:defRPr sz="1200" i="1" kern="1200">
              <a:solidFill>
                <a:schemeClr val="tx1"/>
              </a:solidFill>
              <a:latin typeface="Arial" charset="0"/>
              <a:ea typeface="ＭＳ Ｐゴシック" charset="0"/>
              <a:cs typeface="Arial" charset="0"/>
            </a:defRPr>
          </a:lvl5pPr>
          <a:lvl6pPr marL="2286000" algn="l" defTabSz="457200" rtl="0" eaLnBrk="1" latinLnBrk="0" hangingPunct="1">
            <a:defRPr sz="1200" i="1" kern="1200">
              <a:solidFill>
                <a:schemeClr val="tx1"/>
              </a:solidFill>
              <a:latin typeface="Arial" charset="0"/>
              <a:ea typeface="ＭＳ Ｐゴシック" charset="0"/>
              <a:cs typeface="Arial" charset="0"/>
            </a:defRPr>
          </a:lvl6pPr>
          <a:lvl7pPr marL="2743200" algn="l" defTabSz="457200" rtl="0" eaLnBrk="1" latinLnBrk="0" hangingPunct="1">
            <a:defRPr sz="1200" i="1" kern="1200">
              <a:solidFill>
                <a:schemeClr val="tx1"/>
              </a:solidFill>
              <a:latin typeface="Arial" charset="0"/>
              <a:ea typeface="ＭＳ Ｐゴシック" charset="0"/>
              <a:cs typeface="Arial" charset="0"/>
            </a:defRPr>
          </a:lvl7pPr>
          <a:lvl8pPr marL="3200400" algn="l" defTabSz="457200" rtl="0" eaLnBrk="1" latinLnBrk="0" hangingPunct="1">
            <a:defRPr sz="1200" i="1" kern="1200">
              <a:solidFill>
                <a:schemeClr val="tx1"/>
              </a:solidFill>
              <a:latin typeface="Arial" charset="0"/>
              <a:ea typeface="ＭＳ Ｐゴシック" charset="0"/>
              <a:cs typeface="Arial" charset="0"/>
            </a:defRPr>
          </a:lvl8pPr>
          <a:lvl9pPr marL="3657600" algn="l" defTabSz="457200" rtl="0" eaLnBrk="1" latinLnBrk="0" hangingPunct="1">
            <a:defRPr sz="1200" i="1" kern="1200">
              <a:solidFill>
                <a:schemeClr val="tx1"/>
              </a:solidFill>
              <a:latin typeface="Arial" charset="0"/>
              <a:ea typeface="ＭＳ Ｐゴシック" charset="0"/>
              <a:cs typeface="Arial" charset="0"/>
            </a:defRPr>
          </a:lvl9pPr>
        </a:lstStyle>
        <a:p>
          <a:pPr>
            <a:lnSpc>
              <a:spcPct val="80000"/>
            </a:lnSpc>
            <a:spcBef>
              <a:spcPct val="50000"/>
            </a:spcBef>
          </a:pPr>
          <a:r>
            <a:rPr lang="en-US" sz="1200" b="0" i="0" u="none" strike="noStrike" kern="1200">
              <a:solidFill>
                <a:schemeClr val="bg1"/>
              </a:solidFill>
              <a:effectLst/>
              <a:latin typeface="Arial" charset="0"/>
              <a:ea typeface="ＭＳ Ｐゴシック" charset="0"/>
              <a:cs typeface="Arial" charset="0"/>
            </a:rPr>
            <a:t>The controls are planned, implemented, tracked, reported. In addition practices are repeatable and the processes used are Mature: Documented, approved, and implemented organization-wide</a:t>
          </a:r>
          <a:endParaRPr lang="en-US" sz="1200" i="0">
            <a:solidFill>
              <a:schemeClr val="bg1"/>
            </a:solidFill>
            <a:latin typeface="Calibri" charset="0"/>
          </a:endParaRPr>
        </a:p>
      </xdr:txBody>
    </xdr:sp>
    <xdr:clientData/>
  </xdr:twoCellAnchor>
  <xdr:twoCellAnchor>
    <xdr:from>
      <xdr:col>0</xdr:col>
      <xdr:colOff>4155440</xdr:colOff>
      <xdr:row>37</xdr:row>
      <xdr:rowOff>124460</xdr:rowOff>
    </xdr:from>
    <xdr:to>
      <xdr:col>0</xdr:col>
      <xdr:colOff>8138160</xdr:colOff>
      <xdr:row>42</xdr:row>
      <xdr:rowOff>91440</xdr:rowOff>
    </xdr:to>
    <xdr:sp macro="" textlink="">
      <xdr:nvSpPr>
        <xdr:cNvPr id="5" name="Text Box 15">
          <a:extLst>
            <a:ext uri="{FF2B5EF4-FFF2-40B4-BE49-F238E27FC236}">
              <a16:creationId xmlns:a16="http://schemas.microsoft.com/office/drawing/2014/main" id="{051052F0-F3A3-2C41-BA1F-472682727728}"/>
            </a:ext>
          </a:extLst>
        </xdr:cNvPr>
        <xdr:cNvSpPr txBox="1">
          <a:spLocks noChangeArrowheads="1"/>
        </xdr:cNvSpPr>
      </xdr:nvSpPr>
      <xdr:spPr bwMode="auto">
        <a:xfrm>
          <a:off x="4155440" y="12456160"/>
          <a:ext cx="3982720" cy="85598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wrap="square" anchor="ctr"/>
        <a:lstStyle>
          <a:defPPr>
            <a:defRPr lang="en-US"/>
          </a:defPPr>
          <a:lvl1pPr algn="l" rtl="0" fontAlgn="base">
            <a:spcBef>
              <a:spcPct val="0"/>
            </a:spcBef>
            <a:spcAft>
              <a:spcPct val="0"/>
            </a:spcAft>
            <a:defRPr sz="1200" i="1" kern="1200">
              <a:solidFill>
                <a:schemeClr val="tx1"/>
              </a:solidFill>
              <a:latin typeface="Arial" charset="0"/>
              <a:ea typeface="ＭＳ Ｐゴシック" charset="0"/>
              <a:cs typeface="Arial" charset="0"/>
            </a:defRPr>
          </a:lvl1pPr>
          <a:lvl2pPr marL="457200" algn="l" rtl="0" fontAlgn="base">
            <a:spcBef>
              <a:spcPct val="0"/>
            </a:spcBef>
            <a:spcAft>
              <a:spcPct val="0"/>
            </a:spcAft>
            <a:defRPr sz="1200" i="1" kern="1200">
              <a:solidFill>
                <a:schemeClr val="tx1"/>
              </a:solidFill>
              <a:latin typeface="Arial" charset="0"/>
              <a:ea typeface="ＭＳ Ｐゴシック" charset="0"/>
              <a:cs typeface="Arial" charset="0"/>
            </a:defRPr>
          </a:lvl2pPr>
          <a:lvl3pPr marL="914400" algn="l" rtl="0" fontAlgn="base">
            <a:spcBef>
              <a:spcPct val="0"/>
            </a:spcBef>
            <a:spcAft>
              <a:spcPct val="0"/>
            </a:spcAft>
            <a:defRPr sz="1200" i="1" kern="1200">
              <a:solidFill>
                <a:schemeClr val="tx1"/>
              </a:solidFill>
              <a:latin typeface="Arial" charset="0"/>
              <a:ea typeface="ＭＳ Ｐゴシック" charset="0"/>
              <a:cs typeface="Arial" charset="0"/>
            </a:defRPr>
          </a:lvl3pPr>
          <a:lvl4pPr marL="1371600" algn="l" rtl="0" fontAlgn="base">
            <a:spcBef>
              <a:spcPct val="0"/>
            </a:spcBef>
            <a:spcAft>
              <a:spcPct val="0"/>
            </a:spcAft>
            <a:defRPr sz="1200" i="1" kern="1200">
              <a:solidFill>
                <a:schemeClr val="tx1"/>
              </a:solidFill>
              <a:latin typeface="Arial" charset="0"/>
              <a:ea typeface="ＭＳ Ｐゴシック" charset="0"/>
              <a:cs typeface="Arial" charset="0"/>
            </a:defRPr>
          </a:lvl4pPr>
          <a:lvl5pPr marL="1828800" algn="l" rtl="0" fontAlgn="base">
            <a:spcBef>
              <a:spcPct val="0"/>
            </a:spcBef>
            <a:spcAft>
              <a:spcPct val="0"/>
            </a:spcAft>
            <a:defRPr sz="1200" i="1" kern="1200">
              <a:solidFill>
                <a:schemeClr val="tx1"/>
              </a:solidFill>
              <a:latin typeface="Arial" charset="0"/>
              <a:ea typeface="ＭＳ Ｐゴシック" charset="0"/>
              <a:cs typeface="Arial" charset="0"/>
            </a:defRPr>
          </a:lvl5pPr>
          <a:lvl6pPr marL="2286000" algn="l" defTabSz="457200" rtl="0" eaLnBrk="1" latinLnBrk="0" hangingPunct="1">
            <a:defRPr sz="1200" i="1" kern="1200">
              <a:solidFill>
                <a:schemeClr val="tx1"/>
              </a:solidFill>
              <a:latin typeface="Arial" charset="0"/>
              <a:ea typeface="ＭＳ Ｐゴシック" charset="0"/>
              <a:cs typeface="Arial" charset="0"/>
            </a:defRPr>
          </a:lvl6pPr>
          <a:lvl7pPr marL="2743200" algn="l" defTabSz="457200" rtl="0" eaLnBrk="1" latinLnBrk="0" hangingPunct="1">
            <a:defRPr sz="1200" i="1" kern="1200">
              <a:solidFill>
                <a:schemeClr val="tx1"/>
              </a:solidFill>
              <a:latin typeface="Arial" charset="0"/>
              <a:ea typeface="ＭＳ Ｐゴシック" charset="0"/>
              <a:cs typeface="Arial" charset="0"/>
            </a:defRPr>
          </a:lvl7pPr>
          <a:lvl8pPr marL="3200400" algn="l" defTabSz="457200" rtl="0" eaLnBrk="1" latinLnBrk="0" hangingPunct="1">
            <a:defRPr sz="1200" i="1" kern="1200">
              <a:solidFill>
                <a:schemeClr val="tx1"/>
              </a:solidFill>
              <a:latin typeface="Arial" charset="0"/>
              <a:ea typeface="ＭＳ Ｐゴシック" charset="0"/>
              <a:cs typeface="Arial" charset="0"/>
            </a:defRPr>
          </a:lvl8pPr>
          <a:lvl9pPr marL="3657600" algn="l" defTabSz="457200" rtl="0" eaLnBrk="1" latinLnBrk="0" hangingPunct="1">
            <a:defRPr sz="1200" i="1" kern="1200">
              <a:solidFill>
                <a:schemeClr val="tx1"/>
              </a:solidFill>
              <a:latin typeface="Arial" charset="0"/>
              <a:ea typeface="ＭＳ Ｐゴシック" charset="0"/>
              <a:cs typeface="Arial" charset="0"/>
            </a:defRPr>
          </a:lvl9pPr>
        </a:lstStyle>
        <a:p>
          <a:pPr algn="l">
            <a:lnSpc>
              <a:spcPct val="80000"/>
            </a:lnSpc>
            <a:spcBef>
              <a:spcPct val="50000"/>
            </a:spcBef>
          </a:pPr>
          <a:r>
            <a:rPr lang="en-US" sz="1200" b="0" i="0" u="none" strike="noStrike" kern="1200">
              <a:solidFill>
                <a:schemeClr val="bg1"/>
              </a:solidFill>
              <a:effectLst/>
              <a:latin typeface="Arial" charset="0"/>
              <a:ea typeface="ＭＳ Ｐゴシック" charset="0"/>
              <a:cs typeface="Arial" charset="0"/>
            </a:rPr>
            <a:t>Base practices of the control are generally performed on an ad hoc basis. There is general agreement within the organization that identified actions should be performed, and they are performed when required</a:t>
          </a:r>
          <a:endParaRPr lang="en-US" sz="1200" i="0">
            <a:solidFill>
              <a:schemeClr val="bg1"/>
            </a:solidFill>
            <a:latin typeface="Calibri" charset="0"/>
          </a:endParaRPr>
        </a:p>
      </xdr:txBody>
    </xdr:sp>
    <xdr:clientData/>
  </xdr:twoCellAnchor>
  <xdr:twoCellAnchor>
    <xdr:from>
      <xdr:col>0</xdr:col>
      <xdr:colOff>3637280</xdr:colOff>
      <xdr:row>30</xdr:row>
      <xdr:rowOff>101600</xdr:rowOff>
    </xdr:from>
    <xdr:to>
      <xdr:col>0</xdr:col>
      <xdr:colOff>7589520</xdr:colOff>
      <xdr:row>35</xdr:row>
      <xdr:rowOff>91440</xdr:rowOff>
    </xdr:to>
    <xdr:sp macro="" textlink="">
      <xdr:nvSpPr>
        <xdr:cNvPr id="6" name="Text Box 16">
          <a:extLst>
            <a:ext uri="{FF2B5EF4-FFF2-40B4-BE49-F238E27FC236}">
              <a16:creationId xmlns:a16="http://schemas.microsoft.com/office/drawing/2014/main" id="{6DD5BF2C-7D6C-1143-BD26-99434A0400C4}"/>
            </a:ext>
          </a:extLst>
        </xdr:cNvPr>
        <xdr:cNvSpPr txBox="1">
          <a:spLocks noChangeArrowheads="1"/>
        </xdr:cNvSpPr>
      </xdr:nvSpPr>
      <xdr:spPr bwMode="auto">
        <a:xfrm>
          <a:off x="3637280" y="11188700"/>
          <a:ext cx="3952240" cy="87884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wrap="square" anchor="ctr"/>
        <a:lstStyle>
          <a:defPPr>
            <a:defRPr lang="en-US"/>
          </a:defPPr>
          <a:lvl1pPr algn="l" rtl="0" fontAlgn="base">
            <a:spcBef>
              <a:spcPct val="0"/>
            </a:spcBef>
            <a:spcAft>
              <a:spcPct val="0"/>
            </a:spcAft>
            <a:defRPr sz="1200" i="1" kern="1200">
              <a:solidFill>
                <a:schemeClr val="tx1"/>
              </a:solidFill>
              <a:latin typeface="Arial" charset="0"/>
              <a:ea typeface="ＭＳ Ｐゴシック" charset="0"/>
              <a:cs typeface="Arial" charset="0"/>
            </a:defRPr>
          </a:lvl1pPr>
          <a:lvl2pPr marL="457200" algn="l" rtl="0" fontAlgn="base">
            <a:spcBef>
              <a:spcPct val="0"/>
            </a:spcBef>
            <a:spcAft>
              <a:spcPct val="0"/>
            </a:spcAft>
            <a:defRPr sz="1200" i="1" kern="1200">
              <a:solidFill>
                <a:schemeClr val="tx1"/>
              </a:solidFill>
              <a:latin typeface="Arial" charset="0"/>
              <a:ea typeface="ＭＳ Ｐゴシック" charset="0"/>
              <a:cs typeface="Arial" charset="0"/>
            </a:defRPr>
          </a:lvl2pPr>
          <a:lvl3pPr marL="914400" algn="l" rtl="0" fontAlgn="base">
            <a:spcBef>
              <a:spcPct val="0"/>
            </a:spcBef>
            <a:spcAft>
              <a:spcPct val="0"/>
            </a:spcAft>
            <a:defRPr sz="1200" i="1" kern="1200">
              <a:solidFill>
                <a:schemeClr val="tx1"/>
              </a:solidFill>
              <a:latin typeface="Arial" charset="0"/>
              <a:ea typeface="ＭＳ Ｐゴシック" charset="0"/>
              <a:cs typeface="Arial" charset="0"/>
            </a:defRPr>
          </a:lvl3pPr>
          <a:lvl4pPr marL="1371600" algn="l" rtl="0" fontAlgn="base">
            <a:spcBef>
              <a:spcPct val="0"/>
            </a:spcBef>
            <a:spcAft>
              <a:spcPct val="0"/>
            </a:spcAft>
            <a:defRPr sz="1200" i="1" kern="1200">
              <a:solidFill>
                <a:schemeClr val="tx1"/>
              </a:solidFill>
              <a:latin typeface="Arial" charset="0"/>
              <a:ea typeface="ＭＳ Ｐゴシック" charset="0"/>
              <a:cs typeface="Arial" charset="0"/>
            </a:defRPr>
          </a:lvl4pPr>
          <a:lvl5pPr marL="1828800" algn="l" rtl="0" fontAlgn="base">
            <a:spcBef>
              <a:spcPct val="0"/>
            </a:spcBef>
            <a:spcAft>
              <a:spcPct val="0"/>
            </a:spcAft>
            <a:defRPr sz="1200" i="1" kern="1200">
              <a:solidFill>
                <a:schemeClr val="tx1"/>
              </a:solidFill>
              <a:latin typeface="Arial" charset="0"/>
              <a:ea typeface="ＭＳ Ｐゴシック" charset="0"/>
              <a:cs typeface="Arial" charset="0"/>
            </a:defRPr>
          </a:lvl5pPr>
          <a:lvl6pPr marL="2286000" algn="l" defTabSz="457200" rtl="0" eaLnBrk="1" latinLnBrk="0" hangingPunct="1">
            <a:defRPr sz="1200" i="1" kern="1200">
              <a:solidFill>
                <a:schemeClr val="tx1"/>
              </a:solidFill>
              <a:latin typeface="Arial" charset="0"/>
              <a:ea typeface="ＭＳ Ｐゴシック" charset="0"/>
              <a:cs typeface="Arial" charset="0"/>
            </a:defRPr>
          </a:lvl6pPr>
          <a:lvl7pPr marL="2743200" algn="l" defTabSz="457200" rtl="0" eaLnBrk="1" latinLnBrk="0" hangingPunct="1">
            <a:defRPr sz="1200" i="1" kern="1200">
              <a:solidFill>
                <a:schemeClr val="tx1"/>
              </a:solidFill>
              <a:latin typeface="Arial" charset="0"/>
              <a:ea typeface="ＭＳ Ｐゴシック" charset="0"/>
              <a:cs typeface="Arial" charset="0"/>
            </a:defRPr>
          </a:lvl7pPr>
          <a:lvl8pPr marL="3200400" algn="l" defTabSz="457200" rtl="0" eaLnBrk="1" latinLnBrk="0" hangingPunct="1">
            <a:defRPr sz="1200" i="1" kern="1200">
              <a:solidFill>
                <a:schemeClr val="tx1"/>
              </a:solidFill>
              <a:latin typeface="Arial" charset="0"/>
              <a:ea typeface="ＭＳ Ｐゴシック" charset="0"/>
              <a:cs typeface="Arial" charset="0"/>
            </a:defRPr>
          </a:lvl8pPr>
          <a:lvl9pPr marL="3657600" algn="l" defTabSz="457200" rtl="0" eaLnBrk="1" latinLnBrk="0" hangingPunct="1">
            <a:defRPr sz="1200" i="1" kern="1200">
              <a:solidFill>
                <a:schemeClr val="tx1"/>
              </a:solidFill>
              <a:latin typeface="Arial" charset="0"/>
              <a:ea typeface="ＭＳ Ｐゴシック" charset="0"/>
              <a:cs typeface="Arial" charset="0"/>
            </a:defRPr>
          </a:lvl9pPr>
        </a:lstStyle>
        <a:p>
          <a:pPr algn="l">
            <a:lnSpc>
              <a:spcPct val="80000"/>
            </a:lnSpc>
            <a:spcBef>
              <a:spcPct val="50000"/>
            </a:spcBef>
          </a:pPr>
          <a:r>
            <a:rPr lang="en-US" sz="1200" b="0" i="0" u="none" strike="noStrike" kern="1200">
              <a:solidFill>
                <a:schemeClr val="bg1"/>
              </a:solidFill>
              <a:effectLst/>
              <a:latin typeface="Arial" charset="0"/>
              <a:ea typeface="ＭＳ Ｐゴシック" charset="0"/>
              <a:cs typeface="Arial" charset="0"/>
            </a:rPr>
            <a:t>The controls are planned, implemented, tracked and reported on. Defined practices and governance</a:t>
          </a:r>
          <a:endParaRPr lang="en-US" i="0">
            <a:solidFill>
              <a:schemeClr val="bg1"/>
            </a:solidFill>
            <a:latin typeface="Calibri" charset="0"/>
          </a:endParaRPr>
        </a:p>
      </xdr:txBody>
    </xdr:sp>
    <xdr:clientData/>
  </xdr:twoCellAnchor>
  <xdr:twoCellAnchor>
    <xdr:from>
      <xdr:col>0</xdr:col>
      <xdr:colOff>4094480</xdr:colOff>
      <xdr:row>44</xdr:row>
      <xdr:rowOff>116840</xdr:rowOff>
    </xdr:from>
    <xdr:to>
      <xdr:col>0</xdr:col>
      <xdr:colOff>8239760</xdr:colOff>
      <xdr:row>48</xdr:row>
      <xdr:rowOff>172720</xdr:rowOff>
    </xdr:to>
    <xdr:sp macro="" textlink="">
      <xdr:nvSpPr>
        <xdr:cNvPr id="7" name="Text Box 17">
          <a:extLst>
            <a:ext uri="{FF2B5EF4-FFF2-40B4-BE49-F238E27FC236}">
              <a16:creationId xmlns:a16="http://schemas.microsoft.com/office/drawing/2014/main" id="{B3B75C8A-C119-FA4B-93B0-05CCF0429413}"/>
            </a:ext>
          </a:extLst>
        </xdr:cNvPr>
        <xdr:cNvSpPr txBox="1">
          <a:spLocks noChangeArrowheads="1"/>
        </xdr:cNvSpPr>
      </xdr:nvSpPr>
      <xdr:spPr bwMode="auto">
        <a:xfrm>
          <a:off x="4094480" y="13693140"/>
          <a:ext cx="4145280" cy="76708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wrap="square" anchor="ctr"/>
        <a:lstStyle>
          <a:defPPr>
            <a:defRPr lang="en-US"/>
          </a:defPPr>
          <a:lvl1pPr algn="l" rtl="0" fontAlgn="base">
            <a:spcBef>
              <a:spcPct val="0"/>
            </a:spcBef>
            <a:spcAft>
              <a:spcPct val="0"/>
            </a:spcAft>
            <a:defRPr sz="1200" i="1" kern="1200">
              <a:solidFill>
                <a:schemeClr val="tx1"/>
              </a:solidFill>
              <a:latin typeface="Arial" charset="0"/>
              <a:ea typeface="ＭＳ Ｐゴシック" charset="0"/>
              <a:cs typeface="Arial" charset="0"/>
            </a:defRPr>
          </a:lvl1pPr>
          <a:lvl2pPr marL="457200" algn="l" rtl="0" fontAlgn="base">
            <a:spcBef>
              <a:spcPct val="0"/>
            </a:spcBef>
            <a:spcAft>
              <a:spcPct val="0"/>
            </a:spcAft>
            <a:defRPr sz="1200" i="1" kern="1200">
              <a:solidFill>
                <a:schemeClr val="tx1"/>
              </a:solidFill>
              <a:latin typeface="Arial" charset="0"/>
              <a:ea typeface="ＭＳ Ｐゴシック" charset="0"/>
              <a:cs typeface="Arial" charset="0"/>
            </a:defRPr>
          </a:lvl2pPr>
          <a:lvl3pPr marL="914400" algn="l" rtl="0" fontAlgn="base">
            <a:spcBef>
              <a:spcPct val="0"/>
            </a:spcBef>
            <a:spcAft>
              <a:spcPct val="0"/>
            </a:spcAft>
            <a:defRPr sz="1200" i="1" kern="1200">
              <a:solidFill>
                <a:schemeClr val="tx1"/>
              </a:solidFill>
              <a:latin typeface="Arial" charset="0"/>
              <a:ea typeface="ＭＳ Ｐゴシック" charset="0"/>
              <a:cs typeface="Arial" charset="0"/>
            </a:defRPr>
          </a:lvl3pPr>
          <a:lvl4pPr marL="1371600" algn="l" rtl="0" fontAlgn="base">
            <a:spcBef>
              <a:spcPct val="0"/>
            </a:spcBef>
            <a:spcAft>
              <a:spcPct val="0"/>
            </a:spcAft>
            <a:defRPr sz="1200" i="1" kern="1200">
              <a:solidFill>
                <a:schemeClr val="tx1"/>
              </a:solidFill>
              <a:latin typeface="Arial" charset="0"/>
              <a:ea typeface="ＭＳ Ｐゴシック" charset="0"/>
              <a:cs typeface="Arial" charset="0"/>
            </a:defRPr>
          </a:lvl4pPr>
          <a:lvl5pPr marL="1828800" algn="l" rtl="0" fontAlgn="base">
            <a:spcBef>
              <a:spcPct val="0"/>
            </a:spcBef>
            <a:spcAft>
              <a:spcPct val="0"/>
            </a:spcAft>
            <a:defRPr sz="1200" i="1" kern="1200">
              <a:solidFill>
                <a:schemeClr val="tx1"/>
              </a:solidFill>
              <a:latin typeface="Arial" charset="0"/>
              <a:ea typeface="ＭＳ Ｐゴシック" charset="0"/>
              <a:cs typeface="Arial" charset="0"/>
            </a:defRPr>
          </a:lvl5pPr>
          <a:lvl6pPr marL="2286000" algn="l" defTabSz="457200" rtl="0" eaLnBrk="1" latinLnBrk="0" hangingPunct="1">
            <a:defRPr sz="1200" i="1" kern="1200">
              <a:solidFill>
                <a:schemeClr val="tx1"/>
              </a:solidFill>
              <a:latin typeface="Arial" charset="0"/>
              <a:ea typeface="ＭＳ Ｐゴシック" charset="0"/>
              <a:cs typeface="Arial" charset="0"/>
            </a:defRPr>
          </a:lvl6pPr>
          <a:lvl7pPr marL="2743200" algn="l" defTabSz="457200" rtl="0" eaLnBrk="1" latinLnBrk="0" hangingPunct="1">
            <a:defRPr sz="1200" i="1" kern="1200">
              <a:solidFill>
                <a:schemeClr val="tx1"/>
              </a:solidFill>
              <a:latin typeface="Arial" charset="0"/>
              <a:ea typeface="ＭＳ Ｐゴシック" charset="0"/>
              <a:cs typeface="Arial" charset="0"/>
            </a:defRPr>
          </a:lvl7pPr>
          <a:lvl8pPr marL="3200400" algn="l" defTabSz="457200" rtl="0" eaLnBrk="1" latinLnBrk="0" hangingPunct="1">
            <a:defRPr sz="1200" i="1" kern="1200">
              <a:solidFill>
                <a:schemeClr val="tx1"/>
              </a:solidFill>
              <a:latin typeface="Arial" charset="0"/>
              <a:ea typeface="ＭＳ Ｐゴシック" charset="0"/>
              <a:cs typeface="Arial" charset="0"/>
            </a:defRPr>
          </a:lvl8pPr>
          <a:lvl9pPr marL="3657600" algn="l" defTabSz="457200" rtl="0" eaLnBrk="1" latinLnBrk="0" hangingPunct="1">
            <a:defRPr sz="1200" i="1" kern="1200">
              <a:solidFill>
                <a:schemeClr val="tx1"/>
              </a:solidFill>
              <a:latin typeface="Arial" charset="0"/>
              <a:ea typeface="ＭＳ Ｐゴシック" charset="0"/>
              <a:cs typeface="Arial" charset="0"/>
            </a:defRPr>
          </a:lvl9pPr>
        </a:lstStyle>
        <a:p>
          <a:pPr algn="ctr">
            <a:lnSpc>
              <a:spcPct val="80000"/>
            </a:lnSpc>
            <a:spcBef>
              <a:spcPct val="50000"/>
            </a:spcBef>
          </a:pPr>
          <a:r>
            <a:rPr lang="en-US" sz="1400" b="0" i="0" u="none" strike="noStrike" kern="1200">
              <a:solidFill>
                <a:schemeClr val="bg1"/>
              </a:solidFill>
              <a:effectLst/>
              <a:latin typeface="Arial" charset="0"/>
              <a:ea typeface="ＭＳ Ｐゴシック" charset="0"/>
              <a:cs typeface="Arial" charset="0"/>
            </a:rPr>
            <a:t>There are little to no controls or practices in place</a:t>
          </a:r>
          <a:endParaRPr lang="en-US" sz="1400" i="0">
            <a:solidFill>
              <a:schemeClr val="bg1"/>
            </a:solidFill>
            <a:latin typeface="Calibri" charset="0"/>
          </a:endParaRPr>
        </a:p>
      </xdr:txBody>
    </xdr:sp>
    <xdr:clientData/>
  </xdr:twoCellAnchor>
  <xdr:twoCellAnchor editAs="oneCell">
    <xdr:from>
      <xdr:col>0</xdr:col>
      <xdr:colOff>117231</xdr:colOff>
      <xdr:row>8</xdr:row>
      <xdr:rowOff>19539</xdr:rowOff>
    </xdr:from>
    <xdr:to>
      <xdr:col>0</xdr:col>
      <xdr:colOff>2927640</xdr:colOff>
      <xdr:row>8</xdr:row>
      <xdr:rowOff>2930770</xdr:rowOff>
    </xdr:to>
    <xdr:pic>
      <xdr:nvPicPr>
        <xdr:cNvPr id="8" name="Picture 7">
          <a:extLst>
            <a:ext uri="{FF2B5EF4-FFF2-40B4-BE49-F238E27FC236}">
              <a16:creationId xmlns:a16="http://schemas.microsoft.com/office/drawing/2014/main" id="{CEDFA1C8-1D66-5847-86DF-4594018412B6}"/>
            </a:ext>
          </a:extLst>
        </xdr:cNvPr>
        <xdr:cNvPicPr>
          <a:picLocks noChangeAspect="1"/>
        </xdr:cNvPicPr>
      </xdr:nvPicPr>
      <xdr:blipFill>
        <a:blip xmlns:r="http://schemas.openxmlformats.org/officeDocument/2006/relationships" r:embed="rId6"/>
        <a:stretch>
          <a:fillRect/>
        </a:stretch>
      </xdr:blipFill>
      <xdr:spPr>
        <a:xfrm>
          <a:off x="117231" y="1683239"/>
          <a:ext cx="2810409" cy="29112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471449</xdr:colOff>
      <xdr:row>63</xdr:row>
      <xdr:rowOff>38720</xdr:rowOff>
    </xdr:to>
    <xdr:pic>
      <xdr:nvPicPr>
        <xdr:cNvPr id="2" name="Picture 1">
          <a:extLst>
            <a:ext uri="{FF2B5EF4-FFF2-40B4-BE49-F238E27FC236}">
              <a16:creationId xmlns:a16="http://schemas.microsoft.com/office/drawing/2014/main" id="{1AB30B0A-D55E-4B4C-8CC9-287DCDF94E99}"/>
            </a:ext>
          </a:extLst>
        </xdr:cNvPr>
        <xdr:cNvPicPr>
          <a:picLocks noChangeAspect="1"/>
        </xdr:cNvPicPr>
      </xdr:nvPicPr>
      <xdr:blipFill>
        <a:blip xmlns:r="http://schemas.openxmlformats.org/officeDocument/2006/relationships" r:embed="rId1"/>
        <a:stretch>
          <a:fillRect/>
        </a:stretch>
      </xdr:blipFill>
      <xdr:spPr>
        <a:xfrm>
          <a:off x="0" y="0"/>
          <a:ext cx="20715249" cy="12040220"/>
        </a:xfrm>
        <a:prstGeom prst="rect">
          <a:avLst/>
        </a:prstGeom>
      </xdr:spPr>
    </xdr:pic>
    <xdr:clientData/>
  </xdr:twoCellAnchor>
  <xdr:twoCellAnchor>
    <xdr:from>
      <xdr:col>0</xdr:col>
      <xdr:colOff>0</xdr:colOff>
      <xdr:row>0</xdr:row>
      <xdr:rowOff>0</xdr:rowOff>
    </xdr:from>
    <xdr:to>
      <xdr:col>5</xdr:col>
      <xdr:colOff>418170</xdr:colOff>
      <xdr:row>7</xdr:row>
      <xdr:rowOff>170365</xdr:rowOff>
    </xdr:to>
    <xdr:sp macro="" textlink="">
      <xdr:nvSpPr>
        <xdr:cNvPr id="3" name="Rectangle 2">
          <a:extLst>
            <a:ext uri="{FF2B5EF4-FFF2-40B4-BE49-F238E27FC236}">
              <a16:creationId xmlns:a16="http://schemas.microsoft.com/office/drawing/2014/main" id="{0781E578-F72E-4443-A57D-C9090C38B90B}"/>
            </a:ext>
          </a:extLst>
        </xdr:cNvPr>
        <xdr:cNvSpPr/>
      </xdr:nvSpPr>
      <xdr:spPr>
        <a:xfrm>
          <a:off x="0" y="0"/>
          <a:ext cx="4799670" cy="1503865"/>
        </a:xfrm>
        <a:prstGeom prst="rect">
          <a:avLst/>
        </a:prstGeom>
        <a:solidFill>
          <a:srgbClr val="BFBFB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chemeClr val="tx1"/>
              </a:solidFill>
            </a:rPr>
            <a:t>Based on the NIST Cybersecurity Framework</a:t>
          </a:r>
        </a:p>
      </xdr:txBody>
    </xdr:sp>
    <xdr:clientData/>
  </xdr:twoCellAnchor>
  <xdr:twoCellAnchor>
    <xdr:from>
      <xdr:col>0</xdr:col>
      <xdr:colOff>0</xdr:colOff>
      <xdr:row>7</xdr:row>
      <xdr:rowOff>43986</xdr:rowOff>
    </xdr:from>
    <xdr:to>
      <xdr:col>5</xdr:col>
      <xdr:colOff>418170</xdr:colOff>
      <xdr:row>29</xdr:row>
      <xdr:rowOff>77440</xdr:rowOff>
    </xdr:to>
    <xdr:sp macro="" textlink="">
      <xdr:nvSpPr>
        <xdr:cNvPr id="4" name="Rectangle 3">
          <a:extLst>
            <a:ext uri="{FF2B5EF4-FFF2-40B4-BE49-F238E27FC236}">
              <a16:creationId xmlns:a16="http://schemas.microsoft.com/office/drawing/2014/main" id="{E667EB0D-3910-AF46-B228-34681E418E45}"/>
            </a:ext>
          </a:extLst>
        </xdr:cNvPr>
        <xdr:cNvSpPr/>
      </xdr:nvSpPr>
      <xdr:spPr>
        <a:xfrm>
          <a:off x="0" y="1377486"/>
          <a:ext cx="4799670" cy="4224454"/>
        </a:xfrm>
        <a:prstGeom prst="rect">
          <a:avLst/>
        </a:prstGeom>
        <a:solidFill>
          <a:srgbClr val="BFBFB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200"/>
        </a:p>
      </xdr:txBody>
    </xdr:sp>
    <xdr:clientData/>
  </xdr:twoCellAnchor>
  <xdr:twoCellAnchor editAs="oneCell">
    <xdr:from>
      <xdr:col>0</xdr:col>
      <xdr:colOff>356218</xdr:colOff>
      <xdr:row>7</xdr:row>
      <xdr:rowOff>108414</xdr:rowOff>
    </xdr:from>
    <xdr:to>
      <xdr:col>4</xdr:col>
      <xdr:colOff>851830</xdr:colOff>
      <xdr:row>28</xdr:row>
      <xdr:rowOff>111289</xdr:rowOff>
    </xdr:to>
    <xdr:pic>
      <xdr:nvPicPr>
        <xdr:cNvPr id="5" name="Picture 4">
          <a:extLst>
            <a:ext uri="{FF2B5EF4-FFF2-40B4-BE49-F238E27FC236}">
              <a16:creationId xmlns:a16="http://schemas.microsoft.com/office/drawing/2014/main" id="{C67B14F6-8556-C344-90AE-42B551B054F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6218" y="1441914"/>
          <a:ext cx="4000812" cy="400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650488</xdr:colOff>
      <xdr:row>54</xdr:row>
      <xdr:rowOff>92925</xdr:rowOff>
    </xdr:from>
    <xdr:to>
      <xdr:col>21</xdr:col>
      <xdr:colOff>387194</xdr:colOff>
      <xdr:row>62</xdr:row>
      <xdr:rowOff>61951</xdr:rowOff>
    </xdr:to>
    <xdr:sp macro="" textlink="">
      <xdr:nvSpPr>
        <xdr:cNvPr id="6" name="Rectangle 5">
          <a:extLst>
            <a:ext uri="{FF2B5EF4-FFF2-40B4-BE49-F238E27FC236}">
              <a16:creationId xmlns:a16="http://schemas.microsoft.com/office/drawing/2014/main" id="{75C21246-2925-A941-A78C-BC962B3CB330}"/>
            </a:ext>
          </a:extLst>
        </xdr:cNvPr>
        <xdr:cNvSpPr/>
      </xdr:nvSpPr>
      <xdr:spPr>
        <a:xfrm>
          <a:off x="12042388" y="10379925"/>
          <a:ext cx="6747106" cy="149302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a:solidFill>
                <a:schemeClr val="tx1"/>
              </a:solidFill>
            </a:rPr>
            <a:t>- Vendor Neutral</a:t>
          </a:r>
        </a:p>
        <a:p>
          <a:pPr algn="l"/>
          <a:r>
            <a:rPr lang="en-US" sz="2000">
              <a:solidFill>
                <a:schemeClr val="tx1"/>
              </a:solidFill>
            </a:rPr>
            <a:t>- Complimentary</a:t>
          </a:r>
        </a:p>
        <a:p>
          <a:pPr algn="l"/>
          <a:r>
            <a:rPr lang="en-US" sz="2000">
              <a:solidFill>
                <a:schemeClr val="tx1"/>
              </a:solidFill>
            </a:rPr>
            <a:t>- Non-Invasive</a:t>
          </a:r>
        </a:p>
        <a:p>
          <a:pPr algn="l"/>
          <a:r>
            <a:rPr lang="en-US" sz="2000">
              <a:solidFill>
                <a:schemeClr val="tx1"/>
              </a:solidFill>
            </a:rPr>
            <a:t>- Quick (2 hrs to complete)</a:t>
          </a:r>
        </a:p>
      </xdr:txBody>
    </xdr:sp>
    <xdr:clientData/>
  </xdr:twoCellAnchor>
  <xdr:twoCellAnchor>
    <xdr:from>
      <xdr:col>6</xdr:col>
      <xdr:colOff>725450</xdr:colOff>
      <xdr:row>60</xdr:row>
      <xdr:rowOff>46463</xdr:rowOff>
    </xdr:from>
    <xdr:to>
      <xdr:col>9</xdr:col>
      <xdr:colOff>247805</xdr:colOff>
      <xdr:row>61</xdr:row>
      <xdr:rowOff>167888</xdr:rowOff>
    </xdr:to>
    <xdr:sp macro="" textlink="">
      <xdr:nvSpPr>
        <xdr:cNvPr id="7" name="Rectangle 6">
          <a:extLst>
            <a:ext uri="{FF2B5EF4-FFF2-40B4-BE49-F238E27FC236}">
              <a16:creationId xmlns:a16="http://schemas.microsoft.com/office/drawing/2014/main" id="{E8CFE9AD-2463-554C-A02E-5ED80E02BC2F}"/>
            </a:ext>
          </a:extLst>
        </xdr:cNvPr>
        <xdr:cNvSpPr/>
      </xdr:nvSpPr>
      <xdr:spPr>
        <a:xfrm>
          <a:off x="5983250" y="11476463"/>
          <a:ext cx="2151255" cy="3119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2000">
            <a:solidFill>
              <a:schemeClr val="tx1"/>
            </a:solidFill>
          </a:endParaRPr>
        </a:p>
      </xdr:txBody>
    </xdr:sp>
    <xdr:clientData/>
  </xdr:twoCellAnchor>
  <xdr:twoCellAnchor>
    <xdr:from>
      <xdr:col>0</xdr:col>
      <xdr:colOff>0</xdr:colOff>
      <xdr:row>59</xdr:row>
      <xdr:rowOff>123901</xdr:rowOff>
    </xdr:from>
    <xdr:to>
      <xdr:col>4</xdr:col>
      <xdr:colOff>880325</xdr:colOff>
      <xdr:row>62</xdr:row>
      <xdr:rowOff>43985</xdr:rowOff>
    </xdr:to>
    <xdr:sp macro="" textlink="">
      <xdr:nvSpPr>
        <xdr:cNvPr id="8" name="Rectangle 7">
          <a:extLst>
            <a:ext uri="{FF2B5EF4-FFF2-40B4-BE49-F238E27FC236}">
              <a16:creationId xmlns:a16="http://schemas.microsoft.com/office/drawing/2014/main" id="{EAE4053D-6FDC-3040-869D-2DD1EF865F00}"/>
            </a:ext>
          </a:extLst>
        </xdr:cNvPr>
        <xdr:cNvSpPr/>
      </xdr:nvSpPr>
      <xdr:spPr>
        <a:xfrm>
          <a:off x="0" y="11363401"/>
          <a:ext cx="4385525" cy="491584"/>
        </a:xfrm>
        <a:prstGeom prst="rect">
          <a:avLst/>
        </a:prstGeom>
        <a:solidFill>
          <a:srgbClr val="BFBFB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254000</xdr:colOff>
      <xdr:row>5</xdr:row>
      <xdr:rowOff>126999</xdr:rowOff>
    </xdr:from>
    <xdr:to>
      <xdr:col>13</xdr:col>
      <xdr:colOff>412750</xdr:colOff>
      <xdr:row>35</xdr:row>
      <xdr:rowOff>74083</xdr:rowOff>
    </xdr:to>
    <xdr:graphicFrame macro="">
      <xdr:nvGraphicFramePr>
        <xdr:cNvPr id="6" name="Chart 5">
          <a:extLst>
            <a:ext uri="{FF2B5EF4-FFF2-40B4-BE49-F238E27FC236}">
              <a16:creationId xmlns:a16="http://schemas.microsoft.com/office/drawing/2014/main" id="{033309B3-42C1-A645-86B0-5CC6FEABB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296332</xdr:colOff>
      <xdr:row>8</xdr:row>
      <xdr:rowOff>29633</xdr:rowOff>
    </xdr:from>
    <xdr:to>
      <xdr:col>12</xdr:col>
      <xdr:colOff>529165</xdr:colOff>
      <xdr:row>31</xdr:row>
      <xdr:rowOff>40590</xdr:rowOff>
    </xdr:to>
    <xdr:pic>
      <xdr:nvPicPr>
        <xdr:cNvPr id="2" name="Picture 1">
          <a:extLst>
            <a:ext uri="{FF2B5EF4-FFF2-40B4-BE49-F238E27FC236}">
              <a16:creationId xmlns:a16="http://schemas.microsoft.com/office/drawing/2014/main" id="{8D69D044-2BDF-5942-A7BB-C7E3F0EF2AB5}"/>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alphaModFix amt="28000"/>
        </a:blip>
        <a:stretch>
          <a:fillRect/>
        </a:stretch>
      </xdr:blipFill>
      <xdr:spPr>
        <a:xfrm>
          <a:off x="8350249" y="1797050"/>
          <a:ext cx="5185833" cy="4709957"/>
        </a:xfrm>
        <a:prstGeom prst="rect">
          <a:avLst/>
        </a:prstGeom>
      </xdr:spPr>
    </xdr:pic>
    <xdr:clientData/>
  </xdr:twoCellAnchor>
  <xdr:twoCellAnchor>
    <xdr:from>
      <xdr:col>1</xdr:col>
      <xdr:colOff>42333</xdr:colOff>
      <xdr:row>39</xdr:row>
      <xdr:rowOff>31749</xdr:rowOff>
    </xdr:from>
    <xdr:to>
      <xdr:col>9</xdr:col>
      <xdr:colOff>285750</xdr:colOff>
      <xdr:row>69</xdr:row>
      <xdr:rowOff>116417</xdr:rowOff>
    </xdr:to>
    <xdr:graphicFrame macro="">
      <xdr:nvGraphicFramePr>
        <xdr:cNvPr id="7" name="Chart 6">
          <a:extLst>
            <a:ext uri="{FF2B5EF4-FFF2-40B4-BE49-F238E27FC236}">
              <a16:creationId xmlns:a16="http://schemas.microsoft.com/office/drawing/2014/main" id="{B3CB7395-842C-5345-B3E7-6989CFFD5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687916</xdr:colOff>
      <xdr:row>71</xdr:row>
      <xdr:rowOff>105833</xdr:rowOff>
    </xdr:from>
    <xdr:to>
      <xdr:col>8</xdr:col>
      <xdr:colOff>687916</xdr:colOff>
      <xdr:row>100</xdr:row>
      <xdr:rowOff>10583</xdr:rowOff>
    </xdr:to>
    <xdr:graphicFrame macro="">
      <xdr:nvGraphicFramePr>
        <xdr:cNvPr id="5" name="Chart 4">
          <a:extLst>
            <a:ext uri="{FF2B5EF4-FFF2-40B4-BE49-F238E27FC236}">
              <a16:creationId xmlns:a16="http://schemas.microsoft.com/office/drawing/2014/main" id="{725E90EA-ED4B-C74D-A294-333E7D52F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1672166</xdr:colOff>
      <xdr:row>104</xdr:row>
      <xdr:rowOff>42334</xdr:rowOff>
    </xdr:from>
    <xdr:to>
      <xdr:col>9</xdr:col>
      <xdr:colOff>518582</xdr:colOff>
      <xdr:row>131</xdr:row>
      <xdr:rowOff>158750</xdr:rowOff>
    </xdr:to>
    <xdr:graphicFrame macro="">
      <xdr:nvGraphicFramePr>
        <xdr:cNvPr id="8" name="Chart 7">
          <a:extLst>
            <a:ext uri="{FF2B5EF4-FFF2-40B4-BE49-F238E27FC236}">
              <a16:creationId xmlns:a16="http://schemas.microsoft.com/office/drawing/2014/main" id="{BC8405EE-6382-D048-B3B8-BBA72DE5B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uan C Jimenez" id="{FB82EBD1-52D8-2B40-A87D-5841675E24FB}" userId="S::juan.c.jimenez@ibm.com::0450480a-fbad-4b94-9f70-ac74ebc94de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A086B8-3050-9D48-927A-3E44587BF48E}" name="Table1" displayName="Table1" ref="A228:E400" totalsRowShown="0">
  <autoFilter ref="A228:E400" xr:uid="{DB7CFEDC-F13C-AB46-8EE5-A1D34A1968F5}"/>
  <tableColumns count="5">
    <tableColumn id="1" xr3:uid="{7BF21EB2-65C0-5841-A12A-0D70AC534B4E}" name="Rank" dataDxfId="25" dataCellStyle="60% - Accent2"/>
    <tableColumn id="2" xr3:uid="{12AC5E82-54C4-0149-AF37-949ADC93B169}" name="Question" dataDxfId="24" dataCellStyle="60% - Accent2"/>
    <tableColumn id="5" xr3:uid="{1513F390-EE80-44FC-993D-6FCB43958A54}" name="Column1" dataDxfId="23" dataCellStyle="60% - Accent2"/>
    <tableColumn id="3" xr3:uid="{DE3CF0FF-C562-F745-8E06-95F12F0F8E0F}" name="Answer" dataDxfId="22" dataCellStyle="60% - Accent2"/>
    <tableColumn id="4" xr3:uid="{A6EC7275-A255-5844-B278-357EF9DE6B3B}" name="Category" dataDxfId="21" dataCellStyle="60% - Accent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4608F2-00C9-2449-8DB5-0CB32FC40420}" name="Table4" displayName="Table4" ref="AW2:BA18" totalsRowShown="0">
  <autoFilter ref="AW2:BA18" xr:uid="{28661248-1146-C847-8D66-5442C25073D5}"/>
  <tableColumns count="5">
    <tableColumn id="1" xr3:uid="{A8A2EEDE-C03A-CC43-83D3-C8618681DD99}" name="IBM Solution"/>
    <tableColumn id="2" xr3:uid="{8150D50C-85F8-404C-A128-332C4EA8C6A4}" name="Count" dataDxfId="20">
      <calculatedColumnFormula>COUNTIF(N2:P223,AW3)</calculatedColumnFormula>
    </tableColumn>
    <tableColumn id="3" xr3:uid="{549F2EBF-D833-FD4F-965B-E063ED159B02}" name="Count PARTIALLYs" dataDxfId="19">
      <calculatedColumnFormula>COUNTIF(AI3:AN223, Table4[[#This Row],[IBM Solution]])</calculatedColumnFormula>
    </tableColumn>
    <tableColumn id="4" xr3:uid="{2F374C14-B1ED-C640-8B7B-1475D009F591}" name="Count Nos" dataDxfId="18">
      <calculatedColumnFormula>COUNTIF(AG2:AH223,Table4[[#This Row],[IBM Solution]])</calculatedColumnFormula>
    </tableColumn>
    <tableColumn id="6" xr3:uid="{62AA7F53-AF9B-5042-A354-34B7637287F8}" name="Solution Impact" dataDxfId="17">
      <calculatedColumnFormula>(SUM(Table4[[#This Row],[Count PARTIALLYs]:[Count Nos]]))/Table4[[#This Row],[Count]]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EB5B71-9727-634B-A4B1-5BCE9837B3E9}" name="Table24" displayName="Table24" ref="BW2:BX20" totalsRowShown="0" headerRowDxfId="16" headerRowBorderDxfId="15" tableBorderDxfId="14" totalsRowBorderDxfId="13">
  <autoFilter ref="BW2:BX20" xr:uid="{E0BD1ED9-785A-5C43-9819-B24B4C0C5B58}"/>
  <tableColumns count="2">
    <tableColumn id="1" xr3:uid="{7812368C-46F1-2E46-A640-0334F2B57776}" name="Category" dataDxfId="12"/>
    <tableColumn id="2" xr3:uid="{92974542-CED8-1648-9982-B6494D5DE4B0}" name="% Achieved" dataDxfId="11">
      <calculatedColumnFormula>((Table2[[#This Row],[Count NOs]]*0)+(Table2[[#This Row],[Count LOW PARTIALs]]*0.25)+(Table2[[#This Row],[Count PARTIALLYs]]*0.5)+(Table2[[#This Row],[Count HIGH PARTIALs]]*0.75)+(Table2[[#This Row],[Count YESs]]*1))/Table2[[#This Row],[Total]]</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64201D-C953-D749-85B3-A760C073EA10}" name="Table2" displayName="Table2" ref="BO2:BU20" totalsRowShown="0" headerRowDxfId="10" headerRowBorderDxfId="9" tableBorderDxfId="8" totalsRowBorderDxfId="7">
  <autoFilter ref="BO2:BU20" xr:uid="{450E613F-2324-7C49-B251-E781F831D078}"/>
  <tableColumns count="7">
    <tableColumn id="1" xr3:uid="{C536C561-4334-B04E-8B4C-E7BD6C24ADC0}" name="Category" dataDxfId="6"/>
    <tableColumn id="2" xr3:uid="{886FEF9F-C00F-104D-8C32-1B300A6F083D}" name="Count NOs" dataDxfId="5">
      <calculatedColumnFormula>COUNTIF($W$2:$X$225,$BO3)</calculatedColumnFormula>
    </tableColumn>
    <tableColumn id="6" xr3:uid="{AD33810A-8FFF-7841-B6D8-568A7E3EED62}" name="Count LOW PARTIALs" dataDxfId="4">
      <calculatedColumnFormula>COUNTIF($Y$2:$Z$225,$BO3)</calculatedColumnFormula>
    </tableColumn>
    <tableColumn id="3" xr3:uid="{9D813267-776D-ED4B-B33E-C31337BFBFB7}" name="Count PARTIALLYs" dataDxfId="3">
      <calculatedColumnFormula>COUNTIF($AA$2:$AB$225,$BO3)</calculatedColumnFormula>
    </tableColumn>
    <tableColumn id="7" xr3:uid="{D1B63302-CF46-A748-B724-1EC5B6683C7F}" name="Count HIGH PARTIALs" dataDxfId="2">
      <calculatedColumnFormula>COUNTIF($AC$2:$AD$225,$BO3)</calculatedColumnFormula>
    </tableColumn>
    <tableColumn id="4" xr3:uid="{64D797BC-7B2B-C24D-ADFE-C418CC9B4C44}" name="Count YESs" dataDxfId="1">
      <calculatedColumnFormula>COUNTIF($AE$2:$AF$225,$BO3)</calculatedColumnFormula>
    </tableColumn>
    <tableColumn id="5" xr3:uid="{B225684E-41A9-334D-B6B5-E948C79248D3}" name="Total" dataDxfId="0">
      <calculatedColumnFormula>SUM(BP3:BT3)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B11" dT="2021-06-25T16:55:00.76" personId="{FB82EBD1-52D8-2B40-A87D-5841675E24FB}" id="{F9CF205C-7042-4B4B-A237-B0A97493D1C5}">
    <text xml:space="preserve">Mission critical systems and applications are prioritized and secured </text>
  </threadedComment>
  <threadedComment ref="B11" dT="2021-06-25T17:07:21.30" personId="{FB82EBD1-52D8-2B40-A87D-5841675E24FB}" id="{2B8D1B25-F3D2-624E-874E-A44316BCE03A}" parentId="{F9CF205C-7042-4B4B-A237-B0A97493D1C5}">
    <text>Can you define what your crown jewels or risk inventory consist of?</text>
  </threadedComment>
  <threadedComment ref="B15" dT="2021-06-25T17:53:04.56" personId="{FB82EBD1-52D8-2B40-A87D-5841675E24FB}" id="{C8303DE8-E7BE-7741-9C00-70FA355B30ED}">
    <text>Organizational communication and data flows are mapped</text>
  </threadedComment>
  <threadedComment ref="B15" dT="2021-06-25T18:04:30.16" personId="{FB82EBD1-52D8-2B40-A87D-5841675E24FB}" id="{58C968F2-1754-BD41-BC91-BE630AFEDCCB}" parentId="{C8303DE8-E7BE-7741-9C00-70FA355B30ED}">
    <text>For each of those core functions, have you identified the critical assets that support their function?</text>
  </threadedComment>
  <threadedComment ref="B60" dT="2021-06-21T01:23:19.70" personId="{FB82EBD1-52D8-2B40-A87D-5841675E24FB}" id="{50CE686E-D798-0440-A90F-458BD3DE360D}">
    <text>Prevent non-privileged users from compromising production data.</text>
  </threadedComment>
  <threadedComment ref="B60" dT="2021-06-25T17:09:05.45" personId="{FB82EBD1-52D8-2B40-A87D-5841675E24FB}" id="{DCA61454-07D2-A54B-948E-45366857C72F}" parentId="{50CE686E-D798-0440-A90F-458BD3DE360D}">
    <text>Does your remote access strategy enable granular access to users based on their role?</text>
  </threadedComment>
  <threadedComment ref="B62" dT="2021-06-25T17:02:35.68" personId="{FB82EBD1-52D8-2B40-A87D-5841675E24FB}" id="{D73361F3-3D11-3447-9B1D-38B52746C2A6}">
    <text>Do you enforce multi-factor authentication for users accessing systems remotely?</text>
  </threadedComment>
  <threadedComment ref="B68" dT="2021-06-25T17:16:59.96" personId="{FB82EBD1-52D8-2B40-A87D-5841675E24FB}" id="{5CE1E635-E3F6-CA48-B47B-4B0E33310664}">
    <text xml:space="preserve">Do users undergo any type of security awareness training?   </text>
  </threadedComment>
  <threadedComment ref="B68" dT="2021-06-25T17:17:24.22" personId="{FB82EBD1-52D8-2B40-A87D-5841675E24FB}" id="{E873F04A-C442-3247-BCC1-14A1B44F5FB0}" parentId="{5CE1E635-E3F6-CA48-B47B-4B0E33310664}">
    <text>How often?</text>
  </threadedComment>
  <threadedComment ref="B68" dT="2021-06-25T17:17:52.41" personId="{FB82EBD1-52D8-2B40-A87D-5841675E24FB}" id="{4FC5234E-B294-504F-B2DA-9E554D3588FC}" parentId="{5CE1E635-E3F6-CA48-B47B-4B0E33310664}">
    <text>Is it a pre-requisite for network / device access?</text>
  </threadedComment>
  <threadedComment ref="B73" dT="2021-06-25T17:27:31.53" personId="{FB82EBD1-52D8-2B40-A87D-5841675E24FB}" id="{414A8744-55AA-9949-8D25-22FCDB3FF14C}">
    <text>Are your backups protected and encrypted?</text>
  </threadedComment>
  <threadedComment ref="B74" dT="2021-06-21T01:28:38.01" personId="{FB82EBD1-52D8-2B40-A87D-5841675E24FB}" id="{FA9B0D44-D5FA-1046-AE6E-B4023B86EDD1}">
    <text>All data links from over FC Channel-to-Channel connections is encrypted and protected</text>
  </threadedComment>
  <threadedComment ref="B75" dT="2021-06-25T17:08:32.09" personId="{FB82EBD1-52D8-2B40-A87D-5841675E24FB}" id="{2D36876E-05F6-304E-BF96-5EF8ABD0AC68}">
    <text>Do you have a consistent approach for the network segmentation across your corporate, branch and cloud environments?</text>
  </threadedComment>
  <threadedComment ref="B78" dT="2021-06-25T17:12:51.86" personId="{FB82EBD1-52D8-2B40-A87D-5841675E24FB}" id="{E8571066-5DC7-A341-AD91-0885F1C73BA3}">
    <text>Do you have standard system images?</text>
  </threadedComment>
  <threadedComment ref="B104" dT="2021-06-25T17:14:03.85" personId="{FB82EBD1-52D8-2B40-A87D-5841675E24FB}" id="{FE26408D-FA07-944D-B236-88465E2CA47A}">
    <text>Have you implemented email security best practices in your environment?</text>
  </threadedComment>
  <threadedComment ref="B104" dT="2021-06-25T17:15:05.22" personId="{FB82EBD1-52D8-2B40-A87D-5841675E24FB}" id="{482176B4-7A78-974C-A9F7-142AC6CD646B}" parentId="{FE26408D-FA07-944D-B236-88465E2CA47A}">
    <text>Are you using URL-rewrite technologies for embedded URLs in email?</text>
  </threadedComment>
  <threadedComment ref="B119" dT="2021-06-25T17:28:27.94" personId="{FB82EBD1-52D8-2B40-A87D-5841675E24FB}" id="{A9BBCDB5-EB1F-6C44-A847-B084DE065A08}">
    <text>Which threat intelligence feeds do you incorporate for your endpoint protection?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G1" dT="2021-06-27T21:01:49.72" personId="{FB82EBD1-52D8-2B40-A87D-5841675E24FB}" id="{D8B9E771-1A64-DB43-92FC-8611C2BACA9E}">
    <text>1 = Essential to securing environment
2 = Extremely Important to securing environment
3 = Important to securing environment
4 = Slightly Important to securing environment  
5 = Non-essential to securing environment</text>
  </threadedComment>
  <threadedComment ref="B6" dT="2021-06-25T16:55:00.76" personId="{FB82EBD1-52D8-2B40-A87D-5841675E24FB}" id="{6504136D-6158-BE4E-B879-B3F5D2C1FC7A}">
    <text xml:space="preserve">Mission critical systems and applications are prioritized and secured </text>
  </threadedComment>
  <threadedComment ref="B6" dT="2021-06-25T17:07:21.30" personId="{FB82EBD1-52D8-2B40-A87D-5841675E24FB}" id="{8A6F343A-4568-F64A-8684-C4FCD8A0E105}" parentId="{6504136D-6158-BE4E-B879-B3F5D2C1FC7A}">
    <text>Can you define what your crown jewels or risk inventory consist of?</text>
  </threadedComment>
  <threadedComment ref="C6" dT="2021-06-25T16:55:00.76" personId="{FB82EBD1-52D8-2B40-A87D-5841675E24FB}" id="{101ED59A-926A-4752-829F-5A5DE0D4FFCD}">
    <text xml:space="preserve">Mission critical systems and applications are prioritized and secured </text>
  </threadedComment>
  <threadedComment ref="C6" dT="2021-06-25T17:07:21.30" personId="{FB82EBD1-52D8-2B40-A87D-5841675E24FB}" id="{599BA956-11E8-41D2-8785-BB126405EC83}" parentId="{101ED59A-926A-4752-829F-5A5DE0D4FFCD}">
    <text>Can you define what your crown jewels or risk inventory consist of?</text>
  </threadedComment>
  <threadedComment ref="B10" dT="2021-06-25T17:53:04.56" personId="{FB82EBD1-52D8-2B40-A87D-5841675E24FB}" id="{DD085733-8170-4E46-B32F-26C12D0736A5}">
    <text>Organizational communication and data flows are mapped</text>
  </threadedComment>
  <threadedComment ref="B10" dT="2021-06-25T18:04:30.16" personId="{FB82EBD1-52D8-2B40-A87D-5841675E24FB}" id="{47D4609E-2C89-D344-B8B9-41C39FD920DD}" parentId="{DD085733-8170-4E46-B32F-26C12D0736A5}">
    <text>For each of those core functions, have you identified the critical assets that support their function?</text>
  </threadedComment>
  <threadedComment ref="C10" dT="2021-06-25T17:53:04.56" personId="{FB82EBD1-52D8-2B40-A87D-5841675E24FB}" id="{D27817AD-AEAC-416C-923D-307C99B5F227}">
    <text>Organizational communication and data flows are mapped</text>
  </threadedComment>
  <threadedComment ref="C10" dT="2021-06-25T18:04:30.16" personId="{FB82EBD1-52D8-2B40-A87D-5841675E24FB}" id="{B19E3E37-19A7-4237-8A7A-DD673C11CAFC}" parentId="{D27817AD-AEAC-416C-923D-307C99B5F227}">
    <text>For each of those core functions, have you identified the critical assets that support their function?</text>
  </threadedComment>
  <threadedComment ref="B55" dT="2021-06-21T01:23:19.70" personId="{FB82EBD1-52D8-2B40-A87D-5841675E24FB}" id="{D473DAA9-C53C-9747-8FA5-17FEF2B3E848}">
    <text>Prevent non-privileged users from compromising production data.</text>
  </threadedComment>
  <threadedComment ref="B55" dT="2021-06-25T17:09:05.45" personId="{FB82EBD1-52D8-2B40-A87D-5841675E24FB}" id="{0A638A4F-76C8-0247-B0E1-E742088B4BE7}" parentId="{D473DAA9-C53C-9747-8FA5-17FEF2B3E848}">
    <text>Does your remote access strategy enable granular access to users based on their role?</text>
  </threadedComment>
  <threadedComment ref="C55" dT="2021-06-21T01:23:19.70" personId="{FB82EBD1-52D8-2B40-A87D-5841675E24FB}" id="{5BADF85C-7692-4E05-842B-71F785D44A9B}">
    <text>Prevent non-privileged users from compromising production data.</text>
  </threadedComment>
  <threadedComment ref="C55" dT="2021-06-25T17:09:05.45" personId="{FB82EBD1-52D8-2B40-A87D-5841675E24FB}" id="{5420AC06-9AB2-4F94-8EEF-B760F2E0D657}" parentId="{5BADF85C-7692-4E05-842B-71F785D44A9B}">
    <text>Does your remote access strategy enable granular access to users based on their role?</text>
  </threadedComment>
  <threadedComment ref="B57" dT="2021-06-25T17:02:35.68" personId="{FB82EBD1-52D8-2B40-A87D-5841675E24FB}" id="{1DEA6DE0-4496-3A41-B8B7-E499C3805FAE}">
    <text>Do you enforce multi-factor authentication for users accessing systems remotely?</text>
  </threadedComment>
  <threadedComment ref="C57" dT="2021-06-25T17:02:35.68" personId="{FB82EBD1-52D8-2B40-A87D-5841675E24FB}" id="{815A2263-DA3B-4E2F-896E-0B2FDA0C2024}">
    <text>Do you enforce multi-factor authentication for users accessing systems remotely?</text>
  </threadedComment>
  <threadedComment ref="B63" dT="2021-06-25T17:16:59.96" personId="{FB82EBD1-52D8-2B40-A87D-5841675E24FB}" id="{7BBE5B3F-9D6A-064B-8837-EC8F6293EE96}">
    <text xml:space="preserve">Do users undergo any type of security awareness training?   </text>
  </threadedComment>
  <threadedComment ref="B63" dT="2021-06-25T17:17:24.22" personId="{FB82EBD1-52D8-2B40-A87D-5841675E24FB}" id="{68AB1AF7-47C5-0541-9B43-828A42421420}" parentId="{7BBE5B3F-9D6A-064B-8837-EC8F6293EE96}">
    <text>How often?</text>
  </threadedComment>
  <threadedComment ref="B63" dT="2021-06-25T17:17:52.41" personId="{FB82EBD1-52D8-2B40-A87D-5841675E24FB}" id="{E45B44C8-E679-EF4E-9D22-F484F12F00AF}" parentId="{7BBE5B3F-9D6A-064B-8837-EC8F6293EE96}">
    <text>Is it a pre-requisite for network / device access?</text>
  </threadedComment>
  <threadedComment ref="C63" dT="2021-06-25T17:16:59.96" personId="{FB82EBD1-52D8-2B40-A87D-5841675E24FB}" id="{D94E7D00-99C7-41D9-9A9F-A6F6D4D7518B}">
    <text xml:space="preserve">Do users undergo any type of security awareness training?   </text>
  </threadedComment>
  <threadedComment ref="C63" dT="2021-06-25T17:17:24.22" personId="{FB82EBD1-52D8-2B40-A87D-5841675E24FB}" id="{BBA7B57C-E967-460A-AC41-7DB4C3C1AEE1}" parentId="{D94E7D00-99C7-41D9-9A9F-A6F6D4D7518B}">
    <text>How often?</text>
  </threadedComment>
  <threadedComment ref="C63" dT="2021-06-25T17:17:52.41" personId="{FB82EBD1-52D8-2B40-A87D-5841675E24FB}" id="{4EDAAD7A-A8AF-485C-B39D-6CB5A62F72FD}" parentId="{D94E7D00-99C7-41D9-9A9F-A6F6D4D7518B}">
    <text>Is it a pre-requisite for network / device access?</text>
  </threadedComment>
  <threadedComment ref="B68" dT="2021-06-25T17:27:31.53" personId="{FB82EBD1-52D8-2B40-A87D-5841675E24FB}" id="{71B167E8-1CE5-9F48-9095-F5FFF1727E19}">
    <text>Are your backups protected and encrypted?</text>
  </threadedComment>
  <threadedComment ref="C68" dT="2021-06-25T17:27:31.53" personId="{FB82EBD1-52D8-2B40-A87D-5841675E24FB}" id="{47CC1EDE-2A43-4A77-9C7C-EDE5E8F0768A}">
    <text>Are your backups protected and encrypted?</text>
  </threadedComment>
  <threadedComment ref="B69" dT="2021-06-21T01:28:38.01" personId="{FB82EBD1-52D8-2B40-A87D-5841675E24FB}" id="{886A9358-0B3E-604A-B6A4-B8AE296FE7FE}">
    <text>All data links from over FC Channel-to-Channel connections is encrypted and protected</text>
  </threadedComment>
  <threadedComment ref="C69" dT="2021-06-21T01:28:38.01" personId="{FB82EBD1-52D8-2B40-A87D-5841675E24FB}" id="{6F2C1849-5EDD-45FA-A4C8-14C7130548FC}">
    <text>All data links from over FC Channel-to-Channel connections is encrypted and protected</text>
  </threadedComment>
  <threadedComment ref="B70" dT="2021-06-25T17:08:32.09" personId="{FB82EBD1-52D8-2B40-A87D-5841675E24FB}" id="{997B16CF-1B76-9543-91E4-1EC334ABC3FD}">
    <text>Do you have a consistent approach for the network segmentation across your corporate, branch and cloud environments?</text>
  </threadedComment>
  <threadedComment ref="C70" dT="2021-06-25T17:08:32.09" personId="{FB82EBD1-52D8-2B40-A87D-5841675E24FB}" id="{01AE8F9F-F948-44EA-9B54-41F2CA0C5771}">
    <text>Do you have a consistent approach for the network segmentation across your corporate, branch and cloud environments?</text>
  </threadedComment>
  <threadedComment ref="B73" dT="2021-06-25T17:12:51.86" personId="{FB82EBD1-52D8-2B40-A87D-5841675E24FB}" id="{68D2FCC5-30A1-4A4D-9882-B3CE8151D2D3}">
    <text>Do you have standard system images?</text>
  </threadedComment>
  <threadedComment ref="C73" dT="2021-06-25T17:12:51.86" personId="{FB82EBD1-52D8-2B40-A87D-5841675E24FB}" id="{D197C986-30EB-4131-9A84-615B157224EB}">
    <text>Do you have standard system images?</text>
  </threadedComment>
  <threadedComment ref="B99" dT="2021-06-25T17:14:03.85" personId="{FB82EBD1-52D8-2B40-A87D-5841675E24FB}" id="{D9EC288F-E911-1344-B150-9F4BCDA42D0E}">
    <text>Have you implemented email security best practices in your environment?</text>
  </threadedComment>
  <threadedComment ref="B99" dT="2021-06-25T17:15:05.22" personId="{FB82EBD1-52D8-2B40-A87D-5841675E24FB}" id="{5918D6A8-0B35-634F-BAED-703025637BBA}" parentId="{D9EC288F-E911-1344-B150-9F4BCDA42D0E}">
    <text>Are you using URL-rewrite technologies for embedded URLs in email?</text>
  </threadedComment>
  <threadedComment ref="C99" dT="2021-06-25T17:14:03.85" personId="{FB82EBD1-52D8-2B40-A87D-5841675E24FB}" id="{2E274A3C-BFEA-4E50-92F8-E8F4C05BA1B9}">
    <text>Have you implemented email security best practices in your environment?</text>
  </threadedComment>
  <threadedComment ref="C99" dT="2021-06-25T17:15:05.22" personId="{FB82EBD1-52D8-2B40-A87D-5841675E24FB}" id="{0B4D2C3F-4342-4DAE-802B-9A85FB6EE509}" parentId="{2E274A3C-BFEA-4E50-92F8-E8F4C05BA1B9}">
    <text>Are you using URL-rewrite technologies for embedded URLs in email?</text>
  </threadedComment>
  <threadedComment ref="B114" dT="2021-06-25T17:28:27.94" personId="{FB82EBD1-52D8-2B40-A87D-5841675E24FB}" id="{8DF889D7-09E8-0445-A40A-8D772DF9B8D3}">
    <text>Which threat intelligence feeds do you incorporate for your endpoint protection?</text>
  </threadedComment>
  <threadedComment ref="B231" dT="2021-06-25T16:55:00.76" personId="{FB82EBD1-52D8-2B40-A87D-5841675E24FB}" id="{A978E2AC-88D3-234D-9906-B8FF23812433}">
    <text xml:space="preserve">Mission critical systems and applications are prioritized and secured </text>
  </threadedComment>
  <threadedComment ref="B231" dT="2021-06-25T17:07:21.30" personId="{FB82EBD1-52D8-2B40-A87D-5841675E24FB}" id="{F83FA1AC-3DA0-3749-B86D-8CE2EBEA16D1}" parentId="{A978E2AC-88D3-234D-9906-B8FF23812433}">
    <text>Can you define what your crown jewels or risk inventory consist of?</text>
  </threadedComment>
  <threadedComment ref="B233" dT="2021-06-25T17:53:04.56" personId="{FB82EBD1-52D8-2B40-A87D-5841675E24FB}" id="{BAA15663-BD86-D74C-9478-483C8B2D2DD4}">
    <text>Organizational communication and data flows are mapped</text>
  </threadedComment>
  <threadedComment ref="B233" dT="2021-06-25T18:04:30.16" personId="{FB82EBD1-52D8-2B40-A87D-5841675E24FB}" id="{B7EA83B2-C8B8-EE42-B3A9-45FBFCBFC9B0}" parentId="{BAA15663-BD86-D74C-9478-483C8B2D2DD4}">
    <text>For each of those core functions, have you identified the critical assets that support their function?</text>
  </threadedComment>
  <threadedComment ref="B269" dT="2021-06-21T01:23:19.70" personId="{FB82EBD1-52D8-2B40-A87D-5841675E24FB}" id="{F54D12ED-B144-DF40-84DD-DF755C185A4B}">
    <text>Prevent non-privileged users from compromising production data.</text>
  </threadedComment>
  <threadedComment ref="B269" dT="2021-06-25T17:09:05.45" personId="{FB82EBD1-52D8-2B40-A87D-5841675E24FB}" id="{681AA468-57D7-D849-84C8-60DC701B9A71}" parentId="{F54D12ED-B144-DF40-84DD-DF755C185A4B}">
    <text>Does your remote access strategy enable granular access to users based on their role?</text>
  </threadedComment>
  <threadedComment ref="B271" dT="2021-06-25T17:02:35.68" personId="{FB82EBD1-52D8-2B40-A87D-5841675E24FB}" id="{7FB1FF39-5333-7B43-92CD-12FBCCEE8AC8}">
    <text>Do you enforce multi-factor authentication for users accessing systems remotely?</text>
  </threadedComment>
  <threadedComment ref="B275" dT="2021-06-25T17:16:59.96" personId="{FB82EBD1-52D8-2B40-A87D-5841675E24FB}" id="{B51A72A2-7570-8B43-AC14-F7FAB40C2761}">
    <text xml:space="preserve">Do users undergo any type of security awareness training?   </text>
  </threadedComment>
  <threadedComment ref="B275" dT="2021-06-25T17:17:24.22" personId="{FB82EBD1-52D8-2B40-A87D-5841675E24FB}" id="{531A0B6F-7F29-2648-80F6-FE3F91FE358B}" parentId="{B51A72A2-7570-8B43-AC14-F7FAB40C2761}">
    <text>How often?</text>
  </threadedComment>
  <threadedComment ref="B275" dT="2021-06-25T17:17:52.41" personId="{FB82EBD1-52D8-2B40-A87D-5841675E24FB}" id="{B0DC5A58-E342-9142-B0B8-D16C24FAF7FA}" parentId="{B51A72A2-7570-8B43-AC14-F7FAB40C2761}">
    <text>Is it a pre-requisite for network / device access?</text>
  </threadedComment>
  <threadedComment ref="B278" dT="2021-06-25T17:27:31.53" personId="{FB82EBD1-52D8-2B40-A87D-5841675E24FB}" id="{C66BCE5C-0933-6043-B083-7FF71206B0D6}">
    <text>Are your backups protected and encrypted?</text>
  </threadedComment>
  <threadedComment ref="B279" dT="2021-06-21T01:28:38.01" personId="{FB82EBD1-52D8-2B40-A87D-5841675E24FB}" id="{0F9F9948-BFBF-B942-9F6A-60B4ED44545E}">
    <text>All data links from over FC Channel-to-Channel connections is encrypted and protected</text>
  </threadedComment>
  <threadedComment ref="B280" dT="2021-06-25T17:08:32.09" personId="{FB82EBD1-52D8-2B40-A87D-5841675E24FB}" id="{AF2772D5-4476-9A45-82C6-C2DF29F04E59}">
    <text>Do you have a consistent approach for the network segmentation across your corporate, branch and cloud environments?</text>
  </threadedComment>
  <threadedComment ref="B283" dT="2021-06-25T17:12:51.86" personId="{FB82EBD1-52D8-2B40-A87D-5841675E24FB}" id="{7142B3B6-95A9-1843-9D30-C8B299AD5E19}">
    <text>Do you have standard system images?</text>
  </threadedComment>
  <threadedComment ref="B307" dT="2021-06-25T17:14:03.85" personId="{FB82EBD1-52D8-2B40-A87D-5841675E24FB}" id="{8CF50D5E-2EEF-374E-B6F5-74F0E1AC2C84}">
    <text>Have you implemented email security best practices in your environment?</text>
  </threadedComment>
  <threadedComment ref="B307" dT="2021-06-25T17:15:05.22" personId="{FB82EBD1-52D8-2B40-A87D-5841675E24FB}" id="{45039659-CC14-DB45-9FFE-AC547209AB3C}" parentId="{8CF50D5E-2EEF-374E-B6F5-74F0E1AC2C84}">
    <text>Are you using URL-rewrite technologies for embedded URLs in email?</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7" Type="http://schemas.microsoft.com/office/2017/10/relationships/threadedComment" Target="../threadedComments/threadedComment2.xml"/><Relationship Id="rId2" Type="http://schemas.openxmlformats.org/officeDocument/2006/relationships/table" Target="../tables/table1.xml"/><Relationship Id="rId1" Type="http://schemas.openxmlformats.org/officeDocument/2006/relationships/vmlDrawing" Target="../drawings/vmlDrawing2.vml"/><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58B6E-8218-074C-87A8-0B76AC0BCA83}">
  <sheetPr codeName="Sheet1">
    <tabColor theme="4" tint="0.79998168889431442"/>
  </sheetPr>
  <dimension ref="A1:G14"/>
  <sheetViews>
    <sheetView showGridLines="0" zoomScale="130" zoomScaleNormal="130" zoomScalePageLayoutView="125" workbookViewId="0">
      <selection activeCell="F9" sqref="F9:G9"/>
    </sheetView>
  </sheetViews>
  <sheetFormatPr defaultColWidth="8.875" defaultRowHeight="14.25"/>
  <cols>
    <col min="1" max="1" width="129.375" style="171" customWidth="1"/>
    <col min="2" max="3" width="9.125" style="171" customWidth="1"/>
    <col min="4" max="6" width="8.875" style="171"/>
    <col min="7" max="7" width="9.125" style="171" customWidth="1"/>
    <col min="8" max="16384" width="8.875" style="171"/>
  </cols>
  <sheetData>
    <row r="1" spans="1:7" s="165" customFormat="1" ht="20.100000000000001" customHeight="1">
      <c r="A1" s="164" t="s">
        <v>493</v>
      </c>
      <c r="C1" s="166"/>
    </row>
    <row r="2" spans="1:7" s="165" customFormat="1" ht="21" customHeight="1">
      <c r="A2" s="164" t="s">
        <v>494</v>
      </c>
      <c r="C2" s="166"/>
    </row>
    <row r="3" spans="1:7" s="168" customFormat="1" ht="15" customHeight="1">
      <c r="A3" s="167" t="s">
        <v>533</v>
      </c>
      <c r="C3" s="169"/>
    </row>
    <row r="4" spans="1:7" s="168" customFormat="1" ht="15" customHeight="1">
      <c r="A4" s="167" t="s">
        <v>495</v>
      </c>
      <c r="C4" s="169"/>
    </row>
    <row r="5" spans="1:7" s="168" customFormat="1" ht="15" customHeight="1">
      <c r="C5" s="169"/>
    </row>
    <row r="6" spans="1:7" s="168" customFormat="1" ht="15" customHeight="1">
      <c r="A6" s="170" t="s">
        <v>496</v>
      </c>
      <c r="C6" s="169"/>
    </row>
    <row r="7" spans="1:7" ht="15" customHeight="1">
      <c r="B7" s="172"/>
      <c r="C7" s="173"/>
    </row>
    <row r="8" spans="1:7" s="177" customFormat="1" ht="15" customHeight="1">
      <c r="A8" s="174" t="s">
        <v>497</v>
      </c>
      <c r="B8" s="175"/>
      <c r="C8" s="176"/>
    </row>
    <row r="9" spans="1:7" s="177" customFormat="1" ht="234.95" customHeight="1">
      <c r="A9" s="178"/>
      <c r="B9" s="179"/>
      <c r="F9" s="223"/>
      <c r="G9" s="223"/>
    </row>
    <row r="10" spans="1:7" s="177" customFormat="1" ht="15" customHeight="1">
      <c r="A10" s="174" t="s">
        <v>498</v>
      </c>
      <c r="B10" s="175"/>
    </row>
    <row r="11" spans="1:7" s="177" customFormat="1" ht="21.95" customHeight="1">
      <c r="A11" s="180" t="s">
        <v>499</v>
      </c>
      <c r="B11" s="178"/>
    </row>
    <row r="12" spans="1:7" s="177" customFormat="1" ht="15" customHeight="1">
      <c r="A12" s="174" t="s">
        <v>500</v>
      </c>
      <c r="B12" s="175"/>
    </row>
    <row r="13" spans="1:7" s="177" customFormat="1" ht="213" customHeight="1">
      <c r="A13" s="180" t="s">
        <v>501</v>
      </c>
      <c r="B13" s="179"/>
    </row>
    <row r="14" spans="1:7" s="177" customFormat="1" ht="18" customHeight="1">
      <c r="A14" s="174" t="s">
        <v>502</v>
      </c>
      <c r="B14" s="175"/>
    </row>
  </sheetData>
  <sheetProtection algorithmName="SHA-512" hashValue="85wRciBNe8dCa+m5UrxfJkhiDzKUnhqHcgQ3A8VjXBH3lIgVCFVgW64b0xntxfoZf3/BWoD/yjW4Xg5+E/33VA==" saltValue="7PiVePUDECvBl3UxQLAQ5w==" spinCount="100000" sheet="1" objects="1" scenarios="1"/>
  <mergeCells count="1">
    <mergeCell ref="F9:G9"/>
  </mergeCells>
  <pageMargins left="0.5" right="0.5" top="0.5" bottom="0.75" header="0.5" footer="0.5"/>
  <pageSetup orientation="portrait"/>
  <headerFooter>
    <oddFooter>&amp;F</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8D65B-7A08-D647-BC2C-4C134B72F4C9}">
  <sheetPr codeName="Sheet2">
    <tabColor rgb="FFE4DFEC"/>
  </sheetPr>
  <dimension ref="AB28"/>
  <sheetViews>
    <sheetView zoomScale="82" zoomScaleNormal="82" workbookViewId="0">
      <selection activeCell="AB47" sqref="AB47"/>
    </sheetView>
  </sheetViews>
  <sheetFormatPr defaultColWidth="11.5" defaultRowHeight="15"/>
  <cols>
    <col min="1" max="21" width="11.5" style="181"/>
    <col min="22" max="22" width="12.625" style="181" customWidth="1"/>
    <col min="23" max="16384" width="11.5" style="181"/>
  </cols>
  <sheetData>
    <row r="28" spans="28:28">
      <c r="AB28" s="178"/>
    </row>
  </sheetData>
  <sheetProtection algorithmName="SHA-512" hashValue="HLlwWjgKVps/vNKUc5uWENL+quoWIsDET+JXVnIfRsiusGyRkSM6rc89wOFYtYKVSlN7r+P4jeZUFK+702yxgg==" saltValue="qjZez+cldM6J/gDY1k+ojA==" spinCount="100000" sheet="1" objects="1" scenarios="1"/>
  <pageMargins left="0.7" right="0.7" top="0.75" bottom="0.75" header="0.3" footer="0.3"/>
  <pageSetup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3B8D7-F012-1C48-BFAE-A2F748DF4F6C}">
  <sheetPr codeName="Sheet3">
    <tabColor rgb="FFFCD6B4"/>
  </sheetPr>
  <dimension ref="A1:P216"/>
  <sheetViews>
    <sheetView tabSelected="1" zoomScale="125" zoomScaleNormal="125" zoomScalePageLayoutView="125" workbookViewId="0">
      <selection activeCell="B18" sqref="B18"/>
    </sheetView>
  </sheetViews>
  <sheetFormatPr defaultColWidth="8.875" defaultRowHeight="15"/>
  <cols>
    <col min="1" max="1" width="27.375" style="178" customWidth="1"/>
    <col min="2" max="2" width="160.875" style="178" customWidth="1"/>
    <col min="3" max="16384" width="8.875" style="178"/>
  </cols>
  <sheetData>
    <row r="1" spans="1:16" s="185" customFormat="1" ht="20.25">
      <c r="A1" s="182"/>
      <c r="B1" s="222" t="s">
        <v>544</v>
      </c>
      <c r="C1" s="183"/>
      <c r="D1" s="184"/>
      <c r="E1" s="184"/>
      <c r="F1" s="184"/>
      <c r="G1" s="184"/>
      <c r="H1" s="184"/>
      <c r="I1" s="184"/>
      <c r="J1" s="184"/>
      <c r="K1" s="184"/>
      <c r="L1" s="184"/>
      <c r="M1" s="184"/>
      <c r="N1" s="184"/>
      <c r="O1" s="184"/>
      <c r="P1" s="184"/>
    </row>
    <row r="2" spans="1:16" s="185" customFormat="1" ht="20.25">
      <c r="A2" s="221" t="s">
        <v>503</v>
      </c>
      <c r="B2" s="183"/>
      <c r="C2" s="183"/>
      <c r="D2" s="184"/>
      <c r="E2" s="184"/>
      <c r="F2" s="184"/>
      <c r="G2" s="184"/>
      <c r="H2" s="184"/>
      <c r="I2" s="184"/>
      <c r="J2" s="184"/>
      <c r="K2" s="184"/>
      <c r="L2" s="184"/>
      <c r="M2" s="184"/>
      <c r="N2" s="184"/>
      <c r="O2" s="184"/>
      <c r="P2" s="184"/>
    </row>
    <row r="3" spans="1:16">
      <c r="A3" s="186" t="s">
        <v>504</v>
      </c>
      <c r="B3" s="187"/>
      <c r="C3" s="181"/>
      <c r="D3" s="181"/>
      <c r="E3" s="181"/>
      <c r="F3" s="181"/>
      <c r="G3" s="181"/>
      <c r="H3" s="181"/>
      <c r="I3" s="181"/>
      <c r="J3" s="181"/>
      <c r="K3" s="181"/>
      <c r="L3" s="181"/>
      <c r="M3" s="181"/>
      <c r="N3" s="181"/>
      <c r="O3" s="181"/>
      <c r="P3" s="181"/>
    </row>
    <row r="4" spans="1:16">
      <c r="A4" s="188" t="s">
        <v>505</v>
      </c>
      <c r="B4" s="189"/>
      <c r="C4" s="181"/>
      <c r="D4" s="181"/>
      <c r="E4" s="181"/>
      <c r="F4" s="181"/>
      <c r="G4" s="181"/>
      <c r="H4" s="181"/>
      <c r="I4" s="181"/>
      <c r="J4" s="181"/>
      <c r="K4" s="181"/>
      <c r="L4" s="181"/>
      <c r="M4" s="181"/>
      <c r="N4" s="181"/>
      <c r="O4" s="181"/>
      <c r="P4" s="181"/>
    </row>
    <row r="5" spans="1:16">
      <c r="A5" s="190" t="s">
        <v>506</v>
      </c>
      <c r="B5" s="191"/>
      <c r="C5" s="181"/>
      <c r="D5" s="181"/>
      <c r="E5" s="181"/>
      <c r="F5" s="181"/>
      <c r="G5" s="181"/>
      <c r="H5" s="181"/>
      <c r="I5" s="181"/>
      <c r="J5" s="181"/>
      <c r="K5" s="181"/>
      <c r="L5" s="181"/>
      <c r="M5" s="181"/>
      <c r="N5" s="181"/>
      <c r="O5" s="181"/>
      <c r="P5" s="181"/>
    </row>
    <row r="6" spans="1:16">
      <c r="A6" s="188" t="s">
        <v>507</v>
      </c>
      <c r="B6" s="225" t="s">
        <v>545</v>
      </c>
      <c r="C6" s="181"/>
      <c r="D6" s="181"/>
      <c r="E6" s="181"/>
      <c r="F6" s="181"/>
      <c r="G6" s="181"/>
      <c r="H6" s="181"/>
      <c r="I6" s="181"/>
      <c r="J6" s="181"/>
      <c r="K6" s="181"/>
      <c r="L6" s="181"/>
      <c r="M6" s="181"/>
      <c r="N6" s="181"/>
      <c r="O6" s="181"/>
      <c r="P6" s="181"/>
    </row>
    <row r="7" spans="1:16">
      <c r="A7" s="181"/>
      <c r="B7" s="181"/>
      <c r="C7" s="181"/>
      <c r="D7" s="181"/>
      <c r="E7" s="181"/>
      <c r="F7" s="181"/>
      <c r="G7" s="181"/>
      <c r="H7" s="181"/>
      <c r="I7" s="181"/>
      <c r="J7" s="181"/>
      <c r="K7" s="181"/>
      <c r="L7" s="181"/>
      <c r="M7" s="181"/>
      <c r="N7" s="181"/>
      <c r="O7" s="181"/>
      <c r="P7" s="181"/>
    </row>
    <row r="8" spans="1:16">
      <c r="A8" s="181"/>
      <c r="B8" s="181"/>
      <c r="C8" s="181"/>
      <c r="D8" s="181"/>
      <c r="E8" s="181"/>
      <c r="F8" s="181"/>
      <c r="G8" s="181"/>
      <c r="H8" s="181"/>
      <c r="I8" s="181"/>
      <c r="J8" s="181"/>
      <c r="K8" s="181"/>
      <c r="L8" s="181"/>
      <c r="M8" s="181"/>
      <c r="N8" s="181"/>
      <c r="O8" s="181"/>
      <c r="P8" s="181"/>
    </row>
    <row r="9" spans="1:16">
      <c r="A9" s="181"/>
      <c r="B9" s="181"/>
      <c r="C9" s="181"/>
      <c r="D9" s="181"/>
      <c r="E9" s="181"/>
      <c r="F9" s="181"/>
      <c r="G9" s="181"/>
      <c r="H9" s="181"/>
      <c r="I9" s="181"/>
      <c r="J9" s="181"/>
      <c r="K9" s="181"/>
      <c r="L9" s="181"/>
      <c r="M9" s="181"/>
      <c r="N9" s="181"/>
      <c r="O9" s="181"/>
      <c r="P9" s="181"/>
    </row>
    <row r="10" spans="1:16">
      <c r="A10" s="186" t="s">
        <v>508</v>
      </c>
      <c r="B10" s="186"/>
      <c r="C10" s="181"/>
      <c r="D10" s="181"/>
      <c r="E10" s="181"/>
      <c r="F10" s="181"/>
      <c r="G10" s="181"/>
      <c r="H10" s="181"/>
      <c r="I10" s="181"/>
      <c r="J10" s="181"/>
      <c r="K10" s="181"/>
      <c r="L10" s="181"/>
      <c r="M10" s="181"/>
      <c r="N10" s="181"/>
      <c r="O10" s="181"/>
      <c r="P10" s="181"/>
    </row>
    <row r="11" spans="1:16">
      <c r="A11" s="188" t="s">
        <v>509</v>
      </c>
      <c r="B11" s="227" t="s">
        <v>546</v>
      </c>
      <c r="C11" s="181"/>
      <c r="D11" s="181"/>
      <c r="E11" s="181"/>
      <c r="F11" s="181"/>
      <c r="G11" s="181"/>
      <c r="H11" s="181"/>
      <c r="I11" s="181"/>
      <c r="J11" s="181"/>
      <c r="K11" s="181"/>
      <c r="L11" s="181"/>
      <c r="M11" s="181"/>
      <c r="N11" s="181"/>
      <c r="O11" s="181"/>
      <c r="P11" s="181"/>
    </row>
    <row r="12" spans="1:16">
      <c r="A12" s="190" t="s">
        <v>510</v>
      </c>
      <c r="B12" s="191"/>
      <c r="C12" s="181"/>
      <c r="D12" s="181"/>
      <c r="E12" s="181"/>
      <c r="F12" s="181"/>
      <c r="G12" s="181"/>
      <c r="H12" s="181"/>
      <c r="I12" s="181"/>
      <c r="J12" s="181"/>
      <c r="K12" s="181"/>
      <c r="L12" s="181"/>
      <c r="M12" s="181"/>
      <c r="N12" s="181"/>
      <c r="O12" s="181"/>
      <c r="P12" s="181"/>
    </row>
    <row r="13" spans="1:16">
      <c r="A13" s="188" t="s">
        <v>511</v>
      </c>
      <c r="B13" s="192"/>
      <c r="C13" s="181"/>
      <c r="D13" s="181"/>
      <c r="E13" s="181"/>
      <c r="F13" s="181"/>
      <c r="G13" s="181"/>
      <c r="H13" s="181"/>
      <c r="I13" s="181"/>
      <c r="J13" s="181"/>
      <c r="K13" s="181"/>
      <c r="L13" s="181"/>
      <c r="M13" s="181"/>
      <c r="N13" s="181"/>
      <c r="O13" s="181"/>
      <c r="P13" s="181"/>
    </row>
    <row r="14" spans="1:16">
      <c r="A14" s="190"/>
      <c r="B14" s="191"/>
      <c r="C14" s="181"/>
      <c r="D14" s="181"/>
      <c r="E14" s="181"/>
      <c r="F14" s="181"/>
      <c r="G14" s="181"/>
      <c r="H14" s="181"/>
      <c r="I14" s="181"/>
      <c r="J14" s="181"/>
      <c r="K14" s="181"/>
      <c r="L14" s="181"/>
      <c r="M14" s="181"/>
      <c r="N14" s="181"/>
      <c r="O14" s="181"/>
      <c r="P14" s="181"/>
    </row>
    <row r="15" spans="1:16">
      <c r="A15" s="188"/>
      <c r="B15" s="192"/>
      <c r="C15" s="181"/>
      <c r="D15" s="181"/>
      <c r="E15" s="181"/>
      <c r="F15" s="181"/>
      <c r="G15" s="181"/>
      <c r="H15" s="181"/>
      <c r="I15" s="181"/>
      <c r="J15" s="181"/>
      <c r="K15" s="181"/>
      <c r="L15" s="181"/>
      <c r="M15" s="181"/>
      <c r="N15" s="181"/>
      <c r="O15" s="181"/>
      <c r="P15" s="181"/>
    </row>
    <row r="16" spans="1:16">
      <c r="A16" s="190"/>
      <c r="B16" s="191"/>
      <c r="C16" s="181"/>
      <c r="D16" s="181"/>
      <c r="E16" s="181"/>
      <c r="F16" s="181"/>
      <c r="G16" s="181"/>
      <c r="H16" s="181"/>
      <c r="I16" s="181"/>
      <c r="J16" s="181"/>
      <c r="K16" s="181"/>
      <c r="L16" s="181"/>
      <c r="M16" s="181"/>
      <c r="N16" s="181"/>
      <c r="O16" s="181"/>
      <c r="P16" s="181"/>
    </row>
    <row r="17" spans="1:16">
      <c r="A17" s="188"/>
      <c r="B17" s="192"/>
      <c r="C17" s="181"/>
      <c r="D17" s="181"/>
      <c r="E17" s="181"/>
      <c r="F17" s="181"/>
      <c r="G17" s="181"/>
      <c r="H17" s="181"/>
      <c r="I17" s="181"/>
      <c r="J17" s="181"/>
      <c r="K17" s="181"/>
      <c r="L17" s="181"/>
      <c r="M17" s="181"/>
      <c r="N17" s="181"/>
      <c r="O17" s="181"/>
      <c r="P17" s="181"/>
    </row>
    <row r="18" spans="1:16">
      <c r="A18" s="190"/>
      <c r="B18" s="191"/>
      <c r="C18" s="181"/>
      <c r="D18" s="181"/>
      <c r="E18" s="181"/>
      <c r="F18" s="181"/>
      <c r="G18" s="181"/>
      <c r="H18" s="181"/>
      <c r="I18" s="181"/>
      <c r="J18" s="181"/>
      <c r="K18" s="181"/>
      <c r="L18" s="181"/>
      <c r="M18" s="181"/>
      <c r="N18" s="181"/>
      <c r="O18" s="181"/>
      <c r="P18" s="181"/>
    </row>
    <row r="19" spans="1:16">
      <c r="A19" s="181"/>
      <c r="B19" s="181"/>
      <c r="C19" s="181"/>
      <c r="D19" s="181"/>
      <c r="E19" s="181"/>
      <c r="F19" s="181"/>
      <c r="G19" s="181"/>
      <c r="H19" s="181"/>
      <c r="I19" s="181"/>
      <c r="J19" s="181"/>
      <c r="K19" s="181"/>
      <c r="L19" s="181"/>
      <c r="M19" s="181"/>
      <c r="N19" s="181"/>
      <c r="O19" s="181"/>
      <c r="P19" s="181"/>
    </row>
    <row r="20" spans="1:16">
      <c r="A20" s="181"/>
      <c r="B20" s="181"/>
      <c r="C20" s="181"/>
      <c r="D20" s="181"/>
      <c r="E20" s="181"/>
      <c r="F20" s="181"/>
      <c r="G20" s="181"/>
      <c r="H20" s="181"/>
      <c r="I20" s="181"/>
      <c r="J20" s="181"/>
      <c r="K20" s="181"/>
      <c r="L20" s="181"/>
      <c r="M20" s="181"/>
      <c r="N20" s="181"/>
      <c r="O20" s="181"/>
      <c r="P20" s="181"/>
    </row>
    <row r="21" spans="1:16">
      <c r="A21" s="181"/>
      <c r="B21" s="181"/>
      <c r="C21" s="181"/>
      <c r="D21" s="181"/>
      <c r="E21" s="181"/>
      <c r="F21" s="181"/>
      <c r="G21" s="181"/>
      <c r="H21" s="181"/>
      <c r="I21" s="181"/>
      <c r="J21" s="181"/>
      <c r="K21" s="181"/>
      <c r="L21" s="181"/>
      <c r="M21" s="181"/>
      <c r="N21" s="181"/>
      <c r="O21" s="181"/>
      <c r="P21" s="181"/>
    </row>
    <row r="22" spans="1:16">
      <c r="A22" s="181"/>
      <c r="B22" s="181"/>
      <c r="C22" s="181"/>
      <c r="D22" s="181"/>
      <c r="E22" s="181"/>
      <c r="F22" s="181"/>
      <c r="G22" s="181"/>
      <c r="H22" s="181"/>
      <c r="I22" s="181"/>
      <c r="J22" s="181"/>
      <c r="K22" s="181"/>
      <c r="L22" s="181"/>
      <c r="M22" s="181"/>
      <c r="N22" s="181"/>
      <c r="O22" s="181"/>
      <c r="P22" s="181"/>
    </row>
    <row r="23" spans="1:16">
      <c r="A23" s="181"/>
      <c r="B23" s="181"/>
      <c r="C23" s="181"/>
      <c r="D23" s="181"/>
      <c r="E23" s="181"/>
      <c r="F23" s="181"/>
      <c r="G23" s="181"/>
      <c r="H23" s="181"/>
      <c r="I23" s="181"/>
      <c r="J23" s="181"/>
      <c r="K23" s="181"/>
      <c r="L23" s="181"/>
      <c r="M23" s="181"/>
      <c r="N23" s="181"/>
      <c r="O23" s="181"/>
      <c r="P23" s="181"/>
    </row>
    <row r="24" spans="1:16">
      <c r="A24" s="181"/>
      <c r="B24" s="181"/>
      <c r="C24" s="181"/>
      <c r="D24" s="181"/>
      <c r="E24" s="181"/>
      <c r="F24" s="181"/>
      <c r="G24" s="181"/>
      <c r="H24" s="181"/>
      <c r="I24" s="181"/>
      <c r="J24" s="181"/>
      <c r="K24" s="181"/>
      <c r="L24" s="181"/>
      <c r="M24" s="181"/>
      <c r="N24" s="181"/>
      <c r="O24" s="181"/>
      <c r="P24" s="181"/>
    </row>
    <row r="25" spans="1:16">
      <c r="A25" s="181"/>
      <c r="B25" s="181"/>
      <c r="C25" s="181"/>
      <c r="D25" s="181"/>
      <c r="E25" s="181"/>
      <c r="F25" s="181"/>
      <c r="G25" s="181"/>
      <c r="H25" s="181"/>
      <c r="I25" s="181"/>
      <c r="J25" s="181"/>
      <c r="K25" s="181"/>
      <c r="L25" s="181"/>
      <c r="M25" s="181"/>
      <c r="N25" s="181"/>
      <c r="O25" s="181"/>
      <c r="P25" s="181"/>
    </row>
    <row r="26" spans="1:16">
      <c r="A26" s="181"/>
      <c r="B26" s="181"/>
      <c r="C26" s="181"/>
      <c r="D26" s="181"/>
      <c r="E26" s="181"/>
      <c r="F26" s="181"/>
      <c r="G26" s="181"/>
      <c r="H26" s="181"/>
      <c r="I26" s="181"/>
      <c r="J26" s="181"/>
      <c r="K26" s="181"/>
      <c r="L26" s="181"/>
      <c r="M26" s="181"/>
      <c r="N26" s="181"/>
      <c r="O26" s="181"/>
      <c r="P26" s="181"/>
    </row>
    <row r="27" spans="1:16">
      <c r="A27" s="181"/>
      <c r="B27" s="181"/>
      <c r="C27" s="181"/>
      <c r="D27" s="181"/>
      <c r="E27" s="181"/>
      <c r="F27" s="181"/>
      <c r="G27" s="181"/>
      <c r="H27" s="181"/>
      <c r="I27" s="181"/>
      <c r="J27" s="181"/>
      <c r="K27" s="181"/>
      <c r="L27" s="181"/>
      <c r="M27" s="181"/>
      <c r="N27" s="181"/>
      <c r="O27" s="181"/>
      <c r="P27" s="181"/>
    </row>
    <row r="28" spans="1:16">
      <c r="A28" s="181"/>
      <c r="B28" s="181"/>
      <c r="C28" s="181"/>
      <c r="D28" s="181"/>
      <c r="E28" s="181"/>
      <c r="F28" s="181"/>
      <c r="G28" s="181"/>
      <c r="H28" s="181"/>
      <c r="I28" s="181"/>
      <c r="J28" s="181"/>
      <c r="K28" s="181"/>
      <c r="L28" s="181"/>
      <c r="M28" s="181"/>
      <c r="N28" s="181"/>
      <c r="O28" s="181"/>
      <c r="P28" s="181"/>
    </row>
    <row r="29" spans="1:16">
      <c r="A29" s="181"/>
      <c r="B29" s="181"/>
      <c r="C29" s="181"/>
      <c r="D29" s="181"/>
      <c r="E29" s="181"/>
      <c r="F29" s="181"/>
      <c r="G29" s="181"/>
      <c r="H29" s="181"/>
      <c r="I29" s="181"/>
      <c r="J29" s="181"/>
      <c r="K29" s="181"/>
      <c r="L29" s="181"/>
      <c r="M29" s="181"/>
      <c r="N29" s="181"/>
      <c r="O29" s="181"/>
      <c r="P29" s="181"/>
    </row>
    <row r="30" spans="1:16">
      <c r="A30" s="181"/>
      <c r="B30" s="181"/>
      <c r="C30" s="181"/>
      <c r="D30" s="181"/>
      <c r="E30" s="181"/>
      <c r="F30" s="181"/>
      <c r="G30" s="181"/>
      <c r="H30" s="181"/>
      <c r="I30" s="181"/>
      <c r="J30" s="181"/>
      <c r="K30" s="181"/>
      <c r="L30" s="181"/>
      <c r="M30" s="181"/>
      <c r="N30" s="181"/>
      <c r="O30" s="181"/>
      <c r="P30" s="181"/>
    </row>
    <row r="31" spans="1:16">
      <c r="A31" s="181"/>
      <c r="B31" s="181"/>
      <c r="C31" s="181"/>
      <c r="D31" s="181"/>
      <c r="E31" s="181"/>
      <c r="F31" s="181"/>
      <c r="G31" s="181"/>
      <c r="H31" s="181"/>
      <c r="I31" s="181"/>
      <c r="J31" s="181"/>
      <c r="K31" s="181"/>
      <c r="L31" s="181"/>
      <c r="M31" s="181"/>
      <c r="N31" s="181"/>
      <c r="O31" s="181"/>
      <c r="P31" s="181"/>
    </row>
    <row r="32" spans="1:16">
      <c r="A32" s="181"/>
      <c r="B32" s="181"/>
      <c r="C32" s="181"/>
      <c r="D32" s="181"/>
      <c r="E32" s="181"/>
      <c r="F32" s="181"/>
      <c r="G32" s="181"/>
      <c r="H32" s="181"/>
      <c r="I32" s="181"/>
      <c r="J32" s="181"/>
      <c r="K32" s="181"/>
      <c r="L32" s="181"/>
      <c r="M32" s="181"/>
      <c r="N32" s="181"/>
      <c r="O32" s="181"/>
      <c r="P32" s="181"/>
    </row>
    <row r="33" spans="1:16">
      <c r="A33" s="181"/>
      <c r="B33" s="181"/>
      <c r="C33" s="181"/>
      <c r="D33" s="181"/>
      <c r="E33" s="181"/>
      <c r="F33" s="181"/>
      <c r="G33" s="181"/>
      <c r="H33" s="181"/>
      <c r="I33" s="181"/>
      <c r="J33" s="181"/>
      <c r="K33" s="181"/>
      <c r="L33" s="181"/>
      <c r="M33" s="181"/>
      <c r="N33" s="181"/>
      <c r="O33" s="181"/>
      <c r="P33" s="181"/>
    </row>
    <row r="34" spans="1:16">
      <c r="A34" s="181"/>
      <c r="B34" s="181"/>
      <c r="C34" s="181"/>
      <c r="D34" s="181"/>
      <c r="E34" s="181"/>
      <c r="F34" s="181"/>
      <c r="G34" s="181"/>
      <c r="H34" s="181"/>
      <c r="I34" s="181"/>
      <c r="J34" s="181"/>
      <c r="K34" s="181"/>
      <c r="L34" s="181"/>
      <c r="M34" s="181"/>
      <c r="N34" s="181"/>
      <c r="O34" s="181"/>
      <c r="P34" s="181"/>
    </row>
    <row r="35" spans="1:16">
      <c r="A35" s="181"/>
      <c r="B35" s="181"/>
      <c r="C35" s="181"/>
      <c r="D35" s="181"/>
      <c r="E35" s="181"/>
      <c r="F35" s="181"/>
      <c r="G35" s="181"/>
      <c r="H35" s="181"/>
      <c r="I35" s="181"/>
      <c r="J35" s="181"/>
      <c r="K35" s="181"/>
      <c r="L35" s="181"/>
      <c r="M35" s="181"/>
      <c r="N35" s="181"/>
      <c r="O35" s="181"/>
      <c r="P35" s="181"/>
    </row>
    <row r="36" spans="1:16">
      <c r="A36" s="181"/>
      <c r="B36" s="181"/>
      <c r="C36" s="181"/>
      <c r="D36" s="181"/>
      <c r="E36" s="181"/>
      <c r="F36" s="181"/>
      <c r="G36" s="181"/>
      <c r="H36" s="181"/>
      <c r="I36" s="181"/>
      <c r="J36" s="181"/>
      <c r="K36" s="181"/>
      <c r="L36" s="181"/>
      <c r="M36" s="181"/>
      <c r="N36" s="181"/>
      <c r="O36" s="181"/>
      <c r="P36" s="181"/>
    </row>
    <row r="37" spans="1:16">
      <c r="A37" s="181"/>
      <c r="B37" s="181"/>
      <c r="C37" s="181"/>
      <c r="D37" s="181"/>
      <c r="E37" s="181"/>
      <c r="F37" s="181"/>
      <c r="G37" s="181"/>
      <c r="H37" s="181"/>
      <c r="I37" s="181"/>
      <c r="J37" s="181"/>
      <c r="K37" s="181"/>
      <c r="L37" s="181"/>
      <c r="M37" s="181"/>
      <c r="N37" s="181"/>
      <c r="O37" s="181"/>
      <c r="P37" s="181"/>
    </row>
    <row r="38" spans="1:16">
      <c r="A38" s="181"/>
      <c r="B38" s="181"/>
      <c r="C38" s="181"/>
      <c r="D38" s="181"/>
      <c r="E38" s="181"/>
      <c r="F38" s="181"/>
      <c r="G38" s="181"/>
      <c r="H38" s="181"/>
      <c r="I38" s="181"/>
      <c r="J38" s="181"/>
      <c r="K38" s="181"/>
      <c r="L38" s="181"/>
      <c r="M38" s="181"/>
      <c r="N38" s="181"/>
      <c r="O38" s="181"/>
      <c r="P38" s="181"/>
    </row>
    <row r="39" spans="1:16">
      <c r="A39" s="181"/>
      <c r="B39" s="181"/>
      <c r="C39" s="181"/>
      <c r="D39" s="181"/>
      <c r="E39" s="181"/>
      <c r="F39" s="181"/>
      <c r="G39" s="181"/>
      <c r="H39" s="181"/>
      <c r="I39" s="181"/>
      <c r="J39" s="181"/>
      <c r="K39" s="181"/>
      <c r="L39" s="181"/>
      <c r="M39" s="181"/>
      <c r="N39" s="181"/>
      <c r="O39" s="181"/>
      <c r="P39" s="181"/>
    </row>
    <row r="40" spans="1:16">
      <c r="A40" s="181"/>
      <c r="B40" s="181"/>
      <c r="C40" s="181"/>
      <c r="D40" s="181"/>
      <c r="E40" s="181"/>
      <c r="F40" s="181"/>
      <c r="G40" s="181"/>
      <c r="H40" s="181"/>
      <c r="I40" s="181"/>
      <c r="J40" s="181"/>
      <c r="K40" s="181"/>
      <c r="L40" s="181"/>
      <c r="M40" s="181"/>
      <c r="N40" s="181"/>
      <c r="O40" s="181"/>
      <c r="P40" s="181"/>
    </row>
    <row r="41" spans="1:16">
      <c r="A41" s="181"/>
      <c r="B41" s="181"/>
      <c r="C41" s="181"/>
      <c r="D41" s="181"/>
      <c r="E41" s="181"/>
      <c r="F41" s="181"/>
      <c r="G41" s="181"/>
      <c r="H41" s="181"/>
      <c r="I41" s="181"/>
      <c r="J41" s="181"/>
      <c r="K41" s="181"/>
      <c r="L41" s="181"/>
      <c r="M41" s="181"/>
      <c r="N41" s="181"/>
      <c r="O41" s="181"/>
      <c r="P41" s="181"/>
    </row>
    <row r="42" spans="1:16">
      <c r="A42" s="181"/>
      <c r="B42" s="181"/>
      <c r="C42" s="181"/>
      <c r="D42" s="181"/>
      <c r="E42" s="181"/>
      <c r="F42" s="181"/>
      <c r="G42" s="181"/>
      <c r="H42" s="181"/>
      <c r="I42" s="181"/>
      <c r="J42" s="181"/>
      <c r="K42" s="181"/>
      <c r="L42" s="181"/>
      <c r="M42" s="181"/>
      <c r="N42" s="181"/>
      <c r="O42" s="181"/>
      <c r="P42" s="181"/>
    </row>
    <row r="43" spans="1:16">
      <c r="A43" s="181"/>
      <c r="B43" s="181"/>
      <c r="C43" s="181"/>
      <c r="D43" s="181"/>
      <c r="E43" s="181"/>
      <c r="F43" s="181"/>
      <c r="G43" s="181"/>
      <c r="H43" s="181"/>
      <c r="I43" s="181"/>
      <c r="J43" s="181"/>
      <c r="K43" s="181"/>
      <c r="L43" s="181"/>
      <c r="M43" s="181"/>
      <c r="N43" s="181"/>
      <c r="O43" s="181"/>
      <c r="P43" s="181"/>
    </row>
    <row r="44" spans="1:16">
      <c r="A44" s="181"/>
      <c r="B44" s="181"/>
      <c r="C44" s="181"/>
      <c r="D44" s="181"/>
      <c r="E44" s="181"/>
      <c r="F44" s="181"/>
      <c r="G44" s="181"/>
      <c r="H44" s="181"/>
      <c r="I44" s="181"/>
      <c r="J44" s="181"/>
      <c r="K44" s="181"/>
      <c r="L44" s="181"/>
      <c r="M44" s="181"/>
      <c r="N44" s="181"/>
      <c r="O44" s="181"/>
      <c r="P44" s="181"/>
    </row>
    <row r="45" spans="1:16">
      <c r="A45" s="181"/>
      <c r="B45" s="181"/>
      <c r="C45" s="181"/>
      <c r="D45" s="181"/>
      <c r="E45" s="181"/>
      <c r="F45" s="181"/>
      <c r="G45" s="181"/>
      <c r="H45" s="181"/>
      <c r="I45" s="181"/>
      <c r="J45" s="181"/>
      <c r="K45" s="181"/>
      <c r="L45" s="181"/>
      <c r="M45" s="181"/>
      <c r="N45" s="181"/>
      <c r="O45" s="181"/>
      <c r="P45" s="181"/>
    </row>
    <row r="46" spans="1:16">
      <c r="A46" s="181"/>
      <c r="B46" s="181"/>
      <c r="C46" s="181"/>
      <c r="D46" s="181"/>
      <c r="E46" s="181"/>
      <c r="F46" s="181"/>
      <c r="G46" s="181"/>
      <c r="H46" s="181"/>
      <c r="I46" s="181"/>
      <c r="J46" s="181"/>
      <c r="K46" s="181"/>
      <c r="L46" s="181"/>
      <c r="M46" s="181"/>
      <c r="N46" s="181"/>
      <c r="O46" s="181"/>
      <c r="P46" s="181"/>
    </row>
    <row r="47" spans="1:16">
      <c r="A47" s="181"/>
      <c r="B47" s="181"/>
      <c r="C47" s="181"/>
      <c r="D47" s="181"/>
      <c r="E47" s="181"/>
      <c r="F47" s="181"/>
      <c r="G47" s="181"/>
      <c r="H47" s="181"/>
      <c r="I47" s="181"/>
      <c r="J47" s="181"/>
      <c r="K47" s="181"/>
      <c r="L47" s="181"/>
      <c r="M47" s="181"/>
      <c r="N47" s="181"/>
      <c r="O47" s="181"/>
      <c r="P47" s="181"/>
    </row>
    <row r="48" spans="1:16">
      <c r="A48" s="181"/>
      <c r="B48" s="181"/>
      <c r="C48" s="181"/>
      <c r="D48" s="181"/>
      <c r="E48" s="181"/>
      <c r="F48" s="181"/>
      <c r="G48" s="181"/>
      <c r="H48" s="181"/>
      <c r="I48" s="181"/>
      <c r="J48" s="181"/>
      <c r="K48" s="181"/>
      <c r="L48" s="181"/>
      <c r="M48" s="181"/>
      <c r="N48" s="181"/>
      <c r="O48" s="181"/>
      <c r="P48" s="181"/>
    </row>
    <row r="49" spans="1:16">
      <c r="A49" s="181"/>
      <c r="B49" s="181"/>
      <c r="C49" s="181"/>
      <c r="D49" s="181"/>
      <c r="E49" s="181"/>
      <c r="F49" s="181"/>
      <c r="G49" s="181"/>
      <c r="H49" s="181"/>
      <c r="I49" s="181"/>
      <c r="J49" s="181"/>
      <c r="K49" s="181"/>
      <c r="L49" s="181"/>
      <c r="M49" s="181"/>
      <c r="N49" s="181"/>
      <c r="O49" s="181"/>
      <c r="P49" s="181"/>
    </row>
    <row r="50" spans="1:16">
      <c r="A50" s="181"/>
      <c r="B50" s="181"/>
      <c r="C50" s="181"/>
      <c r="D50" s="181"/>
      <c r="E50" s="181"/>
      <c r="F50" s="181"/>
      <c r="G50" s="181"/>
      <c r="H50" s="181"/>
      <c r="I50" s="181"/>
      <c r="J50" s="181"/>
      <c r="K50" s="181"/>
      <c r="L50" s="181"/>
      <c r="M50" s="181"/>
      <c r="N50" s="181"/>
      <c r="O50" s="181"/>
      <c r="P50" s="181"/>
    </row>
    <row r="51" spans="1:16">
      <c r="A51" s="181"/>
      <c r="B51" s="181"/>
      <c r="C51" s="181"/>
      <c r="D51" s="181"/>
      <c r="E51" s="181"/>
      <c r="F51" s="181"/>
      <c r="G51" s="181"/>
      <c r="H51" s="181"/>
      <c r="I51" s="181"/>
      <c r="J51" s="181"/>
      <c r="K51" s="181"/>
      <c r="L51" s="181"/>
      <c r="M51" s="181"/>
      <c r="N51" s="181"/>
      <c r="O51" s="181"/>
      <c r="P51" s="181"/>
    </row>
    <row r="52" spans="1:16">
      <c r="A52" s="181"/>
      <c r="B52" s="181"/>
      <c r="C52" s="181"/>
      <c r="D52" s="181"/>
      <c r="E52" s="181"/>
      <c r="F52" s="181"/>
      <c r="G52" s="181"/>
      <c r="H52" s="181"/>
      <c r="I52" s="181"/>
      <c r="J52" s="181"/>
      <c r="K52" s="181"/>
      <c r="L52" s="181"/>
      <c r="M52" s="181"/>
      <c r="N52" s="181"/>
      <c r="O52" s="181"/>
      <c r="P52" s="181"/>
    </row>
    <row r="53" spans="1:16">
      <c r="A53" s="181"/>
      <c r="B53" s="181"/>
      <c r="C53" s="181"/>
      <c r="D53" s="181"/>
      <c r="E53" s="181"/>
      <c r="F53" s="181"/>
      <c r="G53" s="181"/>
      <c r="H53" s="181"/>
      <c r="I53" s="181"/>
      <c r="J53" s="181"/>
      <c r="K53" s="181"/>
      <c r="L53" s="181"/>
      <c r="M53" s="181"/>
      <c r="N53" s="181"/>
      <c r="O53" s="181"/>
      <c r="P53" s="181"/>
    </row>
    <row r="54" spans="1:16">
      <c r="A54" s="181"/>
      <c r="B54" s="181"/>
      <c r="C54" s="181"/>
      <c r="D54" s="181"/>
      <c r="E54" s="181"/>
      <c r="F54" s="181"/>
      <c r="G54" s="181"/>
      <c r="H54" s="181"/>
      <c r="I54" s="181"/>
      <c r="J54" s="181"/>
      <c r="K54" s="181"/>
      <c r="L54" s="181"/>
      <c r="M54" s="181"/>
      <c r="N54" s="181"/>
      <c r="O54" s="181"/>
      <c r="P54" s="181"/>
    </row>
    <row r="55" spans="1:16">
      <c r="A55" s="181"/>
      <c r="B55" s="181"/>
      <c r="C55" s="181"/>
      <c r="D55" s="181"/>
      <c r="E55" s="181"/>
      <c r="F55" s="181"/>
      <c r="G55" s="181"/>
      <c r="H55" s="181"/>
      <c r="I55" s="181"/>
      <c r="J55" s="181"/>
      <c r="K55" s="181"/>
      <c r="L55" s="181"/>
      <c r="M55" s="181"/>
      <c r="N55" s="181"/>
      <c r="O55" s="181"/>
      <c r="P55" s="181"/>
    </row>
    <row r="56" spans="1:16">
      <c r="A56" s="181"/>
      <c r="B56" s="181"/>
      <c r="C56" s="181"/>
      <c r="D56" s="181"/>
      <c r="E56" s="181"/>
      <c r="F56" s="181"/>
      <c r="G56" s="181"/>
      <c r="H56" s="181"/>
      <c r="I56" s="181"/>
      <c r="J56" s="181"/>
      <c r="K56" s="181"/>
      <c r="L56" s="181"/>
      <c r="M56" s="181"/>
      <c r="N56" s="181"/>
      <c r="O56" s="181"/>
      <c r="P56" s="181"/>
    </row>
    <row r="57" spans="1:16">
      <c r="A57" s="181"/>
      <c r="B57" s="181"/>
      <c r="C57" s="181"/>
      <c r="D57" s="181"/>
      <c r="E57" s="181"/>
      <c r="F57" s="181"/>
      <c r="G57" s="181"/>
      <c r="H57" s="181"/>
      <c r="I57" s="181"/>
      <c r="J57" s="181"/>
      <c r="K57" s="181"/>
      <c r="L57" s="181"/>
      <c r="M57" s="181"/>
      <c r="N57" s="181"/>
      <c r="O57" s="181"/>
      <c r="P57" s="181"/>
    </row>
    <row r="58" spans="1:16">
      <c r="A58" s="181"/>
      <c r="B58" s="181"/>
      <c r="C58" s="181"/>
      <c r="D58" s="181"/>
      <c r="E58" s="181"/>
      <c r="F58" s="181"/>
      <c r="G58" s="181"/>
      <c r="H58" s="181"/>
      <c r="I58" s="181"/>
      <c r="J58" s="181"/>
      <c r="K58" s="181"/>
      <c r="L58" s="181"/>
      <c r="M58" s="181"/>
      <c r="N58" s="181"/>
      <c r="O58" s="181"/>
      <c r="P58" s="181"/>
    </row>
    <row r="59" spans="1:16">
      <c r="A59" s="181"/>
      <c r="B59" s="181"/>
      <c r="C59" s="181"/>
      <c r="D59" s="181"/>
      <c r="E59" s="181"/>
      <c r="F59" s="181"/>
      <c r="G59" s="181"/>
      <c r="H59" s="181"/>
      <c r="I59" s="181"/>
      <c r="J59" s="181"/>
      <c r="K59" s="181"/>
      <c r="L59" s="181"/>
      <c r="M59" s="181"/>
      <c r="N59" s="181"/>
      <c r="O59" s="181"/>
      <c r="P59" s="181"/>
    </row>
    <row r="60" spans="1:16">
      <c r="A60" s="181"/>
      <c r="B60" s="181"/>
      <c r="C60" s="181"/>
      <c r="D60" s="181"/>
      <c r="E60" s="181"/>
      <c r="F60" s="181"/>
      <c r="G60" s="181"/>
      <c r="H60" s="181"/>
      <c r="I60" s="181"/>
      <c r="J60" s="181"/>
      <c r="K60" s="181"/>
      <c r="L60" s="181"/>
      <c r="M60" s="181"/>
      <c r="N60" s="181"/>
      <c r="O60" s="181"/>
      <c r="P60" s="181"/>
    </row>
    <row r="61" spans="1:16">
      <c r="A61" s="181"/>
      <c r="B61" s="181"/>
      <c r="C61" s="181"/>
      <c r="D61" s="181"/>
      <c r="E61" s="181"/>
      <c r="F61" s="181"/>
      <c r="G61" s="181"/>
      <c r="H61" s="181"/>
      <c r="I61" s="181"/>
      <c r="J61" s="181"/>
      <c r="K61" s="181"/>
      <c r="L61" s="181"/>
      <c r="M61" s="181"/>
      <c r="N61" s="181"/>
      <c r="O61" s="181"/>
      <c r="P61" s="181"/>
    </row>
    <row r="62" spans="1:16">
      <c r="A62" s="181"/>
      <c r="B62" s="181"/>
      <c r="C62" s="181"/>
      <c r="D62" s="181"/>
      <c r="E62" s="181"/>
      <c r="F62" s="181"/>
      <c r="G62" s="181"/>
      <c r="H62" s="181"/>
      <c r="I62" s="181"/>
      <c r="J62" s="181"/>
      <c r="K62" s="181"/>
      <c r="L62" s="181"/>
      <c r="M62" s="181"/>
      <c r="N62" s="181"/>
      <c r="O62" s="181"/>
      <c r="P62" s="181"/>
    </row>
    <row r="63" spans="1:16">
      <c r="A63" s="181"/>
      <c r="B63" s="181"/>
      <c r="C63" s="181"/>
      <c r="D63" s="181"/>
      <c r="E63" s="181"/>
      <c r="F63" s="181"/>
      <c r="G63" s="181"/>
      <c r="H63" s="181"/>
      <c r="I63" s="181"/>
      <c r="J63" s="181"/>
      <c r="K63" s="181"/>
      <c r="L63" s="181"/>
      <c r="M63" s="181"/>
      <c r="N63" s="181"/>
      <c r="O63" s="181"/>
      <c r="P63" s="181"/>
    </row>
    <row r="64" spans="1:16">
      <c r="A64" s="181"/>
      <c r="B64" s="181"/>
      <c r="C64" s="181"/>
      <c r="D64" s="181"/>
      <c r="E64" s="181"/>
      <c r="F64" s="181"/>
      <c r="G64" s="181"/>
      <c r="H64" s="181"/>
      <c r="I64" s="181"/>
      <c r="J64" s="181"/>
      <c r="K64" s="181"/>
      <c r="L64" s="181"/>
      <c r="M64" s="181"/>
      <c r="N64" s="181"/>
      <c r="O64" s="181"/>
      <c r="P64" s="181"/>
    </row>
    <row r="65" spans="1:16">
      <c r="A65" s="181"/>
      <c r="B65" s="181"/>
      <c r="C65" s="181"/>
      <c r="D65" s="181"/>
      <c r="E65" s="181"/>
      <c r="F65" s="181"/>
      <c r="G65" s="181"/>
      <c r="H65" s="181"/>
      <c r="I65" s="181"/>
      <c r="J65" s="181"/>
      <c r="K65" s="181"/>
      <c r="L65" s="181"/>
      <c r="M65" s="181"/>
      <c r="N65" s="181"/>
      <c r="O65" s="181"/>
      <c r="P65" s="181"/>
    </row>
    <row r="66" spans="1:16">
      <c r="A66" s="181"/>
      <c r="B66" s="181"/>
      <c r="C66" s="181"/>
      <c r="D66" s="181"/>
      <c r="E66" s="181"/>
      <c r="F66" s="181"/>
      <c r="G66" s="181"/>
      <c r="H66" s="181"/>
      <c r="I66" s="181"/>
      <c r="J66" s="181"/>
      <c r="K66" s="181"/>
      <c r="L66" s="181"/>
      <c r="M66" s="181"/>
      <c r="N66" s="181"/>
      <c r="O66" s="181"/>
      <c r="P66" s="181"/>
    </row>
    <row r="67" spans="1:16">
      <c r="A67" s="181"/>
      <c r="B67" s="181"/>
      <c r="C67" s="181"/>
      <c r="D67" s="181"/>
      <c r="E67" s="181"/>
      <c r="F67" s="181"/>
      <c r="G67" s="181"/>
      <c r="H67" s="181"/>
      <c r="I67" s="181"/>
      <c r="J67" s="181"/>
      <c r="K67" s="181"/>
      <c r="L67" s="181"/>
      <c r="M67" s="181"/>
      <c r="N67" s="181"/>
      <c r="O67" s="181"/>
      <c r="P67" s="181"/>
    </row>
    <row r="68" spans="1:16">
      <c r="A68" s="181"/>
      <c r="B68" s="181"/>
      <c r="C68" s="181"/>
      <c r="D68" s="181"/>
      <c r="E68" s="181"/>
      <c r="F68" s="181"/>
      <c r="G68" s="181"/>
      <c r="H68" s="181"/>
      <c r="I68" s="181"/>
      <c r="J68" s="181"/>
      <c r="K68" s="181"/>
      <c r="L68" s="181"/>
      <c r="M68" s="181"/>
      <c r="N68" s="181"/>
      <c r="O68" s="181"/>
      <c r="P68" s="181"/>
    </row>
    <row r="69" spans="1:16">
      <c r="A69" s="181"/>
      <c r="B69" s="181"/>
      <c r="C69" s="181"/>
      <c r="D69" s="181"/>
      <c r="E69" s="181"/>
      <c r="F69" s="181"/>
      <c r="G69" s="181"/>
      <c r="H69" s="181"/>
      <c r="I69" s="181"/>
      <c r="J69" s="181"/>
      <c r="K69" s="181"/>
      <c r="L69" s="181"/>
      <c r="M69" s="181"/>
      <c r="N69" s="181"/>
      <c r="O69" s="181"/>
      <c r="P69" s="181"/>
    </row>
    <row r="70" spans="1:16">
      <c r="A70" s="181"/>
      <c r="B70" s="181"/>
      <c r="C70" s="181"/>
      <c r="D70" s="181"/>
      <c r="E70" s="181"/>
      <c r="F70" s="181"/>
      <c r="G70" s="181"/>
      <c r="H70" s="181"/>
      <c r="I70" s="181"/>
      <c r="J70" s="181"/>
      <c r="K70" s="181"/>
      <c r="L70" s="181"/>
      <c r="M70" s="181"/>
      <c r="N70" s="181"/>
      <c r="O70" s="181"/>
      <c r="P70" s="181"/>
    </row>
    <row r="71" spans="1:16">
      <c r="A71" s="181"/>
      <c r="B71" s="181"/>
      <c r="C71" s="181"/>
      <c r="D71" s="181"/>
      <c r="E71" s="181"/>
      <c r="F71" s="181"/>
      <c r="G71" s="181"/>
      <c r="H71" s="181"/>
      <c r="I71" s="181"/>
      <c r="J71" s="181"/>
      <c r="K71" s="181"/>
      <c r="L71" s="181"/>
      <c r="M71" s="181"/>
      <c r="N71" s="181"/>
      <c r="O71" s="181"/>
      <c r="P71" s="181"/>
    </row>
    <row r="72" spans="1:16">
      <c r="A72" s="181"/>
      <c r="B72" s="181"/>
      <c r="C72" s="181"/>
      <c r="D72" s="181"/>
      <c r="E72" s="181"/>
      <c r="F72" s="181"/>
      <c r="G72" s="181"/>
      <c r="H72" s="181"/>
      <c r="I72" s="181"/>
      <c r="J72" s="181"/>
      <c r="K72" s="181"/>
      <c r="L72" s="181"/>
      <c r="M72" s="181"/>
      <c r="N72" s="181"/>
      <c r="O72" s="181"/>
      <c r="P72" s="181"/>
    </row>
    <row r="73" spans="1:16">
      <c r="A73" s="181"/>
      <c r="B73" s="181"/>
      <c r="C73" s="181"/>
      <c r="D73" s="181"/>
      <c r="E73" s="181"/>
      <c r="F73" s="181"/>
      <c r="G73" s="181"/>
      <c r="H73" s="181"/>
      <c r="I73" s="181"/>
      <c r="J73" s="181"/>
      <c r="K73" s="181"/>
      <c r="L73" s="181"/>
      <c r="M73" s="181"/>
      <c r="N73" s="181"/>
      <c r="O73" s="181"/>
      <c r="P73" s="181"/>
    </row>
    <row r="74" spans="1:16">
      <c r="A74" s="181"/>
      <c r="B74" s="181"/>
      <c r="C74" s="181"/>
      <c r="D74" s="181"/>
      <c r="E74" s="181"/>
      <c r="F74" s="181"/>
      <c r="G74" s="181"/>
      <c r="H74" s="181"/>
      <c r="I74" s="181"/>
      <c r="J74" s="181"/>
      <c r="K74" s="181"/>
      <c r="L74" s="181"/>
      <c r="M74" s="181"/>
      <c r="N74" s="181"/>
      <c r="O74" s="181"/>
      <c r="P74" s="181"/>
    </row>
    <row r="75" spans="1:16">
      <c r="A75" s="181"/>
      <c r="B75" s="181"/>
      <c r="C75" s="181"/>
      <c r="D75" s="181"/>
      <c r="E75" s="181"/>
      <c r="F75" s="181"/>
      <c r="G75" s="181"/>
      <c r="H75" s="181"/>
      <c r="I75" s="181"/>
      <c r="J75" s="181"/>
      <c r="K75" s="181"/>
      <c r="L75" s="181"/>
      <c r="M75" s="181"/>
      <c r="N75" s="181"/>
      <c r="O75" s="181"/>
      <c r="P75" s="181"/>
    </row>
    <row r="76" spans="1:16">
      <c r="A76" s="181"/>
      <c r="B76" s="181"/>
      <c r="C76" s="181"/>
      <c r="D76" s="181"/>
      <c r="E76" s="181"/>
      <c r="F76" s="181"/>
      <c r="G76" s="181"/>
      <c r="H76" s="181"/>
      <c r="I76" s="181"/>
      <c r="J76" s="181"/>
      <c r="K76" s="181"/>
      <c r="L76" s="181"/>
      <c r="M76" s="181"/>
      <c r="N76" s="181"/>
      <c r="O76" s="181"/>
      <c r="P76" s="181"/>
    </row>
    <row r="77" spans="1:16">
      <c r="A77" s="181"/>
      <c r="B77" s="181"/>
      <c r="C77" s="181"/>
      <c r="D77" s="181"/>
      <c r="E77" s="181"/>
      <c r="F77" s="181"/>
      <c r="G77" s="181"/>
      <c r="H77" s="181"/>
      <c r="I77" s="181"/>
      <c r="J77" s="181"/>
      <c r="K77" s="181"/>
      <c r="L77" s="181"/>
      <c r="M77" s="181"/>
      <c r="N77" s="181"/>
      <c r="O77" s="181"/>
      <c r="P77" s="181"/>
    </row>
    <row r="78" spans="1:16">
      <c r="A78" s="181"/>
      <c r="B78" s="181"/>
      <c r="C78" s="181"/>
      <c r="D78" s="181"/>
      <c r="E78" s="181"/>
      <c r="F78" s="181"/>
      <c r="G78" s="181"/>
      <c r="H78" s="181"/>
      <c r="I78" s="181"/>
      <c r="J78" s="181"/>
      <c r="K78" s="181"/>
      <c r="L78" s="181"/>
      <c r="M78" s="181"/>
      <c r="N78" s="181"/>
      <c r="O78" s="181"/>
      <c r="P78" s="181"/>
    </row>
    <row r="79" spans="1:16">
      <c r="A79" s="181"/>
      <c r="B79" s="181"/>
      <c r="C79" s="181"/>
      <c r="D79" s="181"/>
      <c r="E79" s="181"/>
      <c r="F79" s="181"/>
      <c r="G79" s="181"/>
      <c r="H79" s="181"/>
      <c r="I79" s="181"/>
      <c r="J79" s="181"/>
      <c r="K79" s="181"/>
      <c r="L79" s="181"/>
      <c r="M79" s="181"/>
      <c r="N79" s="181"/>
      <c r="O79" s="181"/>
      <c r="P79" s="181"/>
    </row>
    <row r="80" spans="1:16">
      <c r="A80" s="181"/>
      <c r="B80" s="181"/>
      <c r="C80" s="181"/>
      <c r="D80" s="181"/>
      <c r="E80" s="181"/>
      <c r="F80" s="181"/>
      <c r="G80" s="181"/>
      <c r="H80" s="181"/>
      <c r="I80" s="181"/>
      <c r="J80" s="181"/>
      <c r="K80" s="181"/>
      <c r="L80" s="181"/>
      <c r="M80" s="181"/>
      <c r="N80" s="181"/>
      <c r="O80" s="181"/>
      <c r="P80" s="181"/>
    </row>
    <row r="81" spans="1:16">
      <c r="A81" s="181"/>
      <c r="B81" s="181"/>
      <c r="C81" s="181"/>
      <c r="D81" s="181"/>
      <c r="E81" s="181"/>
      <c r="F81" s="181"/>
      <c r="G81" s="181"/>
      <c r="H81" s="181"/>
      <c r="I81" s="181"/>
      <c r="J81" s="181"/>
      <c r="K81" s="181"/>
      <c r="L81" s="181"/>
      <c r="M81" s="181"/>
      <c r="N81" s="181"/>
      <c r="O81" s="181"/>
      <c r="P81" s="181"/>
    </row>
    <row r="82" spans="1:16">
      <c r="A82" s="181"/>
      <c r="B82" s="181"/>
      <c r="C82" s="181"/>
      <c r="D82" s="181"/>
      <c r="E82" s="181"/>
      <c r="F82" s="181"/>
      <c r="G82" s="181"/>
      <c r="H82" s="181"/>
      <c r="I82" s="181"/>
      <c r="J82" s="181"/>
      <c r="K82" s="181"/>
      <c r="L82" s="181"/>
      <c r="M82" s="181"/>
      <c r="N82" s="181"/>
      <c r="O82" s="181"/>
      <c r="P82" s="181"/>
    </row>
    <row r="83" spans="1:16">
      <c r="A83" s="181"/>
      <c r="B83" s="181"/>
      <c r="C83" s="181"/>
      <c r="D83" s="181"/>
      <c r="E83" s="181"/>
      <c r="F83" s="181"/>
      <c r="G83" s="181"/>
      <c r="H83" s="181"/>
      <c r="I83" s="181"/>
      <c r="J83" s="181"/>
      <c r="K83" s="181"/>
      <c r="L83" s="181"/>
      <c r="M83" s="181"/>
      <c r="N83" s="181"/>
      <c r="O83" s="181"/>
      <c r="P83" s="181"/>
    </row>
    <row r="84" spans="1:16">
      <c r="A84" s="181"/>
      <c r="B84" s="181"/>
      <c r="C84" s="181"/>
      <c r="D84" s="181"/>
      <c r="E84" s="181"/>
      <c r="F84" s="181"/>
      <c r="G84" s="181"/>
      <c r="H84" s="181"/>
      <c r="I84" s="181"/>
      <c r="J84" s="181"/>
      <c r="K84" s="181"/>
      <c r="L84" s="181"/>
      <c r="M84" s="181"/>
      <c r="N84" s="181"/>
      <c r="O84" s="181"/>
      <c r="P84" s="181"/>
    </row>
    <row r="85" spans="1:16">
      <c r="A85" s="181"/>
      <c r="B85" s="181"/>
      <c r="C85" s="181"/>
      <c r="D85" s="181"/>
      <c r="E85" s="181"/>
      <c r="F85" s="181"/>
      <c r="G85" s="181"/>
      <c r="H85" s="181"/>
      <c r="I85" s="181"/>
      <c r="J85" s="181"/>
      <c r="K85" s="181"/>
      <c r="L85" s="181"/>
      <c r="M85" s="181"/>
      <c r="N85" s="181"/>
      <c r="O85" s="181"/>
      <c r="P85" s="181"/>
    </row>
    <row r="86" spans="1:16">
      <c r="A86" s="181"/>
      <c r="B86" s="181"/>
      <c r="C86" s="181"/>
      <c r="D86" s="181"/>
      <c r="E86" s="181"/>
      <c r="F86" s="181"/>
      <c r="G86" s="181"/>
      <c r="H86" s="181"/>
      <c r="I86" s="181"/>
      <c r="J86" s="181"/>
      <c r="K86" s="181"/>
      <c r="L86" s="181"/>
      <c r="M86" s="181"/>
      <c r="N86" s="181"/>
      <c r="O86" s="181"/>
      <c r="P86" s="181"/>
    </row>
    <row r="87" spans="1:16">
      <c r="A87" s="181"/>
      <c r="B87" s="181"/>
      <c r="C87" s="181"/>
      <c r="D87" s="181"/>
      <c r="E87" s="181"/>
      <c r="F87" s="181"/>
      <c r="G87" s="181"/>
      <c r="H87" s="181"/>
      <c r="I87" s="181"/>
      <c r="J87" s="181"/>
      <c r="K87" s="181"/>
      <c r="L87" s="181"/>
      <c r="M87" s="181"/>
      <c r="N87" s="181"/>
      <c r="O87" s="181"/>
      <c r="P87" s="181"/>
    </row>
    <row r="88" spans="1:16">
      <c r="A88" s="181"/>
      <c r="B88" s="181"/>
      <c r="C88" s="181"/>
      <c r="D88" s="181"/>
      <c r="E88" s="181"/>
      <c r="F88" s="181"/>
      <c r="G88" s="181"/>
      <c r="H88" s="181"/>
      <c r="I88" s="181"/>
      <c r="J88" s="181"/>
      <c r="K88" s="181"/>
      <c r="L88" s="181"/>
      <c r="M88" s="181"/>
      <c r="N88" s="181"/>
      <c r="O88" s="181"/>
      <c r="P88" s="181"/>
    </row>
    <row r="89" spans="1:16">
      <c r="A89" s="181"/>
      <c r="B89" s="181"/>
      <c r="C89" s="181"/>
      <c r="D89" s="181"/>
      <c r="E89" s="181"/>
      <c r="F89" s="181"/>
      <c r="G89" s="181"/>
      <c r="H89" s="181"/>
      <c r="I89" s="181"/>
      <c r="J89" s="181"/>
      <c r="K89" s="181"/>
      <c r="L89" s="181"/>
      <c r="M89" s="181"/>
      <c r="N89" s="181"/>
      <c r="O89" s="181"/>
      <c r="P89" s="181"/>
    </row>
    <row r="90" spans="1:16">
      <c r="A90" s="181"/>
      <c r="B90" s="181"/>
      <c r="C90" s="181"/>
      <c r="D90" s="181"/>
      <c r="E90" s="181"/>
      <c r="F90" s="181"/>
      <c r="G90" s="181"/>
      <c r="H90" s="181"/>
      <c r="I90" s="181"/>
      <c r="J90" s="181"/>
      <c r="K90" s="181"/>
      <c r="L90" s="181"/>
      <c r="M90" s="181"/>
      <c r="N90" s="181"/>
      <c r="O90" s="181"/>
      <c r="P90" s="181"/>
    </row>
    <row r="91" spans="1:16">
      <c r="A91" s="181"/>
      <c r="B91" s="181"/>
      <c r="C91" s="181"/>
      <c r="D91" s="181"/>
      <c r="E91" s="181"/>
      <c r="F91" s="181"/>
      <c r="G91" s="181"/>
      <c r="H91" s="181"/>
      <c r="I91" s="181"/>
      <c r="J91" s="181"/>
      <c r="K91" s="181"/>
      <c r="L91" s="181"/>
      <c r="M91" s="181"/>
      <c r="N91" s="181"/>
      <c r="O91" s="181"/>
      <c r="P91" s="181"/>
    </row>
    <row r="92" spans="1:16">
      <c r="A92" s="181"/>
      <c r="B92" s="181"/>
      <c r="C92" s="181"/>
      <c r="D92" s="181"/>
      <c r="E92" s="181"/>
      <c r="F92" s="181"/>
      <c r="G92" s="181"/>
      <c r="H92" s="181"/>
      <c r="I92" s="181"/>
      <c r="J92" s="181"/>
      <c r="K92" s="181"/>
      <c r="L92" s="181"/>
      <c r="M92" s="181"/>
      <c r="N92" s="181"/>
      <c r="O92" s="181"/>
      <c r="P92" s="181"/>
    </row>
    <row r="93" spans="1:16">
      <c r="A93" s="181"/>
      <c r="B93" s="181"/>
      <c r="C93" s="181"/>
      <c r="D93" s="181"/>
      <c r="E93" s="181"/>
      <c r="F93" s="181"/>
      <c r="G93" s="181"/>
      <c r="H93" s="181"/>
      <c r="I93" s="181"/>
      <c r="J93" s="181"/>
      <c r="K93" s="181"/>
      <c r="L93" s="181"/>
      <c r="M93" s="181"/>
      <c r="N93" s="181"/>
      <c r="O93" s="181"/>
      <c r="P93" s="181"/>
    </row>
    <row r="94" spans="1:16">
      <c r="A94" s="181"/>
      <c r="B94" s="181"/>
      <c r="C94" s="181"/>
      <c r="D94" s="181"/>
      <c r="E94" s="181"/>
      <c r="F94" s="181"/>
      <c r="G94" s="181"/>
      <c r="H94" s="181"/>
      <c r="I94" s="181"/>
      <c r="J94" s="181"/>
      <c r="K94" s="181"/>
      <c r="L94" s="181"/>
      <c r="M94" s="181"/>
      <c r="N94" s="181"/>
      <c r="O94" s="181"/>
      <c r="P94" s="181"/>
    </row>
    <row r="95" spans="1:16">
      <c r="A95" s="181"/>
      <c r="B95" s="181"/>
      <c r="C95" s="181"/>
      <c r="D95" s="181"/>
      <c r="E95" s="181"/>
      <c r="F95" s="181"/>
      <c r="G95" s="181"/>
      <c r="H95" s="181"/>
      <c r="I95" s="181"/>
      <c r="J95" s="181"/>
      <c r="K95" s="181"/>
      <c r="L95" s="181"/>
      <c r="M95" s="181"/>
      <c r="N95" s="181"/>
      <c r="O95" s="181"/>
      <c r="P95" s="181"/>
    </row>
    <row r="96" spans="1:16">
      <c r="A96" s="181"/>
      <c r="B96" s="181"/>
      <c r="C96" s="181"/>
      <c r="D96" s="181"/>
      <c r="E96" s="181"/>
      <c r="F96" s="181"/>
      <c r="G96" s="181"/>
      <c r="H96" s="181"/>
      <c r="I96" s="181"/>
      <c r="J96" s="181"/>
      <c r="K96" s="181"/>
      <c r="L96" s="181"/>
      <c r="M96" s="181"/>
      <c r="N96" s="181"/>
      <c r="O96" s="181"/>
      <c r="P96" s="181"/>
    </row>
    <row r="97" spans="1:16">
      <c r="A97" s="181"/>
      <c r="B97" s="181"/>
      <c r="C97" s="181"/>
      <c r="D97" s="181"/>
      <c r="E97" s="181"/>
      <c r="F97" s="181"/>
      <c r="G97" s="181"/>
      <c r="H97" s="181"/>
      <c r="I97" s="181"/>
      <c r="J97" s="181"/>
      <c r="K97" s="181"/>
      <c r="L97" s="181"/>
      <c r="M97" s="181"/>
      <c r="N97" s="181"/>
      <c r="O97" s="181"/>
      <c r="P97" s="181"/>
    </row>
    <row r="98" spans="1:16">
      <c r="A98" s="181"/>
      <c r="B98" s="181"/>
      <c r="C98" s="181"/>
      <c r="D98" s="181"/>
      <c r="E98" s="181"/>
      <c r="F98" s="181"/>
      <c r="G98" s="181"/>
      <c r="H98" s="181"/>
      <c r="I98" s="181"/>
      <c r="J98" s="181"/>
      <c r="K98" s="181"/>
      <c r="L98" s="181"/>
      <c r="M98" s="181"/>
      <c r="N98" s="181"/>
      <c r="O98" s="181"/>
      <c r="P98" s="181"/>
    </row>
    <row r="99" spans="1:16">
      <c r="A99" s="181"/>
      <c r="B99" s="181"/>
      <c r="C99" s="181"/>
      <c r="D99" s="181"/>
      <c r="E99" s="181"/>
      <c r="F99" s="181"/>
      <c r="G99" s="181"/>
      <c r="H99" s="181"/>
      <c r="I99" s="181"/>
      <c r="J99" s="181"/>
      <c r="K99" s="181"/>
      <c r="L99" s="181"/>
      <c r="M99" s="181"/>
      <c r="N99" s="181"/>
      <c r="O99" s="181"/>
      <c r="P99" s="181"/>
    </row>
    <row r="100" spans="1:16">
      <c r="A100" s="181"/>
      <c r="B100" s="181"/>
      <c r="C100" s="181"/>
      <c r="D100" s="181"/>
      <c r="E100" s="181"/>
      <c r="F100" s="181"/>
      <c r="G100" s="181"/>
      <c r="H100" s="181"/>
      <c r="I100" s="181"/>
      <c r="J100" s="181"/>
      <c r="K100" s="181"/>
      <c r="L100" s="181"/>
      <c r="M100" s="181"/>
      <c r="N100" s="181"/>
      <c r="O100" s="181"/>
      <c r="P100" s="181"/>
    </row>
    <row r="101" spans="1:16">
      <c r="A101" s="181"/>
      <c r="B101" s="181"/>
      <c r="C101" s="181"/>
      <c r="D101" s="181"/>
      <c r="E101" s="181"/>
      <c r="F101" s="181"/>
      <c r="G101" s="181"/>
      <c r="H101" s="181"/>
      <c r="I101" s="181"/>
      <c r="J101" s="181"/>
      <c r="K101" s="181"/>
      <c r="L101" s="181"/>
      <c r="M101" s="181"/>
      <c r="N101" s="181"/>
      <c r="O101" s="181"/>
      <c r="P101" s="181"/>
    </row>
    <row r="102" spans="1:16">
      <c r="A102" s="181"/>
      <c r="B102" s="181"/>
      <c r="C102" s="181"/>
      <c r="D102" s="181"/>
      <c r="E102" s="181"/>
      <c r="F102" s="181"/>
      <c r="G102" s="181"/>
      <c r="H102" s="181"/>
      <c r="I102" s="181"/>
      <c r="J102" s="181"/>
      <c r="K102" s="181"/>
      <c r="L102" s="181"/>
      <c r="M102" s="181"/>
      <c r="N102" s="181"/>
      <c r="O102" s="181"/>
      <c r="P102" s="181"/>
    </row>
    <row r="103" spans="1:16">
      <c r="A103" s="181"/>
      <c r="B103" s="181"/>
      <c r="C103" s="181"/>
      <c r="D103" s="181"/>
      <c r="E103" s="181"/>
      <c r="F103" s="181"/>
      <c r="G103" s="181"/>
      <c r="H103" s="181"/>
      <c r="I103" s="181"/>
      <c r="J103" s="181"/>
      <c r="K103" s="181"/>
      <c r="L103" s="181"/>
      <c r="M103" s="181"/>
      <c r="N103" s="181"/>
      <c r="O103" s="181"/>
      <c r="P103" s="181"/>
    </row>
    <row r="104" spans="1:16">
      <c r="A104" s="181"/>
      <c r="B104" s="181"/>
      <c r="C104" s="181"/>
      <c r="D104" s="181"/>
      <c r="E104" s="181"/>
      <c r="F104" s="181"/>
      <c r="G104" s="181"/>
      <c r="H104" s="181"/>
      <c r="I104" s="181"/>
      <c r="J104" s="181"/>
      <c r="K104" s="181"/>
      <c r="L104" s="181"/>
      <c r="M104" s="181"/>
      <c r="N104" s="181"/>
      <c r="O104" s="181"/>
      <c r="P104" s="181"/>
    </row>
    <row r="105" spans="1:16">
      <c r="A105" s="181"/>
      <c r="B105" s="181"/>
      <c r="C105" s="181"/>
      <c r="D105" s="181"/>
      <c r="E105" s="181"/>
      <c r="F105" s="181"/>
      <c r="G105" s="181"/>
      <c r="H105" s="181"/>
      <c r="I105" s="181"/>
      <c r="J105" s="181"/>
      <c r="K105" s="181"/>
      <c r="L105" s="181"/>
      <c r="M105" s="181"/>
      <c r="N105" s="181"/>
      <c r="O105" s="181"/>
      <c r="P105" s="181"/>
    </row>
    <row r="106" spans="1:16">
      <c r="A106" s="181"/>
      <c r="B106" s="181"/>
      <c r="C106" s="181"/>
      <c r="D106" s="181"/>
      <c r="E106" s="181"/>
      <c r="F106" s="181"/>
      <c r="G106" s="181"/>
      <c r="H106" s="181"/>
      <c r="I106" s="181"/>
      <c r="J106" s="181"/>
      <c r="K106" s="181"/>
      <c r="L106" s="181"/>
      <c r="M106" s="181"/>
      <c r="N106" s="181"/>
      <c r="O106" s="181"/>
      <c r="P106" s="181"/>
    </row>
    <row r="107" spans="1:16">
      <c r="A107" s="181"/>
      <c r="B107" s="181"/>
      <c r="C107" s="181"/>
      <c r="D107" s="181"/>
      <c r="E107" s="181"/>
      <c r="F107" s="181"/>
      <c r="G107" s="181"/>
      <c r="H107" s="181"/>
      <c r="I107" s="181"/>
      <c r="J107" s="181"/>
      <c r="K107" s="181"/>
      <c r="L107" s="181"/>
      <c r="M107" s="181"/>
      <c r="N107" s="181"/>
      <c r="O107" s="181"/>
      <c r="P107" s="181"/>
    </row>
    <row r="108" spans="1:16">
      <c r="A108" s="181"/>
      <c r="B108" s="181"/>
      <c r="C108" s="181"/>
      <c r="D108" s="181"/>
      <c r="E108" s="181"/>
      <c r="F108" s="181"/>
      <c r="G108" s="181"/>
      <c r="H108" s="181"/>
      <c r="I108" s="181"/>
      <c r="J108" s="181"/>
      <c r="K108" s="181"/>
      <c r="L108" s="181"/>
      <c r="M108" s="181"/>
      <c r="N108" s="181"/>
      <c r="O108" s="181"/>
      <c r="P108" s="181"/>
    </row>
    <row r="109" spans="1:16">
      <c r="A109" s="181"/>
      <c r="B109" s="181"/>
      <c r="C109" s="181"/>
      <c r="D109" s="181"/>
      <c r="E109" s="181"/>
      <c r="F109" s="181"/>
      <c r="G109" s="181"/>
      <c r="H109" s="181"/>
      <c r="I109" s="181"/>
      <c r="J109" s="181"/>
      <c r="K109" s="181"/>
      <c r="L109" s="181"/>
      <c r="M109" s="181"/>
      <c r="N109" s="181"/>
      <c r="O109" s="181"/>
      <c r="P109" s="181"/>
    </row>
    <row r="110" spans="1:16">
      <c r="A110" s="181"/>
      <c r="B110" s="181"/>
      <c r="C110" s="181"/>
      <c r="D110" s="181"/>
      <c r="E110" s="181"/>
      <c r="F110" s="181"/>
      <c r="G110" s="181"/>
      <c r="H110" s="181"/>
      <c r="I110" s="181"/>
      <c r="J110" s="181"/>
      <c r="K110" s="181"/>
      <c r="L110" s="181"/>
      <c r="M110" s="181"/>
      <c r="N110" s="181"/>
      <c r="O110" s="181"/>
      <c r="P110" s="181"/>
    </row>
    <row r="111" spans="1:16">
      <c r="A111" s="181"/>
      <c r="B111" s="181"/>
      <c r="C111" s="181"/>
      <c r="D111" s="181"/>
      <c r="E111" s="181"/>
      <c r="F111" s="181"/>
      <c r="G111" s="181"/>
      <c r="H111" s="181"/>
      <c r="I111" s="181"/>
      <c r="J111" s="181"/>
      <c r="K111" s="181"/>
      <c r="L111" s="181"/>
      <c r="M111" s="181"/>
      <c r="N111" s="181"/>
      <c r="O111" s="181"/>
      <c r="P111" s="181"/>
    </row>
    <row r="112" spans="1:16">
      <c r="A112" s="181"/>
      <c r="B112" s="181"/>
      <c r="C112" s="181"/>
      <c r="D112" s="181"/>
      <c r="E112" s="181"/>
      <c r="F112" s="181"/>
      <c r="G112" s="181"/>
      <c r="H112" s="181"/>
      <c r="I112" s="181"/>
      <c r="J112" s="181"/>
      <c r="K112" s="181"/>
      <c r="L112" s="181"/>
      <c r="M112" s="181"/>
      <c r="N112" s="181"/>
      <c r="O112" s="181"/>
      <c r="P112" s="181"/>
    </row>
    <row r="113" spans="1:16">
      <c r="A113" s="181"/>
      <c r="B113" s="181"/>
      <c r="C113" s="181"/>
      <c r="D113" s="181"/>
      <c r="E113" s="181"/>
      <c r="F113" s="181"/>
      <c r="G113" s="181"/>
      <c r="H113" s="181"/>
      <c r="I113" s="181"/>
      <c r="J113" s="181"/>
      <c r="K113" s="181"/>
      <c r="L113" s="181"/>
      <c r="M113" s="181"/>
      <c r="N113" s="181"/>
      <c r="O113" s="181"/>
      <c r="P113" s="181"/>
    </row>
    <row r="114" spans="1:16">
      <c r="A114" s="181"/>
      <c r="B114" s="181"/>
      <c r="C114" s="181"/>
      <c r="D114" s="181"/>
      <c r="E114" s="181"/>
      <c r="F114" s="181"/>
      <c r="G114" s="181"/>
      <c r="H114" s="181"/>
      <c r="I114" s="181"/>
      <c r="J114" s="181"/>
      <c r="K114" s="181"/>
      <c r="L114" s="181"/>
      <c r="M114" s="181"/>
      <c r="N114" s="181"/>
      <c r="O114" s="181"/>
      <c r="P114" s="181"/>
    </row>
    <row r="115" spans="1:16">
      <c r="A115" s="181"/>
      <c r="B115" s="181"/>
      <c r="C115" s="181"/>
      <c r="D115" s="181"/>
      <c r="E115" s="181"/>
      <c r="F115" s="181"/>
      <c r="G115" s="181"/>
      <c r="H115" s="181"/>
      <c r="I115" s="181"/>
      <c r="J115" s="181"/>
      <c r="K115" s="181"/>
      <c r="L115" s="181"/>
      <c r="M115" s="181"/>
      <c r="N115" s="181"/>
      <c r="O115" s="181"/>
      <c r="P115" s="181"/>
    </row>
    <row r="116" spans="1:16">
      <c r="A116" s="181"/>
      <c r="B116" s="181"/>
      <c r="C116" s="181"/>
      <c r="D116" s="181"/>
      <c r="E116" s="181"/>
      <c r="F116" s="181"/>
      <c r="G116" s="181"/>
      <c r="H116" s="181"/>
      <c r="I116" s="181"/>
      <c r="J116" s="181"/>
      <c r="K116" s="181"/>
      <c r="L116" s="181"/>
      <c r="M116" s="181"/>
      <c r="N116" s="181"/>
      <c r="O116" s="181"/>
      <c r="P116" s="181"/>
    </row>
    <row r="117" spans="1:16">
      <c r="A117" s="181"/>
      <c r="B117" s="181"/>
      <c r="C117" s="181"/>
      <c r="D117" s="181"/>
      <c r="E117" s="181"/>
      <c r="F117" s="181"/>
      <c r="G117" s="181"/>
      <c r="H117" s="181"/>
      <c r="I117" s="181"/>
      <c r="J117" s="181"/>
      <c r="K117" s="181"/>
      <c r="L117" s="181"/>
      <c r="M117" s="181"/>
      <c r="N117" s="181"/>
      <c r="O117" s="181"/>
      <c r="P117" s="181"/>
    </row>
    <row r="118" spans="1:16">
      <c r="A118" s="181"/>
      <c r="B118" s="181"/>
      <c r="C118" s="181"/>
      <c r="D118" s="181"/>
      <c r="E118" s="181"/>
      <c r="F118" s="181"/>
      <c r="G118" s="181"/>
      <c r="H118" s="181"/>
      <c r="I118" s="181"/>
      <c r="J118" s="181"/>
      <c r="K118" s="181"/>
      <c r="L118" s="181"/>
      <c r="M118" s="181"/>
      <c r="N118" s="181"/>
      <c r="O118" s="181"/>
      <c r="P118" s="181"/>
    </row>
    <row r="119" spans="1:16">
      <c r="A119" s="181"/>
      <c r="B119" s="181"/>
      <c r="C119" s="181"/>
      <c r="D119" s="181"/>
      <c r="E119" s="181"/>
      <c r="F119" s="181"/>
      <c r="G119" s="181"/>
      <c r="H119" s="181"/>
      <c r="I119" s="181"/>
      <c r="J119" s="181"/>
      <c r="K119" s="181"/>
      <c r="L119" s="181"/>
      <c r="M119" s="181"/>
      <c r="N119" s="181"/>
      <c r="O119" s="181"/>
      <c r="P119" s="181"/>
    </row>
    <row r="120" spans="1:16">
      <c r="A120" s="181"/>
      <c r="B120" s="181"/>
      <c r="C120" s="181"/>
      <c r="D120" s="181"/>
      <c r="E120" s="181"/>
      <c r="F120" s="181"/>
      <c r="G120" s="181"/>
      <c r="H120" s="181"/>
      <c r="I120" s="181"/>
      <c r="J120" s="181"/>
      <c r="K120" s="181"/>
      <c r="L120" s="181"/>
      <c r="M120" s="181"/>
      <c r="N120" s="181"/>
      <c r="O120" s="181"/>
      <c r="P120" s="181"/>
    </row>
    <row r="121" spans="1:16">
      <c r="A121" s="181"/>
      <c r="B121" s="181"/>
      <c r="C121" s="181"/>
      <c r="D121" s="181"/>
      <c r="E121" s="181"/>
      <c r="F121" s="181"/>
      <c r="G121" s="181"/>
      <c r="H121" s="181"/>
      <c r="I121" s="181"/>
      <c r="J121" s="181"/>
      <c r="K121" s="181"/>
      <c r="L121" s="181"/>
      <c r="M121" s="181"/>
      <c r="N121" s="181"/>
      <c r="O121" s="181"/>
      <c r="P121" s="181"/>
    </row>
    <row r="122" spans="1:16">
      <c r="A122" s="181"/>
      <c r="B122" s="181"/>
      <c r="C122" s="181"/>
      <c r="D122" s="181"/>
      <c r="E122" s="181"/>
      <c r="F122" s="181"/>
      <c r="G122" s="181"/>
      <c r="H122" s="181"/>
      <c r="I122" s="181"/>
      <c r="J122" s="181"/>
      <c r="K122" s="181"/>
      <c r="L122" s="181"/>
      <c r="M122" s="181"/>
      <c r="N122" s="181"/>
      <c r="O122" s="181"/>
      <c r="P122" s="181"/>
    </row>
    <row r="123" spans="1:16">
      <c r="A123" s="181"/>
      <c r="B123" s="181"/>
      <c r="C123" s="181"/>
      <c r="D123" s="181"/>
      <c r="E123" s="181"/>
      <c r="F123" s="181"/>
      <c r="G123" s="181"/>
      <c r="H123" s="181"/>
      <c r="I123" s="181"/>
      <c r="J123" s="181"/>
      <c r="K123" s="181"/>
      <c r="L123" s="181"/>
      <c r="M123" s="181"/>
      <c r="N123" s="181"/>
      <c r="O123" s="181"/>
      <c r="P123" s="181"/>
    </row>
    <row r="124" spans="1:16">
      <c r="A124" s="181"/>
      <c r="B124" s="181"/>
      <c r="C124" s="181"/>
      <c r="D124" s="181"/>
      <c r="E124" s="181"/>
      <c r="F124" s="181"/>
      <c r="G124" s="181"/>
      <c r="H124" s="181"/>
      <c r="I124" s="181"/>
      <c r="J124" s="181"/>
      <c r="K124" s="181"/>
      <c r="L124" s="181"/>
      <c r="M124" s="181"/>
      <c r="N124" s="181"/>
      <c r="O124" s="181"/>
      <c r="P124" s="181"/>
    </row>
    <row r="125" spans="1:16">
      <c r="A125" s="181"/>
      <c r="B125" s="181"/>
      <c r="C125" s="181"/>
      <c r="D125" s="181"/>
      <c r="E125" s="181"/>
      <c r="F125" s="181"/>
      <c r="G125" s="181"/>
      <c r="H125" s="181"/>
      <c r="I125" s="181"/>
      <c r="J125" s="181"/>
      <c r="K125" s="181"/>
      <c r="L125" s="181"/>
      <c r="M125" s="181"/>
      <c r="N125" s="181"/>
      <c r="O125" s="181"/>
      <c r="P125" s="181"/>
    </row>
    <row r="126" spans="1:16">
      <c r="A126" s="181"/>
      <c r="B126" s="181"/>
      <c r="C126" s="181"/>
      <c r="D126" s="181"/>
      <c r="E126" s="181"/>
      <c r="F126" s="181"/>
      <c r="G126" s="181"/>
      <c r="H126" s="181"/>
      <c r="I126" s="181"/>
      <c r="J126" s="181"/>
      <c r="K126" s="181"/>
      <c r="L126" s="181"/>
      <c r="M126" s="181"/>
      <c r="N126" s="181"/>
      <c r="O126" s="181"/>
      <c r="P126" s="181"/>
    </row>
    <row r="127" spans="1:16">
      <c r="A127" s="181"/>
      <c r="B127" s="181"/>
      <c r="C127" s="181"/>
      <c r="D127" s="181"/>
      <c r="E127" s="181"/>
      <c r="F127" s="181"/>
      <c r="G127" s="181"/>
      <c r="H127" s="181"/>
      <c r="I127" s="181"/>
      <c r="J127" s="181"/>
      <c r="K127" s="181"/>
      <c r="L127" s="181"/>
      <c r="M127" s="181"/>
      <c r="N127" s="181"/>
      <c r="O127" s="181"/>
      <c r="P127" s="181"/>
    </row>
    <row r="128" spans="1:16">
      <c r="A128" s="181"/>
      <c r="B128" s="181"/>
      <c r="C128" s="181"/>
      <c r="D128" s="181"/>
      <c r="E128" s="181"/>
      <c r="F128" s="181"/>
      <c r="G128" s="181"/>
      <c r="H128" s="181"/>
      <c r="I128" s="181"/>
      <c r="J128" s="181"/>
      <c r="K128" s="181"/>
      <c r="L128" s="181"/>
      <c r="M128" s="181"/>
      <c r="N128" s="181"/>
      <c r="O128" s="181"/>
      <c r="P128" s="181"/>
    </row>
    <row r="129" spans="1:16">
      <c r="A129" s="181"/>
      <c r="B129" s="181"/>
      <c r="C129" s="181"/>
      <c r="D129" s="181"/>
      <c r="E129" s="181"/>
      <c r="F129" s="181"/>
      <c r="G129" s="181"/>
      <c r="H129" s="181"/>
      <c r="I129" s="181"/>
      <c r="J129" s="181"/>
      <c r="K129" s="181"/>
      <c r="L129" s="181"/>
      <c r="M129" s="181"/>
      <c r="N129" s="181"/>
      <c r="O129" s="181"/>
      <c r="P129" s="181"/>
    </row>
    <row r="130" spans="1:16">
      <c r="A130" s="181"/>
      <c r="B130" s="181"/>
      <c r="C130" s="181"/>
      <c r="D130" s="181"/>
      <c r="E130" s="181"/>
      <c r="F130" s="181"/>
      <c r="G130" s="181"/>
      <c r="H130" s="181"/>
      <c r="I130" s="181"/>
      <c r="J130" s="181"/>
      <c r="K130" s="181"/>
      <c r="L130" s="181"/>
      <c r="M130" s="181"/>
      <c r="N130" s="181"/>
      <c r="O130" s="181"/>
      <c r="P130" s="181"/>
    </row>
    <row r="131" spans="1:16">
      <c r="A131" s="181"/>
      <c r="B131" s="181"/>
      <c r="C131" s="181"/>
      <c r="D131" s="181"/>
      <c r="E131" s="181"/>
      <c r="F131" s="181"/>
      <c r="G131" s="181"/>
      <c r="H131" s="181"/>
      <c r="I131" s="181"/>
      <c r="J131" s="181"/>
      <c r="K131" s="181"/>
      <c r="L131" s="181"/>
      <c r="M131" s="181"/>
      <c r="N131" s="181"/>
      <c r="O131" s="181"/>
      <c r="P131" s="181"/>
    </row>
    <row r="132" spans="1:16">
      <c r="A132" s="181"/>
      <c r="B132" s="181"/>
      <c r="C132" s="181"/>
      <c r="D132" s="181"/>
      <c r="E132" s="181"/>
      <c r="F132" s="181"/>
      <c r="G132" s="181"/>
      <c r="H132" s="181"/>
      <c r="I132" s="181"/>
      <c r="J132" s="181"/>
      <c r="K132" s="181"/>
      <c r="L132" s="181"/>
      <c r="M132" s="181"/>
      <c r="N132" s="181"/>
      <c r="O132" s="181"/>
      <c r="P132" s="181"/>
    </row>
    <row r="133" spans="1:16">
      <c r="A133" s="181"/>
      <c r="B133" s="181"/>
      <c r="C133" s="181"/>
      <c r="D133" s="181"/>
      <c r="E133" s="181"/>
      <c r="F133" s="181"/>
      <c r="G133" s="181"/>
      <c r="H133" s="181"/>
      <c r="I133" s="181"/>
      <c r="J133" s="181"/>
      <c r="K133" s="181"/>
      <c r="L133" s="181"/>
      <c r="M133" s="181"/>
      <c r="N133" s="181"/>
      <c r="O133" s="181"/>
      <c r="P133" s="181"/>
    </row>
    <row r="134" spans="1:16">
      <c r="A134" s="181"/>
      <c r="B134" s="181"/>
      <c r="C134" s="181"/>
      <c r="D134" s="181"/>
      <c r="E134" s="181"/>
      <c r="F134" s="181"/>
      <c r="G134" s="181"/>
      <c r="H134" s="181"/>
      <c r="I134" s="181"/>
      <c r="J134" s="181"/>
      <c r="K134" s="181"/>
      <c r="L134" s="181"/>
      <c r="M134" s="181"/>
      <c r="N134" s="181"/>
      <c r="O134" s="181"/>
      <c r="P134" s="181"/>
    </row>
    <row r="135" spans="1:16">
      <c r="A135" s="181"/>
      <c r="B135" s="181"/>
      <c r="C135" s="181"/>
      <c r="D135" s="181"/>
      <c r="E135" s="181"/>
      <c r="F135" s="181"/>
      <c r="G135" s="181"/>
      <c r="H135" s="181"/>
      <c r="I135" s="181"/>
      <c r="J135" s="181"/>
      <c r="K135" s="181"/>
      <c r="L135" s="181"/>
      <c r="M135" s="181"/>
      <c r="N135" s="181"/>
      <c r="O135" s="181"/>
      <c r="P135" s="181"/>
    </row>
    <row r="136" spans="1:16">
      <c r="A136" s="181"/>
      <c r="B136" s="181"/>
      <c r="C136" s="181"/>
      <c r="D136" s="181"/>
      <c r="E136" s="181"/>
      <c r="F136" s="181"/>
      <c r="G136" s="181"/>
      <c r="H136" s="181"/>
      <c r="I136" s="181"/>
      <c r="J136" s="181"/>
      <c r="K136" s="181"/>
      <c r="L136" s="181"/>
      <c r="M136" s="181"/>
      <c r="N136" s="181"/>
      <c r="O136" s="181"/>
      <c r="P136" s="181"/>
    </row>
    <row r="137" spans="1:16">
      <c r="A137" s="181"/>
      <c r="B137" s="181"/>
      <c r="C137" s="181"/>
      <c r="D137" s="181"/>
      <c r="E137" s="181"/>
      <c r="F137" s="181"/>
      <c r="G137" s="181"/>
      <c r="H137" s="181"/>
      <c r="I137" s="181"/>
      <c r="J137" s="181"/>
      <c r="K137" s="181"/>
      <c r="L137" s="181"/>
      <c r="M137" s="181"/>
      <c r="N137" s="181"/>
      <c r="O137" s="181"/>
      <c r="P137" s="181"/>
    </row>
    <row r="138" spans="1:16">
      <c r="A138" s="181"/>
      <c r="B138" s="181"/>
      <c r="C138" s="181"/>
      <c r="D138" s="181"/>
      <c r="E138" s="181"/>
      <c r="F138" s="181"/>
      <c r="G138" s="181"/>
      <c r="H138" s="181"/>
      <c r="I138" s="181"/>
      <c r="J138" s="181"/>
      <c r="K138" s="181"/>
      <c r="L138" s="181"/>
      <c r="M138" s="181"/>
      <c r="N138" s="181"/>
      <c r="O138" s="181"/>
      <c r="P138" s="181"/>
    </row>
    <row r="139" spans="1:16">
      <c r="A139" s="181"/>
      <c r="B139" s="181"/>
      <c r="C139" s="181"/>
      <c r="D139" s="181"/>
      <c r="E139" s="181"/>
      <c r="F139" s="181"/>
      <c r="G139" s="181"/>
      <c r="H139" s="181"/>
      <c r="I139" s="181"/>
      <c r="J139" s="181"/>
      <c r="K139" s="181"/>
      <c r="L139" s="181"/>
      <c r="M139" s="181"/>
      <c r="N139" s="181"/>
      <c r="O139" s="181"/>
      <c r="P139" s="181"/>
    </row>
    <row r="140" spans="1:16">
      <c r="A140" s="181"/>
      <c r="B140" s="181"/>
      <c r="C140" s="181"/>
      <c r="D140" s="181"/>
      <c r="E140" s="181"/>
      <c r="F140" s="181"/>
      <c r="G140" s="181"/>
      <c r="H140" s="181"/>
      <c r="I140" s="181"/>
      <c r="J140" s="181"/>
      <c r="K140" s="181"/>
      <c r="L140" s="181"/>
      <c r="M140" s="181"/>
      <c r="N140" s="181"/>
      <c r="O140" s="181"/>
      <c r="P140" s="181"/>
    </row>
    <row r="141" spans="1:16">
      <c r="A141" s="181"/>
      <c r="B141" s="181"/>
      <c r="C141" s="181"/>
      <c r="D141" s="181"/>
      <c r="E141" s="181"/>
      <c r="F141" s="181"/>
      <c r="G141" s="181"/>
      <c r="H141" s="181"/>
      <c r="I141" s="181"/>
      <c r="J141" s="181"/>
      <c r="K141" s="181"/>
      <c r="L141" s="181"/>
      <c r="M141" s="181"/>
      <c r="N141" s="181"/>
      <c r="O141" s="181"/>
      <c r="P141" s="181"/>
    </row>
    <row r="142" spans="1:16">
      <c r="A142" s="181"/>
      <c r="B142" s="181"/>
      <c r="C142" s="181"/>
      <c r="D142" s="181"/>
      <c r="E142" s="181"/>
      <c r="F142" s="181"/>
      <c r="G142" s="181"/>
      <c r="H142" s="181"/>
      <c r="I142" s="181"/>
      <c r="J142" s="181"/>
      <c r="K142" s="181"/>
      <c r="L142" s="181"/>
      <c r="M142" s="181"/>
      <c r="N142" s="181"/>
      <c r="O142" s="181"/>
      <c r="P142" s="181"/>
    </row>
    <row r="143" spans="1:16">
      <c r="A143" s="181"/>
      <c r="B143" s="181"/>
      <c r="C143" s="181"/>
      <c r="D143" s="181"/>
      <c r="E143" s="181"/>
      <c r="F143" s="181"/>
      <c r="G143" s="181"/>
      <c r="H143" s="181"/>
      <c r="I143" s="181"/>
      <c r="J143" s="181"/>
      <c r="K143" s="181"/>
      <c r="L143" s="181"/>
      <c r="M143" s="181"/>
      <c r="N143" s="181"/>
      <c r="O143" s="181"/>
      <c r="P143" s="181"/>
    </row>
    <row r="144" spans="1:16">
      <c r="A144" s="181"/>
      <c r="B144" s="181"/>
      <c r="C144" s="181"/>
      <c r="D144" s="181"/>
      <c r="E144" s="181"/>
      <c r="F144" s="181"/>
      <c r="G144" s="181"/>
      <c r="H144" s="181"/>
      <c r="I144" s="181"/>
      <c r="J144" s="181"/>
      <c r="K144" s="181"/>
      <c r="L144" s="181"/>
      <c r="M144" s="181"/>
      <c r="N144" s="181"/>
      <c r="O144" s="181"/>
      <c r="P144" s="181"/>
    </row>
    <row r="145" spans="1:16">
      <c r="A145" s="181"/>
      <c r="B145" s="181"/>
      <c r="C145" s="181"/>
      <c r="D145" s="181"/>
      <c r="E145" s="181"/>
      <c r="F145" s="181"/>
      <c r="G145" s="181"/>
      <c r="H145" s="181"/>
      <c r="I145" s="181"/>
      <c r="J145" s="181"/>
      <c r="K145" s="181"/>
      <c r="L145" s="181"/>
      <c r="M145" s="181"/>
      <c r="N145" s="181"/>
      <c r="O145" s="181"/>
      <c r="P145" s="181"/>
    </row>
    <row r="146" spans="1:16">
      <c r="A146" s="181"/>
      <c r="B146" s="181"/>
      <c r="C146" s="181"/>
      <c r="D146" s="181"/>
      <c r="E146" s="181"/>
      <c r="F146" s="181"/>
      <c r="G146" s="181"/>
      <c r="H146" s="181"/>
      <c r="I146" s="181"/>
      <c r="J146" s="181"/>
      <c r="K146" s="181"/>
      <c r="L146" s="181"/>
      <c r="M146" s="181"/>
      <c r="N146" s="181"/>
      <c r="O146" s="181"/>
      <c r="P146" s="181"/>
    </row>
    <row r="147" spans="1:16">
      <c r="A147" s="181"/>
      <c r="B147" s="181"/>
      <c r="C147" s="181"/>
      <c r="D147" s="181"/>
      <c r="E147" s="181"/>
      <c r="F147" s="181"/>
      <c r="G147" s="181"/>
      <c r="H147" s="181"/>
      <c r="I147" s="181"/>
      <c r="J147" s="181"/>
      <c r="K147" s="181"/>
      <c r="L147" s="181"/>
      <c r="M147" s="181"/>
      <c r="N147" s="181"/>
      <c r="O147" s="181"/>
      <c r="P147" s="181"/>
    </row>
    <row r="148" spans="1:16">
      <c r="A148" s="181"/>
      <c r="B148" s="181"/>
      <c r="C148" s="181"/>
      <c r="D148" s="181"/>
      <c r="E148" s="181"/>
      <c r="F148" s="181"/>
      <c r="G148" s="181"/>
      <c r="H148" s="181"/>
      <c r="I148" s="181"/>
      <c r="J148" s="181"/>
      <c r="K148" s="181"/>
      <c r="L148" s="181"/>
      <c r="M148" s="181"/>
      <c r="N148" s="181"/>
      <c r="O148" s="181"/>
      <c r="P148" s="181"/>
    </row>
    <row r="149" spans="1:16">
      <c r="A149" s="181"/>
      <c r="B149" s="181"/>
      <c r="C149" s="181"/>
      <c r="D149" s="181"/>
      <c r="E149" s="181"/>
      <c r="F149" s="181"/>
      <c r="G149" s="181"/>
      <c r="H149" s="181"/>
      <c r="I149" s="181"/>
      <c r="J149" s="181"/>
      <c r="K149" s="181"/>
      <c r="L149" s="181"/>
      <c r="M149" s="181"/>
      <c r="N149" s="181"/>
      <c r="O149" s="181"/>
      <c r="P149" s="181"/>
    </row>
    <row r="150" spans="1:16">
      <c r="A150" s="181"/>
      <c r="B150" s="181"/>
      <c r="C150" s="181"/>
      <c r="D150" s="181"/>
      <c r="E150" s="181"/>
      <c r="F150" s="181"/>
      <c r="G150" s="181"/>
      <c r="H150" s="181"/>
      <c r="I150" s="181"/>
      <c r="J150" s="181"/>
      <c r="K150" s="181"/>
      <c r="L150" s="181"/>
      <c r="M150" s="181"/>
      <c r="N150" s="181"/>
      <c r="O150" s="181"/>
      <c r="P150" s="181"/>
    </row>
    <row r="151" spans="1:16">
      <c r="A151" s="181"/>
      <c r="B151" s="181"/>
      <c r="C151" s="181"/>
      <c r="D151" s="181"/>
      <c r="E151" s="181"/>
      <c r="F151" s="181"/>
      <c r="G151" s="181"/>
      <c r="H151" s="181"/>
      <c r="I151" s="181"/>
      <c r="J151" s="181"/>
      <c r="K151" s="181"/>
      <c r="L151" s="181"/>
      <c r="M151" s="181"/>
      <c r="N151" s="181"/>
      <c r="O151" s="181"/>
      <c r="P151" s="181"/>
    </row>
    <row r="152" spans="1:16">
      <c r="A152" s="181"/>
      <c r="B152" s="181"/>
      <c r="C152" s="181"/>
      <c r="D152" s="181"/>
      <c r="E152" s="181"/>
      <c r="F152" s="181"/>
      <c r="G152" s="181"/>
      <c r="H152" s="181"/>
      <c r="I152" s="181"/>
      <c r="J152" s="181"/>
      <c r="K152" s="181"/>
      <c r="L152" s="181"/>
      <c r="M152" s="181"/>
      <c r="N152" s="181"/>
      <c r="O152" s="181"/>
      <c r="P152" s="181"/>
    </row>
    <row r="153" spans="1:16">
      <c r="A153" s="181"/>
      <c r="B153" s="181"/>
      <c r="C153" s="181"/>
      <c r="D153" s="181"/>
      <c r="E153" s="181"/>
      <c r="F153" s="181"/>
      <c r="G153" s="181"/>
      <c r="H153" s="181"/>
      <c r="I153" s="181"/>
      <c r="J153" s="181"/>
      <c r="K153" s="181"/>
      <c r="L153" s="181"/>
      <c r="M153" s="181"/>
      <c r="N153" s="181"/>
      <c r="O153" s="181"/>
      <c r="P153" s="181"/>
    </row>
    <row r="154" spans="1:16">
      <c r="A154" s="181"/>
      <c r="B154" s="181"/>
      <c r="C154" s="181"/>
      <c r="D154" s="181"/>
      <c r="E154" s="181"/>
      <c r="F154" s="181"/>
      <c r="G154" s="181"/>
      <c r="H154" s="181"/>
      <c r="I154" s="181"/>
      <c r="J154" s="181"/>
      <c r="K154" s="181"/>
      <c r="L154" s="181"/>
      <c r="M154" s="181"/>
      <c r="N154" s="181"/>
      <c r="O154" s="181"/>
      <c r="P154" s="181"/>
    </row>
    <row r="155" spans="1:16">
      <c r="A155" s="181"/>
      <c r="B155" s="181"/>
      <c r="C155" s="181"/>
      <c r="D155" s="181"/>
      <c r="E155" s="181"/>
      <c r="F155" s="181"/>
      <c r="G155" s="181"/>
      <c r="H155" s="181"/>
      <c r="I155" s="181"/>
      <c r="J155" s="181"/>
      <c r="K155" s="181"/>
      <c r="L155" s="181"/>
      <c r="M155" s="181"/>
      <c r="N155" s="181"/>
      <c r="O155" s="181"/>
      <c r="P155" s="181"/>
    </row>
    <row r="156" spans="1:16">
      <c r="A156" s="181"/>
      <c r="B156" s="181"/>
      <c r="C156" s="181"/>
      <c r="D156" s="181"/>
      <c r="E156" s="181"/>
      <c r="F156" s="181"/>
      <c r="G156" s="181"/>
      <c r="H156" s="181"/>
      <c r="I156" s="181"/>
      <c r="J156" s="181"/>
      <c r="K156" s="181"/>
      <c r="L156" s="181"/>
      <c r="M156" s="181"/>
      <c r="N156" s="181"/>
      <c r="O156" s="181"/>
      <c r="P156" s="181"/>
    </row>
    <row r="157" spans="1:16">
      <c r="A157" s="181"/>
      <c r="B157" s="181"/>
      <c r="C157" s="181"/>
      <c r="D157" s="181"/>
      <c r="E157" s="181"/>
      <c r="F157" s="181"/>
      <c r="G157" s="181"/>
      <c r="H157" s="181"/>
      <c r="I157" s="181"/>
      <c r="J157" s="181"/>
      <c r="K157" s="181"/>
      <c r="L157" s="181"/>
      <c r="M157" s="181"/>
      <c r="N157" s="181"/>
      <c r="O157" s="181"/>
      <c r="P157" s="181"/>
    </row>
    <row r="158" spans="1:16">
      <c r="A158" s="181"/>
      <c r="B158" s="181"/>
      <c r="C158" s="181"/>
      <c r="D158" s="181"/>
      <c r="E158" s="181"/>
      <c r="F158" s="181"/>
      <c r="G158" s="181"/>
      <c r="H158" s="181"/>
      <c r="I158" s="181"/>
      <c r="J158" s="181"/>
      <c r="K158" s="181"/>
      <c r="L158" s="181"/>
      <c r="M158" s="181"/>
      <c r="N158" s="181"/>
      <c r="O158" s="181"/>
      <c r="P158" s="181"/>
    </row>
    <row r="159" spans="1:16">
      <c r="A159" s="181"/>
      <c r="B159" s="181"/>
      <c r="C159" s="181"/>
      <c r="D159" s="181"/>
      <c r="E159" s="181"/>
      <c r="F159" s="181"/>
      <c r="G159" s="181"/>
      <c r="H159" s="181"/>
      <c r="I159" s="181"/>
      <c r="J159" s="181"/>
      <c r="K159" s="181"/>
      <c r="L159" s="181"/>
      <c r="M159" s="181"/>
      <c r="N159" s="181"/>
      <c r="O159" s="181"/>
      <c r="P159" s="181"/>
    </row>
    <row r="160" spans="1:16">
      <c r="A160" s="181"/>
      <c r="B160" s="181"/>
      <c r="C160" s="181"/>
      <c r="D160" s="181"/>
      <c r="E160" s="181"/>
      <c r="F160" s="181"/>
      <c r="G160" s="181"/>
      <c r="H160" s="181"/>
      <c r="I160" s="181"/>
      <c r="J160" s="181"/>
      <c r="K160" s="181"/>
      <c r="L160" s="181"/>
      <c r="M160" s="181"/>
      <c r="N160" s="181"/>
      <c r="O160" s="181"/>
      <c r="P160" s="181"/>
    </row>
    <row r="161" spans="1:16">
      <c r="A161" s="181"/>
      <c r="B161" s="181"/>
      <c r="C161" s="181"/>
      <c r="D161" s="181"/>
      <c r="E161" s="181"/>
      <c r="F161" s="181"/>
      <c r="G161" s="181"/>
      <c r="H161" s="181"/>
      <c r="I161" s="181"/>
      <c r="J161" s="181"/>
      <c r="K161" s="181"/>
      <c r="L161" s="181"/>
      <c r="M161" s="181"/>
      <c r="N161" s="181"/>
      <c r="O161" s="181"/>
      <c r="P161" s="181"/>
    </row>
    <row r="162" spans="1:16">
      <c r="A162" s="181"/>
      <c r="B162" s="181"/>
      <c r="C162" s="181"/>
      <c r="D162" s="181"/>
      <c r="E162" s="181"/>
      <c r="F162" s="181"/>
      <c r="G162" s="181"/>
      <c r="H162" s="181"/>
      <c r="I162" s="181"/>
      <c r="J162" s="181"/>
      <c r="K162" s="181"/>
      <c r="L162" s="181"/>
      <c r="M162" s="181"/>
      <c r="N162" s="181"/>
      <c r="O162" s="181"/>
      <c r="P162" s="181"/>
    </row>
    <row r="163" spans="1:16">
      <c r="A163" s="181"/>
      <c r="B163" s="181"/>
      <c r="C163" s="181"/>
      <c r="D163" s="181"/>
      <c r="E163" s="181"/>
      <c r="F163" s="181"/>
      <c r="G163" s="181"/>
      <c r="H163" s="181"/>
      <c r="I163" s="181"/>
      <c r="J163" s="181"/>
      <c r="K163" s="181"/>
      <c r="L163" s="181"/>
      <c r="M163" s="181"/>
      <c r="N163" s="181"/>
      <c r="O163" s="181"/>
      <c r="P163" s="181"/>
    </row>
    <row r="164" spans="1:16">
      <c r="A164" s="181"/>
      <c r="B164" s="181"/>
      <c r="C164" s="181"/>
      <c r="D164" s="181"/>
      <c r="E164" s="181"/>
      <c r="F164" s="181"/>
      <c r="G164" s="181"/>
      <c r="H164" s="181"/>
      <c r="I164" s="181"/>
      <c r="J164" s="181"/>
      <c r="K164" s="181"/>
      <c r="L164" s="181"/>
      <c r="M164" s="181"/>
      <c r="N164" s="181"/>
      <c r="O164" s="181"/>
      <c r="P164" s="181"/>
    </row>
    <row r="165" spans="1:16">
      <c r="A165" s="181"/>
      <c r="B165" s="181"/>
      <c r="C165" s="181"/>
      <c r="D165" s="181"/>
      <c r="E165" s="181"/>
      <c r="F165" s="181"/>
      <c r="G165" s="181"/>
      <c r="H165" s="181"/>
      <c r="I165" s="181"/>
      <c r="J165" s="181"/>
      <c r="K165" s="181"/>
      <c r="L165" s="181"/>
      <c r="M165" s="181"/>
      <c r="N165" s="181"/>
      <c r="O165" s="181"/>
      <c r="P165" s="181"/>
    </row>
    <row r="166" spans="1:16">
      <c r="A166" s="181"/>
      <c r="B166" s="181"/>
      <c r="C166" s="181"/>
      <c r="D166" s="181"/>
      <c r="E166" s="181"/>
      <c r="F166" s="181"/>
      <c r="G166" s="181"/>
      <c r="H166" s="181"/>
      <c r="I166" s="181"/>
      <c r="J166" s="181"/>
      <c r="K166" s="181"/>
      <c r="L166" s="181"/>
      <c r="M166" s="181"/>
      <c r="N166" s="181"/>
      <c r="O166" s="181"/>
      <c r="P166" s="181"/>
    </row>
    <row r="167" spans="1:16">
      <c r="A167" s="181"/>
      <c r="B167" s="181"/>
      <c r="C167" s="181"/>
      <c r="D167" s="181"/>
      <c r="E167" s="181"/>
      <c r="F167" s="181"/>
      <c r="G167" s="181"/>
      <c r="H167" s="181"/>
      <c r="I167" s="181"/>
      <c r="J167" s="181"/>
      <c r="K167" s="181"/>
      <c r="L167" s="181"/>
      <c r="M167" s="181"/>
      <c r="N167" s="181"/>
      <c r="O167" s="181"/>
      <c r="P167" s="181"/>
    </row>
    <row r="168" spans="1:16">
      <c r="A168" s="181"/>
      <c r="B168" s="181"/>
      <c r="C168" s="181"/>
      <c r="D168" s="181"/>
      <c r="E168" s="181"/>
      <c r="F168" s="181"/>
      <c r="G168" s="181"/>
      <c r="H168" s="181"/>
      <c r="I168" s="181"/>
      <c r="J168" s="181"/>
      <c r="K168" s="181"/>
      <c r="L168" s="181"/>
      <c r="M168" s="181"/>
      <c r="N168" s="181"/>
      <c r="O168" s="181"/>
      <c r="P168" s="181"/>
    </row>
    <row r="169" spans="1:16">
      <c r="A169" s="181"/>
      <c r="B169" s="181"/>
      <c r="C169" s="181"/>
      <c r="D169" s="181"/>
      <c r="E169" s="181"/>
      <c r="F169" s="181"/>
      <c r="G169" s="181"/>
      <c r="H169" s="181"/>
      <c r="I169" s="181"/>
      <c r="J169" s="181"/>
      <c r="K169" s="181"/>
      <c r="L169" s="181"/>
      <c r="M169" s="181"/>
      <c r="N169" s="181"/>
      <c r="O169" s="181"/>
      <c r="P169" s="181"/>
    </row>
    <row r="170" spans="1:16">
      <c r="A170" s="181"/>
      <c r="B170" s="181"/>
      <c r="C170" s="181"/>
      <c r="D170" s="181"/>
      <c r="E170" s="181"/>
      <c r="F170" s="181"/>
      <c r="G170" s="181"/>
      <c r="H170" s="181"/>
      <c r="I170" s="181"/>
      <c r="J170" s="181"/>
      <c r="K170" s="181"/>
      <c r="L170" s="181"/>
      <c r="M170" s="181"/>
      <c r="N170" s="181"/>
      <c r="O170" s="181"/>
      <c r="P170" s="181"/>
    </row>
    <row r="171" spans="1:16">
      <c r="A171" s="181"/>
      <c r="B171" s="181"/>
      <c r="C171" s="181"/>
      <c r="D171" s="181"/>
      <c r="E171" s="181"/>
      <c r="F171" s="181"/>
      <c r="G171" s="181"/>
      <c r="H171" s="181"/>
      <c r="I171" s="181"/>
      <c r="J171" s="181"/>
      <c r="K171" s="181"/>
      <c r="L171" s="181"/>
      <c r="M171" s="181"/>
      <c r="N171" s="181"/>
      <c r="O171" s="181"/>
      <c r="P171" s="181"/>
    </row>
    <row r="172" spans="1:16">
      <c r="A172" s="181"/>
      <c r="B172" s="181"/>
      <c r="C172" s="181"/>
      <c r="D172" s="181"/>
      <c r="E172" s="181"/>
      <c r="F172" s="181"/>
      <c r="G172" s="181"/>
      <c r="H172" s="181"/>
      <c r="I172" s="181"/>
      <c r="J172" s="181"/>
      <c r="K172" s="181"/>
      <c r="L172" s="181"/>
      <c r="M172" s="181"/>
      <c r="N172" s="181"/>
      <c r="O172" s="181"/>
      <c r="P172" s="181"/>
    </row>
    <row r="173" spans="1:16">
      <c r="A173" s="181"/>
      <c r="B173" s="181"/>
      <c r="C173" s="181"/>
      <c r="D173" s="181"/>
      <c r="E173" s="181"/>
      <c r="F173" s="181"/>
      <c r="G173" s="181"/>
      <c r="H173" s="181"/>
      <c r="I173" s="181"/>
      <c r="J173" s="181"/>
      <c r="K173" s="181"/>
      <c r="L173" s="181"/>
      <c r="M173" s="181"/>
      <c r="N173" s="181"/>
      <c r="O173" s="181"/>
      <c r="P173" s="181"/>
    </row>
    <row r="174" spans="1:16">
      <c r="A174" s="181"/>
      <c r="B174" s="181"/>
      <c r="C174" s="181"/>
      <c r="D174" s="181"/>
      <c r="E174" s="181"/>
      <c r="F174" s="181"/>
      <c r="G174" s="181"/>
      <c r="H174" s="181"/>
      <c r="I174" s="181"/>
      <c r="J174" s="181"/>
      <c r="K174" s="181"/>
      <c r="L174" s="181"/>
      <c r="M174" s="181"/>
      <c r="N174" s="181"/>
      <c r="O174" s="181"/>
      <c r="P174" s="181"/>
    </row>
    <row r="175" spans="1:16">
      <c r="A175" s="181"/>
      <c r="B175" s="181"/>
      <c r="C175" s="181"/>
      <c r="D175" s="181"/>
      <c r="E175" s="181"/>
      <c r="F175" s="181"/>
      <c r="G175" s="181"/>
      <c r="H175" s="181"/>
      <c r="I175" s="181"/>
      <c r="J175" s="181"/>
      <c r="K175" s="181"/>
      <c r="L175" s="181"/>
      <c r="M175" s="181"/>
      <c r="N175" s="181"/>
      <c r="O175" s="181"/>
      <c r="P175" s="181"/>
    </row>
    <row r="176" spans="1:16">
      <c r="A176" s="181"/>
      <c r="B176" s="181"/>
      <c r="C176" s="181"/>
      <c r="D176" s="181"/>
      <c r="E176" s="181"/>
      <c r="F176" s="181"/>
      <c r="G176" s="181"/>
      <c r="H176" s="181"/>
      <c r="I176" s="181"/>
      <c r="J176" s="181"/>
      <c r="K176" s="181"/>
      <c r="L176" s="181"/>
      <c r="M176" s="181"/>
      <c r="N176" s="181"/>
      <c r="O176" s="181"/>
      <c r="P176" s="181"/>
    </row>
    <row r="177" spans="1:16">
      <c r="A177" s="181"/>
      <c r="B177" s="181"/>
      <c r="C177" s="181"/>
      <c r="D177" s="181"/>
      <c r="E177" s="181"/>
      <c r="F177" s="181"/>
      <c r="G177" s="181"/>
      <c r="H177" s="181"/>
      <c r="I177" s="181"/>
      <c r="J177" s="181"/>
      <c r="K177" s="181"/>
      <c r="L177" s="181"/>
      <c r="M177" s="181"/>
      <c r="N177" s="181"/>
      <c r="O177" s="181"/>
      <c r="P177" s="181"/>
    </row>
    <row r="178" spans="1:16">
      <c r="A178" s="181"/>
      <c r="B178" s="181"/>
      <c r="C178" s="181"/>
      <c r="D178" s="181"/>
      <c r="E178" s="181"/>
      <c r="F178" s="181"/>
      <c r="G178" s="181"/>
      <c r="H178" s="181"/>
      <c r="I178" s="181"/>
      <c r="J178" s="181"/>
      <c r="K178" s="181"/>
      <c r="L178" s="181"/>
      <c r="M178" s="181"/>
      <c r="N178" s="181"/>
      <c r="O178" s="181"/>
      <c r="P178" s="181"/>
    </row>
    <row r="179" spans="1:16">
      <c r="A179" s="181"/>
      <c r="B179" s="181"/>
      <c r="C179" s="181"/>
      <c r="D179" s="181"/>
      <c r="E179" s="181"/>
      <c r="F179" s="181"/>
      <c r="G179" s="181"/>
      <c r="H179" s="181"/>
      <c r="I179" s="181"/>
      <c r="J179" s="181"/>
      <c r="K179" s="181"/>
      <c r="L179" s="181"/>
      <c r="M179" s="181"/>
      <c r="N179" s="181"/>
      <c r="O179" s="181"/>
      <c r="P179" s="181"/>
    </row>
    <row r="180" spans="1:16">
      <c r="A180" s="181"/>
      <c r="B180" s="181"/>
      <c r="C180" s="181"/>
      <c r="D180" s="181"/>
      <c r="E180" s="181"/>
      <c r="F180" s="181"/>
      <c r="G180" s="181"/>
      <c r="H180" s="181"/>
      <c r="I180" s="181"/>
      <c r="J180" s="181"/>
      <c r="K180" s="181"/>
      <c r="L180" s="181"/>
      <c r="M180" s="181"/>
      <c r="N180" s="181"/>
      <c r="O180" s="181"/>
      <c r="P180" s="181"/>
    </row>
    <row r="181" spans="1:16">
      <c r="A181" s="181"/>
      <c r="B181" s="181"/>
      <c r="C181" s="181"/>
      <c r="D181" s="181"/>
      <c r="E181" s="181"/>
      <c r="F181" s="181"/>
      <c r="G181" s="181"/>
      <c r="H181" s="181"/>
      <c r="I181" s="181"/>
      <c r="J181" s="181"/>
      <c r="K181" s="181"/>
      <c r="L181" s="181"/>
      <c r="M181" s="181"/>
      <c r="N181" s="181"/>
      <c r="O181" s="181"/>
      <c r="P181" s="181"/>
    </row>
    <row r="182" spans="1:16">
      <c r="A182" s="181"/>
      <c r="B182" s="181"/>
      <c r="C182" s="181"/>
      <c r="D182" s="181"/>
      <c r="E182" s="181"/>
      <c r="F182" s="181"/>
      <c r="G182" s="181"/>
      <c r="H182" s="181"/>
      <c r="I182" s="181"/>
      <c r="J182" s="181"/>
      <c r="K182" s="181"/>
      <c r="L182" s="181"/>
      <c r="M182" s="181"/>
      <c r="N182" s="181"/>
      <c r="O182" s="181"/>
      <c r="P182" s="181"/>
    </row>
    <row r="183" spans="1:16">
      <c r="A183" s="181"/>
      <c r="B183" s="181"/>
      <c r="C183" s="181"/>
      <c r="D183" s="181"/>
      <c r="E183" s="181"/>
      <c r="F183" s="181"/>
      <c r="G183" s="181"/>
      <c r="H183" s="181"/>
      <c r="I183" s="181"/>
      <c r="J183" s="181"/>
      <c r="K183" s="181"/>
      <c r="L183" s="181"/>
      <c r="M183" s="181"/>
      <c r="N183" s="181"/>
      <c r="O183" s="181"/>
      <c r="P183" s="181"/>
    </row>
    <row r="184" spans="1:16">
      <c r="A184" s="181"/>
      <c r="B184" s="181"/>
      <c r="C184" s="181"/>
      <c r="D184" s="181"/>
      <c r="E184" s="181"/>
      <c r="F184" s="181"/>
      <c r="G184" s="181"/>
      <c r="H184" s="181"/>
      <c r="I184" s="181"/>
      <c r="J184" s="181"/>
      <c r="K184" s="181"/>
      <c r="L184" s="181"/>
      <c r="M184" s="181"/>
      <c r="N184" s="181"/>
      <c r="O184" s="181"/>
      <c r="P184" s="181"/>
    </row>
    <row r="185" spans="1:16">
      <c r="A185" s="181"/>
      <c r="B185" s="181"/>
      <c r="C185" s="181"/>
      <c r="D185" s="181"/>
      <c r="E185" s="181"/>
      <c r="F185" s="181"/>
      <c r="G185" s="181"/>
      <c r="H185" s="181"/>
      <c r="I185" s="181"/>
      <c r="J185" s="181"/>
      <c r="K185" s="181"/>
      <c r="L185" s="181"/>
      <c r="M185" s="181"/>
      <c r="N185" s="181"/>
      <c r="O185" s="181"/>
      <c r="P185" s="181"/>
    </row>
    <row r="186" spans="1:16">
      <c r="A186" s="181"/>
      <c r="B186" s="181"/>
      <c r="C186" s="181"/>
      <c r="D186" s="181"/>
      <c r="E186" s="181"/>
      <c r="F186" s="181"/>
      <c r="G186" s="181"/>
      <c r="H186" s="181"/>
      <c r="I186" s="181"/>
      <c r="J186" s="181"/>
      <c r="K186" s="181"/>
      <c r="L186" s="181"/>
      <c r="M186" s="181"/>
      <c r="N186" s="181"/>
      <c r="O186" s="181"/>
      <c r="P186" s="181"/>
    </row>
    <row r="187" spans="1:16">
      <c r="A187" s="181"/>
      <c r="B187" s="181"/>
      <c r="C187" s="181"/>
      <c r="D187" s="181"/>
      <c r="E187" s="181"/>
      <c r="F187" s="181"/>
      <c r="G187" s="181"/>
      <c r="H187" s="181"/>
      <c r="I187" s="181"/>
      <c r="J187" s="181"/>
      <c r="K187" s="181"/>
      <c r="L187" s="181"/>
      <c r="M187" s="181"/>
      <c r="N187" s="181"/>
      <c r="O187" s="181"/>
      <c r="P187" s="181"/>
    </row>
    <row r="188" spans="1:16">
      <c r="A188" s="181"/>
      <c r="B188" s="181"/>
      <c r="C188" s="181"/>
      <c r="D188" s="181"/>
      <c r="E188" s="181"/>
      <c r="F188" s="181"/>
      <c r="G188" s="181"/>
      <c r="H188" s="181"/>
      <c r="I188" s="181"/>
      <c r="J188" s="181"/>
      <c r="K188" s="181"/>
      <c r="L188" s="181"/>
      <c r="M188" s="181"/>
      <c r="N188" s="181"/>
      <c r="O188" s="181"/>
      <c r="P188" s="181"/>
    </row>
    <row r="189" spans="1:16">
      <c r="A189" s="181"/>
      <c r="B189" s="181"/>
      <c r="C189" s="181"/>
      <c r="D189" s="181"/>
      <c r="E189" s="181"/>
      <c r="F189" s="181"/>
      <c r="G189" s="181"/>
      <c r="H189" s="181"/>
      <c r="I189" s="181"/>
      <c r="J189" s="181"/>
      <c r="K189" s="181"/>
      <c r="L189" s="181"/>
      <c r="M189" s="181"/>
      <c r="N189" s="181"/>
      <c r="O189" s="181"/>
      <c r="P189" s="181"/>
    </row>
    <row r="190" spans="1:16">
      <c r="A190" s="181"/>
      <c r="B190" s="181"/>
      <c r="C190" s="181"/>
      <c r="D190" s="181"/>
      <c r="E190" s="181"/>
      <c r="F190" s="181"/>
      <c r="G190" s="181"/>
      <c r="H190" s="181"/>
      <c r="I190" s="181"/>
      <c r="J190" s="181"/>
      <c r="K190" s="181"/>
      <c r="L190" s="181"/>
      <c r="M190" s="181"/>
      <c r="N190" s="181"/>
      <c r="O190" s="181"/>
      <c r="P190" s="181"/>
    </row>
    <row r="191" spans="1:16">
      <c r="A191" s="181"/>
      <c r="B191" s="181"/>
      <c r="C191" s="181"/>
      <c r="D191" s="181"/>
      <c r="E191" s="181"/>
      <c r="F191" s="181"/>
      <c r="G191" s="181"/>
      <c r="H191" s="181"/>
      <c r="I191" s="181"/>
      <c r="J191" s="181"/>
      <c r="K191" s="181"/>
      <c r="L191" s="181"/>
      <c r="M191" s="181"/>
      <c r="N191" s="181"/>
      <c r="O191" s="181"/>
      <c r="P191" s="181"/>
    </row>
    <row r="192" spans="1:16">
      <c r="A192" s="181"/>
      <c r="B192" s="181"/>
      <c r="C192" s="181"/>
      <c r="D192" s="181"/>
      <c r="E192" s="181"/>
      <c r="F192" s="181"/>
      <c r="G192" s="181"/>
      <c r="H192" s="181"/>
      <c r="I192" s="181"/>
      <c r="J192" s="181"/>
      <c r="K192" s="181"/>
      <c r="L192" s="181"/>
      <c r="M192" s="181"/>
      <c r="N192" s="181"/>
      <c r="O192" s="181"/>
      <c r="P192" s="181"/>
    </row>
    <row r="193" spans="1:16">
      <c r="A193" s="181"/>
      <c r="B193" s="181"/>
      <c r="C193" s="181"/>
      <c r="D193" s="181"/>
      <c r="E193" s="181"/>
      <c r="F193" s="181"/>
      <c r="G193" s="181"/>
      <c r="H193" s="181"/>
      <c r="I193" s="181"/>
      <c r="J193" s="181"/>
      <c r="K193" s="181"/>
      <c r="L193" s="181"/>
      <c r="M193" s="181"/>
      <c r="N193" s="181"/>
      <c r="O193" s="181"/>
      <c r="P193" s="181"/>
    </row>
    <row r="194" spans="1:16">
      <c r="A194" s="181"/>
      <c r="B194" s="181"/>
      <c r="C194" s="181"/>
      <c r="D194" s="181"/>
      <c r="E194" s="181"/>
      <c r="F194" s="181"/>
      <c r="G194" s="181"/>
      <c r="H194" s="181"/>
      <c r="I194" s="181"/>
      <c r="J194" s="181"/>
      <c r="K194" s="181"/>
      <c r="L194" s="181"/>
      <c r="M194" s="181"/>
      <c r="N194" s="181"/>
      <c r="O194" s="181"/>
      <c r="P194" s="181"/>
    </row>
    <row r="195" spans="1:16">
      <c r="A195" s="181"/>
      <c r="B195" s="181"/>
      <c r="C195" s="181"/>
      <c r="D195" s="181"/>
      <c r="E195" s="181"/>
      <c r="F195" s="181"/>
      <c r="G195" s="181"/>
      <c r="H195" s="181"/>
      <c r="I195" s="181"/>
      <c r="J195" s="181"/>
      <c r="K195" s="181"/>
      <c r="L195" s="181"/>
      <c r="M195" s="181"/>
      <c r="N195" s="181"/>
      <c r="O195" s="181"/>
      <c r="P195" s="181"/>
    </row>
    <row r="196" spans="1:16">
      <c r="A196" s="181"/>
      <c r="B196" s="181"/>
      <c r="C196" s="181"/>
      <c r="D196" s="181"/>
      <c r="E196" s="181"/>
      <c r="F196" s="181"/>
      <c r="G196" s="181"/>
      <c r="H196" s="181"/>
      <c r="I196" s="181"/>
      <c r="J196" s="181"/>
      <c r="K196" s="181"/>
      <c r="L196" s="181"/>
      <c r="M196" s="181"/>
      <c r="N196" s="181"/>
      <c r="O196" s="181"/>
      <c r="P196" s="181"/>
    </row>
    <row r="197" spans="1:16">
      <c r="A197" s="181"/>
      <c r="B197" s="181"/>
      <c r="C197" s="181"/>
      <c r="D197" s="181"/>
      <c r="E197" s="181"/>
      <c r="F197" s="181"/>
      <c r="G197" s="181"/>
      <c r="H197" s="181"/>
      <c r="I197" s="181"/>
      <c r="J197" s="181"/>
      <c r="K197" s="181"/>
      <c r="L197" s="181"/>
      <c r="M197" s="181"/>
      <c r="N197" s="181"/>
      <c r="O197" s="181"/>
      <c r="P197" s="181"/>
    </row>
    <row r="198" spans="1:16">
      <c r="A198" s="181"/>
      <c r="B198" s="181"/>
      <c r="C198" s="181"/>
      <c r="D198" s="181"/>
      <c r="E198" s="181"/>
      <c r="F198" s="181"/>
      <c r="G198" s="181"/>
      <c r="H198" s="181"/>
      <c r="I198" s="181"/>
      <c r="J198" s="181"/>
      <c r="K198" s="181"/>
      <c r="L198" s="181"/>
      <c r="M198" s="181"/>
      <c r="N198" s="181"/>
      <c r="O198" s="181"/>
      <c r="P198" s="181"/>
    </row>
    <row r="199" spans="1:16">
      <c r="A199" s="181"/>
      <c r="B199" s="181"/>
      <c r="C199" s="181"/>
      <c r="D199" s="181"/>
      <c r="E199" s="181"/>
      <c r="F199" s="181"/>
      <c r="G199" s="181"/>
      <c r="H199" s="181"/>
      <c r="I199" s="181"/>
      <c r="J199" s="181"/>
      <c r="K199" s="181"/>
      <c r="L199" s="181"/>
      <c r="M199" s="181"/>
      <c r="N199" s="181"/>
      <c r="O199" s="181"/>
      <c r="P199" s="181"/>
    </row>
    <row r="200" spans="1:16">
      <c r="A200" s="181"/>
      <c r="B200" s="181"/>
      <c r="C200" s="181"/>
      <c r="D200" s="181"/>
      <c r="E200" s="181"/>
      <c r="F200" s="181"/>
      <c r="G200" s="181"/>
      <c r="H200" s="181"/>
      <c r="I200" s="181"/>
      <c r="J200" s="181"/>
      <c r="K200" s="181"/>
      <c r="L200" s="181"/>
      <c r="M200" s="181"/>
      <c r="N200" s="181"/>
      <c r="O200" s="181"/>
      <c r="P200" s="181"/>
    </row>
    <row r="201" spans="1:16">
      <c r="A201" s="181"/>
      <c r="B201" s="181"/>
      <c r="C201" s="181"/>
      <c r="D201" s="181"/>
      <c r="E201" s="181"/>
      <c r="F201" s="181"/>
      <c r="G201" s="181"/>
      <c r="H201" s="181"/>
      <c r="I201" s="181"/>
      <c r="J201" s="181"/>
      <c r="K201" s="181"/>
      <c r="L201" s="181"/>
      <c r="M201" s="181"/>
      <c r="N201" s="181"/>
      <c r="O201" s="181"/>
      <c r="P201" s="181"/>
    </row>
    <row r="202" spans="1:16">
      <c r="A202" s="181"/>
      <c r="B202" s="181"/>
      <c r="C202" s="181"/>
      <c r="D202" s="181"/>
      <c r="E202" s="181"/>
      <c r="F202" s="181"/>
      <c r="G202" s="181"/>
      <c r="H202" s="181"/>
      <c r="I202" s="181"/>
      <c r="J202" s="181"/>
      <c r="K202" s="181"/>
      <c r="L202" s="181"/>
      <c r="M202" s="181"/>
      <c r="N202" s="181"/>
      <c r="O202" s="181"/>
      <c r="P202" s="181"/>
    </row>
    <row r="203" spans="1:16">
      <c r="A203" s="181"/>
      <c r="B203" s="181"/>
      <c r="C203" s="181"/>
      <c r="D203" s="181"/>
      <c r="E203" s="181"/>
      <c r="F203" s="181"/>
      <c r="G203" s="181"/>
      <c r="H203" s="181"/>
      <c r="I203" s="181"/>
      <c r="J203" s="181"/>
      <c r="K203" s="181"/>
      <c r="L203" s="181"/>
      <c r="M203" s="181"/>
      <c r="N203" s="181"/>
      <c r="O203" s="181"/>
      <c r="P203" s="181"/>
    </row>
    <row r="204" spans="1:16">
      <c r="A204" s="181"/>
      <c r="B204" s="181"/>
      <c r="C204" s="181"/>
      <c r="D204" s="181"/>
      <c r="E204" s="181"/>
      <c r="F204" s="181"/>
      <c r="G204" s="181"/>
      <c r="H204" s="181"/>
      <c r="I204" s="181"/>
      <c r="J204" s="181"/>
      <c r="K204" s="181"/>
      <c r="L204" s="181"/>
      <c r="M204" s="181"/>
      <c r="N204" s="181"/>
      <c r="O204" s="181"/>
      <c r="P204" s="181"/>
    </row>
    <row r="205" spans="1:16">
      <c r="A205" s="181"/>
      <c r="B205" s="181"/>
      <c r="C205" s="181"/>
      <c r="D205" s="181"/>
      <c r="E205" s="181"/>
      <c r="F205" s="181"/>
      <c r="G205" s="181"/>
      <c r="H205" s="181"/>
      <c r="I205" s="181"/>
      <c r="J205" s="181"/>
      <c r="K205" s="181"/>
      <c r="L205" s="181"/>
      <c r="M205" s="181"/>
      <c r="N205" s="181"/>
      <c r="O205" s="181"/>
      <c r="P205" s="181"/>
    </row>
    <row r="206" spans="1:16">
      <c r="A206" s="181"/>
      <c r="B206" s="181"/>
      <c r="C206" s="181"/>
      <c r="D206" s="181"/>
      <c r="E206" s="181"/>
      <c r="F206" s="181"/>
      <c r="G206" s="181"/>
      <c r="H206" s="181"/>
      <c r="I206" s="181"/>
      <c r="J206" s="181"/>
      <c r="K206" s="181"/>
      <c r="L206" s="181"/>
      <c r="M206" s="181"/>
      <c r="N206" s="181"/>
      <c r="O206" s="181"/>
      <c r="P206" s="181"/>
    </row>
    <row r="207" spans="1:16">
      <c r="A207" s="181"/>
      <c r="B207" s="181"/>
      <c r="C207" s="181"/>
      <c r="D207" s="181"/>
      <c r="E207" s="181"/>
      <c r="F207" s="181"/>
      <c r="G207" s="181"/>
      <c r="H207" s="181"/>
      <c r="I207" s="181"/>
      <c r="J207" s="181"/>
      <c r="K207" s="181"/>
      <c r="L207" s="181"/>
      <c r="M207" s="181"/>
      <c r="N207" s="181"/>
      <c r="O207" s="181"/>
      <c r="P207" s="181"/>
    </row>
    <row r="208" spans="1:16">
      <c r="A208" s="181"/>
      <c r="B208" s="181"/>
      <c r="C208" s="181"/>
      <c r="D208" s="181"/>
      <c r="E208" s="181"/>
      <c r="F208" s="181"/>
      <c r="G208" s="181"/>
      <c r="H208" s="181"/>
      <c r="I208" s="181"/>
      <c r="J208" s="181"/>
      <c r="K208" s="181"/>
      <c r="L208" s="181"/>
      <c r="M208" s="181"/>
      <c r="N208" s="181"/>
      <c r="O208" s="181"/>
      <c r="P208" s="181"/>
    </row>
    <row r="209" spans="1:16">
      <c r="A209" s="181"/>
      <c r="B209" s="181"/>
      <c r="C209" s="181"/>
      <c r="D209" s="181"/>
      <c r="E209" s="181"/>
      <c r="F209" s="181"/>
      <c r="G209" s="181"/>
      <c r="H209" s="181"/>
      <c r="I209" s="181"/>
      <c r="J209" s="181"/>
      <c r="K209" s="181"/>
      <c r="L209" s="181"/>
      <c r="M209" s="181"/>
      <c r="N209" s="181"/>
      <c r="O209" s="181"/>
      <c r="P209" s="181"/>
    </row>
    <row r="210" spans="1:16">
      <c r="A210" s="181"/>
      <c r="B210" s="181"/>
      <c r="C210" s="181"/>
      <c r="D210" s="181"/>
      <c r="E210" s="181"/>
      <c r="F210" s="181"/>
      <c r="G210" s="181"/>
      <c r="H210" s="181"/>
      <c r="I210" s="181"/>
      <c r="J210" s="181"/>
      <c r="K210" s="181"/>
      <c r="L210" s="181"/>
      <c r="M210" s="181"/>
      <c r="N210" s="181"/>
      <c r="O210" s="181"/>
      <c r="P210" s="181"/>
    </row>
    <row r="211" spans="1:16">
      <c r="A211" s="181"/>
      <c r="B211" s="181"/>
      <c r="C211" s="181"/>
      <c r="D211" s="181"/>
      <c r="E211" s="181"/>
      <c r="F211" s="181"/>
      <c r="G211" s="181"/>
      <c r="H211" s="181"/>
      <c r="I211" s="181"/>
      <c r="J211" s="181"/>
      <c r="K211" s="181"/>
      <c r="L211" s="181"/>
      <c r="M211" s="181"/>
      <c r="N211" s="181"/>
      <c r="O211" s="181"/>
      <c r="P211" s="181"/>
    </row>
    <row r="212" spans="1:16">
      <c r="A212" s="181"/>
      <c r="B212" s="181"/>
      <c r="C212" s="181"/>
      <c r="D212" s="181"/>
      <c r="E212" s="181"/>
      <c r="F212" s="181"/>
      <c r="G212" s="181"/>
      <c r="H212" s="181"/>
      <c r="I212" s="181"/>
      <c r="J212" s="181"/>
      <c r="K212" s="181"/>
      <c r="L212" s="181"/>
      <c r="M212" s="181"/>
      <c r="N212" s="181"/>
      <c r="O212" s="181"/>
      <c r="P212" s="181"/>
    </row>
    <row r="213" spans="1:16">
      <c r="A213" s="181"/>
      <c r="B213" s="181"/>
      <c r="C213" s="181"/>
      <c r="D213" s="181"/>
      <c r="E213" s="181"/>
      <c r="F213" s="181"/>
      <c r="G213" s="181"/>
      <c r="H213" s="181"/>
      <c r="I213" s="181"/>
      <c r="J213" s="181"/>
      <c r="K213" s="181"/>
      <c r="L213" s="181"/>
      <c r="M213" s="181"/>
      <c r="N213" s="181"/>
      <c r="O213" s="181"/>
      <c r="P213" s="181"/>
    </row>
    <row r="214" spans="1:16">
      <c r="A214" s="181"/>
      <c r="B214" s="181"/>
      <c r="C214" s="181"/>
      <c r="D214" s="181"/>
      <c r="E214" s="181"/>
      <c r="F214" s="181"/>
      <c r="G214" s="181"/>
      <c r="H214" s="181"/>
      <c r="I214" s="181"/>
      <c r="J214" s="181"/>
      <c r="K214" s="181"/>
      <c r="L214" s="181"/>
      <c r="M214" s="181"/>
      <c r="N214" s="181"/>
      <c r="O214" s="181"/>
      <c r="P214" s="181"/>
    </row>
    <row r="215" spans="1:16">
      <c r="A215" s="181"/>
      <c r="B215" s="181"/>
      <c r="C215" s="181"/>
      <c r="D215" s="181"/>
      <c r="E215" s="181"/>
      <c r="F215" s="181"/>
      <c r="G215" s="181"/>
      <c r="H215" s="181"/>
      <c r="I215" s="181"/>
      <c r="J215" s="181"/>
      <c r="K215" s="181"/>
      <c r="L215" s="181"/>
      <c r="M215" s="181"/>
      <c r="N215" s="181"/>
      <c r="O215" s="181"/>
      <c r="P215" s="181"/>
    </row>
    <row r="216" spans="1:16">
      <c r="A216" s="181"/>
      <c r="B216" s="181"/>
      <c r="C216" s="181"/>
      <c r="D216" s="181"/>
      <c r="E216" s="181"/>
      <c r="F216" s="181"/>
      <c r="G216" s="181"/>
      <c r="H216" s="181"/>
      <c r="I216" s="181"/>
      <c r="J216" s="181"/>
      <c r="K216" s="181"/>
      <c r="L216" s="181"/>
      <c r="M216" s="181"/>
      <c r="N216" s="181"/>
      <c r="O216" s="181"/>
      <c r="P216" s="181"/>
    </row>
  </sheetData>
  <pageMargins left="0.7" right="0.7" top="0.75" bottom="0.75" header="0.3" footer="0.3"/>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E3BF3-E419-1C45-B76B-A7B2EA70718D}">
  <sheetPr>
    <tabColor rgb="FFE6B8B7"/>
  </sheetPr>
  <dimension ref="A1:W463"/>
  <sheetViews>
    <sheetView topLeftCell="B1" zoomScale="200" zoomScaleNormal="200" workbookViewId="0">
      <selection activeCell="B9" sqref="B9"/>
    </sheetView>
  </sheetViews>
  <sheetFormatPr defaultColWidth="11" defaultRowHeight="15.75"/>
  <cols>
    <col min="1" max="1" width="1.625" style="20" customWidth="1"/>
    <col min="2" max="2" width="136.625" customWidth="1"/>
    <col min="4" max="4" width="53.5" customWidth="1"/>
    <col min="5" max="23" width="10.875" style="20"/>
  </cols>
  <sheetData>
    <row r="1" spans="1:6" s="20" customFormat="1" ht="20.25">
      <c r="A1" s="101" t="s">
        <v>1</v>
      </c>
      <c r="B1" s="68" t="s">
        <v>235</v>
      </c>
      <c r="C1" s="69"/>
      <c r="D1" s="68"/>
      <c r="E1" s="69"/>
      <c r="F1" s="69"/>
    </row>
    <row r="2" spans="1:6" s="20" customFormat="1">
      <c r="A2" s="101" t="s">
        <v>263</v>
      </c>
      <c r="B2" s="70" t="s">
        <v>0</v>
      </c>
      <c r="C2" s="71"/>
      <c r="D2" s="70"/>
      <c r="E2" s="71"/>
      <c r="F2" s="71"/>
    </row>
    <row r="3" spans="1:6" s="20" customFormat="1">
      <c r="A3" s="101" t="s">
        <v>2</v>
      </c>
      <c r="B3" s="72" t="s">
        <v>262</v>
      </c>
      <c r="C3" s="73"/>
      <c r="D3" s="72"/>
      <c r="E3" s="75"/>
      <c r="F3" s="75"/>
    </row>
    <row r="4" spans="1:6" s="20" customFormat="1">
      <c r="A4" s="101" t="s">
        <v>264</v>
      </c>
      <c r="B4" s="76"/>
      <c r="C4" s="74">
        <v>1</v>
      </c>
      <c r="D4" s="76"/>
      <c r="E4" s="75"/>
      <c r="F4" s="75"/>
    </row>
    <row r="5" spans="1:6" s="20" customFormat="1">
      <c r="A5" s="101" t="s">
        <v>3</v>
      </c>
      <c r="B5" s="76"/>
      <c r="C5" s="74">
        <v>0.5</v>
      </c>
      <c r="D5" s="76"/>
      <c r="E5" s="75"/>
      <c r="F5" s="75"/>
    </row>
    <row r="6" spans="1:6" s="20" customFormat="1">
      <c r="C6" s="74">
        <v>0</v>
      </c>
      <c r="D6" s="76"/>
      <c r="E6" s="75"/>
      <c r="F6" s="75"/>
    </row>
    <row r="7" spans="1:6">
      <c r="B7" s="1" t="s">
        <v>4</v>
      </c>
      <c r="C7" s="226"/>
      <c r="D7" s="1" t="s">
        <v>236</v>
      </c>
      <c r="E7" s="77"/>
      <c r="F7" s="77"/>
    </row>
    <row r="8" spans="1:6">
      <c r="B8" s="8" t="s">
        <v>6</v>
      </c>
      <c r="C8" s="229"/>
      <c r="D8" s="8"/>
      <c r="E8" s="78"/>
      <c r="F8" s="78"/>
    </row>
    <row r="9" spans="1:6">
      <c r="B9" s="2" t="s">
        <v>7</v>
      </c>
      <c r="C9" s="228" t="s">
        <v>2</v>
      </c>
      <c r="D9" s="2"/>
      <c r="E9" s="78"/>
      <c r="F9" s="78"/>
    </row>
    <row r="10" spans="1:6">
      <c r="B10" s="2" t="s">
        <v>8</v>
      </c>
      <c r="C10" s="228" t="s">
        <v>1</v>
      </c>
      <c r="D10" s="2"/>
      <c r="E10" s="78"/>
      <c r="F10" s="78"/>
    </row>
    <row r="11" spans="1:6">
      <c r="B11" s="2" t="s">
        <v>9</v>
      </c>
      <c r="C11" s="228" t="s">
        <v>1</v>
      </c>
      <c r="D11" s="2"/>
      <c r="E11" s="78"/>
      <c r="F11" s="78"/>
    </row>
    <row r="12" spans="1:6">
      <c r="B12" s="3" t="s">
        <v>10</v>
      </c>
      <c r="C12" s="228" t="s">
        <v>2</v>
      </c>
      <c r="D12" s="3"/>
      <c r="E12" s="78"/>
      <c r="F12" s="78"/>
    </row>
    <row r="13" spans="1:6">
      <c r="B13" s="9"/>
      <c r="C13" s="229"/>
      <c r="D13" s="9"/>
      <c r="E13" s="78"/>
      <c r="F13" s="78"/>
    </row>
    <row r="14" spans="1:6">
      <c r="B14" s="9" t="s">
        <v>11</v>
      </c>
      <c r="C14" s="229"/>
      <c r="D14" s="9"/>
      <c r="E14" s="78"/>
      <c r="F14" s="78"/>
    </row>
    <row r="15" spans="1:6">
      <c r="B15" s="2" t="s">
        <v>156</v>
      </c>
      <c r="C15" s="228" t="s">
        <v>2</v>
      </c>
      <c r="D15" s="2"/>
      <c r="E15" s="78"/>
      <c r="F15" s="78"/>
    </row>
    <row r="16" spans="1:6">
      <c r="B16" s="2" t="s">
        <v>193</v>
      </c>
      <c r="C16" s="228" t="s">
        <v>2</v>
      </c>
      <c r="D16" s="2"/>
      <c r="E16" s="78"/>
      <c r="F16" s="78"/>
    </row>
    <row r="17" spans="2:6">
      <c r="B17" s="2" t="s">
        <v>157</v>
      </c>
      <c r="C17" s="228" t="s">
        <v>2</v>
      </c>
      <c r="D17" s="2"/>
      <c r="E17" s="78"/>
      <c r="F17" s="78"/>
    </row>
    <row r="18" spans="2:6">
      <c r="B18" s="2" t="s">
        <v>12</v>
      </c>
      <c r="C18" s="228" t="s">
        <v>3</v>
      </c>
      <c r="D18" s="2"/>
      <c r="E18" s="78"/>
      <c r="F18" s="78"/>
    </row>
    <row r="19" spans="2:6">
      <c r="B19" s="2"/>
      <c r="C19" s="229"/>
      <c r="D19" s="2"/>
      <c r="E19" s="78"/>
      <c r="F19" s="78"/>
    </row>
    <row r="20" spans="2:6">
      <c r="B20" s="9" t="s">
        <v>13</v>
      </c>
      <c r="C20" s="229"/>
      <c r="D20" s="9"/>
      <c r="E20" s="78"/>
      <c r="F20" s="78"/>
    </row>
    <row r="21" spans="2:6">
      <c r="B21" s="3" t="s">
        <v>14</v>
      </c>
      <c r="C21" s="228" t="s">
        <v>1</v>
      </c>
      <c r="D21" s="3"/>
      <c r="E21" s="78"/>
      <c r="F21" s="78"/>
    </row>
    <row r="22" spans="2:6">
      <c r="B22" s="3" t="s">
        <v>15</v>
      </c>
      <c r="C22" s="228" t="s">
        <v>3</v>
      </c>
      <c r="D22" s="3"/>
      <c r="E22" s="78"/>
      <c r="F22" s="78"/>
    </row>
    <row r="23" spans="2:6">
      <c r="B23" s="2" t="s">
        <v>158</v>
      </c>
      <c r="C23" s="228" t="s">
        <v>3</v>
      </c>
      <c r="D23" s="2"/>
      <c r="E23" s="78"/>
      <c r="F23" s="78"/>
    </row>
    <row r="24" spans="2:6">
      <c r="B24" s="2" t="s">
        <v>16</v>
      </c>
      <c r="C24" s="228" t="s">
        <v>3</v>
      </c>
      <c r="D24" s="2"/>
      <c r="E24" s="78"/>
      <c r="F24" s="78"/>
    </row>
    <row r="25" spans="2:6">
      <c r="B25" s="2" t="s">
        <v>17</v>
      </c>
      <c r="C25" s="228" t="s">
        <v>3</v>
      </c>
      <c r="D25" s="2"/>
      <c r="E25" s="78"/>
      <c r="F25" s="78"/>
    </row>
    <row r="26" spans="2:6">
      <c r="B26" s="2" t="s">
        <v>18</v>
      </c>
      <c r="C26" s="228" t="s">
        <v>3</v>
      </c>
      <c r="D26" s="2"/>
      <c r="E26" s="78"/>
      <c r="F26" s="78"/>
    </row>
    <row r="27" spans="2:6">
      <c r="B27" s="3"/>
      <c r="C27" s="230"/>
      <c r="D27" s="3"/>
      <c r="E27" s="78"/>
      <c r="F27" s="78"/>
    </row>
    <row r="28" spans="2:6">
      <c r="B28" s="9" t="s">
        <v>19</v>
      </c>
      <c r="C28" s="230"/>
      <c r="D28" s="9"/>
      <c r="E28" s="78"/>
      <c r="F28" s="78"/>
    </row>
    <row r="29" spans="2:6">
      <c r="B29" s="2" t="s">
        <v>20</v>
      </c>
      <c r="C29" s="228" t="s">
        <v>1</v>
      </c>
      <c r="D29" s="2"/>
      <c r="E29" s="78"/>
      <c r="F29" s="78"/>
    </row>
    <row r="30" spans="2:6">
      <c r="B30" s="2" t="s">
        <v>159</v>
      </c>
      <c r="C30" s="228" t="s">
        <v>263</v>
      </c>
      <c r="D30" s="2"/>
      <c r="E30" s="78"/>
      <c r="F30" s="78"/>
    </row>
    <row r="31" spans="2:6">
      <c r="B31" s="2" t="s">
        <v>21</v>
      </c>
      <c r="C31" s="228" t="s">
        <v>1</v>
      </c>
      <c r="D31" s="2"/>
      <c r="E31" s="78"/>
      <c r="F31" s="78"/>
    </row>
    <row r="32" spans="2:6">
      <c r="B32" s="3" t="s">
        <v>22</v>
      </c>
      <c r="C32" s="228" t="s">
        <v>1</v>
      </c>
      <c r="D32" s="3"/>
      <c r="E32" s="78"/>
      <c r="F32" s="78"/>
    </row>
    <row r="33" spans="2:6">
      <c r="B33" s="2" t="s">
        <v>194</v>
      </c>
      <c r="C33" s="228" t="s">
        <v>263</v>
      </c>
      <c r="D33" s="2"/>
      <c r="E33" s="78"/>
      <c r="F33" s="78"/>
    </row>
    <row r="34" spans="2:6">
      <c r="B34" s="3" t="s">
        <v>160</v>
      </c>
      <c r="C34" s="228" t="s">
        <v>1</v>
      </c>
      <c r="D34" s="3"/>
      <c r="E34" s="78"/>
      <c r="F34" s="78"/>
    </row>
    <row r="35" spans="2:6">
      <c r="B35" s="2" t="s">
        <v>23</v>
      </c>
      <c r="C35" s="228" t="s">
        <v>263</v>
      </c>
      <c r="D35" s="2"/>
      <c r="E35" s="78"/>
      <c r="F35" s="78"/>
    </row>
    <row r="36" spans="2:6">
      <c r="B36" s="3" t="s">
        <v>24</v>
      </c>
      <c r="C36" s="228" t="s">
        <v>3</v>
      </c>
      <c r="D36" s="3"/>
      <c r="E36" s="78"/>
      <c r="F36" s="78"/>
    </row>
    <row r="37" spans="2:6">
      <c r="B37" s="2" t="s">
        <v>25</v>
      </c>
      <c r="C37" s="228" t="s">
        <v>2</v>
      </c>
      <c r="D37" s="2"/>
      <c r="E37" s="78"/>
      <c r="F37" s="78"/>
    </row>
    <row r="38" spans="2:6">
      <c r="B38" s="3" t="s">
        <v>26</v>
      </c>
      <c r="C38" s="228" t="s">
        <v>2</v>
      </c>
      <c r="D38" s="3"/>
      <c r="E38" s="78"/>
      <c r="F38" s="78"/>
    </row>
    <row r="39" spans="2:6">
      <c r="B39" s="2" t="s">
        <v>27</v>
      </c>
      <c r="C39" s="228" t="s">
        <v>2</v>
      </c>
      <c r="D39" s="2"/>
      <c r="E39" s="78"/>
      <c r="F39" s="78"/>
    </row>
    <row r="40" spans="2:6">
      <c r="B40" s="3" t="s">
        <v>28</v>
      </c>
      <c r="C40" s="228" t="s">
        <v>2</v>
      </c>
      <c r="D40" s="3"/>
      <c r="E40" s="78"/>
      <c r="F40" s="78"/>
    </row>
    <row r="41" spans="2:6">
      <c r="B41" s="3" t="s">
        <v>30</v>
      </c>
      <c r="C41" s="228" t="s">
        <v>2</v>
      </c>
      <c r="D41" s="3"/>
      <c r="E41" s="78"/>
      <c r="F41" s="78"/>
    </row>
    <row r="42" spans="2:6">
      <c r="B42" s="3" t="s">
        <v>31</v>
      </c>
      <c r="C42" s="228" t="s">
        <v>2</v>
      </c>
      <c r="D42" s="3"/>
      <c r="E42" s="78"/>
      <c r="F42" s="78"/>
    </row>
    <row r="43" spans="2:6">
      <c r="B43" s="3"/>
      <c r="C43" s="230"/>
      <c r="D43" s="3"/>
      <c r="E43" s="78"/>
      <c r="F43" s="78"/>
    </row>
    <row r="44" spans="2:6">
      <c r="B44" s="9" t="s">
        <v>32</v>
      </c>
      <c r="C44" s="230"/>
      <c r="D44" s="9"/>
      <c r="E44" s="78"/>
      <c r="F44" s="78"/>
    </row>
    <row r="45" spans="2:6">
      <c r="B45" s="3" t="s">
        <v>33</v>
      </c>
      <c r="C45" s="228" t="s">
        <v>2</v>
      </c>
      <c r="D45" s="3"/>
      <c r="E45" s="78"/>
      <c r="F45" s="78"/>
    </row>
    <row r="46" spans="2:6">
      <c r="B46" s="2" t="s">
        <v>34</v>
      </c>
      <c r="C46" s="228" t="s">
        <v>2</v>
      </c>
      <c r="D46" s="2"/>
      <c r="E46" s="78"/>
      <c r="F46" s="78"/>
    </row>
    <row r="47" spans="2:6">
      <c r="B47" s="3" t="s">
        <v>35</v>
      </c>
      <c r="C47" s="228" t="s">
        <v>3</v>
      </c>
      <c r="D47" s="3"/>
      <c r="E47" s="78"/>
      <c r="F47" s="78"/>
    </row>
    <row r="48" spans="2:6">
      <c r="B48" s="2" t="s">
        <v>36</v>
      </c>
      <c r="C48" s="228" t="s">
        <v>3</v>
      </c>
      <c r="D48" s="2"/>
      <c r="E48" s="78"/>
      <c r="F48" s="78"/>
    </row>
    <row r="49" spans="2:6">
      <c r="B49" s="2" t="s">
        <v>195</v>
      </c>
      <c r="C49" s="228" t="s">
        <v>3</v>
      </c>
      <c r="D49" s="2"/>
      <c r="E49" s="78"/>
      <c r="F49" s="78"/>
    </row>
    <row r="50" spans="2:6">
      <c r="B50" s="2" t="s">
        <v>37</v>
      </c>
      <c r="C50" s="228" t="s">
        <v>3</v>
      </c>
      <c r="D50" s="2"/>
      <c r="E50" s="78"/>
      <c r="F50" s="78"/>
    </row>
    <row r="51" spans="2:6">
      <c r="B51" s="3" t="s">
        <v>73</v>
      </c>
      <c r="C51" s="228" t="s">
        <v>2</v>
      </c>
      <c r="D51" s="3"/>
      <c r="E51" s="78"/>
      <c r="F51" s="78"/>
    </row>
    <row r="52" spans="2:6">
      <c r="B52" s="3" t="s">
        <v>38</v>
      </c>
      <c r="C52" s="228" t="s">
        <v>2</v>
      </c>
      <c r="D52" s="3"/>
      <c r="E52" s="78"/>
      <c r="F52" s="78"/>
    </row>
    <row r="53" spans="2:6">
      <c r="B53" s="2" t="s">
        <v>39</v>
      </c>
      <c r="C53" s="228" t="s">
        <v>1</v>
      </c>
      <c r="D53" s="2"/>
      <c r="E53" s="78"/>
      <c r="F53" s="78"/>
    </row>
    <row r="54" spans="2:6">
      <c r="B54" s="10"/>
      <c r="C54" s="232"/>
      <c r="D54" s="10"/>
      <c r="E54" s="78"/>
      <c r="F54" s="78"/>
    </row>
    <row r="55" spans="2:6">
      <c r="B55" s="12" t="s">
        <v>40</v>
      </c>
      <c r="C55" s="233"/>
      <c r="D55" s="12"/>
      <c r="E55" s="79"/>
      <c r="F55" s="79"/>
    </row>
    <row r="56" spans="2:6">
      <c r="B56" s="11" t="s">
        <v>41</v>
      </c>
      <c r="C56" s="231"/>
      <c r="D56" s="11"/>
      <c r="E56" s="78"/>
      <c r="F56" s="78"/>
    </row>
    <row r="57" spans="2:6">
      <c r="B57" s="4" t="s">
        <v>42</v>
      </c>
      <c r="C57" s="228" t="s">
        <v>1</v>
      </c>
      <c r="D57" s="4"/>
      <c r="E57" s="78"/>
      <c r="F57" s="78"/>
    </row>
    <row r="58" spans="2:6">
      <c r="B58" s="4" t="s">
        <v>43</v>
      </c>
      <c r="C58" s="228" t="s">
        <v>1</v>
      </c>
      <c r="D58" s="4"/>
      <c r="E58" s="78"/>
      <c r="F58" s="78"/>
    </row>
    <row r="59" spans="2:6">
      <c r="B59" s="4" t="s">
        <v>44</v>
      </c>
      <c r="C59" s="228" t="s">
        <v>1</v>
      </c>
      <c r="D59" s="4"/>
      <c r="E59" s="78"/>
      <c r="F59" s="78"/>
    </row>
    <row r="60" spans="2:6">
      <c r="B60" s="4" t="s">
        <v>45</v>
      </c>
      <c r="C60" s="228" t="s">
        <v>1</v>
      </c>
      <c r="D60" s="4"/>
      <c r="E60" s="78"/>
      <c r="F60" s="78"/>
    </row>
    <row r="61" spans="2:6">
      <c r="B61" s="4" t="s">
        <v>46</v>
      </c>
      <c r="C61" s="228" t="s">
        <v>1</v>
      </c>
      <c r="D61" s="4"/>
      <c r="E61" s="78"/>
      <c r="F61" s="78"/>
    </row>
    <row r="62" spans="2:6">
      <c r="B62" s="4" t="s">
        <v>47</v>
      </c>
      <c r="C62" s="228" t="s">
        <v>1</v>
      </c>
      <c r="D62" s="4"/>
      <c r="E62" s="78"/>
      <c r="F62" s="78"/>
    </row>
    <row r="63" spans="2:6">
      <c r="B63" s="4" t="s">
        <v>48</v>
      </c>
      <c r="C63" s="228" t="s">
        <v>1</v>
      </c>
      <c r="D63" s="4"/>
      <c r="E63" s="78"/>
      <c r="F63" s="78"/>
    </row>
    <row r="64" spans="2:6">
      <c r="B64" s="4" t="s">
        <v>49</v>
      </c>
      <c r="C64" s="228" t="s">
        <v>1</v>
      </c>
      <c r="D64" s="4"/>
      <c r="E64" s="78"/>
      <c r="F64" s="78"/>
    </row>
    <row r="65" spans="2:6">
      <c r="B65" s="4" t="s">
        <v>161</v>
      </c>
      <c r="C65" s="228" t="s">
        <v>3</v>
      </c>
      <c r="D65" s="4"/>
      <c r="E65" s="78"/>
      <c r="F65" s="78"/>
    </row>
    <row r="66" spans="2:6">
      <c r="B66" s="4"/>
      <c r="C66" s="231"/>
      <c r="D66" s="4"/>
      <c r="E66" s="78"/>
      <c r="F66" s="78"/>
    </row>
    <row r="67" spans="2:6">
      <c r="B67" s="11" t="s">
        <v>50</v>
      </c>
      <c r="C67" s="231"/>
      <c r="D67" s="11"/>
      <c r="E67" s="78"/>
      <c r="F67" s="78"/>
    </row>
    <row r="68" spans="2:6">
      <c r="B68" s="4" t="s">
        <v>162</v>
      </c>
      <c r="C68" s="228" t="s">
        <v>1</v>
      </c>
      <c r="D68" s="4"/>
      <c r="E68" s="78"/>
      <c r="F68" s="78"/>
    </row>
    <row r="69" spans="2:6">
      <c r="B69" s="4" t="s">
        <v>51</v>
      </c>
      <c r="C69" s="228" t="s">
        <v>1</v>
      </c>
      <c r="D69" s="4"/>
      <c r="E69" s="78"/>
      <c r="F69" s="78"/>
    </row>
    <row r="70" spans="2:6">
      <c r="B70" s="4" t="s">
        <v>52</v>
      </c>
      <c r="C70" s="228" t="s">
        <v>1</v>
      </c>
      <c r="D70" s="4"/>
      <c r="E70" s="78"/>
      <c r="F70" s="78"/>
    </row>
    <row r="71" spans="2:6">
      <c r="B71" s="4"/>
      <c r="C71" s="231"/>
      <c r="D71" s="4"/>
      <c r="E71" s="78"/>
      <c r="F71" s="78"/>
    </row>
    <row r="72" spans="2:6">
      <c r="B72" s="11" t="s">
        <v>173</v>
      </c>
      <c r="C72" s="231"/>
      <c r="D72" s="11"/>
      <c r="E72" s="78"/>
      <c r="F72" s="78"/>
    </row>
    <row r="73" spans="2:6">
      <c r="B73" s="4" t="s">
        <v>163</v>
      </c>
      <c r="C73" s="228" t="s">
        <v>2</v>
      </c>
      <c r="D73" s="4"/>
      <c r="E73" s="78"/>
      <c r="F73" s="78"/>
    </row>
    <row r="74" spans="2:6">
      <c r="B74" s="4" t="s">
        <v>164</v>
      </c>
      <c r="C74" s="228" t="s">
        <v>3</v>
      </c>
      <c r="D74" s="4"/>
      <c r="E74" s="78"/>
      <c r="F74" s="78"/>
    </row>
    <row r="75" spans="2:6">
      <c r="B75" s="4" t="s">
        <v>53</v>
      </c>
      <c r="C75" s="228" t="s">
        <v>1</v>
      </c>
      <c r="D75" s="4"/>
      <c r="E75" s="78"/>
      <c r="F75" s="78"/>
    </row>
    <row r="76" spans="2:6">
      <c r="B76" s="4" t="s">
        <v>54</v>
      </c>
      <c r="C76" s="228" t="s">
        <v>3</v>
      </c>
      <c r="D76" s="4"/>
      <c r="E76" s="78"/>
      <c r="F76" s="78"/>
    </row>
    <row r="77" spans="2:6">
      <c r="B77" s="4" t="s">
        <v>165</v>
      </c>
      <c r="C77" s="228" t="s">
        <v>1</v>
      </c>
      <c r="D77" s="4"/>
      <c r="E77" s="78"/>
      <c r="F77" s="78"/>
    </row>
    <row r="78" spans="2:6">
      <c r="B78" s="4" t="s">
        <v>166</v>
      </c>
      <c r="C78" s="228" t="s">
        <v>1</v>
      </c>
      <c r="D78" s="4"/>
      <c r="E78" s="78"/>
      <c r="F78" s="78"/>
    </row>
    <row r="79" spans="2:6">
      <c r="B79" s="4" t="s">
        <v>55</v>
      </c>
      <c r="C79" s="228" t="s">
        <v>1</v>
      </c>
      <c r="D79" s="4"/>
      <c r="E79" s="78"/>
      <c r="F79" s="78"/>
    </row>
    <row r="80" spans="2:6">
      <c r="B80" s="4" t="s">
        <v>57</v>
      </c>
      <c r="C80" s="228" t="s">
        <v>1</v>
      </c>
      <c r="D80" s="4"/>
      <c r="E80" s="78"/>
      <c r="F80" s="78"/>
    </row>
    <row r="81" spans="2:6">
      <c r="B81" s="4" t="s">
        <v>168</v>
      </c>
      <c r="C81" s="228" t="s">
        <v>1</v>
      </c>
      <c r="D81" s="4"/>
      <c r="E81" s="78"/>
      <c r="F81" s="78"/>
    </row>
    <row r="82" spans="2:6">
      <c r="B82" s="4" t="s">
        <v>58</v>
      </c>
      <c r="C82" s="228" t="s">
        <v>1</v>
      </c>
      <c r="D82" s="4"/>
      <c r="E82" s="78"/>
      <c r="F82" s="78"/>
    </row>
    <row r="83" spans="2:6">
      <c r="B83" s="4" t="s">
        <v>59</v>
      </c>
      <c r="C83" s="228" t="s">
        <v>1</v>
      </c>
      <c r="D83" s="4"/>
      <c r="E83" s="78"/>
      <c r="F83" s="78"/>
    </row>
    <row r="84" spans="2:6">
      <c r="B84" s="4" t="s">
        <v>60</v>
      </c>
      <c r="C84" s="228" t="s">
        <v>1</v>
      </c>
      <c r="D84" s="4"/>
      <c r="E84" s="78"/>
      <c r="F84" s="78"/>
    </row>
    <row r="85" spans="2:6">
      <c r="B85" s="4" t="s">
        <v>61</v>
      </c>
      <c r="C85" s="228" t="s">
        <v>1</v>
      </c>
      <c r="D85" s="4"/>
      <c r="E85" s="78"/>
      <c r="F85" s="78"/>
    </row>
    <row r="86" spans="2:6">
      <c r="B86" s="4" t="s">
        <v>62</v>
      </c>
      <c r="C86" s="228" t="s">
        <v>1</v>
      </c>
      <c r="D86" s="4"/>
      <c r="E86" s="78"/>
      <c r="F86" s="78"/>
    </row>
    <row r="87" spans="2:6">
      <c r="B87" s="4" t="s">
        <v>63</v>
      </c>
      <c r="C87" s="228" t="s">
        <v>1</v>
      </c>
      <c r="D87" s="4"/>
      <c r="E87" s="78"/>
      <c r="F87" s="78"/>
    </row>
    <row r="88" spans="2:6">
      <c r="B88" s="4" t="s">
        <v>196</v>
      </c>
      <c r="C88" s="228" t="s">
        <v>1</v>
      </c>
      <c r="D88" s="4"/>
      <c r="E88" s="78"/>
      <c r="F88" s="78"/>
    </row>
    <row r="89" spans="2:6">
      <c r="B89" s="4" t="s">
        <v>64</v>
      </c>
      <c r="C89" s="228" t="s">
        <v>1</v>
      </c>
      <c r="D89" s="4"/>
      <c r="E89" s="78"/>
      <c r="F89" s="78"/>
    </row>
    <row r="90" spans="2:6">
      <c r="B90" s="4" t="s">
        <v>197</v>
      </c>
      <c r="C90" s="228" t="s">
        <v>3</v>
      </c>
      <c r="D90" s="4"/>
      <c r="E90" s="78"/>
      <c r="F90" s="78"/>
    </row>
    <row r="91" spans="2:6">
      <c r="B91" s="4" t="s">
        <v>191</v>
      </c>
      <c r="C91" s="228" t="s">
        <v>3</v>
      </c>
      <c r="D91" s="4"/>
      <c r="E91" s="78"/>
      <c r="F91" s="78"/>
    </row>
    <row r="92" spans="2:6">
      <c r="B92" s="4" t="s">
        <v>78</v>
      </c>
      <c r="C92" s="228" t="s">
        <v>1</v>
      </c>
      <c r="D92" s="4"/>
      <c r="E92" s="78"/>
      <c r="F92" s="78"/>
    </row>
    <row r="93" spans="2:6">
      <c r="B93" s="4" t="s">
        <v>79</v>
      </c>
      <c r="C93" s="228" t="s">
        <v>1</v>
      </c>
      <c r="D93" s="4"/>
      <c r="E93" s="78"/>
      <c r="F93" s="78"/>
    </row>
    <row r="94" spans="2:6">
      <c r="B94" s="4" t="s">
        <v>80</v>
      </c>
      <c r="C94" s="228" t="s">
        <v>2</v>
      </c>
      <c r="D94" s="4"/>
      <c r="E94" s="78"/>
      <c r="F94" s="78"/>
    </row>
    <row r="95" spans="2:6">
      <c r="B95" s="4"/>
      <c r="C95" s="231"/>
      <c r="D95" s="4"/>
      <c r="E95" s="78"/>
      <c r="F95" s="78"/>
    </row>
    <row r="96" spans="2:6">
      <c r="B96" s="11" t="s">
        <v>66</v>
      </c>
      <c r="C96" s="231"/>
      <c r="D96" s="11"/>
      <c r="E96" s="78"/>
      <c r="F96" s="78"/>
    </row>
    <row r="97" spans="2:6">
      <c r="B97" s="4" t="s">
        <v>198</v>
      </c>
      <c r="C97" s="228" t="s">
        <v>1</v>
      </c>
      <c r="D97" s="4"/>
      <c r="E97" s="78"/>
      <c r="F97" s="78"/>
    </row>
    <row r="98" spans="2:6">
      <c r="B98" s="4" t="s">
        <v>199</v>
      </c>
      <c r="C98" s="228" t="s">
        <v>1</v>
      </c>
      <c r="D98" s="4"/>
      <c r="E98" s="78"/>
      <c r="F98" s="78"/>
    </row>
    <row r="99" spans="2:6">
      <c r="B99" s="4" t="s">
        <v>67</v>
      </c>
      <c r="C99" s="228" t="s">
        <v>1</v>
      </c>
      <c r="D99" s="4"/>
      <c r="E99" s="78"/>
      <c r="F99" s="78"/>
    </row>
    <row r="100" spans="2:6">
      <c r="B100" s="4" t="s">
        <v>171</v>
      </c>
      <c r="C100" s="228" t="s">
        <v>1</v>
      </c>
      <c r="D100" s="4"/>
      <c r="E100" s="78"/>
      <c r="F100" s="78"/>
    </row>
    <row r="101" spans="2:6">
      <c r="B101" s="4" t="s">
        <v>68</v>
      </c>
      <c r="C101" s="228" t="s">
        <v>1</v>
      </c>
      <c r="D101" s="4"/>
      <c r="E101" s="78"/>
      <c r="F101" s="78"/>
    </row>
    <row r="102" spans="2:6">
      <c r="B102" s="4" t="s">
        <v>69</v>
      </c>
      <c r="C102" s="228" t="s">
        <v>1</v>
      </c>
      <c r="D102" s="4"/>
      <c r="E102" s="78"/>
      <c r="F102" s="78"/>
    </row>
    <row r="103" spans="2:6">
      <c r="B103" s="4" t="s">
        <v>70</v>
      </c>
      <c r="C103" s="228" t="s">
        <v>1</v>
      </c>
      <c r="D103" s="4"/>
      <c r="E103" s="78"/>
      <c r="F103" s="78"/>
    </row>
    <row r="104" spans="2:6">
      <c r="B104" s="4" t="s">
        <v>309</v>
      </c>
      <c r="C104" s="228" t="s">
        <v>1</v>
      </c>
      <c r="D104" s="4"/>
      <c r="E104" s="78"/>
      <c r="F104" s="78"/>
    </row>
    <row r="105" spans="2:6">
      <c r="B105" s="4" t="s">
        <v>71</v>
      </c>
      <c r="C105" s="228" t="s">
        <v>263</v>
      </c>
      <c r="D105" s="4"/>
      <c r="E105" s="78"/>
      <c r="F105" s="78"/>
    </row>
    <row r="106" spans="2:6">
      <c r="B106" s="4" t="s">
        <v>170</v>
      </c>
      <c r="C106" s="228" t="s">
        <v>1</v>
      </c>
      <c r="D106" s="4"/>
      <c r="E106" s="78"/>
      <c r="F106" s="78"/>
    </row>
    <row r="107" spans="2:6">
      <c r="B107" s="4" t="s">
        <v>72</v>
      </c>
      <c r="C107" s="228" t="s">
        <v>1</v>
      </c>
      <c r="D107" s="4"/>
      <c r="E107" s="78"/>
      <c r="F107" s="78"/>
    </row>
    <row r="108" spans="2:6">
      <c r="B108" s="4"/>
      <c r="C108" s="231"/>
      <c r="D108" s="4"/>
      <c r="E108" s="78"/>
      <c r="F108" s="78"/>
    </row>
    <row r="109" spans="2:6">
      <c r="B109" s="11" t="s">
        <v>74</v>
      </c>
      <c r="C109" s="231"/>
      <c r="D109" s="11"/>
      <c r="E109" s="78"/>
      <c r="F109" s="78"/>
    </row>
    <row r="110" spans="2:6">
      <c r="B110" s="4" t="s">
        <v>75</v>
      </c>
      <c r="C110" s="228" t="s">
        <v>1</v>
      </c>
      <c r="D110" s="4"/>
      <c r="E110" s="78"/>
      <c r="F110" s="78"/>
    </row>
    <row r="111" spans="2:6">
      <c r="B111" s="4" t="s">
        <v>76</v>
      </c>
      <c r="C111" s="228" t="s">
        <v>1</v>
      </c>
      <c r="D111" s="4"/>
      <c r="E111" s="78"/>
      <c r="F111" s="78"/>
    </row>
    <row r="112" spans="2:6">
      <c r="B112" s="4" t="s">
        <v>172</v>
      </c>
      <c r="C112" s="228" t="s">
        <v>1</v>
      </c>
      <c r="D112" s="4"/>
      <c r="E112" s="78"/>
      <c r="F112" s="78"/>
    </row>
    <row r="113" spans="2:6">
      <c r="B113" s="4"/>
      <c r="C113" s="231"/>
      <c r="D113" s="4"/>
      <c r="E113" s="78"/>
      <c r="F113" s="78"/>
    </row>
    <row r="114" spans="2:6">
      <c r="B114" s="13" t="s">
        <v>81</v>
      </c>
      <c r="C114" s="234"/>
      <c r="D114" s="13"/>
      <c r="E114" s="80"/>
      <c r="F114" s="80"/>
    </row>
    <row r="115" spans="2:6">
      <c r="B115" s="14" t="s">
        <v>82</v>
      </c>
      <c r="C115" s="235"/>
      <c r="D115" s="14"/>
      <c r="E115" s="78"/>
      <c r="F115" s="78"/>
    </row>
    <row r="116" spans="2:6">
      <c r="B116" s="15" t="s">
        <v>295</v>
      </c>
      <c r="C116" s="228" t="s">
        <v>1</v>
      </c>
      <c r="D116" s="15"/>
      <c r="E116" s="78"/>
      <c r="F116" s="78"/>
    </row>
    <row r="117" spans="2:6">
      <c r="B117" s="15" t="s">
        <v>83</v>
      </c>
      <c r="C117" s="228" t="s">
        <v>1</v>
      </c>
      <c r="D117" s="15"/>
      <c r="E117" s="78"/>
      <c r="F117" s="78"/>
    </row>
    <row r="118" spans="2:6">
      <c r="B118" s="15" t="s">
        <v>84</v>
      </c>
      <c r="C118" s="228" t="s">
        <v>263</v>
      </c>
      <c r="D118" s="15"/>
      <c r="E118" s="78"/>
      <c r="F118" s="78"/>
    </row>
    <row r="119" spans="2:6">
      <c r="B119" s="15" t="s">
        <v>85</v>
      </c>
      <c r="C119" s="228" t="s">
        <v>263</v>
      </c>
      <c r="D119" s="15"/>
      <c r="E119" s="78"/>
      <c r="F119" s="78"/>
    </row>
    <row r="120" spans="2:6">
      <c r="B120" s="15" t="s">
        <v>201</v>
      </c>
      <c r="C120" s="228" t="s">
        <v>1</v>
      </c>
      <c r="D120" s="15"/>
      <c r="E120" s="78"/>
      <c r="F120" s="78"/>
    </row>
    <row r="121" spans="2:6">
      <c r="B121" s="15" t="s">
        <v>86</v>
      </c>
      <c r="C121" s="228" t="s">
        <v>263</v>
      </c>
      <c r="D121" s="15"/>
      <c r="E121" s="78"/>
      <c r="F121" s="78"/>
    </row>
    <row r="122" spans="2:6">
      <c r="B122" s="15" t="s">
        <v>87</v>
      </c>
      <c r="C122" s="228" t="s">
        <v>263</v>
      </c>
      <c r="D122" s="15"/>
      <c r="E122" s="78"/>
      <c r="F122" s="78"/>
    </row>
    <row r="123" spans="2:6">
      <c r="B123" s="15" t="s">
        <v>181</v>
      </c>
      <c r="C123" s="228" t="s">
        <v>1</v>
      </c>
      <c r="D123" s="15"/>
      <c r="E123" s="78"/>
      <c r="F123" s="78"/>
    </row>
    <row r="124" spans="2:6">
      <c r="B124" s="15" t="s">
        <v>174</v>
      </c>
      <c r="C124" s="228" t="s">
        <v>1</v>
      </c>
      <c r="D124" s="15"/>
      <c r="E124" s="78"/>
      <c r="F124" s="78"/>
    </row>
    <row r="125" spans="2:6">
      <c r="B125" s="15" t="s">
        <v>167</v>
      </c>
      <c r="C125" s="228" t="s">
        <v>1</v>
      </c>
      <c r="D125" s="15"/>
      <c r="E125" s="78"/>
      <c r="F125" s="78"/>
    </row>
    <row r="126" spans="2:6">
      <c r="B126" s="15" t="s">
        <v>175</v>
      </c>
      <c r="C126" s="228" t="s">
        <v>1</v>
      </c>
      <c r="D126" s="15"/>
      <c r="E126" s="78"/>
      <c r="F126" s="78"/>
    </row>
    <row r="127" spans="2:6">
      <c r="B127" s="15" t="s">
        <v>56</v>
      </c>
      <c r="C127" s="228" t="s">
        <v>1</v>
      </c>
      <c r="D127" s="15"/>
      <c r="E127" s="78"/>
      <c r="F127" s="78"/>
    </row>
    <row r="128" spans="2:6">
      <c r="B128" s="15" t="s">
        <v>296</v>
      </c>
      <c r="C128" s="228" t="s">
        <v>2</v>
      </c>
      <c r="D128" s="15"/>
      <c r="E128" s="78"/>
      <c r="F128" s="78"/>
    </row>
    <row r="129" spans="2:6">
      <c r="B129" s="15"/>
      <c r="C129" s="235"/>
      <c r="D129" s="15"/>
      <c r="E129" s="78"/>
      <c r="F129" s="78"/>
    </row>
    <row r="130" spans="2:6">
      <c r="B130" s="14" t="s">
        <v>88</v>
      </c>
      <c r="C130" s="235"/>
      <c r="D130" s="14"/>
      <c r="E130" s="78"/>
      <c r="F130" s="78"/>
    </row>
    <row r="131" spans="2:6">
      <c r="B131" s="15" t="s">
        <v>176</v>
      </c>
      <c r="C131" s="228" t="s">
        <v>2</v>
      </c>
      <c r="D131" s="15"/>
      <c r="E131" s="78"/>
      <c r="F131" s="78"/>
    </row>
    <row r="132" spans="2:6">
      <c r="B132" s="15" t="s">
        <v>89</v>
      </c>
      <c r="C132" s="228" t="s">
        <v>1</v>
      </c>
      <c r="D132" s="15"/>
      <c r="E132" s="78"/>
      <c r="F132" s="78"/>
    </row>
    <row r="133" spans="2:6">
      <c r="B133" s="15" t="s">
        <v>177</v>
      </c>
      <c r="C133" s="228" t="s">
        <v>3</v>
      </c>
      <c r="D133" s="15"/>
      <c r="E133" s="78"/>
      <c r="F133" s="78"/>
    </row>
    <row r="134" spans="2:6">
      <c r="B134" s="15" t="s">
        <v>299</v>
      </c>
      <c r="C134" s="228" t="s">
        <v>1</v>
      </c>
      <c r="D134" s="15"/>
      <c r="E134" s="78"/>
      <c r="F134" s="78"/>
    </row>
    <row r="135" spans="2:6">
      <c r="B135" s="15" t="s">
        <v>90</v>
      </c>
      <c r="C135" s="228" t="s">
        <v>1</v>
      </c>
      <c r="D135" s="15"/>
      <c r="E135" s="78"/>
      <c r="F135" s="78"/>
    </row>
    <row r="136" spans="2:6">
      <c r="B136" s="15" t="s">
        <v>91</v>
      </c>
      <c r="C136" s="228" t="s">
        <v>1</v>
      </c>
      <c r="D136" s="15"/>
      <c r="E136" s="78"/>
      <c r="F136" s="78"/>
    </row>
    <row r="137" spans="2:6">
      <c r="B137" s="15" t="s">
        <v>178</v>
      </c>
      <c r="C137" s="228" t="s">
        <v>263</v>
      </c>
      <c r="D137" s="15"/>
      <c r="E137" s="78"/>
      <c r="F137" s="78"/>
    </row>
    <row r="138" spans="2:6">
      <c r="B138" s="15" t="s">
        <v>92</v>
      </c>
      <c r="C138" s="228" t="s">
        <v>3</v>
      </c>
      <c r="D138" s="15"/>
      <c r="E138" s="78"/>
      <c r="F138" s="78"/>
    </row>
    <row r="139" spans="2:6">
      <c r="B139" s="15" t="s">
        <v>93</v>
      </c>
      <c r="C139" s="228" t="s">
        <v>1</v>
      </c>
      <c r="D139" s="15"/>
      <c r="E139" s="78"/>
      <c r="F139" s="78"/>
    </row>
    <row r="140" spans="2:6">
      <c r="B140" s="15" t="s">
        <v>183</v>
      </c>
      <c r="C140" s="228" t="s">
        <v>263</v>
      </c>
      <c r="D140" s="15"/>
      <c r="E140" s="78"/>
      <c r="F140" s="78"/>
    </row>
    <row r="141" spans="2:6">
      <c r="B141" s="15" t="s">
        <v>303</v>
      </c>
      <c r="C141" s="228" t="s">
        <v>1</v>
      </c>
      <c r="D141" s="15"/>
      <c r="E141" s="78"/>
      <c r="F141" s="78"/>
    </row>
    <row r="142" spans="2:6">
      <c r="B142" s="15"/>
      <c r="C142" s="236"/>
      <c r="D142" s="15"/>
      <c r="E142" s="78"/>
      <c r="F142" s="78"/>
    </row>
    <row r="143" spans="2:6">
      <c r="B143" s="14" t="s">
        <v>94</v>
      </c>
      <c r="C143" s="236"/>
      <c r="D143" s="14"/>
      <c r="E143" s="78"/>
      <c r="F143" s="78"/>
    </row>
    <row r="144" spans="2:6">
      <c r="B144" s="15" t="s">
        <v>95</v>
      </c>
      <c r="C144" s="228" t="s">
        <v>263</v>
      </c>
      <c r="D144" s="15"/>
      <c r="E144" s="78"/>
      <c r="F144" s="78"/>
    </row>
    <row r="145" spans="2:6">
      <c r="B145" s="15" t="s">
        <v>180</v>
      </c>
      <c r="C145" s="228" t="s">
        <v>1</v>
      </c>
      <c r="D145" s="15"/>
      <c r="E145" s="78"/>
      <c r="F145" s="78"/>
    </row>
    <row r="146" spans="2:6">
      <c r="B146" s="15" t="s">
        <v>96</v>
      </c>
      <c r="C146" s="228" t="s">
        <v>2</v>
      </c>
      <c r="D146" s="15"/>
      <c r="E146" s="78"/>
      <c r="F146" s="78"/>
    </row>
    <row r="147" spans="2:6">
      <c r="B147" s="15" t="s">
        <v>97</v>
      </c>
      <c r="C147" s="228" t="s">
        <v>1</v>
      </c>
      <c r="D147" s="15"/>
      <c r="E147" s="78"/>
      <c r="F147" s="78"/>
    </row>
    <row r="148" spans="2:6">
      <c r="B148" s="15" t="s">
        <v>182</v>
      </c>
      <c r="C148" s="228" t="s">
        <v>263</v>
      </c>
      <c r="D148" s="15"/>
      <c r="E148" s="78"/>
      <c r="F148" s="78"/>
    </row>
    <row r="149" spans="2:6">
      <c r="B149" s="15" t="s">
        <v>98</v>
      </c>
      <c r="C149" s="228" t="s">
        <v>1</v>
      </c>
      <c r="D149" s="15"/>
      <c r="E149" s="78"/>
      <c r="F149" s="78"/>
    </row>
    <row r="150" spans="2:6">
      <c r="B150" s="15" t="s">
        <v>77</v>
      </c>
      <c r="C150" s="228" t="s">
        <v>263</v>
      </c>
      <c r="D150" s="15"/>
      <c r="E150" s="78"/>
      <c r="F150" s="78"/>
    </row>
    <row r="151" spans="2:6">
      <c r="B151" s="15"/>
      <c r="C151" s="236"/>
      <c r="D151" s="15"/>
      <c r="E151" s="78"/>
      <c r="F151" s="78"/>
    </row>
    <row r="152" spans="2:6">
      <c r="B152" s="16" t="s">
        <v>99</v>
      </c>
      <c r="C152" s="237"/>
      <c r="D152" s="16"/>
      <c r="E152" s="80"/>
      <c r="F152" s="80"/>
    </row>
    <row r="153" spans="2:6">
      <c r="B153" s="21" t="s">
        <v>100</v>
      </c>
      <c r="C153" s="239"/>
      <c r="D153" s="21"/>
      <c r="E153" s="78"/>
      <c r="F153" s="78"/>
    </row>
    <row r="154" spans="2:6">
      <c r="B154" s="22" t="s">
        <v>304</v>
      </c>
      <c r="C154" s="228" t="s">
        <v>1</v>
      </c>
      <c r="D154" s="22"/>
      <c r="E154" s="78"/>
      <c r="F154" s="78"/>
    </row>
    <row r="155" spans="2:6">
      <c r="B155" s="22" t="s">
        <v>102</v>
      </c>
      <c r="C155" s="228" t="s">
        <v>263</v>
      </c>
      <c r="D155" s="22"/>
      <c r="E155" s="78"/>
      <c r="F155" s="78"/>
    </row>
    <row r="156" spans="2:6">
      <c r="B156" s="22" t="s">
        <v>103</v>
      </c>
      <c r="C156" s="228" t="s">
        <v>1</v>
      </c>
      <c r="D156" s="22"/>
      <c r="E156" s="78"/>
      <c r="F156" s="78"/>
    </row>
    <row r="157" spans="2:6">
      <c r="B157" s="22" t="s">
        <v>104</v>
      </c>
      <c r="C157" s="228" t="s">
        <v>2</v>
      </c>
      <c r="D157" s="22"/>
      <c r="E157" s="78"/>
      <c r="F157" s="78"/>
    </row>
    <row r="158" spans="2:6">
      <c r="B158" s="22" t="s">
        <v>237</v>
      </c>
      <c r="C158" s="228" t="s">
        <v>263</v>
      </c>
      <c r="D158" s="22"/>
      <c r="E158" s="78"/>
      <c r="F158" s="78"/>
    </row>
    <row r="159" spans="2:6">
      <c r="B159" s="22" t="s">
        <v>306</v>
      </c>
      <c r="C159" s="228" t="s">
        <v>263</v>
      </c>
      <c r="D159" s="22"/>
      <c r="E159" s="78"/>
      <c r="F159" s="78"/>
    </row>
    <row r="160" spans="2:6">
      <c r="B160" s="22"/>
      <c r="C160" s="238"/>
      <c r="D160" s="22"/>
      <c r="E160" s="78"/>
      <c r="F160" s="78"/>
    </row>
    <row r="161" spans="2:6">
      <c r="B161" s="21" t="s">
        <v>105</v>
      </c>
      <c r="C161" s="238"/>
      <c r="D161" s="21"/>
      <c r="E161" s="78"/>
      <c r="F161" s="78"/>
    </row>
    <row r="162" spans="2:6">
      <c r="B162" s="22" t="s">
        <v>106</v>
      </c>
      <c r="C162" s="228" t="s">
        <v>1</v>
      </c>
      <c r="D162" s="22"/>
      <c r="E162" s="78"/>
      <c r="F162" s="78"/>
    </row>
    <row r="163" spans="2:6">
      <c r="B163" s="22" t="s">
        <v>107</v>
      </c>
      <c r="C163" s="228" t="s">
        <v>1</v>
      </c>
      <c r="D163" s="22"/>
      <c r="E163" s="78"/>
      <c r="F163" s="78"/>
    </row>
    <row r="164" spans="2:6">
      <c r="B164" s="22" t="s">
        <v>108</v>
      </c>
      <c r="C164" s="228" t="s">
        <v>1</v>
      </c>
      <c r="D164" s="22"/>
      <c r="E164" s="78"/>
      <c r="F164" s="78"/>
    </row>
    <row r="165" spans="2:6">
      <c r="B165" s="22" t="s">
        <v>109</v>
      </c>
      <c r="C165" s="228" t="s">
        <v>1</v>
      </c>
      <c r="D165" s="22"/>
      <c r="E165" s="78"/>
      <c r="F165" s="78"/>
    </row>
    <row r="166" spans="2:6">
      <c r="B166" s="22" t="s">
        <v>202</v>
      </c>
      <c r="C166" s="228" t="s">
        <v>2</v>
      </c>
      <c r="D166" s="22"/>
      <c r="E166" s="78"/>
      <c r="F166" s="78"/>
    </row>
    <row r="167" spans="2:6">
      <c r="B167" s="22"/>
      <c r="C167" s="239"/>
      <c r="D167" s="22"/>
      <c r="E167" s="78"/>
      <c r="F167" s="78"/>
    </row>
    <row r="168" spans="2:6">
      <c r="B168" s="21" t="s">
        <v>110</v>
      </c>
      <c r="C168" s="239"/>
      <c r="D168" s="21"/>
      <c r="E168" s="78"/>
      <c r="F168" s="78"/>
    </row>
    <row r="169" spans="2:6">
      <c r="B169" s="22" t="s">
        <v>111</v>
      </c>
      <c r="C169" s="228" t="s">
        <v>1</v>
      </c>
      <c r="D169" s="22"/>
      <c r="E169" s="78"/>
      <c r="F169" s="78"/>
    </row>
    <row r="170" spans="2:6">
      <c r="B170" s="22" t="s">
        <v>112</v>
      </c>
      <c r="C170" s="228" t="s">
        <v>1</v>
      </c>
      <c r="D170" s="22"/>
      <c r="E170" s="78"/>
      <c r="F170" s="78"/>
    </row>
    <row r="171" spans="2:6">
      <c r="B171" s="22" t="s">
        <v>113</v>
      </c>
      <c r="C171" s="228" t="s">
        <v>263</v>
      </c>
      <c r="D171" s="22"/>
      <c r="E171" s="78"/>
      <c r="F171" s="78"/>
    </row>
    <row r="172" spans="2:6">
      <c r="B172" s="22" t="s">
        <v>114</v>
      </c>
      <c r="C172" s="228" t="s">
        <v>1</v>
      </c>
      <c r="D172" s="22"/>
      <c r="E172" s="78"/>
      <c r="F172" s="78"/>
    </row>
    <row r="173" spans="2:6">
      <c r="B173" s="22" t="s">
        <v>115</v>
      </c>
      <c r="C173" s="228" t="s">
        <v>1</v>
      </c>
      <c r="D173" s="22"/>
      <c r="E173" s="78"/>
      <c r="F173" s="78"/>
    </row>
    <row r="174" spans="2:6">
      <c r="B174" s="22" t="s">
        <v>240</v>
      </c>
      <c r="C174" s="228" t="s">
        <v>1</v>
      </c>
      <c r="D174" s="22"/>
      <c r="E174" s="78"/>
      <c r="F174" s="78"/>
    </row>
    <row r="175" spans="2:6">
      <c r="B175" s="22" t="s">
        <v>117</v>
      </c>
      <c r="C175" s="228" t="s">
        <v>3</v>
      </c>
      <c r="D175" s="22"/>
      <c r="E175" s="78"/>
      <c r="F175" s="78"/>
    </row>
    <row r="176" spans="2:6">
      <c r="B176" s="22" t="s">
        <v>118</v>
      </c>
      <c r="C176" s="239"/>
      <c r="D176" s="22"/>
      <c r="E176" s="78"/>
      <c r="F176" s="78"/>
    </row>
    <row r="177" spans="2:6">
      <c r="B177" s="22" t="s">
        <v>241</v>
      </c>
      <c r="C177" s="228" t="s">
        <v>2</v>
      </c>
      <c r="D177" s="22"/>
      <c r="E177" s="78"/>
      <c r="F177" s="78"/>
    </row>
    <row r="178" spans="2:6">
      <c r="B178" s="22" t="s">
        <v>242</v>
      </c>
      <c r="C178" s="228" t="s">
        <v>1</v>
      </c>
      <c r="D178" s="22"/>
      <c r="E178" s="78"/>
      <c r="F178" s="78"/>
    </row>
    <row r="179" spans="2:6">
      <c r="B179" s="22" t="s">
        <v>243</v>
      </c>
      <c r="C179" s="228" t="s">
        <v>1</v>
      </c>
      <c r="D179" s="22"/>
      <c r="E179" s="78"/>
      <c r="F179" s="78"/>
    </row>
    <row r="180" spans="2:6">
      <c r="B180" s="22" t="s">
        <v>244</v>
      </c>
      <c r="C180" s="228" t="s">
        <v>1</v>
      </c>
      <c r="D180" s="22"/>
      <c r="E180" s="78"/>
      <c r="F180" s="78"/>
    </row>
    <row r="181" spans="2:6">
      <c r="B181" s="22" t="s">
        <v>245</v>
      </c>
      <c r="C181" s="228" t="s">
        <v>2</v>
      </c>
      <c r="D181" s="22"/>
      <c r="E181" s="78"/>
      <c r="F181" s="78"/>
    </row>
    <row r="182" spans="2:6">
      <c r="B182" s="22" t="s">
        <v>246</v>
      </c>
      <c r="C182" s="228" t="s">
        <v>263</v>
      </c>
      <c r="D182" s="22"/>
      <c r="E182" s="78"/>
      <c r="F182" s="78"/>
    </row>
    <row r="183" spans="2:6">
      <c r="B183" s="22" t="s">
        <v>247</v>
      </c>
      <c r="C183" s="228" t="s">
        <v>263</v>
      </c>
      <c r="D183" s="22"/>
      <c r="E183" s="78"/>
      <c r="F183" s="78"/>
    </row>
    <row r="184" spans="2:6">
      <c r="B184" s="22" t="s">
        <v>248</v>
      </c>
      <c r="C184" s="228" t="s">
        <v>263</v>
      </c>
      <c r="D184" s="22"/>
      <c r="E184" s="78"/>
      <c r="F184" s="78"/>
    </row>
    <row r="185" spans="2:6">
      <c r="B185" s="22" t="s">
        <v>249</v>
      </c>
      <c r="C185" s="228" t="s">
        <v>1</v>
      </c>
      <c r="D185" s="22"/>
      <c r="E185" s="78"/>
      <c r="F185" s="78"/>
    </row>
    <row r="186" spans="2:6">
      <c r="B186" s="5"/>
      <c r="C186" s="239"/>
      <c r="D186" s="5"/>
      <c r="E186" s="78"/>
      <c r="F186" s="78"/>
    </row>
    <row r="187" spans="2:6">
      <c r="B187" s="21" t="s">
        <v>128</v>
      </c>
      <c r="C187" s="239"/>
      <c r="D187" s="21"/>
      <c r="E187" s="78"/>
      <c r="F187" s="78"/>
    </row>
    <row r="188" spans="2:6">
      <c r="B188" s="22" t="s">
        <v>129</v>
      </c>
      <c r="C188" s="228" t="s">
        <v>263</v>
      </c>
      <c r="D188" s="22"/>
      <c r="E188" s="78"/>
      <c r="F188" s="78"/>
    </row>
    <row r="189" spans="2:6">
      <c r="B189" s="22" t="s">
        <v>130</v>
      </c>
      <c r="C189" s="228" t="s">
        <v>263</v>
      </c>
      <c r="D189" s="22"/>
      <c r="E189" s="78"/>
      <c r="F189" s="78"/>
    </row>
    <row r="190" spans="2:6">
      <c r="B190" s="22" t="s">
        <v>308</v>
      </c>
      <c r="C190" s="228" t="s">
        <v>1</v>
      </c>
      <c r="D190" s="22"/>
      <c r="E190" s="78"/>
      <c r="F190" s="78"/>
    </row>
    <row r="191" spans="2:6">
      <c r="B191" s="22" t="s">
        <v>184</v>
      </c>
      <c r="C191" s="228" t="s">
        <v>263</v>
      </c>
      <c r="D191" s="22"/>
      <c r="E191" s="78"/>
      <c r="F191" s="78"/>
    </row>
    <row r="192" spans="2:6">
      <c r="B192" s="22" t="s">
        <v>131</v>
      </c>
      <c r="C192" s="228" t="s">
        <v>2</v>
      </c>
      <c r="D192" s="22"/>
      <c r="E192" s="78"/>
      <c r="F192" s="78"/>
    </row>
    <row r="193" spans="2:6">
      <c r="B193" s="22"/>
      <c r="C193" s="239"/>
      <c r="D193" s="22"/>
      <c r="E193" s="78"/>
      <c r="F193" s="78"/>
    </row>
    <row r="194" spans="2:6">
      <c r="B194" s="21" t="s">
        <v>132</v>
      </c>
      <c r="C194" s="239"/>
      <c r="D194" s="21"/>
      <c r="E194" s="78"/>
      <c r="F194" s="78"/>
    </row>
    <row r="195" spans="2:6">
      <c r="B195" s="22" t="s">
        <v>133</v>
      </c>
      <c r="C195" s="228" t="s">
        <v>1</v>
      </c>
      <c r="D195" s="22"/>
      <c r="E195" s="78"/>
      <c r="F195" s="78"/>
    </row>
    <row r="196" spans="2:6">
      <c r="B196" s="22" t="s">
        <v>134</v>
      </c>
      <c r="C196" s="228" t="s">
        <v>1</v>
      </c>
      <c r="D196" s="22"/>
      <c r="E196" s="78"/>
      <c r="F196" s="78"/>
    </row>
    <row r="197" spans="2:6">
      <c r="B197" s="22"/>
      <c r="C197" s="238"/>
      <c r="D197" s="22"/>
      <c r="E197" s="78"/>
      <c r="F197" s="78"/>
    </row>
    <row r="198" spans="2:6">
      <c r="B198" s="17" t="s">
        <v>135</v>
      </c>
      <c r="C198" s="240"/>
      <c r="D198" s="17"/>
      <c r="E198" s="78"/>
      <c r="F198" s="78"/>
    </row>
    <row r="199" spans="2:6">
      <c r="B199" s="18" t="s">
        <v>136</v>
      </c>
      <c r="C199" s="241"/>
      <c r="D199" s="18"/>
      <c r="E199" s="81"/>
      <c r="F199" s="78"/>
    </row>
    <row r="200" spans="2:6">
      <c r="B200" s="19" t="s">
        <v>251</v>
      </c>
      <c r="C200" s="228" t="s">
        <v>2</v>
      </c>
      <c r="D200" s="19"/>
      <c r="E200" s="81"/>
      <c r="F200" s="78"/>
    </row>
    <row r="201" spans="2:6">
      <c r="B201" s="19" t="s">
        <v>137</v>
      </c>
      <c r="C201" s="228" t="s">
        <v>1</v>
      </c>
      <c r="D201" s="19"/>
      <c r="E201" s="81"/>
      <c r="F201" s="78"/>
    </row>
    <row r="202" spans="2:6">
      <c r="B202" s="19" t="s">
        <v>138</v>
      </c>
      <c r="C202" s="228" t="s">
        <v>263</v>
      </c>
      <c r="D202" s="19"/>
      <c r="E202" s="78"/>
      <c r="F202" s="78"/>
    </row>
    <row r="203" spans="2:6">
      <c r="B203" s="19" t="s">
        <v>139</v>
      </c>
      <c r="C203" s="228" t="s">
        <v>3</v>
      </c>
      <c r="D203" s="19"/>
      <c r="E203" s="81"/>
      <c r="F203" s="78"/>
    </row>
    <row r="204" spans="2:6">
      <c r="B204" s="19" t="s">
        <v>142</v>
      </c>
      <c r="C204" s="228" t="s">
        <v>1</v>
      </c>
      <c r="D204" s="19"/>
      <c r="E204" s="81"/>
      <c r="F204" s="78"/>
    </row>
    <row r="205" spans="2:6">
      <c r="B205" s="19" t="s">
        <v>169</v>
      </c>
      <c r="C205" s="228" t="s">
        <v>1</v>
      </c>
      <c r="D205" s="19"/>
      <c r="E205" s="81"/>
      <c r="F205" s="78"/>
    </row>
    <row r="206" spans="2:6">
      <c r="B206" s="19"/>
      <c r="C206" s="241"/>
      <c r="D206" s="19"/>
      <c r="E206" s="81"/>
      <c r="F206" s="78"/>
    </row>
    <row r="207" spans="2:6">
      <c r="B207" s="18" t="s">
        <v>140</v>
      </c>
      <c r="C207" s="241"/>
      <c r="D207" s="18"/>
      <c r="E207" s="81"/>
      <c r="F207" s="78"/>
    </row>
    <row r="208" spans="2:6">
      <c r="B208" s="19" t="s">
        <v>141</v>
      </c>
      <c r="C208" s="228" t="s">
        <v>3</v>
      </c>
      <c r="D208" s="19"/>
      <c r="E208" s="81"/>
      <c r="F208" s="78"/>
    </row>
    <row r="209" spans="2:6">
      <c r="B209" s="19" t="s">
        <v>143</v>
      </c>
      <c r="C209" s="228" t="s">
        <v>1</v>
      </c>
      <c r="D209" s="19"/>
      <c r="E209" s="81"/>
      <c r="F209" s="78"/>
    </row>
    <row r="210" spans="2:6">
      <c r="B210" s="19" t="s">
        <v>144</v>
      </c>
      <c r="C210" s="228" t="s">
        <v>263</v>
      </c>
      <c r="D210" s="19"/>
      <c r="E210" s="81"/>
      <c r="F210" s="78"/>
    </row>
    <row r="211" spans="2:6">
      <c r="B211" s="19" t="s">
        <v>145</v>
      </c>
      <c r="C211" s="228" t="s">
        <v>1</v>
      </c>
      <c r="D211" s="19"/>
      <c r="E211" s="81"/>
      <c r="F211" s="78"/>
    </row>
    <row r="212" spans="2:6">
      <c r="B212" s="19" t="s">
        <v>252</v>
      </c>
      <c r="C212" s="228" t="s">
        <v>263</v>
      </c>
      <c r="D212" s="19"/>
      <c r="E212" s="81"/>
      <c r="F212" s="78"/>
    </row>
    <row r="213" spans="2:6">
      <c r="B213" s="19" t="s">
        <v>29</v>
      </c>
      <c r="C213" s="228" t="s">
        <v>263</v>
      </c>
      <c r="D213" s="19"/>
      <c r="E213" s="81"/>
      <c r="F213" s="78"/>
    </row>
    <row r="214" spans="2:6">
      <c r="B214" s="19" t="s">
        <v>238</v>
      </c>
      <c r="C214" s="228" t="s">
        <v>1</v>
      </c>
      <c r="D214" s="19"/>
      <c r="E214" s="81"/>
      <c r="F214" s="78"/>
    </row>
    <row r="215" spans="2:6">
      <c r="B215" s="19" t="s">
        <v>155</v>
      </c>
      <c r="C215" s="228" t="s">
        <v>3</v>
      </c>
      <c r="D215" s="19"/>
      <c r="E215" s="81"/>
      <c r="F215" s="78"/>
    </row>
    <row r="216" spans="2:6">
      <c r="B216" s="19" t="s">
        <v>83</v>
      </c>
      <c r="C216" s="228" t="s">
        <v>1</v>
      </c>
      <c r="D216" s="19"/>
      <c r="E216" s="81"/>
      <c r="F216" s="78"/>
    </row>
    <row r="217" spans="2:6">
      <c r="B217" s="19" t="s">
        <v>147</v>
      </c>
      <c r="C217" s="228" t="s">
        <v>1</v>
      </c>
      <c r="D217" s="19"/>
      <c r="E217" s="81"/>
      <c r="F217" s="78"/>
    </row>
    <row r="218" spans="2:6">
      <c r="B218" s="19" t="s">
        <v>62</v>
      </c>
      <c r="C218" s="228" t="s">
        <v>2</v>
      </c>
      <c r="D218" s="19"/>
      <c r="E218" s="81"/>
      <c r="F218" s="78"/>
    </row>
    <row r="219" spans="2:6">
      <c r="B219" s="19" t="s">
        <v>239</v>
      </c>
      <c r="C219" s="228" t="s">
        <v>1</v>
      </c>
      <c r="D219" s="19"/>
      <c r="E219" s="81"/>
      <c r="F219" s="78"/>
    </row>
    <row r="220" spans="2:6">
      <c r="B220" s="19"/>
      <c r="C220" s="241"/>
      <c r="D220" s="19"/>
      <c r="E220" s="81"/>
      <c r="F220" s="78"/>
    </row>
    <row r="221" spans="2:6">
      <c r="B221" s="18" t="s">
        <v>148</v>
      </c>
      <c r="C221" s="241"/>
      <c r="D221" s="18"/>
      <c r="E221" s="81"/>
      <c r="F221" s="78"/>
    </row>
    <row r="222" spans="2:6">
      <c r="B222" s="19" t="s">
        <v>149</v>
      </c>
      <c r="C222" s="228" t="s">
        <v>1</v>
      </c>
      <c r="D222" s="19"/>
      <c r="E222" s="81"/>
      <c r="F222" s="78"/>
    </row>
    <row r="223" spans="2:6">
      <c r="B223" s="19" t="s">
        <v>150</v>
      </c>
      <c r="C223" s="228" t="s">
        <v>1</v>
      </c>
      <c r="D223" s="19"/>
      <c r="E223" s="81"/>
      <c r="F223" s="78"/>
    </row>
    <row r="224" spans="2:6">
      <c r="B224" s="19"/>
      <c r="C224" s="241"/>
      <c r="D224" s="19"/>
      <c r="E224" s="81"/>
      <c r="F224" s="78"/>
    </row>
    <row r="225" spans="2:6">
      <c r="B225" s="18" t="s">
        <v>151</v>
      </c>
      <c r="C225" s="241"/>
      <c r="D225" s="18"/>
      <c r="E225" s="81"/>
      <c r="F225" s="78"/>
    </row>
    <row r="226" spans="2:6">
      <c r="B226" s="19" t="s">
        <v>152</v>
      </c>
      <c r="C226" s="228" t="s">
        <v>1</v>
      </c>
      <c r="D226" s="19"/>
      <c r="E226" s="81"/>
      <c r="F226" s="78"/>
    </row>
    <row r="227" spans="2:6">
      <c r="B227" s="19" t="s">
        <v>153</v>
      </c>
      <c r="C227" s="228" t="s">
        <v>1</v>
      </c>
      <c r="D227" s="19"/>
      <c r="E227" s="81"/>
      <c r="F227" s="78"/>
    </row>
    <row r="228" spans="2:6">
      <c r="B228" s="19"/>
      <c r="C228" s="241"/>
      <c r="D228" s="19"/>
      <c r="E228" s="81"/>
      <c r="F228" s="78"/>
    </row>
    <row r="229" spans="2:6" s="20" customFormat="1">
      <c r="B229" s="82"/>
      <c r="C229" s="243"/>
      <c r="D229" s="82"/>
      <c r="E229" s="82"/>
      <c r="F229" s="82"/>
    </row>
    <row r="230" spans="2:6">
      <c r="B230" s="7" t="s">
        <v>154</v>
      </c>
      <c r="C230" s="228" t="s">
        <v>1</v>
      </c>
      <c r="D230" s="7"/>
      <c r="E230" s="82"/>
      <c r="F230" s="82"/>
    </row>
    <row r="231" spans="2:6" s="20" customFormat="1">
      <c r="B231" s="82"/>
      <c r="C231" s="243"/>
      <c r="D231" s="82"/>
      <c r="E231" s="82"/>
      <c r="F231" s="82"/>
    </row>
    <row r="232" spans="2:6" s="20" customFormat="1">
      <c r="C232" s="228"/>
    </row>
    <row r="233" spans="2:6" s="20" customFormat="1">
      <c r="C233" s="242"/>
    </row>
    <row r="234" spans="2:6" s="20" customFormat="1">
      <c r="C234" s="242"/>
    </row>
    <row r="235" spans="2:6" s="20" customFormat="1">
      <c r="C235" s="242"/>
    </row>
    <row r="236" spans="2:6" s="20" customFormat="1">
      <c r="C236" s="242"/>
    </row>
    <row r="237" spans="2:6" s="20" customFormat="1">
      <c r="C237" s="242"/>
    </row>
    <row r="238" spans="2:6" s="20" customFormat="1">
      <c r="C238" s="242"/>
    </row>
    <row r="239" spans="2:6" s="20" customFormat="1">
      <c r="C239" s="242"/>
    </row>
    <row r="240" spans="2:6" s="20" customFormat="1">
      <c r="C240" s="242"/>
    </row>
    <row r="241" s="20" customFormat="1"/>
    <row r="242" s="20" customFormat="1"/>
    <row r="243" s="20" customFormat="1"/>
    <row r="244" s="20" customFormat="1"/>
    <row r="245" s="20" customFormat="1"/>
    <row r="246" s="20" customFormat="1"/>
    <row r="247" s="20" customFormat="1"/>
    <row r="248" s="20" customFormat="1"/>
    <row r="249" s="20" customFormat="1"/>
    <row r="250" s="20" customFormat="1"/>
    <row r="251" s="20" customFormat="1"/>
    <row r="252" s="20" customFormat="1"/>
    <row r="253" s="20" customFormat="1"/>
    <row r="254" s="20" customFormat="1"/>
    <row r="255" s="20" customFormat="1"/>
    <row r="256" s="20" customFormat="1"/>
    <row r="257" spans="2:4" s="20" customFormat="1">
      <c r="C257" s="242"/>
    </row>
    <row r="258" spans="2:4" s="20" customFormat="1">
      <c r="C258" s="242"/>
    </row>
    <row r="259" spans="2:4" s="20" customFormat="1">
      <c r="C259" s="242"/>
    </row>
    <row r="260" spans="2:4">
      <c r="B260" s="20"/>
      <c r="C260" s="242"/>
      <c r="D260" s="20"/>
    </row>
    <row r="261" spans="2:4">
      <c r="B261" s="20"/>
      <c r="C261" s="242"/>
      <c r="D261" s="20"/>
    </row>
    <row r="262" spans="2:4">
      <c r="B262" s="20"/>
      <c r="C262" s="242"/>
      <c r="D262" s="20"/>
    </row>
    <row r="263" spans="2:4">
      <c r="B263" s="20"/>
      <c r="C263" s="242"/>
      <c r="D263" s="20"/>
    </row>
    <row r="264" spans="2:4">
      <c r="B264" s="20"/>
      <c r="C264" s="242"/>
      <c r="D264" s="20"/>
    </row>
    <row r="265" spans="2:4">
      <c r="B265" s="20"/>
      <c r="C265" s="242"/>
      <c r="D265" s="20"/>
    </row>
    <row r="266" spans="2:4">
      <c r="B266" s="20"/>
      <c r="C266" s="242"/>
      <c r="D266" s="20"/>
    </row>
    <row r="267" spans="2:4">
      <c r="B267" s="20"/>
      <c r="C267" s="242"/>
      <c r="D267" s="20"/>
    </row>
    <row r="268" spans="2:4">
      <c r="B268" s="20"/>
      <c r="C268" s="242"/>
      <c r="D268" s="20"/>
    </row>
    <row r="269" spans="2:4">
      <c r="B269" s="20"/>
      <c r="C269" s="242"/>
      <c r="D269" s="20"/>
    </row>
    <row r="270" spans="2:4">
      <c r="B270" s="20"/>
      <c r="C270" s="242"/>
      <c r="D270" s="20"/>
    </row>
    <row r="271" spans="2:4">
      <c r="B271" s="20"/>
      <c r="C271" s="242"/>
      <c r="D271" s="20"/>
    </row>
    <row r="272" spans="2:4">
      <c r="B272" s="20"/>
      <c r="C272" s="242"/>
      <c r="D272" s="20"/>
    </row>
    <row r="273" spans="2:4">
      <c r="B273" s="20"/>
      <c r="C273" s="242"/>
      <c r="D273" s="20"/>
    </row>
    <row r="274" spans="2:4">
      <c r="B274" s="20"/>
      <c r="C274" s="242"/>
      <c r="D274" s="20"/>
    </row>
    <row r="275" spans="2:4">
      <c r="B275" s="20"/>
      <c r="C275" s="242"/>
      <c r="D275" s="20"/>
    </row>
    <row r="276" spans="2:4">
      <c r="B276" s="20"/>
      <c r="C276" s="242"/>
      <c r="D276" s="20"/>
    </row>
    <row r="277" spans="2:4">
      <c r="B277" s="20"/>
      <c r="C277" s="242"/>
      <c r="D277" s="20"/>
    </row>
    <row r="278" spans="2:4">
      <c r="B278" s="20"/>
      <c r="C278" s="242"/>
      <c r="D278" s="20"/>
    </row>
    <row r="279" spans="2:4">
      <c r="B279" s="20"/>
      <c r="C279" s="242"/>
      <c r="D279" s="20"/>
    </row>
    <row r="280" spans="2:4">
      <c r="B280" s="20"/>
      <c r="C280" s="242"/>
      <c r="D280" s="20"/>
    </row>
    <row r="281" spans="2:4">
      <c r="B281" s="20"/>
      <c r="C281" s="242"/>
      <c r="D281" s="20"/>
    </row>
    <row r="282" spans="2:4">
      <c r="B282" s="20"/>
      <c r="C282" s="242"/>
      <c r="D282" s="20"/>
    </row>
    <row r="283" spans="2:4">
      <c r="B283" s="20"/>
      <c r="C283" s="242"/>
      <c r="D283" s="20"/>
    </row>
    <row r="284" spans="2:4">
      <c r="B284" s="20"/>
      <c r="C284" s="242"/>
      <c r="D284" s="20"/>
    </row>
    <row r="285" spans="2:4">
      <c r="B285" s="20"/>
      <c r="C285" s="242"/>
      <c r="D285" s="20"/>
    </row>
    <row r="286" spans="2:4">
      <c r="B286" s="20"/>
      <c r="C286" s="242"/>
      <c r="D286" s="20"/>
    </row>
    <row r="287" spans="2:4">
      <c r="B287" s="20"/>
      <c r="C287" s="242"/>
      <c r="D287" s="20"/>
    </row>
    <row r="288" spans="2:4">
      <c r="B288" s="20"/>
      <c r="C288" s="242"/>
      <c r="D288" s="20"/>
    </row>
    <row r="289" spans="2:4">
      <c r="B289" s="20"/>
      <c r="C289" s="242"/>
      <c r="D289" s="20"/>
    </row>
    <row r="290" spans="2:4">
      <c r="B290" s="20"/>
      <c r="C290" s="242"/>
      <c r="D290" s="20"/>
    </row>
    <row r="291" spans="2:4">
      <c r="B291" s="20"/>
      <c r="C291" s="242"/>
      <c r="D291" s="20"/>
    </row>
    <row r="292" spans="2:4">
      <c r="B292" s="20"/>
      <c r="C292" s="242"/>
      <c r="D292" s="20"/>
    </row>
    <row r="293" spans="2:4">
      <c r="B293" s="20"/>
      <c r="C293" s="242"/>
      <c r="D293" s="20"/>
    </row>
    <row r="294" spans="2:4">
      <c r="B294" s="20"/>
      <c r="C294" s="242"/>
      <c r="D294" s="20"/>
    </row>
    <row r="295" spans="2:4">
      <c r="B295" s="20"/>
      <c r="C295" s="242"/>
      <c r="D295" s="20"/>
    </row>
    <row r="296" spans="2:4">
      <c r="B296" s="20"/>
      <c r="C296" s="242"/>
      <c r="D296" s="20"/>
    </row>
    <row r="297" spans="2:4">
      <c r="B297" s="20"/>
      <c r="C297" s="242"/>
      <c r="D297" s="20"/>
    </row>
    <row r="298" spans="2:4">
      <c r="B298" s="20"/>
      <c r="C298" s="242"/>
      <c r="D298" s="20"/>
    </row>
    <row r="299" spans="2:4">
      <c r="B299" s="20"/>
      <c r="C299" s="242"/>
      <c r="D299" s="20"/>
    </row>
    <row r="300" spans="2:4">
      <c r="B300" s="20"/>
      <c r="C300" s="242"/>
      <c r="D300" s="20"/>
    </row>
    <row r="301" spans="2:4">
      <c r="B301" s="20"/>
      <c r="C301" s="242"/>
      <c r="D301" s="20"/>
    </row>
    <row r="302" spans="2:4">
      <c r="B302" s="20"/>
      <c r="C302" s="242"/>
      <c r="D302" s="20"/>
    </row>
    <row r="303" spans="2:4">
      <c r="B303" s="20"/>
      <c r="C303" s="242"/>
      <c r="D303" s="20"/>
    </row>
    <row r="304" spans="2:4">
      <c r="B304" s="20"/>
      <c r="C304" s="242"/>
      <c r="D304" s="20"/>
    </row>
    <row r="305" spans="2:4">
      <c r="B305" s="20"/>
      <c r="C305" s="242"/>
      <c r="D305" s="20"/>
    </row>
    <row r="306" spans="2:4">
      <c r="B306" s="20"/>
      <c r="C306" s="242"/>
      <c r="D306" s="20"/>
    </row>
    <row r="307" spans="2:4">
      <c r="B307" s="20"/>
      <c r="C307" s="242"/>
      <c r="D307" s="20"/>
    </row>
    <row r="308" spans="2:4">
      <c r="B308" s="20"/>
      <c r="C308" s="242"/>
      <c r="D308" s="20"/>
    </row>
    <row r="309" spans="2:4">
      <c r="B309" s="20"/>
      <c r="C309" s="242"/>
      <c r="D309" s="20"/>
    </row>
    <row r="310" spans="2:4">
      <c r="B310" s="20"/>
      <c r="C310" s="242"/>
      <c r="D310" s="20"/>
    </row>
    <row r="311" spans="2:4">
      <c r="B311" s="20"/>
      <c r="C311" s="242"/>
      <c r="D311" s="20"/>
    </row>
    <row r="312" spans="2:4">
      <c r="B312" s="20"/>
      <c r="C312" s="242"/>
      <c r="D312" s="20"/>
    </row>
    <row r="313" spans="2:4">
      <c r="B313" s="20"/>
      <c r="C313" s="242"/>
      <c r="D313" s="20"/>
    </row>
    <row r="314" spans="2:4">
      <c r="B314" s="20"/>
      <c r="C314" s="242"/>
      <c r="D314" s="20"/>
    </row>
    <row r="315" spans="2:4">
      <c r="B315" s="20"/>
      <c r="C315" s="242"/>
      <c r="D315" s="20"/>
    </row>
    <row r="316" spans="2:4">
      <c r="B316" s="20"/>
      <c r="C316" s="242"/>
      <c r="D316" s="20"/>
    </row>
    <row r="317" spans="2:4">
      <c r="B317" s="20"/>
      <c r="C317" s="242"/>
      <c r="D317" s="20"/>
    </row>
    <row r="318" spans="2:4">
      <c r="B318" s="20"/>
      <c r="C318" s="242"/>
      <c r="D318" s="20"/>
    </row>
    <row r="319" spans="2:4">
      <c r="B319" s="20"/>
      <c r="C319" s="242"/>
      <c r="D319" s="20"/>
    </row>
    <row r="320" spans="2:4">
      <c r="B320" s="20"/>
      <c r="C320" s="242"/>
      <c r="D320" s="20"/>
    </row>
    <row r="321" spans="2:4">
      <c r="B321" s="20"/>
      <c r="C321" s="242"/>
      <c r="D321" s="20"/>
    </row>
    <row r="322" spans="2:4">
      <c r="B322" s="20"/>
      <c r="C322" s="242"/>
      <c r="D322" s="20"/>
    </row>
    <row r="323" spans="2:4">
      <c r="B323" s="20"/>
      <c r="C323" s="242"/>
      <c r="D323" s="20"/>
    </row>
    <row r="324" spans="2:4">
      <c r="B324" s="20"/>
      <c r="C324" s="242"/>
      <c r="D324" s="20"/>
    </row>
    <row r="325" spans="2:4">
      <c r="B325" s="20"/>
      <c r="C325" s="242"/>
      <c r="D325" s="20"/>
    </row>
    <row r="326" spans="2:4">
      <c r="B326" s="20"/>
      <c r="C326" s="242"/>
      <c r="D326" s="20"/>
    </row>
    <row r="327" spans="2:4">
      <c r="B327" s="20"/>
      <c r="C327" s="242"/>
      <c r="D327" s="20"/>
    </row>
    <row r="328" spans="2:4">
      <c r="B328" s="20"/>
      <c r="C328" s="242"/>
      <c r="D328" s="20"/>
    </row>
    <row r="329" spans="2:4">
      <c r="B329" s="20"/>
      <c r="C329" s="242"/>
      <c r="D329" s="20"/>
    </row>
    <row r="330" spans="2:4">
      <c r="B330" s="20"/>
      <c r="C330" s="242"/>
      <c r="D330" s="20"/>
    </row>
    <row r="331" spans="2:4">
      <c r="B331" s="20"/>
      <c r="C331" s="242"/>
      <c r="D331" s="20"/>
    </row>
    <row r="332" spans="2:4">
      <c r="B332" s="20"/>
      <c r="C332" s="242"/>
      <c r="D332" s="20"/>
    </row>
    <row r="333" spans="2:4">
      <c r="B333" s="20"/>
      <c r="C333" s="242"/>
      <c r="D333" s="20"/>
    </row>
    <row r="334" spans="2:4">
      <c r="B334" s="20"/>
      <c r="C334" s="242"/>
      <c r="D334" s="20"/>
    </row>
    <row r="335" spans="2:4">
      <c r="B335" s="20"/>
      <c r="C335" s="242"/>
      <c r="D335" s="20"/>
    </row>
    <row r="336" spans="2:4">
      <c r="B336" s="20"/>
      <c r="C336" s="242"/>
      <c r="D336" s="20"/>
    </row>
    <row r="337" spans="2:4">
      <c r="B337" s="20"/>
      <c r="C337" s="242"/>
      <c r="D337" s="20"/>
    </row>
    <row r="338" spans="2:4">
      <c r="B338" s="20"/>
      <c r="C338" s="242"/>
      <c r="D338" s="20"/>
    </row>
    <row r="339" spans="2:4">
      <c r="B339" s="20"/>
      <c r="C339" s="242"/>
      <c r="D339" s="20"/>
    </row>
    <row r="340" spans="2:4">
      <c r="B340" s="20"/>
      <c r="C340" s="242"/>
      <c r="D340" s="20"/>
    </row>
    <row r="341" spans="2:4">
      <c r="B341" s="20"/>
      <c r="C341" s="242"/>
      <c r="D341" s="20"/>
    </row>
    <row r="342" spans="2:4">
      <c r="B342" s="20"/>
      <c r="C342" s="242"/>
      <c r="D342" s="20"/>
    </row>
    <row r="343" spans="2:4">
      <c r="B343" s="20"/>
      <c r="C343" s="242"/>
      <c r="D343" s="20"/>
    </row>
    <row r="344" spans="2:4">
      <c r="B344" s="20"/>
      <c r="C344" s="242"/>
      <c r="D344" s="20"/>
    </row>
    <row r="345" spans="2:4">
      <c r="B345" s="20"/>
      <c r="C345" s="242"/>
      <c r="D345" s="20"/>
    </row>
    <row r="346" spans="2:4">
      <c r="B346" s="20"/>
      <c r="C346" s="242"/>
      <c r="D346" s="20"/>
    </row>
    <row r="347" spans="2:4">
      <c r="B347" s="20"/>
      <c r="C347" s="242"/>
      <c r="D347" s="20"/>
    </row>
    <row r="348" spans="2:4">
      <c r="B348" s="20"/>
      <c r="C348" s="242"/>
      <c r="D348" s="20"/>
    </row>
    <row r="349" spans="2:4">
      <c r="B349" s="20"/>
      <c r="C349" s="242"/>
      <c r="D349" s="20"/>
    </row>
    <row r="350" spans="2:4">
      <c r="B350" s="20"/>
      <c r="C350" s="242"/>
      <c r="D350" s="20"/>
    </row>
    <row r="351" spans="2:4">
      <c r="B351" s="20"/>
      <c r="C351" s="242"/>
      <c r="D351" s="20"/>
    </row>
    <row r="352" spans="2:4">
      <c r="B352" s="20"/>
      <c r="C352" s="242"/>
      <c r="D352" s="20"/>
    </row>
    <row r="353" spans="2:4">
      <c r="B353" s="20"/>
      <c r="C353" s="242"/>
      <c r="D353" s="20"/>
    </row>
    <row r="354" spans="2:4">
      <c r="B354" s="20"/>
      <c r="C354" s="242"/>
      <c r="D354" s="20"/>
    </row>
    <row r="355" spans="2:4">
      <c r="B355" s="20"/>
      <c r="C355" s="242"/>
      <c r="D355" s="20"/>
    </row>
    <row r="356" spans="2:4">
      <c r="B356" s="20"/>
      <c r="C356" s="242"/>
      <c r="D356" s="20"/>
    </row>
    <row r="357" spans="2:4">
      <c r="B357" s="20"/>
      <c r="C357" s="242"/>
      <c r="D357" s="20"/>
    </row>
    <row r="358" spans="2:4">
      <c r="B358" s="20"/>
      <c r="C358" s="242"/>
      <c r="D358" s="20"/>
    </row>
    <row r="359" spans="2:4">
      <c r="B359" s="20"/>
      <c r="C359" s="242"/>
      <c r="D359" s="20"/>
    </row>
    <row r="360" spans="2:4">
      <c r="B360" s="20"/>
      <c r="C360" s="242"/>
      <c r="D360" s="20"/>
    </row>
    <row r="361" spans="2:4">
      <c r="B361" s="20"/>
      <c r="C361" s="242"/>
      <c r="D361" s="20"/>
    </row>
    <row r="362" spans="2:4">
      <c r="B362" s="20"/>
      <c r="C362" s="242"/>
      <c r="D362" s="20"/>
    </row>
    <row r="363" spans="2:4">
      <c r="B363" s="20"/>
      <c r="C363" s="242"/>
      <c r="D363" s="20"/>
    </row>
    <row r="364" spans="2:4">
      <c r="B364" s="20"/>
      <c r="C364" s="242"/>
      <c r="D364" s="20"/>
    </row>
    <row r="365" spans="2:4">
      <c r="B365" s="20"/>
      <c r="C365" s="242"/>
      <c r="D365" s="20"/>
    </row>
    <row r="366" spans="2:4">
      <c r="B366" s="20"/>
      <c r="C366" s="242"/>
      <c r="D366" s="20"/>
    </row>
    <row r="367" spans="2:4">
      <c r="B367" s="20"/>
      <c r="C367" s="242"/>
      <c r="D367" s="20"/>
    </row>
    <row r="368" spans="2:4">
      <c r="B368" s="20"/>
      <c r="C368" s="242"/>
      <c r="D368" s="20"/>
    </row>
    <row r="369" spans="2:4">
      <c r="B369" s="20"/>
      <c r="C369" s="242"/>
      <c r="D369" s="20"/>
    </row>
    <row r="370" spans="2:4">
      <c r="B370" s="20"/>
      <c r="C370" s="242"/>
      <c r="D370" s="20"/>
    </row>
    <row r="371" spans="2:4">
      <c r="B371" s="20"/>
      <c r="C371" s="242"/>
      <c r="D371" s="20"/>
    </row>
    <row r="372" spans="2:4">
      <c r="B372" s="20"/>
      <c r="C372" s="242"/>
      <c r="D372" s="20"/>
    </row>
    <row r="373" spans="2:4">
      <c r="B373" s="20"/>
      <c r="C373" s="242"/>
      <c r="D373" s="20"/>
    </row>
    <row r="374" spans="2:4">
      <c r="B374" s="20"/>
      <c r="C374" s="20"/>
      <c r="D374" s="20"/>
    </row>
    <row r="375" spans="2:4">
      <c r="B375" s="20"/>
      <c r="C375" s="20"/>
      <c r="D375" s="20"/>
    </row>
    <row r="376" spans="2:4">
      <c r="B376" s="20"/>
      <c r="C376" s="20"/>
      <c r="D376" s="20"/>
    </row>
    <row r="377" spans="2:4">
      <c r="B377" s="20"/>
      <c r="C377" s="20"/>
      <c r="D377" s="20"/>
    </row>
    <row r="378" spans="2:4">
      <c r="B378" s="20"/>
      <c r="C378" s="20"/>
      <c r="D378" s="20"/>
    </row>
    <row r="379" spans="2:4">
      <c r="B379" s="20"/>
      <c r="C379" s="20"/>
      <c r="D379" s="20"/>
    </row>
    <row r="380" spans="2:4">
      <c r="B380" s="20"/>
      <c r="C380" s="20"/>
      <c r="D380" s="20"/>
    </row>
    <row r="381" spans="2:4">
      <c r="B381" s="20"/>
      <c r="C381" s="20"/>
      <c r="D381" s="20"/>
    </row>
    <row r="382" spans="2:4">
      <c r="B382" s="20"/>
      <c r="C382" s="20"/>
      <c r="D382" s="20"/>
    </row>
    <row r="383" spans="2:4">
      <c r="B383" s="20"/>
      <c r="C383" s="20"/>
      <c r="D383" s="20"/>
    </row>
    <row r="384" spans="2:4">
      <c r="B384" s="20"/>
      <c r="C384" s="20"/>
      <c r="D384" s="20"/>
    </row>
    <row r="385" spans="2:4">
      <c r="B385" s="20"/>
      <c r="C385" s="20"/>
      <c r="D385" s="20"/>
    </row>
    <row r="386" spans="2:4">
      <c r="B386" s="20"/>
      <c r="C386" s="20"/>
      <c r="D386" s="20"/>
    </row>
    <row r="387" spans="2:4">
      <c r="B387" s="20"/>
      <c r="C387" s="20"/>
      <c r="D387" s="20"/>
    </row>
    <row r="388" spans="2:4">
      <c r="B388" s="20"/>
      <c r="C388" s="20"/>
      <c r="D388" s="20"/>
    </row>
    <row r="389" spans="2:4">
      <c r="B389" s="20"/>
      <c r="C389" s="20"/>
      <c r="D389" s="20"/>
    </row>
    <row r="390" spans="2:4">
      <c r="B390" s="20"/>
      <c r="C390" s="20"/>
      <c r="D390" s="20"/>
    </row>
    <row r="391" spans="2:4">
      <c r="B391" s="20"/>
      <c r="C391" s="20"/>
      <c r="D391" s="20"/>
    </row>
    <row r="392" spans="2:4">
      <c r="B392" s="20"/>
      <c r="C392" s="20"/>
      <c r="D392" s="20"/>
    </row>
    <row r="393" spans="2:4">
      <c r="B393" s="20"/>
      <c r="C393" s="20"/>
      <c r="D393" s="20"/>
    </row>
    <row r="394" spans="2:4">
      <c r="B394" s="20"/>
      <c r="C394" s="20"/>
      <c r="D394" s="20"/>
    </row>
    <row r="395" spans="2:4">
      <c r="B395" s="20"/>
      <c r="C395" s="20"/>
      <c r="D395" s="20"/>
    </row>
    <row r="396" spans="2:4">
      <c r="B396" s="20"/>
      <c r="C396" s="20"/>
      <c r="D396" s="20"/>
    </row>
    <row r="397" spans="2:4">
      <c r="B397" s="20"/>
      <c r="C397" s="20"/>
      <c r="D397" s="20"/>
    </row>
    <row r="398" spans="2:4">
      <c r="B398" s="20"/>
      <c r="C398" s="20"/>
      <c r="D398" s="20"/>
    </row>
    <row r="399" spans="2:4">
      <c r="B399" s="20"/>
      <c r="C399" s="20"/>
      <c r="D399" s="20"/>
    </row>
    <row r="400" spans="2:4">
      <c r="B400" s="20"/>
      <c r="C400" s="20"/>
      <c r="D400" s="20"/>
    </row>
    <row r="401" spans="2:4">
      <c r="B401" s="20"/>
      <c r="C401" s="20"/>
      <c r="D401" s="20"/>
    </row>
    <row r="402" spans="2:4">
      <c r="B402" s="20"/>
      <c r="C402" s="20"/>
      <c r="D402" s="20"/>
    </row>
    <row r="403" spans="2:4">
      <c r="B403" s="20"/>
      <c r="C403" s="20"/>
      <c r="D403" s="20"/>
    </row>
    <row r="404" spans="2:4">
      <c r="B404" s="20"/>
      <c r="C404" s="20"/>
      <c r="D404" s="20"/>
    </row>
    <row r="405" spans="2:4">
      <c r="B405" s="20"/>
      <c r="C405" s="20"/>
      <c r="D405" s="20"/>
    </row>
    <row r="406" spans="2:4">
      <c r="B406" s="20"/>
      <c r="C406" s="20"/>
      <c r="D406" s="20"/>
    </row>
    <row r="407" spans="2:4">
      <c r="B407" s="20"/>
      <c r="C407" s="20"/>
      <c r="D407" s="20"/>
    </row>
    <row r="408" spans="2:4">
      <c r="B408" s="20"/>
      <c r="C408" s="20"/>
      <c r="D408" s="20"/>
    </row>
    <row r="409" spans="2:4">
      <c r="B409" s="20"/>
      <c r="C409" s="20"/>
      <c r="D409" s="20"/>
    </row>
    <row r="410" spans="2:4">
      <c r="B410" s="20"/>
      <c r="C410" s="20"/>
      <c r="D410" s="20"/>
    </row>
    <row r="411" spans="2:4">
      <c r="B411" s="20"/>
      <c r="C411" s="20"/>
      <c r="D411" s="20"/>
    </row>
    <row r="412" spans="2:4">
      <c r="B412" s="20"/>
      <c r="C412" s="20"/>
      <c r="D412" s="20"/>
    </row>
    <row r="413" spans="2:4">
      <c r="B413" s="20"/>
      <c r="C413" s="20"/>
      <c r="D413" s="20"/>
    </row>
    <row r="414" spans="2:4">
      <c r="B414" s="20"/>
      <c r="C414" s="20"/>
      <c r="D414" s="20"/>
    </row>
    <row r="415" spans="2:4">
      <c r="B415" s="20"/>
      <c r="C415" s="20"/>
      <c r="D415" s="20"/>
    </row>
    <row r="416" spans="2:4">
      <c r="B416" s="20"/>
      <c r="C416" s="20"/>
      <c r="D416" s="20"/>
    </row>
    <row r="417" spans="2:4">
      <c r="B417" s="20"/>
      <c r="C417" s="20"/>
      <c r="D417" s="20"/>
    </row>
    <row r="418" spans="2:4">
      <c r="B418" s="20"/>
      <c r="C418" s="20"/>
      <c r="D418" s="20"/>
    </row>
    <row r="419" spans="2:4">
      <c r="B419" s="20"/>
      <c r="C419" s="20"/>
      <c r="D419" s="20"/>
    </row>
    <row r="420" spans="2:4">
      <c r="B420" s="20"/>
      <c r="C420" s="20"/>
      <c r="D420" s="20"/>
    </row>
    <row r="421" spans="2:4">
      <c r="B421" s="20"/>
      <c r="C421" s="20"/>
      <c r="D421" s="20"/>
    </row>
    <row r="422" spans="2:4">
      <c r="B422" s="20"/>
      <c r="C422" s="20"/>
      <c r="D422" s="20"/>
    </row>
    <row r="423" spans="2:4">
      <c r="B423" s="20"/>
      <c r="C423" s="20"/>
      <c r="D423" s="20"/>
    </row>
    <row r="424" spans="2:4">
      <c r="B424" s="20"/>
      <c r="C424" s="20"/>
      <c r="D424" s="20"/>
    </row>
    <row r="425" spans="2:4">
      <c r="B425" s="20"/>
      <c r="C425" s="20"/>
      <c r="D425" s="20"/>
    </row>
    <row r="426" spans="2:4">
      <c r="B426" s="20"/>
      <c r="C426" s="20"/>
      <c r="D426" s="20"/>
    </row>
    <row r="427" spans="2:4">
      <c r="B427" s="20"/>
      <c r="C427" s="20"/>
      <c r="D427" s="20"/>
    </row>
    <row r="428" spans="2:4">
      <c r="B428" s="20"/>
      <c r="C428" s="20"/>
      <c r="D428" s="20"/>
    </row>
    <row r="429" spans="2:4">
      <c r="B429" s="20"/>
      <c r="C429" s="20"/>
      <c r="D429" s="20"/>
    </row>
    <row r="430" spans="2:4">
      <c r="B430" s="20"/>
      <c r="C430" s="20"/>
      <c r="D430" s="20"/>
    </row>
    <row r="431" spans="2:4">
      <c r="B431" s="20"/>
      <c r="C431" s="20"/>
      <c r="D431" s="20"/>
    </row>
    <row r="432" spans="2:4">
      <c r="B432" s="20"/>
      <c r="C432" s="20"/>
      <c r="D432" s="20"/>
    </row>
    <row r="433" spans="2:4">
      <c r="B433" s="20"/>
      <c r="C433" s="20"/>
      <c r="D433" s="20"/>
    </row>
    <row r="434" spans="2:4">
      <c r="B434" s="20"/>
      <c r="C434" s="20"/>
      <c r="D434" s="20"/>
    </row>
    <row r="435" spans="2:4">
      <c r="B435" s="20"/>
      <c r="C435" s="20"/>
      <c r="D435" s="20"/>
    </row>
    <row r="436" spans="2:4">
      <c r="B436" s="20"/>
      <c r="C436" s="20"/>
      <c r="D436" s="20"/>
    </row>
    <row r="437" spans="2:4">
      <c r="B437" s="20"/>
      <c r="C437" s="20"/>
      <c r="D437" s="20"/>
    </row>
    <row r="438" spans="2:4">
      <c r="B438" s="20"/>
      <c r="C438" s="20"/>
      <c r="D438" s="20"/>
    </row>
    <row r="439" spans="2:4">
      <c r="B439" s="20"/>
      <c r="C439" s="20"/>
      <c r="D439" s="20"/>
    </row>
    <row r="440" spans="2:4">
      <c r="B440" s="20"/>
      <c r="C440" s="20"/>
      <c r="D440" s="20"/>
    </row>
    <row r="441" spans="2:4">
      <c r="B441" s="20"/>
      <c r="C441" s="20"/>
      <c r="D441" s="20"/>
    </row>
    <row r="442" spans="2:4">
      <c r="B442" s="20"/>
      <c r="C442" s="20"/>
      <c r="D442" s="20"/>
    </row>
    <row r="443" spans="2:4">
      <c r="B443" s="20"/>
      <c r="C443" s="20"/>
      <c r="D443" s="20"/>
    </row>
    <row r="444" spans="2:4">
      <c r="B444" s="20"/>
      <c r="C444" s="20"/>
      <c r="D444" s="20"/>
    </row>
    <row r="445" spans="2:4">
      <c r="B445" s="20"/>
      <c r="C445" s="20"/>
      <c r="D445" s="20"/>
    </row>
    <row r="446" spans="2:4">
      <c r="B446" s="20"/>
      <c r="C446" s="20"/>
      <c r="D446" s="20"/>
    </row>
    <row r="447" spans="2:4">
      <c r="B447" s="20"/>
      <c r="C447" s="20"/>
      <c r="D447" s="20"/>
    </row>
    <row r="448" spans="2:4">
      <c r="B448" s="20"/>
      <c r="C448" s="20"/>
      <c r="D448" s="20"/>
    </row>
    <row r="449" spans="2:4">
      <c r="B449" s="20"/>
      <c r="C449" s="20"/>
      <c r="D449" s="20"/>
    </row>
    <row r="450" spans="2:4">
      <c r="B450" s="20"/>
      <c r="C450" s="20"/>
      <c r="D450" s="20"/>
    </row>
    <row r="451" spans="2:4">
      <c r="B451" s="20"/>
      <c r="C451" s="20"/>
      <c r="D451" s="20"/>
    </row>
    <row r="452" spans="2:4">
      <c r="B452" s="20"/>
      <c r="C452" s="20"/>
      <c r="D452" s="20"/>
    </row>
    <row r="453" spans="2:4">
      <c r="B453" s="20"/>
      <c r="C453" s="20"/>
      <c r="D453" s="20"/>
    </row>
    <row r="454" spans="2:4">
      <c r="B454" s="20"/>
      <c r="C454" s="20"/>
      <c r="D454" s="20"/>
    </row>
    <row r="455" spans="2:4">
      <c r="B455" s="20"/>
      <c r="C455" s="20"/>
      <c r="D455" s="20"/>
    </row>
    <row r="456" spans="2:4">
      <c r="B456" s="20"/>
      <c r="C456" s="20"/>
      <c r="D456" s="20"/>
    </row>
    <row r="457" spans="2:4">
      <c r="B457" s="20"/>
      <c r="C457" s="20"/>
      <c r="D457" s="20"/>
    </row>
    <row r="458" spans="2:4">
      <c r="B458" s="20"/>
      <c r="C458" s="20"/>
      <c r="D458" s="20"/>
    </row>
    <row r="459" spans="2:4">
      <c r="B459" s="20"/>
      <c r="C459" s="20"/>
      <c r="D459" s="20"/>
    </row>
    <row r="460" spans="2:4">
      <c r="B460" s="20"/>
      <c r="C460" s="20"/>
      <c r="D460" s="20"/>
    </row>
    <row r="461" spans="2:4">
      <c r="B461" s="20"/>
      <c r="C461" s="20"/>
      <c r="D461" s="20"/>
    </row>
    <row r="462" spans="2:4">
      <c r="B462" s="20"/>
      <c r="C462" s="20"/>
      <c r="D462" s="20"/>
    </row>
    <row r="463" spans="2:4">
      <c r="B463" s="20"/>
      <c r="C463" s="20"/>
      <c r="D463" s="20"/>
    </row>
  </sheetData>
  <dataValidations count="2">
    <dataValidation type="list" allowBlank="1" showInputMessage="1" showErrorMessage="1" sqref="C232" xr:uid="{FEA01211-4F6E-CD4A-A3E6-844D07843BBE}">
      <formula1>$B$4:$B$5</formula1>
    </dataValidation>
    <dataValidation type="list" allowBlank="1" showInputMessage="1" showErrorMessage="1" sqref="C226:C227 C9:C12 C15:C18 C21:C26 C29:C42 C45:C53 C57:C65 C68:C70 C73:C94 C97:C107 C110:C112 C116:C128 C131:C141 C144:C150 C154:C159 C162:C166 C169:C175 C177:C185 C188:C192 C195:C196 C200:C205 C208:C219 C222:C223 C230" xr:uid="{08DE21CD-852C-4DE7-A393-A522693CE29F}">
      <formula1>$A$1:$A$6</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B5234-6FD4-3A4B-87A2-F6C180956363}">
  <sheetPr>
    <tabColor rgb="FFECF2DF"/>
  </sheetPr>
  <dimension ref="A1:D36"/>
  <sheetViews>
    <sheetView topLeftCell="A100" zoomScale="130" zoomScaleNormal="130" workbookViewId="0">
      <selection activeCell="K47" sqref="K47"/>
    </sheetView>
  </sheetViews>
  <sheetFormatPr defaultColWidth="10.875" defaultRowHeight="15.75"/>
  <cols>
    <col min="1" max="1" width="10.875" style="20"/>
    <col min="2" max="2" width="46.375" style="20" customWidth="1"/>
    <col min="3" max="3" width="10.875" style="20" customWidth="1"/>
    <col min="4" max="4" width="16" style="20" customWidth="1"/>
    <col min="5" max="16384" width="10.875" style="20"/>
  </cols>
  <sheetData>
    <row r="1" spans="1:4" ht="20.25">
      <c r="A1" s="212" t="s">
        <v>272</v>
      </c>
      <c r="B1" s="101" t="s">
        <v>535</v>
      </c>
      <c r="C1" s="101" t="s">
        <v>536</v>
      </c>
      <c r="D1" s="101" t="s">
        <v>537</v>
      </c>
    </row>
    <row r="2" spans="1:4" ht="20.25">
      <c r="B2" s="126" t="s">
        <v>0</v>
      </c>
      <c r="C2" s="127"/>
      <c r="D2" s="127"/>
    </row>
    <row r="3" spans="1:4" ht="16.5" thickBot="1">
      <c r="B3" s="70"/>
      <c r="C3" s="128" t="s">
        <v>269</v>
      </c>
      <c r="D3" s="128" t="s">
        <v>270</v>
      </c>
    </row>
    <row r="4" spans="1:4" ht="17.25" thickTop="1" thickBot="1">
      <c r="B4" s="109" t="s">
        <v>271</v>
      </c>
      <c r="C4" s="110">
        <f>AVERAGE(C6,C13,C20,C25,C32)</f>
        <v>7.8217656601091701</v>
      </c>
      <c r="D4" s="111" t="str">
        <f>IF(C4&lt;3,"Initial",IF(AND(C4&lt;5,C4&gt;=3),"Developing",IF(AND(C4&lt;7,C4&gt;=5),"Practicing",IF(AND(C4&lt;9,C4&gt;=7),"Mature","Leading"))))</f>
        <v>Mature</v>
      </c>
    </row>
    <row r="5" spans="1:4" ht="16.5" thickTop="1">
      <c r="B5" s="129"/>
      <c r="C5" s="130"/>
      <c r="D5" s="130"/>
    </row>
    <row r="6" spans="1:4">
      <c r="B6" s="1" t="s">
        <v>4</v>
      </c>
      <c r="C6" s="112">
        <f>'Internal Data'!J2</f>
        <v>5.0754310344827571</v>
      </c>
      <c r="D6" s="112" t="str">
        <f t="shared" ref="D6:D11" si="0">IF(C6&lt;3,"Initial",IF(AND(C6&lt;6,C6&gt;=3),"Developing",IF(AND(C6&lt;8,C6&gt;=6),"Practicing",IF(AND(C6&lt;9.99,C6&gt;=8),"Mature","Leading"))))</f>
        <v>Developing</v>
      </c>
    </row>
    <row r="7" spans="1:4">
      <c r="B7" s="2" t="s">
        <v>6</v>
      </c>
      <c r="C7" s="47">
        <f>'Internal Data'!J3</f>
        <v>7.8333333333333321</v>
      </c>
      <c r="D7" s="23" t="str">
        <f t="shared" si="0"/>
        <v>Practicing</v>
      </c>
    </row>
    <row r="8" spans="1:4">
      <c r="B8" s="2" t="s">
        <v>11</v>
      </c>
      <c r="C8" s="47">
        <f>'Internal Data'!J9</f>
        <v>3.8636363636363629</v>
      </c>
      <c r="D8" s="23" t="str">
        <f t="shared" si="0"/>
        <v>Developing</v>
      </c>
    </row>
    <row r="9" spans="1:4">
      <c r="B9" s="2" t="s">
        <v>13</v>
      </c>
      <c r="C9" s="47">
        <f>'Internal Data'!J15</f>
        <v>2.6086956521739131</v>
      </c>
      <c r="D9" s="23" t="str">
        <f t="shared" si="0"/>
        <v>Initial</v>
      </c>
    </row>
    <row r="10" spans="1:4">
      <c r="B10" s="2" t="s">
        <v>19</v>
      </c>
      <c r="C10" s="47">
        <f>'Internal Data'!J23</f>
        <v>7.6524390243902403</v>
      </c>
      <c r="D10" s="23" t="str">
        <f t="shared" si="0"/>
        <v>Practicing</v>
      </c>
    </row>
    <row r="11" spans="1:4">
      <c r="B11" s="2" t="s">
        <v>32</v>
      </c>
      <c r="C11" s="47">
        <f>'Internal Data'!J39</f>
        <v>2.1153846153846154</v>
      </c>
      <c r="D11" s="23" t="str">
        <f t="shared" si="0"/>
        <v>Initial</v>
      </c>
    </row>
    <row r="12" spans="1:4">
      <c r="B12" s="131"/>
      <c r="C12" s="132"/>
      <c r="D12" s="132"/>
    </row>
    <row r="13" spans="1:4">
      <c r="B13" s="12" t="s">
        <v>40</v>
      </c>
      <c r="C13" s="115">
        <f>'Internal Data'!J50</f>
        <v>8.6931818181818183</v>
      </c>
      <c r="D13" s="115" t="str">
        <f>IF(C13&lt;3,"Initial",IF(AND(C13&lt;6,C13&gt;=3),"Developing",IF(AND(C13&lt;8,C13&gt;=6),"Practicing",IF(AND(C13&lt;9.99,C13&gt;=8),"Mature","Leading"))))</f>
        <v>Mature</v>
      </c>
    </row>
    <row r="14" spans="1:4">
      <c r="B14" s="116" t="s">
        <v>41</v>
      </c>
      <c r="C14" s="139">
        <f>'Internal Data'!J51</f>
        <v>9.4186046511627914</v>
      </c>
      <c r="D14" s="117" t="str">
        <f>IF(C14&lt;3,"Initial",IF(AND(C14&lt;6,C14&gt;=3),"Developing",IF(AND(C14&lt;8,C14&gt;=6),"Practicing",IF(AND(C14&lt;9.99,C14&gt;=8),"Mature","Leading"))))</f>
        <v>Mature</v>
      </c>
    </row>
    <row r="15" spans="1:4">
      <c r="B15" s="116" t="s">
        <v>50</v>
      </c>
      <c r="C15" s="139">
        <f>'Internal Data'!J62</f>
        <v>10</v>
      </c>
      <c r="D15" s="117" t="str">
        <f t="shared" ref="D15:D18" si="1">IF(C15&lt;3,"Initial",IF(AND(C15&lt;6,C15&gt;=3),"Developing",IF(AND(C15&lt;8,C15&gt;=6),"Practicing",IF(AND(C15&lt;9.99,C15&gt;=8),"Mature","Leading"))))</f>
        <v>Leading</v>
      </c>
    </row>
    <row r="16" spans="1:4">
      <c r="B16" s="116" t="s">
        <v>273</v>
      </c>
      <c r="C16" s="139">
        <f>'Internal Data'!J67</f>
        <v>7.2887323943662006</v>
      </c>
      <c r="D16" s="117" t="str">
        <f>IF(C16&lt;3,"Initial",IF(AND(C16&lt;6,C16&gt;=3),"Developing",IF(AND(C16&lt;8,C16&gt;=6),"Practicing",IF(AND(C16&lt;9.99,C16&gt;=8),"Mature","Leading"))))</f>
        <v>Practicing</v>
      </c>
    </row>
    <row r="17" spans="2:4">
      <c r="B17" s="116" t="s">
        <v>66</v>
      </c>
      <c r="C17" s="139">
        <f>'Internal Data'!J91</f>
        <v>9.6913580246913575</v>
      </c>
      <c r="D17" s="117" t="str">
        <f t="shared" si="1"/>
        <v>Mature</v>
      </c>
    </row>
    <row r="18" spans="2:4">
      <c r="B18" s="116" t="s">
        <v>74</v>
      </c>
      <c r="C18" s="139">
        <f>'Internal Data'!J104</f>
        <v>10</v>
      </c>
      <c r="D18" s="117" t="str">
        <f t="shared" si="1"/>
        <v>Leading</v>
      </c>
    </row>
    <row r="19" spans="2:4">
      <c r="C19" s="132"/>
      <c r="D19" s="132"/>
    </row>
    <row r="20" spans="2:4">
      <c r="B20" s="13" t="s">
        <v>81</v>
      </c>
      <c r="C20" s="118">
        <f>'Internal Data'!J109</f>
        <v>8.2247899159663831</v>
      </c>
      <c r="D20" s="118" t="str">
        <f>IF(C20&lt;3,"Initial",IF(AND(C20&lt;6,C20&gt;=3),"Developing",IF(AND(C20&lt;8,C20&gt;=6),"Practicing",IF(AND(C20&lt;9.99,C20&gt;=8),"Mature","Leading"))))</f>
        <v>Mature</v>
      </c>
    </row>
    <row r="21" spans="2:4">
      <c r="B21" s="133" t="s">
        <v>82</v>
      </c>
      <c r="C21" s="136">
        <f>'Internal Data'!J110</f>
        <v>8.8010204081632644</v>
      </c>
      <c r="D21" s="114" t="str">
        <f>IF(C21&lt;3,"Initial",IF(AND(C21&lt;6,C21&gt;=3),"Developing",IF(AND(C21&lt;8,C21&gt;=6),"Practicing",IF(AND(C21&lt;9.99,C21&gt;=8),"Mature","Leading"))))</f>
        <v>Mature</v>
      </c>
    </row>
    <row r="22" spans="2:4">
      <c r="B22" s="134" t="s">
        <v>88</v>
      </c>
      <c r="C22" s="136">
        <f>'Internal Data'!J125</f>
        <v>7.6315789473684212</v>
      </c>
      <c r="D22" s="114" t="str">
        <f t="shared" ref="D22:D23" si="2">IF(C22&lt;3,"Initial",IF(AND(C22&lt;6,C22&gt;=3),"Developing",IF(AND(C22&lt;8,C22&gt;=6),"Practicing",IF(AND(C22&lt;9.99,C22&gt;=8),"Mature","Leading"))))</f>
        <v>Practicing</v>
      </c>
    </row>
    <row r="23" spans="2:4">
      <c r="B23" s="135" t="s">
        <v>94</v>
      </c>
      <c r="C23" s="136">
        <f>'Internal Data'!J138</f>
        <v>8.2222222222222214</v>
      </c>
      <c r="D23" s="114" t="str">
        <f t="shared" si="2"/>
        <v>Mature</v>
      </c>
    </row>
    <row r="24" spans="2:4">
      <c r="B24" s="131"/>
      <c r="C24" s="132"/>
      <c r="D24" s="132"/>
    </row>
    <row r="25" spans="2:4">
      <c r="B25" s="119" t="s">
        <v>99</v>
      </c>
      <c r="C25" s="120">
        <f>'Internal Data'!J147</f>
        <v>8.5250000000000004</v>
      </c>
      <c r="D25" s="120" t="str">
        <f>IF(C25&lt;3,"Initial",IF(AND(C25&lt;6,C25&gt;=3),"Developing",IF(AND(C25&lt;8,C25&gt;=6),"Practicing",IF(AND(C25&lt;9.99,C25&gt;=8),"Mature","Leading"))))</f>
        <v>Mature</v>
      </c>
    </row>
    <row r="26" spans="2:4">
      <c r="B26" s="121" t="s">
        <v>100</v>
      </c>
      <c r="C26" s="137">
        <f>'Internal Data'!J148</f>
        <v>8.1746031746031758</v>
      </c>
      <c r="D26" s="122" t="str">
        <f>IF(C26&lt;3,"Initial",IF(AND(C26&lt;6,C26&gt;=3),"Developing",IF(AND(C26&lt;8,C26&gt;=6),"Practicing",IF(AND(C26&lt;9.99,C26&gt;=8),"Mature","Leading"))))</f>
        <v>Mature</v>
      </c>
    </row>
    <row r="27" spans="2:4" ht="17.100000000000001" customHeight="1">
      <c r="B27" s="121" t="s">
        <v>105</v>
      </c>
      <c r="C27" s="137">
        <f>'Internal Data'!J156</f>
        <v>9.5833333333333321</v>
      </c>
      <c r="D27" s="122" t="str">
        <f t="shared" ref="D27:D30" si="3">IF(C27&lt;3,"Initial",IF(AND(C27&lt;6,C27&gt;=3),"Developing",IF(AND(C27&lt;8,C27&gt;=6),"Practicing",IF(AND(C27&lt;9.99,C27&gt;=8),"Mature","Leading"))))</f>
        <v>Mature</v>
      </c>
    </row>
    <row r="28" spans="2:4" ht="21" customHeight="1">
      <c r="B28" s="121" t="s">
        <v>110</v>
      </c>
      <c r="C28" s="137">
        <f>'Internal Data'!J163</f>
        <v>8.9473684210526319</v>
      </c>
      <c r="D28" s="122" t="str">
        <f t="shared" si="3"/>
        <v>Mature</v>
      </c>
    </row>
    <row r="29" spans="2:4">
      <c r="B29" s="121" t="s">
        <v>128</v>
      </c>
      <c r="C29" s="137">
        <f>'Internal Data'!J182</f>
        <v>7.9347826086956506</v>
      </c>
      <c r="D29" s="122" t="str">
        <f t="shared" si="3"/>
        <v>Practicing</v>
      </c>
    </row>
    <row r="30" spans="2:4">
      <c r="B30" s="121" t="s">
        <v>132</v>
      </c>
      <c r="C30" s="137">
        <f>'Internal Data'!J189</f>
        <v>10</v>
      </c>
      <c r="D30" s="122" t="str">
        <f t="shared" si="3"/>
        <v>Leading</v>
      </c>
    </row>
    <row r="31" spans="2:4">
      <c r="B31" s="131"/>
      <c r="C31" s="132"/>
      <c r="D31" s="132"/>
    </row>
    <row r="32" spans="2:4">
      <c r="B32" s="17" t="s">
        <v>135</v>
      </c>
      <c r="C32" s="125">
        <f>'Internal Data'!J193</f>
        <v>8.5904255319148994</v>
      </c>
      <c r="D32" s="125" t="str">
        <f>IF(C32&lt;3,"Initial",IF(AND(C32&lt;6,C32&gt;=3),"Developing",IF(AND(C32&lt;8,C32&gt;=6),"Practicing",IF(AND(C32&lt;9.99,C32&gt;=8),"Mature","Leading"))))</f>
        <v>Mature</v>
      </c>
    </row>
    <row r="33" spans="2:4">
      <c r="B33" s="123" t="s">
        <v>136</v>
      </c>
      <c r="C33" s="138">
        <f>'Internal Data'!J194</f>
        <v>8.9743589743589745</v>
      </c>
      <c r="D33" s="124" t="str">
        <f>IF(C33&lt;3,"Initial",IF(AND(C33&lt;6,C33&gt;=3),"Developing",IF(AND(C33&lt;8,C33&gt;=6),"Practicing",IF(AND(C33&lt;9.99,C33&gt;=8),"Mature","Leading"))))</f>
        <v>Mature</v>
      </c>
    </row>
    <row r="34" spans="2:4">
      <c r="B34" s="123" t="s">
        <v>140</v>
      </c>
      <c r="C34" s="138">
        <f>'Internal Data'!J202</f>
        <v>8.0319148936170208</v>
      </c>
      <c r="D34" s="124" t="str">
        <f t="shared" ref="D34:D36" si="4">IF(C34&lt;3,"Initial",IF(AND(C34&lt;6,C34&gt;=3),"Developing",IF(AND(C34&lt;8,C34&gt;=6),"Practicing",IF(AND(C34&lt;9.99,C34&gt;=8),"Mature","Leading"))))</f>
        <v>Mature</v>
      </c>
    </row>
    <row r="35" spans="2:4">
      <c r="B35" s="123" t="s">
        <v>148</v>
      </c>
      <c r="C35" s="138">
        <f>'Internal Data'!J216</f>
        <v>10</v>
      </c>
      <c r="D35" s="124" t="str">
        <f t="shared" si="4"/>
        <v>Leading</v>
      </c>
    </row>
    <row r="36" spans="2:4">
      <c r="B36" s="123" t="s">
        <v>151</v>
      </c>
      <c r="C36" s="138">
        <f>'Internal Data'!J220</f>
        <v>10</v>
      </c>
      <c r="D36" s="124" t="str">
        <f t="shared" si="4"/>
        <v>Leading</v>
      </c>
    </row>
  </sheetData>
  <conditionalFormatting sqref="C13">
    <cfRule type="iconSet" priority="6">
      <iconSet>
        <cfvo type="percent" val="0"/>
        <cfvo type="num" val="5"/>
        <cfvo type="num" val="8"/>
      </iconSet>
    </cfRule>
  </conditionalFormatting>
  <conditionalFormatting sqref="D6">
    <cfRule type="iconSet" priority="5">
      <iconSet>
        <cfvo type="percent" val="0"/>
        <cfvo type="num" val="5"/>
        <cfvo type="num" val="8"/>
      </iconSet>
    </cfRule>
  </conditionalFormatting>
  <conditionalFormatting sqref="D13">
    <cfRule type="iconSet" priority="4">
      <iconSet>
        <cfvo type="percent" val="0"/>
        <cfvo type="num" val="5"/>
        <cfvo type="num" val="8"/>
      </iconSet>
    </cfRule>
  </conditionalFormatting>
  <conditionalFormatting sqref="C20 C6">
    <cfRule type="iconSet" priority="9">
      <iconSet>
        <cfvo type="percent" val="0"/>
        <cfvo type="num" val="5"/>
        <cfvo type="num" val="8"/>
      </iconSet>
    </cfRule>
  </conditionalFormatting>
  <conditionalFormatting sqref="C32">
    <cfRule type="iconSet" priority="8">
      <iconSet>
        <cfvo type="percent" val="0"/>
        <cfvo type="num" val="5"/>
        <cfvo type="num" val="8"/>
      </iconSet>
    </cfRule>
  </conditionalFormatting>
  <conditionalFormatting sqref="C25">
    <cfRule type="iconSet" priority="7">
      <iconSet>
        <cfvo type="percent" val="0"/>
        <cfvo type="num" val="5"/>
        <cfvo type="num" val="8"/>
      </iconSet>
    </cfRule>
  </conditionalFormatting>
  <conditionalFormatting sqref="D20">
    <cfRule type="iconSet" priority="3">
      <iconSet>
        <cfvo type="percent" val="0"/>
        <cfvo type="num" val="5"/>
        <cfvo type="num" val="8"/>
      </iconSet>
    </cfRule>
  </conditionalFormatting>
  <conditionalFormatting sqref="D25">
    <cfRule type="iconSet" priority="2">
      <iconSet>
        <cfvo type="percent" val="0"/>
        <cfvo type="num" val="5"/>
        <cfvo type="num" val="8"/>
      </iconSet>
    </cfRule>
  </conditionalFormatting>
  <conditionalFormatting sqref="D32">
    <cfRule type="iconSet" priority="1">
      <iconSet>
        <cfvo type="percent" val="0"/>
        <cfvo type="num" val="5"/>
        <cfvo type="num" val="8"/>
      </iconSet>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7CC24-AB4D-794B-BB68-6CE6E09B74B6}">
  <sheetPr>
    <tabColor theme="0"/>
  </sheetPr>
  <dimension ref="A1:I43"/>
  <sheetViews>
    <sheetView zoomScaleNormal="100" workbookViewId="0">
      <selection sqref="A1:I41"/>
    </sheetView>
  </sheetViews>
  <sheetFormatPr defaultColWidth="10.875" defaultRowHeight="15"/>
  <cols>
    <col min="1" max="1" width="12.875" style="194" customWidth="1"/>
    <col min="2" max="16384" width="10.875" style="178"/>
  </cols>
  <sheetData>
    <row r="1" spans="1:9" ht="15" customHeight="1">
      <c r="A1" s="224" t="s">
        <v>512</v>
      </c>
      <c r="B1" s="224"/>
      <c r="C1" s="224"/>
      <c r="D1" s="224"/>
      <c r="E1" s="224"/>
      <c r="F1" s="224"/>
      <c r="G1" s="224"/>
      <c r="H1" s="224"/>
      <c r="I1" s="224"/>
    </row>
    <row r="2" spans="1:9" ht="15" customHeight="1">
      <c r="A2" s="224"/>
      <c r="B2" s="224"/>
      <c r="C2" s="224"/>
      <c r="D2" s="224"/>
      <c r="E2" s="224"/>
      <c r="F2" s="224"/>
      <c r="G2" s="224"/>
      <c r="H2" s="224"/>
      <c r="I2" s="224"/>
    </row>
    <row r="3" spans="1:9" ht="15" customHeight="1">
      <c r="A3" s="224"/>
      <c r="B3" s="224"/>
      <c r="C3" s="224"/>
      <c r="D3" s="224"/>
      <c r="E3" s="224"/>
      <c r="F3" s="224"/>
      <c r="G3" s="224"/>
      <c r="H3" s="224"/>
      <c r="I3" s="224"/>
    </row>
    <row r="4" spans="1:9" ht="15" customHeight="1">
      <c r="A4" s="224"/>
      <c r="B4" s="224"/>
      <c r="C4" s="224"/>
      <c r="D4" s="224"/>
      <c r="E4" s="224"/>
      <c r="F4" s="224"/>
      <c r="G4" s="224"/>
      <c r="H4" s="224"/>
      <c r="I4" s="224"/>
    </row>
    <row r="5" spans="1:9" ht="15" customHeight="1">
      <c r="A5" s="224"/>
      <c r="B5" s="224"/>
      <c r="C5" s="224"/>
      <c r="D5" s="224"/>
      <c r="E5" s="224"/>
      <c r="F5" s="224"/>
      <c r="G5" s="224"/>
      <c r="H5" s="224"/>
      <c r="I5" s="224"/>
    </row>
    <row r="6" spans="1:9" ht="15" customHeight="1">
      <c r="A6" s="224"/>
      <c r="B6" s="224"/>
      <c r="C6" s="224"/>
      <c r="D6" s="224"/>
      <c r="E6" s="224"/>
      <c r="F6" s="224"/>
      <c r="G6" s="224"/>
      <c r="H6" s="224"/>
      <c r="I6" s="224"/>
    </row>
    <row r="7" spans="1:9" ht="15" customHeight="1">
      <c r="A7" s="224"/>
      <c r="B7" s="224"/>
      <c r="C7" s="224"/>
      <c r="D7" s="224"/>
      <c r="E7" s="224"/>
      <c r="F7" s="224"/>
      <c r="G7" s="224"/>
      <c r="H7" s="224"/>
      <c r="I7" s="224"/>
    </row>
    <row r="8" spans="1:9" ht="15" customHeight="1">
      <c r="A8" s="224"/>
      <c r="B8" s="224"/>
      <c r="C8" s="224"/>
      <c r="D8" s="224"/>
      <c r="E8" s="224"/>
      <c r="F8" s="224"/>
      <c r="G8" s="224"/>
      <c r="H8" s="224"/>
      <c r="I8" s="224"/>
    </row>
    <row r="9" spans="1:9" ht="15" customHeight="1">
      <c r="A9" s="224"/>
      <c r="B9" s="224"/>
      <c r="C9" s="224"/>
      <c r="D9" s="224"/>
      <c r="E9" s="224"/>
      <c r="F9" s="224"/>
      <c r="G9" s="224"/>
      <c r="H9" s="224"/>
      <c r="I9" s="224"/>
    </row>
    <row r="10" spans="1:9" ht="15" customHeight="1">
      <c r="A10" s="224"/>
      <c r="B10" s="224"/>
      <c r="C10" s="224"/>
      <c r="D10" s="224"/>
      <c r="E10" s="224"/>
      <c r="F10" s="224"/>
      <c r="G10" s="224"/>
      <c r="H10" s="224"/>
      <c r="I10" s="224"/>
    </row>
    <row r="11" spans="1:9">
      <c r="A11" s="224"/>
      <c r="B11" s="224"/>
      <c r="C11" s="224"/>
      <c r="D11" s="224"/>
      <c r="E11" s="224"/>
      <c r="F11" s="224"/>
      <c r="G11" s="224"/>
      <c r="H11" s="224"/>
      <c r="I11" s="224"/>
    </row>
    <row r="12" spans="1:9">
      <c r="A12" s="224"/>
      <c r="B12" s="224"/>
      <c r="C12" s="224"/>
      <c r="D12" s="224"/>
      <c r="E12" s="224"/>
      <c r="F12" s="224"/>
      <c r="G12" s="224"/>
      <c r="H12" s="224"/>
      <c r="I12" s="224"/>
    </row>
    <row r="13" spans="1:9">
      <c r="A13" s="224"/>
      <c r="B13" s="224"/>
      <c r="C13" s="224"/>
      <c r="D13" s="224"/>
      <c r="E13" s="224"/>
      <c r="F13" s="224"/>
      <c r="G13" s="224"/>
      <c r="H13" s="224"/>
      <c r="I13" s="224"/>
    </row>
    <row r="14" spans="1:9">
      <c r="A14" s="224"/>
      <c r="B14" s="224"/>
      <c r="C14" s="224"/>
      <c r="D14" s="224"/>
      <c r="E14" s="224"/>
      <c r="F14" s="224"/>
      <c r="G14" s="224"/>
      <c r="H14" s="224"/>
      <c r="I14" s="224"/>
    </row>
    <row r="15" spans="1:9">
      <c r="A15" s="224"/>
      <c r="B15" s="224"/>
      <c r="C15" s="224"/>
      <c r="D15" s="224"/>
      <c r="E15" s="224"/>
      <c r="F15" s="224"/>
      <c r="G15" s="224"/>
      <c r="H15" s="224"/>
      <c r="I15" s="224"/>
    </row>
    <row r="16" spans="1:9">
      <c r="A16" s="224"/>
      <c r="B16" s="224"/>
      <c r="C16" s="224"/>
      <c r="D16" s="224"/>
      <c r="E16" s="224"/>
      <c r="F16" s="224"/>
      <c r="G16" s="224"/>
      <c r="H16" s="224"/>
      <c r="I16" s="224"/>
    </row>
    <row r="17" spans="1:9">
      <c r="A17" s="224"/>
      <c r="B17" s="224"/>
      <c r="C17" s="224"/>
      <c r="D17" s="224"/>
      <c r="E17" s="224"/>
      <c r="F17" s="224"/>
      <c r="G17" s="224"/>
      <c r="H17" s="224"/>
      <c r="I17" s="224"/>
    </row>
    <row r="18" spans="1:9">
      <c r="A18" s="224"/>
      <c r="B18" s="224"/>
      <c r="C18" s="224"/>
      <c r="D18" s="224"/>
      <c r="E18" s="224"/>
      <c r="F18" s="224"/>
      <c r="G18" s="224"/>
      <c r="H18" s="224"/>
      <c r="I18" s="224"/>
    </row>
    <row r="19" spans="1:9">
      <c r="A19" s="224"/>
      <c r="B19" s="224"/>
      <c r="C19" s="224"/>
      <c r="D19" s="224"/>
      <c r="E19" s="224"/>
      <c r="F19" s="224"/>
      <c r="G19" s="224"/>
      <c r="H19" s="224"/>
      <c r="I19" s="224"/>
    </row>
    <row r="20" spans="1:9">
      <c r="A20" s="224"/>
      <c r="B20" s="224"/>
      <c r="C20" s="224"/>
      <c r="D20" s="224"/>
      <c r="E20" s="224"/>
      <c r="F20" s="224"/>
      <c r="G20" s="224"/>
      <c r="H20" s="224"/>
      <c r="I20" s="224"/>
    </row>
    <row r="21" spans="1:9">
      <c r="A21" s="224"/>
      <c r="B21" s="224"/>
      <c r="C21" s="224"/>
      <c r="D21" s="224"/>
      <c r="E21" s="224"/>
      <c r="F21" s="224"/>
      <c r="G21" s="224"/>
      <c r="H21" s="224"/>
      <c r="I21" s="224"/>
    </row>
    <row r="22" spans="1:9">
      <c r="A22" s="224"/>
      <c r="B22" s="224"/>
      <c r="C22" s="224"/>
      <c r="D22" s="224"/>
      <c r="E22" s="224"/>
      <c r="F22" s="224"/>
      <c r="G22" s="224"/>
      <c r="H22" s="224"/>
      <c r="I22" s="224"/>
    </row>
    <row r="23" spans="1:9">
      <c r="A23" s="224"/>
      <c r="B23" s="224"/>
      <c r="C23" s="224"/>
      <c r="D23" s="224"/>
      <c r="E23" s="224"/>
      <c r="F23" s="224"/>
      <c r="G23" s="224"/>
      <c r="H23" s="224"/>
      <c r="I23" s="224"/>
    </row>
    <row r="24" spans="1:9">
      <c r="A24" s="224"/>
      <c r="B24" s="224"/>
      <c r="C24" s="224"/>
      <c r="D24" s="224"/>
      <c r="E24" s="224"/>
      <c r="F24" s="224"/>
      <c r="G24" s="224"/>
      <c r="H24" s="224"/>
      <c r="I24" s="224"/>
    </row>
    <row r="25" spans="1:9">
      <c r="A25" s="224"/>
      <c r="B25" s="224"/>
      <c r="C25" s="224"/>
      <c r="D25" s="224"/>
      <c r="E25" s="224"/>
      <c r="F25" s="224"/>
      <c r="G25" s="224"/>
      <c r="H25" s="224"/>
      <c r="I25" s="224"/>
    </row>
    <row r="26" spans="1:9">
      <c r="A26" s="224"/>
      <c r="B26" s="224"/>
      <c r="C26" s="224"/>
      <c r="D26" s="224"/>
      <c r="E26" s="224"/>
      <c r="F26" s="224"/>
      <c r="G26" s="224"/>
      <c r="H26" s="224"/>
      <c r="I26" s="224"/>
    </row>
    <row r="27" spans="1:9">
      <c r="A27" s="224"/>
      <c r="B27" s="224"/>
      <c r="C27" s="224"/>
      <c r="D27" s="224"/>
      <c r="E27" s="224"/>
      <c r="F27" s="224"/>
      <c r="G27" s="224"/>
      <c r="H27" s="224"/>
      <c r="I27" s="224"/>
    </row>
    <row r="28" spans="1:9">
      <c r="A28" s="224"/>
      <c r="B28" s="224"/>
      <c r="C28" s="224"/>
      <c r="D28" s="224"/>
      <c r="E28" s="224"/>
      <c r="F28" s="224"/>
      <c r="G28" s="224"/>
      <c r="H28" s="224"/>
      <c r="I28" s="224"/>
    </row>
    <row r="29" spans="1:9">
      <c r="A29" s="224"/>
      <c r="B29" s="224"/>
      <c r="C29" s="224"/>
      <c r="D29" s="224"/>
      <c r="E29" s="224"/>
      <c r="F29" s="224"/>
      <c r="G29" s="224"/>
      <c r="H29" s="224"/>
      <c r="I29" s="224"/>
    </row>
    <row r="30" spans="1:9">
      <c r="A30" s="224"/>
      <c r="B30" s="224"/>
      <c r="C30" s="224"/>
      <c r="D30" s="224"/>
      <c r="E30" s="224"/>
      <c r="F30" s="224"/>
      <c r="G30" s="224"/>
      <c r="H30" s="224"/>
      <c r="I30" s="224"/>
    </row>
    <row r="31" spans="1:9">
      <c r="A31" s="224"/>
      <c r="B31" s="224"/>
      <c r="C31" s="224"/>
      <c r="D31" s="224"/>
      <c r="E31" s="224"/>
      <c r="F31" s="224"/>
      <c r="G31" s="224"/>
      <c r="H31" s="224"/>
      <c r="I31" s="224"/>
    </row>
    <row r="32" spans="1:9">
      <c r="A32" s="224"/>
      <c r="B32" s="224"/>
      <c r="C32" s="224"/>
      <c r="D32" s="224"/>
      <c r="E32" s="224"/>
      <c r="F32" s="224"/>
      <c r="G32" s="224"/>
      <c r="H32" s="224"/>
      <c r="I32" s="224"/>
    </row>
    <row r="33" spans="1:9">
      <c r="A33" s="224"/>
      <c r="B33" s="224"/>
      <c r="C33" s="224"/>
      <c r="D33" s="224"/>
      <c r="E33" s="224"/>
      <c r="F33" s="224"/>
      <c r="G33" s="224"/>
      <c r="H33" s="224"/>
      <c r="I33" s="224"/>
    </row>
    <row r="34" spans="1:9">
      <c r="A34" s="224"/>
      <c r="B34" s="224"/>
      <c r="C34" s="224"/>
      <c r="D34" s="224"/>
      <c r="E34" s="224"/>
      <c r="F34" s="224"/>
      <c r="G34" s="224"/>
      <c r="H34" s="224"/>
      <c r="I34" s="224"/>
    </row>
    <row r="35" spans="1:9">
      <c r="A35" s="224"/>
      <c r="B35" s="224"/>
      <c r="C35" s="224"/>
      <c r="D35" s="224"/>
      <c r="E35" s="224"/>
      <c r="F35" s="224"/>
      <c r="G35" s="224"/>
      <c r="H35" s="224"/>
      <c r="I35" s="224"/>
    </row>
    <row r="36" spans="1:9">
      <c r="A36" s="224"/>
      <c r="B36" s="224"/>
      <c r="C36" s="224"/>
      <c r="D36" s="224"/>
      <c r="E36" s="224"/>
      <c r="F36" s="224"/>
      <c r="G36" s="224"/>
      <c r="H36" s="224"/>
      <c r="I36" s="224"/>
    </row>
    <row r="37" spans="1:9">
      <c r="A37" s="224"/>
      <c r="B37" s="224"/>
      <c r="C37" s="224"/>
      <c r="D37" s="224"/>
      <c r="E37" s="224"/>
      <c r="F37" s="224"/>
      <c r="G37" s="224"/>
      <c r="H37" s="224"/>
      <c r="I37" s="224"/>
    </row>
    <row r="38" spans="1:9">
      <c r="A38" s="224"/>
      <c r="B38" s="224"/>
      <c r="C38" s="224"/>
      <c r="D38" s="224"/>
      <c r="E38" s="224"/>
      <c r="F38" s="224"/>
      <c r="G38" s="224"/>
      <c r="H38" s="224"/>
      <c r="I38" s="224"/>
    </row>
    <row r="39" spans="1:9">
      <c r="A39" s="224"/>
      <c r="B39" s="224"/>
      <c r="C39" s="224"/>
      <c r="D39" s="224"/>
      <c r="E39" s="224"/>
      <c r="F39" s="224"/>
      <c r="G39" s="224"/>
      <c r="H39" s="224"/>
      <c r="I39" s="224"/>
    </row>
    <row r="40" spans="1:9">
      <c r="A40" s="224"/>
      <c r="B40" s="224"/>
      <c r="C40" s="224"/>
      <c r="D40" s="224"/>
      <c r="E40" s="224"/>
      <c r="F40" s="224"/>
      <c r="G40" s="224"/>
      <c r="H40" s="224"/>
      <c r="I40" s="224"/>
    </row>
    <row r="41" spans="1:9">
      <c r="A41" s="224"/>
      <c r="B41" s="224"/>
      <c r="C41" s="224"/>
      <c r="D41" s="224"/>
      <c r="E41" s="224"/>
      <c r="F41" s="224"/>
      <c r="G41" s="224"/>
      <c r="H41" s="224"/>
      <c r="I41" s="224"/>
    </row>
    <row r="42" spans="1:9">
      <c r="A42" s="193"/>
      <c r="B42" s="193"/>
      <c r="C42" s="193"/>
      <c r="D42" s="193"/>
      <c r="E42" s="193"/>
      <c r="F42" s="193"/>
      <c r="G42" s="193"/>
      <c r="H42" s="193"/>
      <c r="I42" s="193"/>
    </row>
    <row r="43" spans="1:9">
      <c r="A43" s="193"/>
      <c r="B43" s="193"/>
      <c r="C43" s="193"/>
      <c r="D43" s="193"/>
      <c r="E43" s="193"/>
      <c r="F43" s="193"/>
      <c r="G43" s="193"/>
      <c r="H43" s="193"/>
      <c r="I43" s="193"/>
    </row>
  </sheetData>
  <sheetProtection algorithmName="SHA-512" hashValue="neS3B9YBZ9h3ukhGVvCH1RGgpDXgO30ylmQyrpHQR0unCpfbVbQNoL08BkBVnXfIoRdCTAbuaEv3FaPRzZbwJw==" saltValue="0p0rnjIDZqfbzViU6k4VfQ==" spinCount="100000" sheet="1" objects="1" scenarios="1"/>
  <mergeCells count="1">
    <mergeCell ref="A1:I41"/>
  </mergeCells>
  <pageMargins left="0.7" right="0.7" top="0.75" bottom="0.75" header="0.3" footer="0.3"/>
  <pageSetup orientation="landscape" horizontalDpi="0" verticalDpi="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C0F72-898E-A540-8710-FD95766E2F84}">
  <sheetPr>
    <tabColor rgb="FFFF0000"/>
  </sheetPr>
  <dimension ref="A1:CE401"/>
  <sheetViews>
    <sheetView zoomScale="140" zoomScaleNormal="140" workbookViewId="0">
      <pane ySplit="1" topLeftCell="A2" activePane="bottomLeft" state="frozen"/>
      <selection pane="bottomLeft" activeCell="B27" sqref="B27"/>
    </sheetView>
  </sheetViews>
  <sheetFormatPr defaultColWidth="11" defaultRowHeight="15.75"/>
  <cols>
    <col min="1" max="1" width="4.375" style="84" customWidth="1"/>
    <col min="2" max="3" width="147" customWidth="1"/>
    <col min="4" max="4" width="9" customWidth="1"/>
    <col min="5" max="5" width="8.625" style="24" customWidth="1"/>
    <col min="6" max="6" width="13.875" style="24" customWidth="1"/>
    <col min="7" max="7" width="9.125" style="84" customWidth="1"/>
    <col min="8" max="10" width="15" style="84" customWidth="1"/>
    <col min="11" max="11" width="15.5" customWidth="1"/>
    <col min="12" max="12" width="13.875" customWidth="1"/>
    <col min="13" max="13" width="17.625" customWidth="1"/>
    <col min="14" max="14" width="16.125" customWidth="1"/>
    <col min="15" max="16" width="21.5" customWidth="1"/>
    <col min="17" max="26" width="15.875" style="84" customWidth="1"/>
    <col min="27" max="27" width="18.625" style="84" customWidth="1"/>
    <col min="28" max="34" width="18.875" style="84" customWidth="1"/>
    <col min="35" max="36" width="22.875" style="84" customWidth="1"/>
    <col min="37" max="37" width="19.125" style="84" customWidth="1"/>
    <col min="38" max="38" width="20.625" style="84" customWidth="1"/>
    <col min="39" max="40" width="22.875" style="84" customWidth="1"/>
    <col min="42" max="42" width="48.875" bestFit="1" customWidth="1"/>
    <col min="49" max="49" width="18" customWidth="1"/>
    <col min="53" max="53" width="16.5" bestFit="1" customWidth="1"/>
    <col min="56" max="56" width="14" customWidth="1"/>
    <col min="60" max="60" width="13.125" bestFit="1" customWidth="1"/>
    <col min="62" max="62" width="21" customWidth="1"/>
    <col min="67" max="67" width="19.125" bestFit="1" customWidth="1"/>
    <col min="75" max="75" width="19.125" bestFit="1" customWidth="1"/>
    <col min="78" max="78" width="15.625" customWidth="1"/>
  </cols>
  <sheetData>
    <row r="1" spans="1:83">
      <c r="A1" s="83" t="s">
        <v>204</v>
      </c>
      <c r="B1" s="45" t="s">
        <v>186</v>
      </c>
      <c r="C1" s="45" t="s">
        <v>541</v>
      </c>
      <c r="D1" s="45" t="s">
        <v>185</v>
      </c>
      <c r="E1" s="44" t="s">
        <v>5</v>
      </c>
      <c r="F1" s="44" t="s">
        <v>261</v>
      </c>
      <c r="G1" s="83" t="s">
        <v>187</v>
      </c>
      <c r="H1" s="83" t="s">
        <v>189</v>
      </c>
      <c r="I1" s="83" t="s">
        <v>260</v>
      </c>
      <c r="J1" s="83" t="s">
        <v>259</v>
      </c>
      <c r="K1" s="45" t="s">
        <v>203</v>
      </c>
      <c r="L1" s="45" t="s">
        <v>188</v>
      </c>
      <c r="M1" s="45" t="s">
        <v>232</v>
      </c>
      <c r="N1" s="45" t="s">
        <v>217</v>
      </c>
      <c r="O1" s="45" t="s">
        <v>216</v>
      </c>
      <c r="P1" s="153" t="s">
        <v>300</v>
      </c>
      <c r="Q1" s="83" t="s">
        <v>190</v>
      </c>
      <c r="R1" s="83" t="s">
        <v>489</v>
      </c>
      <c r="S1" s="83" t="s">
        <v>486</v>
      </c>
      <c r="T1" s="83" t="s">
        <v>487</v>
      </c>
      <c r="U1" s="83" t="s">
        <v>488</v>
      </c>
      <c r="V1" s="83" t="s">
        <v>485</v>
      </c>
      <c r="W1" s="83" t="s">
        <v>288</v>
      </c>
      <c r="X1" s="83" t="s">
        <v>289</v>
      </c>
      <c r="Y1" s="83" t="s">
        <v>312</v>
      </c>
      <c r="Z1" s="83" t="s">
        <v>313</v>
      </c>
      <c r="AA1" s="83" t="s">
        <v>294</v>
      </c>
      <c r="AB1" s="83" t="s">
        <v>290</v>
      </c>
      <c r="AC1" s="83" t="s">
        <v>315</v>
      </c>
      <c r="AD1" s="83" t="s">
        <v>314</v>
      </c>
      <c r="AE1" s="83" t="s">
        <v>291</v>
      </c>
      <c r="AF1" s="83" t="s">
        <v>292</v>
      </c>
      <c r="AG1" s="83" t="s">
        <v>518</v>
      </c>
      <c r="AH1" s="83" t="s">
        <v>519</v>
      </c>
      <c r="AI1" s="83" t="s">
        <v>520</v>
      </c>
      <c r="AJ1" s="83" t="s">
        <v>521</v>
      </c>
      <c r="AK1" s="83" t="s">
        <v>522</v>
      </c>
      <c r="AL1" s="83" t="s">
        <v>523</v>
      </c>
      <c r="AM1" s="83" t="s">
        <v>524</v>
      </c>
      <c r="AN1" s="83" t="s">
        <v>525</v>
      </c>
      <c r="AP1" s="45" t="s">
        <v>284</v>
      </c>
      <c r="BD1" t="s">
        <v>538</v>
      </c>
      <c r="BW1" t="s">
        <v>267</v>
      </c>
      <c r="BX1" t="s">
        <v>539</v>
      </c>
    </row>
    <row r="2" spans="1:83">
      <c r="A2" s="25">
        <f>SUM(A3:A225)</f>
        <v>174</v>
      </c>
      <c r="B2" s="1" t="s">
        <v>4</v>
      </c>
      <c r="C2" s="1"/>
      <c r="D2" s="1"/>
      <c r="E2" s="25"/>
      <c r="F2" s="63">
        <f>SUM(E3:E49)/(COUNTA(E3:E49))*10</f>
        <v>4.7972972972972974</v>
      </c>
      <c r="G2" s="25"/>
      <c r="H2" s="25">
        <f>SUM(H3:H48)-H3-H9-H15-H23-H39</f>
        <v>23.200000000000014</v>
      </c>
      <c r="I2" s="25">
        <f>SUM(I3:I48)-I3-I9-I15-I23-I39</f>
        <v>11.775000000000004</v>
      </c>
      <c r="J2" s="63">
        <f>(I2/H2)*10</f>
        <v>5.0754310344827571</v>
      </c>
      <c r="K2" s="1"/>
      <c r="L2" s="1"/>
      <c r="M2" s="1"/>
      <c r="N2" s="1"/>
      <c r="O2" s="1"/>
      <c r="P2" s="1"/>
      <c r="Q2" s="25"/>
      <c r="R2" s="25"/>
      <c r="S2" s="25"/>
      <c r="T2" s="25"/>
      <c r="U2" s="25"/>
      <c r="V2" s="25"/>
      <c r="W2" s="25"/>
      <c r="X2" s="25"/>
      <c r="Y2" s="25"/>
      <c r="Z2" s="25"/>
      <c r="AA2" s="25"/>
      <c r="AB2" s="25"/>
      <c r="AC2" s="25"/>
      <c r="AD2" s="25"/>
      <c r="AE2" s="25"/>
      <c r="AF2" s="25"/>
      <c r="AG2" s="25"/>
      <c r="AH2" s="25"/>
      <c r="AI2" s="25"/>
      <c r="AJ2" s="25"/>
      <c r="AK2" s="25"/>
      <c r="AL2" s="25"/>
      <c r="AM2" s="25"/>
      <c r="AN2" s="25"/>
      <c r="AP2" s="113"/>
      <c r="AQ2" s="25" t="s">
        <v>4</v>
      </c>
      <c r="AR2" s="29" t="s">
        <v>40</v>
      </c>
      <c r="AS2" s="32" t="s">
        <v>81</v>
      </c>
      <c r="AT2" s="35" t="s">
        <v>99</v>
      </c>
      <c r="AU2" s="39" t="s">
        <v>135</v>
      </c>
      <c r="AW2" s="142" t="s">
        <v>275</v>
      </c>
      <c r="AX2" s="24" t="s">
        <v>204</v>
      </c>
      <c r="AY2" t="s">
        <v>276</v>
      </c>
      <c r="AZ2" t="s">
        <v>277</v>
      </c>
      <c r="BA2" t="s">
        <v>526</v>
      </c>
      <c r="BC2" s="141" t="s">
        <v>280</v>
      </c>
      <c r="BD2" s="141"/>
      <c r="BE2" s="141"/>
      <c r="BF2" s="141"/>
      <c r="BG2" s="141"/>
      <c r="BH2" s="141"/>
      <c r="BJ2" s="143" t="s">
        <v>267</v>
      </c>
      <c r="BK2" s="144" t="s">
        <v>203</v>
      </c>
      <c r="BL2" s="144" t="s">
        <v>188</v>
      </c>
      <c r="BM2" s="144" t="s">
        <v>281</v>
      </c>
      <c r="BO2" s="147" t="s">
        <v>267</v>
      </c>
      <c r="BP2" s="148" t="s">
        <v>285</v>
      </c>
      <c r="BQ2" s="149" t="s">
        <v>310</v>
      </c>
      <c r="BR2" s="149" t="s">
        <v>276</v>
      </c>
      <c r="BS2" s="149" t="s">
        <v>311</v>
      </c>
      <c r="BT2" s="148" t="s">
        <v>286</v>
      </c>
      <c r="BU2" s="150" t="s">
        <v>281</v>
      </c>
      <c r="BW2" s="197" t="s">
        <v>267</v>
      </c>
      <c r="BX2" s="148" t="s">
        <v>287</v>
      </c>
      <c r="BZ2" s="141" t="s">
        <v>532</v>
      </c>
      <c r="CA2" s="25" t="s">
        <v>4</v>
      </c>
      <c r="CB2" s="29" t="s">
        <v>40</v>
      </c>
      <c r="CC2" s="32" t="s">
        <v>81</v>
      </c>
      <c r="CD2" s="35" t="s">
        <v>99</v>
      </c>
      <c r="CE2" s="39" t="s">
        <v>135</v>
      </c>
    </row>
    <row r="3" spans="1:83">
      <c r="A3" s="26"/>
      <c r="B3" s="8" t="s">
        <v>6</v>
      </c>
      <c r="C3" s="8"/>
      <c r="D3" s="8"/>
      <c r="E3" s="26"/>
      <c r="F3" s="46">
        <f>SUM(E4:E7)/COUNTA(E4:E7)*10</f>
        <v>7.5</v>
      </c>
      <c r="G3" s="26"/>
      <c r="H3" s="26">
        <f>SUM(H4:H7)</f>
        <v>3</v>
      </c>
      <c r="I3" s="26">
        <f>SUM(I4:I7)</f>
        <v>2.3499999999999996</v>
      </c>
      <c r="J3" s="46">
        <f>(I3/H3)*10</f>
        <v>7.8333333333333321</v>
      </c>
      <c r="K3" s="2"/>
      <c r="L3" s="2"/>
      <c r="M3" s="2"/>
      <c r="N3" s="2"/>
      <c r="O3" s="8"/>
      <c r="P3" s="8"/>
      <c r="Q3" s="26"/>
      <c r="R3" s="26"/>
      <c r="S3" s="26"/>
      <c r="T3" s="26"/>
      <c r="U3" s="26"/>
      <c r="V3" s="26"/>
      <c r="W3" s="26"/>
      <c r="X3" s="26"/>
      <c r="Y3" s="26"/>
      <c r="Z3" s="26"/>
      <c r="AA3" s="26"/>
      <c r="AB3" s="26"/>
      <c r="AC3" s="26"/>
      <c r="AD3" s="26"/>
      <c r="AE3" s="26"/>
      <c r="AF3" s="26"/>
      <c r="AG3" s="26"/>
      <c r="AH3" s="26"/>
      <c r="AI3" s="26"/>
      <c r="AJ3" s="26"/>
      <c r="AK3" s="26"/>
      <c r="AL3" s="26"/>
      <c r="AM3" s="26"/>
      <c r="AN3" s="26"/>
      <c r="AP3" s="1" t="s">
        <v>6</v>
      </c>
      <c r="AQ3" s="154">
        <f>J3</f>
        <v>7.8333333333333321</v>
      </c>
      <c r="AR3" s="155">
        <v>0</v>
      </c>
      <c r="AS3" s="155">
        <v>0</v>
      </c>
      <c r="AT3" s="155">
        <v>0</v>
      </c>
      <c r="AU3" s="155">
        <v>0</v>
      </c>
      <c r="AW3" t="s">
        <v>210</v>
      </c>
      <c r="AX3" s="24">
        <f>COUNTIF(N2:P223,AW3)</f>
        <v>4</v>
      </c>
      <c r="AY3" s="24">
        <f>COUNTIF(AI3:AN223, Table4[[#This Row],[IBM Solution]])</f>
        <v>1</v>
      </c>
      <c r="AZ3" s="24">
        <f>COUNTIF(AG2:AH223,Table4[[#This Row],[IBM Solution]])</f>
        <v>0</v>
      </c>
      <c r="BA3" s="196">
        <f>(SUM(Table4[[#This Row],[Count PARTIALLYs]:[Count Nos]]))/Table4[[#This Row],[Count]]</f>
        <v>0.25</v>
      </c>
      <c r="BC3" s="160"/>
      <c r="BD3" s="160"/>
      <c r="BE3" s="160"/>
      <c r="BF3" s="160"/>
      <c r="BG3" s="160"/>
      <c r="BH3" s="160"/>
      <c r="BJ3" s="145" t="s">
        <v>212</v>
      </c>
      <c r="BK3" s="146">
        <f t="shared" ref="BK3:BK20" si="0">COUNTIF($K$2:$K$223,BJ3)</f>
        <v>3</v>
      </c>
      <c r="BL3" s="146">
        <f t="shared" ref="BL3:BL20" si="1">COUNTIF($L$2:$L$223,BJ3)</f>
        <v>18</v>
      </c>
      <c r="BM3" s="146">
        <f>SUM(BK3:BL3)</f>
        <v>21</v>
      </c>
      <c r="BO3" s="145" t="s">
        <v>212</v>
      </c>
      <c r="BP3" s="146">
        <f t="shared" ref="BP3:BP20" si="2">COUNTIF($W$2:$X$225,$BO3)</f>
        <v>4</v>
      </c>
      <c r="BQ3" s="146">
        <f t="shared" ref="BQ3:BQ20" si="3">COUNTIF($Y$2:$Z$225,$BO3)</f>
        <v>0</v>
      </c>
      <c r="BR3" s="146">
        <f t="shared" ref="BR3:BR20" si="4">COUNTIF($AA$2:$AB$225,$BO3)</f>
        <v>2</v>
      </c>
      <c r="BS3" s="146">
        <f t="shared" ref="BS3:BS20" si="5">COUNTIF($AC$2:$AD$225,$BO3)</f>
        <v>5</v>
      </c>
      <c r="BT3" s="146">
        <f t="shared" ref="BT3:BT20" si="6">COUNTIF($AE$2:$AF$225,$BO3)</f>
        <v>10</v>
      </c>
      <c r="BU3" s="151">
        <f>SUM(BP3:BT3)</f>
        <v>21</v>
      </c>
      <c r="BW3" s="145" t="s">
        <v>212</v>
      </c>
      <c r="BX3" s="152">
        <f>((Table2[[#This Row],[Count NOs]]*0)+(Table2[[#This Row],[Count LOW PARTIALs]]*0.25)+(Table2[[#This Row],[Count PARTIALLYs]]*0.5)+(Table2[[#This Row],[Count HIGH PARTIALs]]*0.75)+(Table2[[#This Row],[Count YESs]]*1))/Table2[[#This Row],[Total]]</f>
        <v>0.70238095238095233</v>
      </c>
      <c r="BZ3" t="s">
        <v>527</v>
      </c>
      <c r="CA3" s="140">
        <f>J2</f>
        <v>5.0754310344827571</v>
      </c>
      <c r="CB3" s="140">
        <f>J50</f>
        <v>8.6931818181818183</v>
      </c>
      <c r="CC3" s="140">
        <f>J109</f>
        <v>8.2247899159663831</v>
      </c>
      <c r="CD3" s="140">
        <f>J147</f>
        <v>8.5250000000000004</v>
      </c>
      <c r="CE3" s="140">
        <f>J193</f>
        <v>8.5904255319148994</v>
      </c>
    </row>
    <row r="4" spans="1:83">
      <c r="A4" s="85">
        <v>1</v>
      </c>
      <c r="B4" s="2" t="s">
        <v>7</v>
      </c>
      <c r="C4" s="214" t="s">
        <v>316</v>
      </c>
      <c r="D4" s="2" t="str">
        <f>'Self-Assessment'!C9</f>
        <v>Partially</v>
      </c>
      <c r="E4" s="23">
        <f>IF(D4="No",0,IF(D4="Yes",1,IF(D4="Partially",0.5,IF(D4="Low Partial", 0.25,IF(D4="High Partial", 0.75," ")))))</f>
        <v>0.5</v>
      </c>
      <c r="F4" s="47"/>
      <c r="G4" s="23">
        <v>1</v>
      </c>
      <c r="H4" s="23">
        <f>IF(G4=1,1.2,IF(G4=2,1,IF(G4=3,0.5,IF(G4=4,0.2,IF(G4=5,0.1,"")))))</f>
        <v>1.2</v>
      </c>
      <c r="I4" s="23">
        <f>E4*H4</f>
        <v>0.6</v>
      </c>
      <c r="J4" s="23"/>
      <c r="K4" s="2" t="s">
        <v>205</v>
      </c>
      <c r="L4" s="2" t="s">
        <v>206</v>
      </c>
      <c r="M4" s="2"/>
      <c r="N4" s="2" t="s">
        <v>209</v>
      </c>
      <c r="O4" s="2"/>
      <c r="P4" s="2"/>
      <c r="Q4" s="23"/>
      <c r="R4" s="23"/>
      <c r="S4" s="23"/>
      <c r="T4" s="23"/>
      <c r="U4" s="23"/>
      <c r="V4" s="23"/>
      <c r="W4" s="23" t="str">
        <f>IF(D4="No",K4,"")</f>
        <v/>
      </c>
      <c r="X4" s="23" t="str">
        <f>IF(D4="No",L4,"")</f>
        <v/>
      </c>
      <c r="Y4" s="23" t="str">
        <f>IF(D4="Low Partial",K4,"")</f>
        <v/>
      </c>
      <c r="Z4" s="23" t="str">
        <f>IF(D4="Low Partial",L4,"")</f>
        <v/>
      </c>
      <c r="AA4" s="23" t="str">
        <f t="shared" ref="AA4:AA35" si="7">IF(D4="Partially",K4,"")</f>
        <v>Hardware</v>
      </c>
      <c r="AB4" s="23" t="str">
        <f t="shared" ref="AB4:AB65" si="8">IF(D4="Partially",L4,"")</f>
        <v>Infrastructure</v>
      </c>
      <c r="AC4" s="23" t="str">
        <f>IF(D4="High Partial",K4,"")</f>
        <v/>
      </c>
      <c r="AD4" s="23" t="str">
        <f>IF(D4="High Partial",L4,"")</f>
        <v/>
      </c>
      <c r="AE4" s="23" t="str">
        <f>IF(D4="Yes",K4,"")</f>
        <v/>
      </c>
      <c r="AF4" s="23" t="str">
        <f>IF(D4="Yes",L4,"")</f>
        <v/>
      </c>
      <c r="AG4" s="23" t="str">
        <f>IF(D4="No",N4,"")</f>
        <v/>
      </c>
      <c r="AH4" s="23" t="str">
        <f>IF(D4="No",O4,"")</f>
        <v/>
      </c>
      <c r="AI4" s="23" t="str">
        <f>IF(D4="Low Partial",N4," ")</f>
        <v xml:space="preserve"> </v>
      </c>
      <c r="AJ4" s="23" t="str">
        <f t="shared" ref="AJ4:AJ68" si="9">IF(D4="Low Partial",O4,"")</f>
        <v/>
      </c>
      <c r="AK4" s="23" t="str">
        <f>IF(D4="Partially",N4,"")</f>
        <v>S. Insights Pro</v>
      </c>
      <c r="AL4" s="23">
        <f>IF(D4="Partially",O4,"")</f>
        <v>0</v>
      </c>
      <c r="AM4" s="23" t="str">
        <f>IF(D4="Low Partial",N4,"")</f>
        <v/>
      </c>
      <c r="AN4" s="23" t="str">
        <f>IF(D4="Low Partial",O4,"")</f>
        <v/>
      </c>
      <c r="AP4" s="1" t="s">
        <v>11</v>
      </c>
      <c r="AQ4" s="154">
        <f>J9</f>
        <v>3.8636363636363629</v>
      </c>
      <c r="AR4" s="155">
        <v>0</v>
      </c>
      <c r="AS4" s="155">
        <v>0</v>
      </c>
      <c r="AT4" s="155">
        <v>0</v>
      </c>
      <c r="AU4" s="155">
        <v>0</v>
      </c>
      <c r="AW4" t="s">
        <v>278</v>
      </c>
      <c r="AX4" s="24">
        <f t="shared" ref="AX4:AX18" si="10">COUNTIF(N3:P224,AW4)</f>
        <v>1</v>
      </c>
      <c r="AY4" s="24">
        <f>COUNTIF(AI4:AN224, Table4[[#This Row],[IBM Solution]])</f>
        <v>1</v>
      </c>
      <c r="AZ4" s="24">
        <f>COUNTIF(AG3:AH224,Table4[[#This Row],[IBM Solution]])</f>
        <v>0</v>
      </c>
      <c r="BA4" s="196">
        <f>(SUM(Table4[[#This Row],[Count PARTIALLYs]:[Count Nos]]))/Table4[[#This Row],[Count]]</f>
        <v>1</v>
      </c>
      <c r="BC4" s="160" t="s">
        <v>281</v>
      </c>
      <c r="BD4" s="160" t="s">
        <v>491</v>
      </c>
      <c r="BE4" s="160" t="s">
        <v>264</v>
      </c>
      <c r="BF4" s="160" t="s">
        <v>492</v>
      </c>
      <c r="BG4" s="160" t="s">
        <v>263</v>
      </c>
      <c r="BH4" s="160" t="s">
        <v>490</v>
      </c>
      <c r="BJ4" s="145" t="s">
        <v>227</v>
      </c>
      <c r="BK4" s="146">
        <f t="shared" si="0"/>
        <v>2</v>
      </c>
      <c r="BL4" s="146">
        <f t="shared" si="1"/>
        <v>6</v>
      </c>
      <c r="BM4" s="146">
        <f t="shared" ref="BM4:BM15" si="11">SUM(BK4:BL4)</f>
        <v>8</v>
      </c>
      <c r="BO4" s="145" t="s">
        <v>227</v>
      </c>
      <c r="BP4" s="146">
        <f t="shared" si="2"/>
        <v>1</v>
      </c>
      <c r="BQ4" s="146">
        <f t="shared" si="3"/>
        <v>0</v>
      </c>
      <c r="BR4" s="146">
        <f t="shared" si="4"/>
        <v>1</v>
      </c>
      <c r="BS4" s="146">
        <f t="shared" si="5"/>
        <v>1</v>
      </c>
      <c r="BT4" s="146">
        <f t="shared" si="6"/>
        <v>5</v>
      </c>
      <c r="BU4" s="151">
        <f t="shared" ref="BU4:BU20" si="12">SUM(BP4:BT4)</f>
        <v>8</v>
      </c>
      <c r="BW4" s="145" t="s">
        <v>227</v>
      </c>
      <c r="BX4" s="152">
        <f>((Table2[[#This Row],[Count NOs]]*0)+(Table2[[#This Row],[Count LOW PARTIALs]]*0.25)+(Table2[[#This Row],[Count PARTIALLYs]]*0.5)+(Table2[[#This Row],[Count HIGH PARTIALs]]*0.75)+(Table2[[#This Row],[Count YESs]]*1))/Table2[[#This Row],[Total]]</f>
        <v>0.78125</v>
      </c>
      <c r="BZ4" t="s">
        <v>528</v>
      </c>
    </row>
    <row r="5" spans="1:83">
      <c r="A5" s="85">
        <v>1</v>
      </c>
      <c r="B5" s="2" t="s">
        <v>8</v>
      </c>
      <c r="C5" s="214" t="s">
        <v>317</v>
      </c>
      <c r="D5" s="2" t="str">
        <f>'Self-Assessment'!C10</f>
        <v>Yes</v>
      </c>
      <c r="E5" s="23">
        <f t="shared" ref="E5:E7" si="13">IF(D5="No",0,IF(D5="Yes",1,IF(D5="Partially",0.5,IF(D5="Low Partial", 0.25,IF(D5="High Partial", 0.75," ")))))</f>
        <v>1</v>
      </c>
      <c r="F5" s="47"/>
      <c r="G5" s="23">
        <v>1</v>
      </c>
      <c r="H5" s="23">
        <f t="shared" ref="H5:H6" si="14">IF(G5=1,1.2,IF(G5=2,1,IF(G5=3,0.5,IF(G5=4,0.2,IF(G5=5,0.1,"")))))</f>
        <v>1.2</v>
      </c>
      <c r="I5" s="23">
        <f t="shared" ref="I5:I48" si="15">E5*H5</f>
        <v>1.2</v>
      </c>
      <c r="J5" s="23"/>
      <c r="K5" s="2" t="s">
        <v>207</v>
      </c>
      <c r="L5" s="2" t="s">
        <v>206</v>
      </c>
      <c r="M5" s="2"/>
      <c r="N5" s="2" t="s">
        <v>209</v>
      </c>
      <c r="O5" s="2"/>
      <c r="P5" s="2"/>
      <c r="Q5" s="23"/>
      <c r="R5" s="23"/>
      <c r="S5" s="23"/>
      <c r="T5" s="23"/>
      <c r="U5" s="23"/>
      <c r="V5" s="23"/>
      <c r="W5" s="23" t="str">
        <f t="shared" ref="W5:W66" si="16">IF(D5="No",K5,"")</f>
        <v/>
      </c>
      <c r="X5" s="23" t="str">
        <f t="shared" ref="X5:X66" si="17">IF(D5="No",L5,"")</f>
        <v/>
      </c>
      <c r="Y5" s="23" t="str">
        <f t="shared" ref="Y5:Y66" si="18">IF(D5="Low Partial",K5,"")</f>
        <v/>
      </c>
      <c r="Z5" s="23" t="str">
        <f t="shared" ref="Z5:Z66" si="19">IF(D5="Low Partial",L5,"")</f>
        <v/>
      </c>
      <c r="AA5" s="23" t="str">
        <f t="shared" si="7"/>
        <v/>
      </c>
      <c r="AB5" s="23" t="str">
        <f t="shared" si="8"/>
        <v/>
      </c>
      <c r="AC5" s="23" t="str">
        <f t="shared" ref="AC5:AC66" si="20">IF(D5="High Partial",K5,"")</f>
        <v/>
      </c>
      <c r="AD5" s="23" t="str">
        <f t="shared" ref="AD5:AD66" si="21">IF(D5="High Partial",L5,"")</f>
        <v/>
      </c>
      <c r="AE5" s="23" t="str">
        <f t="shared" ref="AE5:AE66" si="22">IF(D5="Yes",K5,"")</f>
        <v>Software</v>
      </c>
      <c r="AF5" s="23" t="str">
        <f t="shared" ref="AF5:AF66" si="23">IF(D5="Yes",L5,"")</f>
        <v>Infrastructure</v>
      </c>
      <c r="AG5" s="23" t="str">
        <f t="shared" ref="AG5:AG66" si="24">IF(D5="No",N5,"")</f>
        <v/>
      </c>
      <c r="AH5" s="23" t="str">
        <f t="shared" ref="AH5:AH66" si="25">IF(D5="No",O5,"")</f>
        <v/>
      </c>
      <c r="AI5" s="23" t="str">
        <f t="shared" ref="AI5:AI68" si="26">IF(D5="Low Partial",N5," ")</f>
        <v xml:space="preserve"> </v>
      </c>
      <c r="AJ5" s="23" t="str">
        <f t="shared" si="9"/>
        <v/>
      </c>
      <c r="AK5" s="23" t="str">
        <f t="shared" ref="AK5:AK66" si="27">IF(D5="Partially",N5,"")</f>
        <v/>
      </c>
      <c r="AL5" s="23" t="str">
        <f t="shared" ref="AL5:AL66" si="28">IF(D5="Partially",O5,"")</f>
        <v/>
      </c>
      <c r="AM5" s="23" t="str">
        <f t="shared" ref="AM5:AM68" si="29">IF(D5="Low Partial",N5,"")</f>
        <v/>
      </c>
      <c r="AN5" s="23" t="str">
        <f t="shared" ref="AN5:AN68" si="30">IF(D5="Low Partial",O5,"")</f>
        <v/>
      </c>
      <c r="AP5" s="1" t="s">
        <v>13</v>
      </c>
      <c r="AQ5" s="154">
        <f>J15</f>
        <v>2.6086956521739131</v>
      </c>
      <c r="AR5" s="155">
        <v>0</v>
      </c>
      <c r="AS5" s="155">
        <v>0</v>
      </c>
      <c r="AT5" s="155">
        <v>0</v>
      </c>
      <c r="AU5" s="155">
        <v>0</v>
      </c>
      <c r="AW5" t="s">
        <v>209</v>
      </c>
      <c r="AX5" s="24">
        <f t="shared" si="10"/>
        <v>7</v>
      </c>
      <c r="AY5" s="24">
        <f>COUNTIF(AI5:AN225, Table4[[#This Row],[IBM Solution]])</f>
        <v>0</v>
      </c>
      <c r="AZ5" s="24">
        <f>COUNTIF(AG4:AH225,Table4[[#This Row],[IBM Solution]])</f>
        <v>0</v>
      </c>
      <c r="BA5" s="196">
        <f>(SUM(Table4[[#This Row],[Count PARTIALLYs]:[Count Nos]]))/Table4[[#This Row],[Count]]</f>
        <v>0</v>
      </c>
      <c r="BC5" s="160">
        <f>COUNTIF(Q2:Q223,"x")</f>
        <v>52</v>
      </c>
      <c r="BD5" s="160">
        <f t="shared" ref="BD5:BH5" si="31">COUNTIF(R2:R223,"x")</f>
        <v>5</v>
      </c>
      <c r="BE5" s="160">
        <f t="shared" si="31"/>
        <v>0</v>
      </c>
      <c r="BF5" s="160">
        <f t="shared" si="31"/>
        <v>3</v>
      </c>
      <c r="BG5" s="160">
        <f t="shared" si="31"/>
        <v>10</v>
      </c>
      <c r="BH5" s="160">
        <f t="shared" si="31"/>
        <v>34</v>
      </c>
      <c r="BJ5" s="145" t="s">
        <v>223</v>
      </c>
      <c r="BK5" s="146">
        <f t="shared" si="0"/>
        <v>5</v>
      </c>
      <c r="BL5" s="146">
        <f t="shared" si="1"/>
        <v>2</v>
      </c>
      <c r="BM5" s="146">
        <f t="shared" si="11"/>
        <v>7</v>
      </c>
      <c r="BO5" s="145" t="s">
        <v>223</v>
      </c>
      <c r="BP5" s="146">
        <f t="shared" si="2"/>
        <v>4</v>
      </c>
      <c r="BQ5" s="146">
        <f t="shared" si="3"/>
        <v>0</v>
      </c>
      <c r="BR5" s="146">
        <f t="shared" si="4"/>
        <v>1</v>
      </c>
      <c r="BS5" s="146">
        <f t="shared" si="5"/>
        <v>0</v>
      </c>
      <c r="BT5" s="146">
        <f t="shared" si="6"/>
        <v>2</v>
      </c>
      <c r="BU5" s="151">
        <f t="shared" si="12"/>
        <v>7</v>
      </c>
      <c r="BW5" s="145" t="s">
        <v>223</v>
      </c>
      <c r="BX5" s="152">
        <f>((Table2[[#This Row],[Count NOs]]*0)+(Table2[[#This Row],[Count LOW PARTIALs]]*0.25)+(Table2[[#This Row],[Count PARTIALLYs]]*0.5)+(Table2[[#This Row],[Count HIGH PARTIALs]]*0.75)+(Table2[[#This Row],[Count YESs]]*1))/Table2[[#This Row],[Total]]</f>
        <v>0.35714285714285715</v>
      </c>
      <c r="BZ5" t="s">
        <v>529</v>
      </c>
    </row>
    <row r="6" spans="1:83">
      <c r="A6" s="85">
        <v>1</v>
      </c>
      <c r="B6" s="2" t="s">
        <v>9</v>
      </c>
      <c r="C6" s="214" t="s">
        <v>318</v>
      </c>
      <c r="D6" s="2" t="str">
        <f>'Self-Assessment'!C11</f>
        <v>Yes</v>
      </c>
      <c r="E6" s="23">
        <f t="shared" si="13"/>
        <v>1</v>
      </c>
      <c r="F6" s="47"/>
      <c r="G6" s="23">
        <v>3</v>
      </c>
      <c r="H6" s="23">
        <f t="shared" si="14"/>
        <v>0.5</v>
      </c>
      <c r="I6" s="23">
        <f t="shared" si="15"/>
        <v>0.5</v>
      </c>
      <c r="J6" s="23"/>
      <c r="K6" s="2" t="s">
        <v>205</v>
      </c>
      <c r="L6" s="2" t="s">
        <v>206</v>
      </c>
      <c r="M6" s="2"/>
      <c r="N6" s="2" t="s">
        <v>210</v>
      </c>
      <c r="O6" s="2"/>
      <c r="P6" s="2"/>
      <c r="Q6" s="23"/>
      <c r="R6" s="23"/>
      <c r="S6" s="23"/>
      <c r="T6" s="23"/>
      <c r="U6" s="23"/>
      <c r="V6" s="23"/>
      <c r="W6" s="23" t="str">
        <f t="shared" si="16"/>
        <v/>
      </c>
      <c r="X6" s="23" t="str">
        <f t="shared" si="17"/>
        <v/>
      </c>
      <c r="Y6" s="23" t="str">
        <f t="shared" si="18"/>
        <v/>
      </c>
      <c r="Z6" s="23" t="str">
        <f t="shared" si="19"/>
        <v/>
      </c>
      <c r="AA6" s="23" t="str">
        <f t="shared" si="7"/>
        <v/>
      </c>
      <c r="AB6" s="23" t="str">
        <f t="shared" si="8"/>
        <v/>
      </c>
      <c r="AC6" s="23" t="str">
        <f t="shared" si="20"/>
        <v/>
      </c>
      <c r="AD6" s="23" t="str">
        <f t="shared" si="21"/>
        <v/>
      </c>
      <c r="AE6" s="23" t="str">
        <f t="shared" si="22"/>
        <v>Hardware</v>
      </c>
      <c r="AF6" s="23" t="str">
        <f t="shared" si="23"/>
        <v>Infrastructure</v>
      </c>
      <c r="AG6" s="23" t="str">
        <f t="shared" si="24"/>
        <v/>
      </c>
      <c r="AH6" s="23" t="str">
        <f t="shared" si="25"/>
        <v/>
      </c>
      <c r="AI6" s="23" t="str">
        <f t="shared" si="26"/>
        <v xml:space="preserve"> </v>
      </c>
      <c r="AJ6" s="23" t="str">
        <f t="shared" si="9"/>
        <v/>
      </c>
      <c r="AK6" s="23" t="str">
        <f t="shared" si="27"/>
        <v/>
      </c>
      <c r="AL6" s="23" t="str">
        <f t="shared" si="28"/>
        <v/>
      </c>
      <c r="AM6" s="23" t="str">
        <f t="shared" si="29"/>
        <v/>
      </c>
      <c r="AN6" s="23" t="str">
        <f t="shared" si="30"/>
        <v/>
      </c>
      <c r="AP6" s="1" t="s">
        <v>19</v>
      </c>
      <c r="AQ6" s="154">
        <f>J23</f>
        <v>7.6524390243902403</v>
      </c>
      <c r="AR6" s="155">
        <v>0</v>
      </c>
      <c r="AS6" s="155">
        <v>0</v>
      </c>
      <c r="AT6" s="155">
        <v>0</v>
      </c>
      <c r="AU6" s="155">
        <v>0</v>
      </c>
      <c r="AW6" t="s">
        <v>255</v>
      </c>
      <c r="AX6" s="24">
        <f t="shared" si="10"/>
        <v>8</v>
      </c>
      <c r="AY6" s="24">
        <f>COUNTIF(AI6:AN226, Table4[[#This Row],[IBM Solution]])</f>
        <v>1</v>
      </c>
      <c r="AZ6" s="24">
        <f>COUNTIF(AG5:AH226,Table4[[#This Row],[IBM Solution]])</f>
        <v>3</v>
      </c>
      <c r="BA6" s="196">
        <f>(SUM(Table4[[#This Row],[Count PARTIALLYs]:[Count Nos]]))/Table4[[#This Row],[Count]]</f>
        <v>0.5</v>
      </c>
      <c r="BC6" s="160"/>
      <c r="BD6" s="160"/>
      <c r="BE6" s="160"/>
      <c r="BF6" s="160"/>
      <c r="BG6" s="160"/>
      <c r="BH6" s="160"/>
      <c r="BJ6" s="145" t="s">
        <v>214</v>
      </c>
      <c r="BK6" s="146">
        <f t="shared" si="0"/>
        <v>21</v>
      </c>
      <c r="BL6" s="146">
        <f t="shared" si="1"/>
        <v>8</v>
      </c>
      <c r="BM6" s="146">
        <f t="shared" si="11"/>
        <v>29</v>
      </c>
      <c r="BO6" s="145" t="s">
        <v>214</v>
      </c>
      <c r="BP6" s="146">
        <f t="shared" si="2"/>
        <v>4</v>
      </c>
      <c r="BQ6" s="146">
        <f t="shared" si="3"/>
        <v>0</v>
      </c>
      <c r="BR6" s="146">
        <f t="shared" si="4"/>
        <v>5</v>
      </c>
      <c r="BS6" s="146">
        <f t="shared" si="5"/>
        <v>2</v>
      </c>
      <c r="BT6" s="146">
        <f t="shared" si="6"/>
        <v>18</v>
      </c>
      <c r="BU6" s="151">
        <f t="shared" si="12"/>
        <v>29</v>
      </c>
      <c r="BW6" s="145" t="s">
        <v>214</v>
      </c>
      <c r="BX6" s="152">
        <f>((Table2[[#This Row],[Count NOs]]*0)+(Table2[[#This Row],[Count LOW PARTIALs]]*0.25)+(Table2[[#This Row],[Count PARTIALLYs]]*0.5)+(Table2[[#This Row],[Count HIGH PARTIALs]]*0.75)+(Table2[[#This Row],[Count YESs]]*1))/Table2[[#This Row],[Total]]</f>
        <v>0.75862068965517238</v>
      </c>
      <c r="BZ6" t="s">
        <v>530</v>
      </c>
    </row>
    <row r="7" spans="1:83">
      <c r="A7" s="85">
        <v>1</v>
      </c>
      <c r="B7" s="3" t="s">
        <v>10</v>
      </c>
      <c r="C7" s="215" t="s">
        <v>319</v>
      </c>
      <c r="D7" s="3" t="str">
        <f>'Self-Assessment'!C12</f>
        <v>Partially</v>
      </c>
      <c r="E7" s="23">
        <f t="shared" si="13"/>
        <v>0.5</v>
      </c>
      <c r="F7" s="47"/>
      <c r="G7" s="23">
        <v>5</v>
      </c>
      <c r="H7" s="23">
        <f>IF(G7=1,1.2,IF(G7=2,1,IF(G7=3,0.5,IF(G7=4,0.2,IF(G7=5,0.1,"")))))</f>
        <v>0.1</v>
      </c>
      <c r="I7" s="23">
        <f t="shared" si="15"/>
        <v>0.05</v>
      </c>
      <c r="J7" s="23"/>
      <c r="K7" s="2" t="s">
        <v>207</v>
      </c>
      <c r="L7" s="2" t="s">
        <v>208</v>
      </c>
      <c r="M7" s="2" t="s">
        <v>225</v>
      </c>
      <c r="N7" s="2" t="s">
        <v>278</v>
      </c>
      <c r="O7" s="2"/>
      <c r="P7" s="2"/>
      <c r="Q7" s="23"/>
      <c r="R7" s="23"/>
      <c r="S7" s="23"/>
      <c r="T7" s="23"/>
      <c r="U7" s="23"/>
      <c r="V7" s="23"/>
      <c r="W7" s="23" t="str">
        <f t="shared" si="16"/>
        <v/>
      </c>
      <c r="X7" s="23" t="str">
        <f t="shared" si="17"/>
        <v/>
      </c>
      <c r="Y7" s="23" t="str">
        <f t="shared" si="18"/>
        <v/>
      </c>
      <c r="Z7" s="23" t="str">
        <f t="shared" si="19"/>
        <v/>
      </c>
      <c r="AA7" s="23" t="str">
        <f t="shared" si="7"/>
        <v>Software</v>
      </c>
      <c r="AB7" s="23" t="str">
        <f t="shared" si="8"/>
        <v>Efficiency</v>
      </c>
      <c r="AC7" s="23" t="str">
        <f t="shared" si="20"/>
        <v/>
      </c>
      <c r="AD7" s="23" t="str">
        <f t="shared" si="21"/>
        <v/>
      </c>
      <c r="AE7" s="23" t="str">
        <f t="shared" si="22"/>
        <v/>
      </c>
      <c r="AF7" s="23" t="str">
        <f t="shared" si="23"/>
        <v/>
      </c>
      <c r="AG7" s="23" t="str">
        <f t="shared" si="24"/>
        <v/>
      </c>
      <c r="AH7" s="23" t="str">
        <f t="shared" si="25"/>
        <v/>
      </c>
      <c r="AI7" s="23" t="str">
        <f t="shared" si="26"/>
        <v xml:space="preserve"> </v>
      </c>
      <c r="AJ7" s="23" t="str">
        <f t="shared" si="9"/>
        <v/>
      </c>
      <c r="AK7" s="23" t="str">
        <f t="shared" si="27"/>
        <v>S. Virtualize</v>
      </c>
      <c r="AL7" s="23">
        <f t="shared" si="28"/>
        <v>0</v>
      </c>
      <c r="AM7" s="23" t="str">
        <f t="shared" si="29"/>
        <v/>
      </c>
      <c r="AN7" s="23" t="str">
        <f t="shared" si="30"/>
        <v/>
      </c>
      <c r="AP7" s="1" t="s">
        <v>32</v>
      </c>
      <c r="AQ7" s="154">
        <f>J39</f>
        <v>2.1153846153846154</v>
      </c>
      <c r="AR7" s="155">
        <v>0</v>
      </c>
      <c r="AS7" s="155">
        <v>0</v>
      </c>
      <c r="AT7" s="155">
        <v>0</v>
      </c>
      <c r="AU7" s="155">
        <v>0</v>
      </c>
      <c r="AW7" t="s">
        <v>516</v>
      </c>
      <c r="AX7" s="24">
        <f t="shared" si="10"/>
        <v>0</v>
      </c>
      <c r="AY7" s="24">
        <f>COUNTIF(AI7:AN227, Table4[[#This Row],[IBM Solution]])</f>
        <v>0</v>
      </c>
      <c r="AZ7" s="24">
        <f>COUNTIF(AG6:AH227,Table4[[#This Row],[IBM Solution]])</f>
        <v>0</v>
      </c>
      <c r="BA7" s="196" t="e">
        <f>(SUM(Table4[[#This Row],[Count PARTIALLYs]:[Count Nos]]))/Table4[[#This Row],[Count]]</f>
        <v>#DIV/0!</v>
      </c>
      <c r="BC7" s="160"/>
      <c r="BD7" s="160"/>
      <c r="BE7" s="160"/>
      <c r="BF7" s="160"/>
      <c r="BG7" s="160"/>
      <c r="BH7" s="160"/>
      <c r="BJ7" s="145" t="s">
        <v>206</v>
      </c>
      <c r="BK7" s="146">
        <f t="shared" si="0"/>
        <v>4</v>
      </c>
      <c r="BL7" s="146">
        <f t="shared" si="1"/>
        <v>5</v>
      </c>
      <c r="BM7" s="146">
        <f t="shared" si="11"/>
        <v>9</v>
      </c>
      <c r="BO7" s="145" t="s">
        <v>206</v>
      </c>
      <c r="BP7" s="146">
        <f t="shared" si="2"/>
        <v>0</v>
      </c>
      <c r="BQ7" s="146">
        <f t="shared" si="3"/>
        <v>0</v>
      </c>
      <c r="BR7" s="146">
        <f t="shared" si="4"/>
        <v>1</v>
      </c>
      <c r="BS7" s="146">
        <f t="shared" si="5"/>
        <v>0</v>
      </c>
      <c r="BT7" s="146">
        <f t="shared" si="6"/>
        <v>8</v>
      </c>
      <c r="BU7" s="151">
        <f t="shared" si="12"/>
        <v>9</v>
      </c>
      <c r="BW7" s="145" t="s">
        <v>206</v>
      </c>
      <c r="BX7" s="152">
        <f>((Table2[[#This Row],[Count NOs]]*0)+(Table2[[#This Row],[Count LOW PARTIALs]]*0.25)+(Table2[[#This Row],[Count PARTIALLYs]]*0.5)+(Table2[[#This Row],[Count HIGH PARTIALs]]*0.75)+(Table2[[#This Row],[Count YESs]]*1))/Table2[[#This Row],[Total]]</f>
        <v>0.94444444444444442</v>
      </c>
      <c r="BZ7" t="s">
        <v>531</v>
      </c>
    </row>
    <row r="8" spans="1:83">
      <c r="A8" s="86"/>
      <c r="B8" s="9"/>
      <c r="C8" s="9"/>
      <c r="D8" s="9"/>
      <c r="E8" s="27"/>
      <c r="F8" s="48"/>
      <c r="G8" s="27"/>
      <c r="H8" s="27"/>
      <c r="I8" s="27"/>
      <c r="J8" s="27"/>
      <c r="K8" s="2"/>
      <c r="L8" s="2"/>
      <c r="M8" s="2"/>
      <c r="N8" s="2"/>
      <c r="O8" s="2"/>
      <c r="P8" s="2"/>
      <c r="Q8" s="27"/>
      <c r="R8" s="27"/>
      <c r="S8" s="27"/>
      <c r="T8" s="27"/>
      <c r="U8" s="27"/>
      <c r="V8" s="27"/>
      <c r="W8" s="23" t="str">
        <f t="shared" si="16"/>
        <v/>
      </c>
      <c r="X8" s="23" t="str">
        <f t="shared" si="17"/>
        <v/>
      </c>
      <c r="Y8" s="23" t="str">
        <f t="shared" si="18"/>
        <v/>
      </c>
      <c r="Z8" s="23" t="str">
        <f t="shared" si="19"/>
        <v/>
      </c>
      <c r="AA8" s="23" t="str">
        <f t="shared" si="7"/>
        <v/>
      </c>
      <c r="AB8" s="23" t="str">
        <f t="shared" si="8"/>
        <v/>
      </c>
      <c r="AC8" s="23" t="str">
        <f t="shared" si="20"/>
        <v/>
      </c>
      <c r="AD8" s="23" t="str">
        <f t="shared" si="21"/>
        <v/>
      </c>
      <c r="AE8" s="23" t="str">
        <f t="shared" si="22"/>
        <v/>
      </c>
      <c r="AF8" s="23" t="str">
        <f t="shared" si="23"/>
        <v/>
      </c>
      <c r="AG8" s="23" t="str">
        <f t="shared" si="24"/>
        <v/>
      </c>
      <c r="AH8" s="23" t="str">
        <f t="shared" si="25"/>
        <v/>
      </c>
      <c r="AI8" s="23" t="str">
        <f t="shared" si="26"/>
        <v xml:space="preserve"> </v>
      </c>
      <c r="AJ8" s="23" t="str">
        <f t="shared" si="9"/>
        <v/>
      </c>
      <c r="AK8" s="23" t="str">
        <f t="shared" si="27"/>
        <v/>
      </c>
      <c r="AL8" s="23" t="str">
        <f t="shared" si="28"/>
        <v/>
      </c>
      <c r="AM8" s="23" t="str">
        <f t="shared" si="29"/>
        <v/>
      </c>
      <c r="AN8" s="23" t="str">
        <f t="shared" si="30"/>
        <v/>
      </c>
      <c r="AP8" s="12" t="s">
        <v>274</v>
      </c>
      <c r="AQ8" s="155">
        <v>0</v>
      </c>
      <c r="AR8" s="154">
        <f>J51</f>
        <v>9.4186046511627914</v>
      </c>
      <c r="AS8" s="155">
        <v>0</v>
      </c>
      <c r="AT8" s="155">
        <v>0</v>
      </c>
      <c r="AU8" s="155">
        <v>0</v>
      </c>
      <c r="AW8" t="s">
        <v>517</v>
      </c>
      <c r="AX8" s="24">
        <f t="shared" si="10"/>
        <v>0</v>
      </c>
      <c r="AY8" s="24">
        <f>COUNTIF(AI8:AN228, Table4[[#This Row],[IBM Solution]])</f>
        <v>0</v>
      </c>
      <c r="AZ8" s="24">
        <f>COUNTIF(AG7:AH228,Table4[[#This Row],[IBM Solution]])</f>
        <v>0</v>
      </c>
      <c r="BA8" s="196" t="e">
        <f>(SUM(Table4[[#This Row],[Count PARTIALLYs]:[Count Nos]]))/Table4[[#This Row],[Count]]</f>
        <v>#DIV/0!</v>
      </c>
      <c r="BC8" s="160" t="s">
        <v>282</v>
      </c>
      <c r="BD8" s="161">
        <f>((BH5)+(BG5*0.75)+(BF5*0.5)+(BE5*0.25))/BC5</f>
        <v>0.82692307692307687</v>
      </c>
      <c r="BE8" s="160"/>
      <c r="BF8" s="160"/>
      <c r="BG8" s="160"/>
      <c r="BH8" s="160"/>
      <c r="BJ8" s="145" t="s">
        <v>219</v>
      </c>
      <c r="BK8" s="146">
        <f t="shared" si="0"/>
        <v>11</v>
      </c>
      <c r="BL8" s="146">
        <f t="shared" si="1"/>
        <v>24</v>
      </c>
      <c r="BM8" s="146">
        <f t="shared" si="11"/>
        <v>35</v>
      </c>
      <c r="BO8" s="145" t="s">
        <v>219</v>
      </c>
      <c r="BP8" s="146">
        <f t="shared" si="2"/>
        <v>5</v>
      </c>
      <c r="BQ8" s="146">
        <f t="shared" si="3"/>
        <v>0</v>
      </c>
      <c r="BR8" s="146">
        <f t="shared" si="4"/>
        <v>6</v>
      </c>
      <c r="BS8" s="146">
        <f t="shared" si="5"/>
        <v>8</v>
      </c>
      <c r="BT8" s="146">
        <f t="shared" si="6"/>
        <v>16</v>
      </c>
      <c r="BU8" s="151">
        <f t="shared" si="12"/>
        <v>35</v>
      </c>
      <c r="BW8" s="145" t="s">
        <v>219</v>
      </c>
      <c r="BX8" s="152">
        <f>((Table2[[#This Row],[Count NOs]]*0)+(Table2[[#This Row],[Count LOW PARTIALs]]*0.25)+(Table2[[#This Row],[Count PARTIALLYs]]*0.5)+(Table2[[#This Row],[Count HIGH PARTIALs]]*0.75)+(Table2[[#This Row],[Count YESs]]*1))/Table2[[#This Row],[Total]]</f>
        <v>0.7142857142857143</v>
      </c>
    </row>
    <row r="9" spans="1:83">
      <c r="A9" s="86"/>
      <c r="B9" s="9" t="s">
        <v>11</v>
      </c>
      <c r="C9" s="9"/>
      <c r="D9" s="9"/>
      <c r="E9" s="27"/>
      <c r="F9" s="46">
        <f>SUM(E10:E13)/COUNTA(E10:E13)*10</f>
        <v>3.75</v>
      </c>
      <c r="G9" s="27"/>
      <c r="H9" s="27">
        <f>SUM(H10:H13)</f>
        <v>2.2000000000000002</v>
      </c>
      <c r="I9" s="27">
        <f>SUM(I10:I13)</f>
        <v>0.85</v>
      </c>
      <c r="J9" s="46">
        <f>(I9/H9)*10</f>
        <v>3.8636363636363629</v>
      </c>
      <c r="K9" s="2"/>
      <c r="L9" s="2"/>
      <c r="M9" s="2"/>
      <c r="N9" s="2"/>
      <c r="O9" s="2"/>
      <c r="P9" s="2"/>
      <c r="Q9" s="27"/>
      <c r="R9" s="27"/>
      <c r="S9" s="27"/>
      <c r="T9" s="27"/>
      <c r="U9" s="27"/>
      <c r="V9" s="27"/>
      <c r="W9" s="23" t="str">
        <f t="shared" si="16"/>
        <v/>
      </c>
      <c r="X9" s="23" t="str">
        <f t="shared" si="17"/>
        <v/>
      </c>
      <c r="Y9" s="23" t="str">
        <f t="shared" si="18"/>
        <v/>
      </c>
      <c r="Z9" s="23" t="str">
        <f t="shared" si="19"/>
        <v/>
      </c>
      <c r="AA9" s="23" t="str">
        <f t="shared" si="7"/>
        <v/>
      </c>
      <c r="AB9" s="23" t="str">
        <f t="shared" si="8"/>
        <v/>
      </c>
      <c r="AC9" s="23" t="str">
        <f t="shared" si="20"/>
        <v/>
      </c>
      <c r="AD9" s="23" t="str">
        <f t="shared" si="21"/>
        <v/>
      </c>
      <c r="AE9" s="23" t="str">
        <f t="shared" si="22"/>
        <v/>
      </c>
      <c r="AF9" s="23" t="str">
        <f t="shared" si="23"/>
        <v/>
      </c>
      <c r="AG9" s="23" t="str">
        <f t="shared" si="24"/>
        <v/>
      </c>
      <c r="AH9" s="23" t="str">
        <f t="shared" si="25"/>
        <v/>
      </c>
      <c r="AI9" s="23" t="str">
        <f t="shared" si="26"/>
        <v xml:space="preserve"> </v>
      </c>
      <c r="AJ9" s="23" t="str">
        <f t="shared" si="9"/>
        <v/>
      </c>
      <c r="AK9" s="23" t="str">
        <f t="shared" si="27"/>
        <v/>
      </c>
      <c r="AL9" s="23" t="str">
        <f t="shared" si="28"/>
        <v/>
      </c>
      <c r="AM9" s="23" t="str">
        <f t="shared" si="29"/>
        <v/>
      </c>
      <c r="AN9" s="23" t="str">
        <f t="shared" si="30"/>
        <v/>
      </c>
      <c r="AP9" s="12" t="s">
        <v>50</v>
      </c>
      <c r="AQ9" s="155">
        <v>0</v>
      </c>
      <c r="AR9" s="154">
        <f>J62</f>
        <v>10</v>
      </c>
      <c r="AS9" s="155">
        <v>0</v>
      </c>
      <c r="AT9" s="155">
        <v>0</v>
      </c>
      <c r="AU9" s="155">
        <v>0</v>
      </c>
      <c r="AW9" t="s">
        <v>301</v>
      </c>
      <c r="AX9" s="24">
        <f t="shared" si="10"/>
        <v>1</v>
      </c>
      <c r="AY9" s="24">
        <f>COUNTIF(AI9:AN229, Table4[[#This Row],[IBM Solution]])</f>
        <v>0</v>
      </c>
      <c r="AZ9" s="24">
        <f>COUNTIF(AG8:AH229,Table4[[#This Row],[IBM Solution]])</f>
        <v>1</v>
      </c>
      <c r="BA9" s="196">
        <f>(SUM(Table4[[#This Row],[Count PARTIALLYs]:[Count Nos]]))/Table4[[#This Row],[Count]]</f>
        <v>1</v>
      </c>
      <c r="BC9" s="160" t="s">
        <v>283</v>
      </c>
      <c r="BD9" s="161">
        <f>(BD5+(BE5*0.75)+(BF5*0.5)+(BG5*0.25))/BC5</f>
        <v>0.17307692307692307</v>
      </c>
      <c r="BE9" s="160"/>
      <c r="BF9" s="160"/>
      <c r="BG9" s="160"/>
      <c r="BH9" s="160"/>
      <c r="BJ9" s="145" t="s">
        <v>211</v>
      </c>
      <c r="BK9" s="146">
        <f t="shared" si="0"/>
        <v>22</v>
      </c>
      <c r="BL9" s="146">
        <f t="shared" si="1"/>
        <v>42</v>
      </c>
      <c r="BM9" s="146">
        <f t="shared" si="11"/>
        <v>64</v>
      </c>
      <c r="BO9" s="145" t="s">
        <v>211</v>
      </c>
      <c r="BP9" s="146">
        <f t="shared" si="2"/>
        <v>3</v>
      </c>
      <c r="BQ9" s="146">
        <f t="shared" si="3"/>
        <v>0</v>
      </c>
      <c r="BR9" s="146">
        <f t="shared" si="4"/>
        <v>12</v>
      </c>
      <c r="BS9" s="146">
        <f t="shared" si="5"/>
        <v>17</v>
      </c>
      <c r="BT9" s="146">
        <f t="shared" si="6"/>
        <v>32</v>
      </c>
      <c r="BU9" s="151">
        <f t="shared" si="12"/>
        <v>64</v>
      </c>
      <c r="BW9" s="145" t="s">
        <v>211</v>
      </c>
      <c r="BX9" s="152">
        <f>((Table2[[#This Row],[Count NOs]]*0)+(Table2[[#This Row],[Count LOW PARTIALs]]*0.25)+(Table2[[#This Row],[Count PARTIALLYs]]*0.5)+(Table2[[#This Row],[Count HIGH PARTIALs]]*0.75)+(Table2[[#This Row],[Count YESs]]*1))/Table2[[#This Row],[Total]]</f>
        <v>0.79296875</v>
      </c>
    </row>
    <row r="10" spans="1:83">
      <c r="A10" s="85">
        <v>1</v>
      </c>
      <c r="B10" s="2" t="s">
        <v>156</v>
      </c>
      <c r="C10" s="214" t="s">
        <v>320</v>
      </c>
      <c r="D10" s="2" t="str">
        <f>'Self-Assessment'!C15</f>
        <v>Partially</v>
      </c>
      <c r="E10" s="23">
        <f>IF(D10="No",0,IF(D10="Yes",1,IF(D10="Partially",0.5,IF(D10="Low Partial", 0.25,IF(D10="High Partial", 0.75," ")))))</f>
        <v>0.5</v>
      </c>
      <c r="F10" s="47"/>
      <c r="G10" s="23">
        <v>3</v>
      </c>
      <c r="H10" s="23">
        <f>IF(G10=1,1.2,IF(G10=2,1,IF(G10=3,0.5,IF(G10=4,0.2,IF(G10=5,0.1,"")))))</f>
        <v>0.5</v>
      </c>
      <c r="I10" s="23">
        <f t="shared" si="15"/>
        <v>0.25</v>
      </c>
      <c r="J10" s="23"/>
      <c r="K10" s="2" t="s">
        <v>211</v>
      </c>
      <c r="L10" s="2" t="s">
        <v>13</v>
      </c>
      <c r="M10" s="2" t="s">
        <v>226</v>
      </c>
      <c r="N10" s="2" t="s">
        <v>210</v>
      </c>
      <c r="O10" s="2"/>
      <c r="P10" s="2"/>
      <c r="Q10" s="23"/>
      <c r="R10" s="23"/>
      <c r="S10" s="23"/>
      <c r="T10" s="23"/>
      <c r="U10" s="23"/>
      <c r="V10" s="23"/>
      <c r="W10" s="23" t="str">
        <f t="shared" si="16"/>
        <v/>
      </c>
      <c r="X10" s="23" t="str">
        <f t="shared" si="17"/>
        <v/>
      </c>
      <c r="Y10" s="23" t="str">
        <f t="shared" si="18"/>
        <v/>
      </c>
      <c r="Z10" s="23" t="str">
        <f t="shared" si="19"/>
        <v/>
      </c>
      <c r="AA10" s="23" t="str">
        <f t="shared" si="7"/>
        <v>Procedure</v>
      </c>
      <c r="AB10" s="23" t="str">
        <f t="shared" si="8"/>
        <v>Governance</v>
      </c>
      <c r="AC10" s="23" t="str">
        <f t="shared" si="20"/>
        <v/>
      </c>
      <c r="AD10" s="23" t="str">
        <f t="shared" si="21"/>
        <v/>
      </c>
      <c r="AE10" s="23" t="str">
        <f t="shared" si="22"/>
        <v/>
      </c>
      <c r="AF10" s="23" t="str">
        <f t="shared" si="23"/>
        <v/>
      </c>
      <c r="AG10" s="23" t="str">
        <f t="shared" si="24"/>
        <v/>
      </c>
      <c r="AH10" s="23" t="str">
        <f t="shared" si="25"/>
        <v/>
      </c>
      <c r="AI10" s="23" t="str">
        <f t="shared" si="26"/>
        <v xml:space="preserve"> </v>
      </c>
      <c r="AJ10" s="23" t="str">
        <f t="shared" si="9"/>
        <v/>
      </c>
      <c r="AK10" s="23" t="str">
        <f t="shared" si="27"/>
        <v>S. Control</v>
      </c>
      <c r="AL10" s="23">
        <f t="shared" si="28"/>
        <v>0</v>
      </c>
      <c r="AM10" s="23" t="str">
        <f t="shared" si="29"/>
        <v/>
      </c>
      <c r="AN10" s="23" t="str">
        <f t="shared" si="30"/>
        <v/>
      </c>
      <c r="AP10" s="12" t="s">
        <v>273</v>
      </c>
      <c r="AQ10" s="155">
        <v>0</v>
      </c>
      <c r="AR10" s="154">
        <f>J67</f>
        <v>7.2887323943662006</v>
      </c>
      <c r="AS10" s="155">
        <v>0</v>
      </c>
      <c r="AT10" s="155">
        <v>0</v>
      </c>
      <c r="AU10" s="155">
        <v>0</v>
      </c>
      <c r="AW10" t="s">
        <v>293</v>
      </c>
      <c r="AX10" s="24">
        <f t="shared" si="10"/>
        <v>3</v>
      </c>
      <c r="AY10" s="24">
        <f>COUNTIF(AI10:AN230, Table4[[#This Row],[IBM Solution]])</f>
        <v>1</v>
      </c>
      <c r="AZ10" s="24">
        <f>COUNTIF(AG9:AH230,Table4[[#This Row],[IBM Solution]])</f>
        <v>1</v>
      </c>
      <c r="BA10" s="196">
        <f>(SUM(Table4[[#This Row],[Count PARTIALLYs]:[Count Nos]]))/Table4[[#This Row],[Count]]</f>
        <v>0.66666666666666663</v>
      </c>
      <c r="BC10" s="162" t="s">
        <v>281</v>
      </c>
      <c r="BD10" s="163">
        <f>SUM(BD8:BD9)</f>
        <v>1</v>
      </c>
      <c r="BE10" s="160"/>
      <c r="BF10" s="160"/>
      <c r="BG10" s="160"/>
      <c r="BH10" s="160"/>
      <c r="BJ10" s="145" t="s">
        <v>13</v>
      </c>
      <c r="BK10" s="146">
        <f t="shared" si="0"/>
        <v>18</v>
      </c>
      <c r="BL10" s="146">
        <f t="shared" si="1"/>
        <v>5</v>
      </c>
      <c r="BM10" s="146">
        <f t="shared" si="11"/>
        <v>23</v>
      </c>
      <c r="BO10" s="145" t="s">
        <v>13</v>
      </c>
      <c r="BP10" s="146">
        <f t="shared" si="2"/>
        <v>6</v>
      </c>
      <c r="BQ10" s="146">
        <f t="shared" si="3"/>
        <v>0</v>
      </c>
      <c r="BR10" s="146">
        <f t="shared" si="4"/>
        <v>4</v>
      </c>
      <c r="BS10" s="146">
        <f t="shared" si="5"/>
        <v>1</v>
      </c>
      <c r="BT10" s="146">
        <f t="shared" si="6"/>
        <v>12</v>
      </c>
      <c r="BU10" s="151">
        <f t="shared" si="12"/>
        <v>23</v>
      </c>
      <c r="BW10" s="145" t="s">
        <v>13</v>
      </c>
      <c r="BX10" s="152">
        <f>((Table2[[#This Row],[Count NOs]]*0)+(Table2[[#This Row],[Count LOW PARTIALs]]*0.25)+(Table2[[#This Row],[Count PARTIALLYs]]*0.5)+(Table2[[#This Row],[Count HIGH PARTIALs]]*0.75)+(Table2[[#This Row],[Count YESs]]*1))/Table2[[#This Row],[Total]]</f>
        <v>0.64130434782608692</v>
      </c>
    </row>
    <row r="11" spans="1:83">
      <c r="A11" s="85">
        <v>1</v>
      </c>
      <c r="B11" s="2" t="s">
        <v>193</v>
      </c>
      <c r="C11" s="214" t="s">
        <v>321</v>
      </c>
      <c r="D11" s="2" t="str">
        <f>'Self-Assessment'!C16</f>
        <v>Partially</v>
      </c>
      <c r="E11" s="23">
        <f t="shared" ref="E11:E13" si="32">IF(D11="No",0,IF(D11="Yes",1,IF(D11="Partially",0.5,IF(D11="Low Partial", 0.25,IF(D11="High Partial", 0.75," ")))))</f>
        <v>0.5</v>
      </c>
      <c r="F11" s="47"/>
      <c r="G11" s="23">
        <v>4</v>
      </c>
      <c r="H11" s="23">
        <f t="shared" ref="H11:H13" si="33">IF(G11=1,1.2,IF(G11=2,1,IF(G11=3,0.5,IF(G11=4,0.2,IF(G11=5,0.1,"")))))</f>
        <v>0.2</v>
      </c>
      <c r="I11" s="23">
        <f t="shared" si="15"/>
        <v>0.1</v>
      </c>
      <c r="J11" s="23"/>
      <c r="K11" s="2" t="s">
        <v>219</v>
      </c>
      <c r="L11" s="2" t="s">
        <v>212</v>
      </c>
      <c r="M11" s="2"/>
      <c r="N11" s="2" t="s">
        <v>213</v>
      </c>
      <c r="O11" s="2"/>
      <c r="P11" s="2"/>
      <c r="Q11" s="23"/>
      <c r="R11" s="23"/>
      <c r="S11" s="23"/>
      <c r="T11" s="23"/>
      <c r="U11" s="23"/>
      <c r="V11" s="23"/>
      <c r="W11" s="23" t="str">
        <f t="shared" si="16"/>
        <v/>
      </c>
      <c r="X11" s="23" t="str">
        <f t="shared" si="17"/>
        <v/>
      </c>
      <c r="Y11" s="23" t="str">
        <f t="shared" si="18"/>
        <v/>
      </c>
      <c r="Z11" s="23" t="str">
        <f t="shared" si="19"/>
        <v/>
      </c>
      <c r="AA11" s="23" t="str">
        <f t="shared" si="7"/>
        <v>Documentation</v>
      </c>
      <c r="AB11" s="23" t="str">
        <f t="shared" si="8"/>
        <v>Resiliency</v>
      </c>
      <c r="AC11" s="23" t="str">
        <f t="shared" si="20"/>
        <v/>
      </c>
      <c r="AD11" s="23" t="str">
        <f t="shared" si="21"/>
        <v/>
      </c>
      <c r="AE11" s="23" t="str">
        <f t="shared" si="22"/>
        <v/>
      </c>
      <c r="AF11" s="23" t="str">
        <f t="shared" si="23"/>
        <v/>
      </c>
      <c r="AG11" s="23" t="str">
        <f t="shared" si="24"/>
        <v/>
      </c>
      <c r="AH11" s="23" t="str">
        <f t="shared" si="25"/>
        <v/>
      </c>
      <c r="AI11" s="23" t="str">
        <f t="shared" si="26"/>
        <v xml:space="preserve"> </v>
      </c>
      <c r="AJ11" s="23" t="str">
        <f t="shared" si="9"/>
        <v/>
      </c>
      <c r="AK11" s="23" t="str">
        <f t="shared" si="27"/>
        <v>Best Practice</v>
      </c>
      <c r="AL11" s="23">
        <f t="shared" si="28"/>
        <v>0</v>
      </c>
      <c r="AM11" s="23" t="str">
        <f t="shared" si="29"/>
        <v/>
      </c>
      <c r="AN11" s="23" t="str">
        <f t="shared" si="30"/>
        <v/>
      </c>
      <c r="AP11" s="12" t="s">
        <v>66</v>
      </c>
      <c r="AQ11" s="155">
        <v>0</v>
      </c>
      <c r="AR11" s="154">
        <f>J91</f>
        <v>9.6913580246913575</v>
      </c>
      <c r="AS11" s="155">
        <v>0</v>
      </c>
      <c r="AT11" s="155">
        <v>0</v>
      </c>
      <c r="AU11" s="155">
        <v>0</v>
      </c>
      <c r="AW11" t="s">
        <v>279</v>
      </c>
      <c r="AX11" s="24">
        <f t="shared" si="10"/>
        <v>1</v>
      </c>
      <c r="AY11" s="24">
        <f>COUNTIF(AI11:AN231, Table4[[#This Row],[IBM Solution]])</f>
        <v>0</v>
      </c>
      <c r="AZ11" s="24">
        <f>COUNTIF(AG10:AH231,Table4[[#This Row],[IBM Solution]])</f>
        <v>1</v>
      </c>
      <c r="BA11" s="196">
        <f>(SUM(Table4[[#This Row],[Count PARTIALLYs]:[Count Nos]]))/Table4[[#This Row],[Count]]</f>
        <v>1</v>
      </c>
      <c r="BJ11" s="145" t="s">
        <v>205</v>
      </c>
      <c r="BK11" s="146">
        <f t="shared" si="0"/>
        <v>8</v>
      </c>
      <c r="BL11" s="146">
        <f t="shared" si="1"/>
        <v>1</v>
      </c>
      <c r="BM11" s="146">
        <f t="shared" si="11"/>
        <v>9</v>
      </c>
      <c r="BO11" s="145" t="s">
        <v>205</v>
      </c>
      <c r="BP11" s="146">
        <f t="shared" si="2"/>
        <v>0</v>
      </c>
      <c r="BQ11" s="146">
        <f t="shared" si="3"/>
        <v>0</v>
      </c>
      <c r="BR11" s="146">
        <f t="shared" si="4"/>
        <v>2</v>
      </c>
      <c r="BS11" s="146">
        <f t="shared" si="5"/>
        <v>0</v>
      </c>
      <c r="BT11" s="146">
        <f t="shared" si="6"/>
        <v>7</v>
      </c>
      <c r="BU11" s="151">
        <f t="shared" si="12"/>
        <v>9</v>
      </c>
      <c r="BW11" s="145" t="s">
        <v>205</v>
      </c>
      <c r="BX11" s="152">
        <f>((Table2[[#This Row],[Count NOs]]*0)+(Table2[[#This Row],[Count LOW PARTIALs]]*0.25)+(Table2[[#This Row],[Count PARTIALLYs]]*0.5)+(Table2[[#This Row],[Count HIGH PARTIALs]]*0.75)+(Table2[[#This Row],[Count YESs]]*1))/Table2[[#This Row],[Total]]</f>
        <v>0.88888888888888884</v>
      </c>
    </row>
    <row r="12" spans="1:83">
      <c r="A12" s="85">
        <v>1</v>
      </c>
      <c r="B12" s="2" t="s">
        <v>157</v>
      </c>
      <c r="C12" s="214" t="s">
        <v>322</v>
      </c>
      <c r="D12" s="2" t="str">
        <f>'Self-Assessment'!C17</f>
        <v>Partially</v>
      </c>
      <c r="E12" s="23">
        <f t="shared" si="32"/>
        <v>0.5</v>
      </c>
      <c r="F12" s="47"/>
      <c r="G12" s="23">
        <v>2</v>
      </c>
      <c r="H12" s="23">
        <f t="shared" si="33"/>
        <v>1</v>
      </c>
      <c r="I12" s="23">
        <f t="shared" si="15"/>
        <v>0.5</v>
      </c>
      <c r="J12" s="23"/>
      <c r="K12" s="2" t="s">
        <v>214</v>
      </c>
      <c r="L12" s="2" t="s">
        <v>229</v>
      </c>
      <c r="M12" s="2"/>
      <c r="N12" s="2"/>
      <c r="O12" s="2"/>
      <c r="P12" s="2"/>
      <c r="Q12" s="23"/>
      <c r="R12" s="23"/>
      <c r="S12" s="23"/>
      <c r="T12" s="23"/>
      <c r="U12" s="23"/>
      <c r="V12" s="23"/>
      <c r="W12" s="23" t="str">
        <f t="shared" si="16"/>
        <v/>
      </c>
      <c r="X12" s="23" t="str">
        <f t="shared" si="17"/>
        <v/>
      </c>
      <c r="Y12" s="23" t="str">
        <f t="shared" si="18"/>
        <v/>
      </c>
      <c r="Z12" s="23" t="str">
        <f t="shared" si="19"/>
        <v/>
      </c>
      <c r="AA12" s="23" t="str">
        <f t="shared" si="7"/>
        <v>Security</v>
      </c>
      <c r="AB12" s="23" t="str">
        <f t="shared" si="8"/>
        <v>Zero Trust</v>
      </c>
      <c r="AC12" s="23" t="str">
        <f t="shared" si="20"/>
        <v/>
      </c>
      <c r="AD12" s="23" t="str">
        <f t="shared" si="21"/>
        <v/>
      </c>
      <c r="AE12" s="23" t="str">
        <f t="shared" si="22"/>
        <v/>
      </c>
      <c r="AF12" s="23" t="str">
        <f t="shared" si="23"/>
        <v/>
      </c>
      <c r="AG12" s="23" t="str">
        <f t="shared" si="24"/>
        <v/>
      </c>
      <c r="AH12" s="23" t="str">
        <f t="shared" si="25"/>
        <v/>
      </c>
      <c r="AI12" s="23" t="str">
        <f t="shared" si="26"/>
        <v xml:space="preserve"> </v>
      </c>
      <c r="AJ12" s="23" t="str">
        <f t="shared" si="9"/>
        <v/>
      </c>
      <c r="AK12" s="23">
        <f t="shared" si="27"/>
        <v>0</v>
      </c>
      <c r="AL12" s="23">
        <f t="shared" si="28"/>
        <v>0</v>
      </c>
      <c r="AM12" s="23" t="str">
        <f t="shared" si="29"/>
        <v/>
      </c>
      <c r="AN12" s="23" t="str">
        <f t="shared" si="30"/>
        <v/>
      </c>
      <c r="AP12" s="12" t="s">
        <v>74</v>
      </c>
      <c r="AQ12" s="155">
        <v>0</v>
      </c>
      <c r="AR12" s="154">
        <f>J104</f>
        <v>10</v>
      </c>
      <c r="AS12" s="155">
        <v>0</v>
      </c>
      <c r="AT12" s="155">
        <v>0</v>
      </c>
      <c r="AU12" s="155">
        <v>0</v>
      </c>
      <c r="AW12" t="s">
        <v>222</v>
      </c>
      <c r="AX12" s="24">
        <f t="shared" si="10"/>
        <v>55</v>
      </c>
      <c r="AY12" s="195">
        <f>COUNTIF(AI12:AN232, Table4[[#This Row],[IBM Solution]])</f>
        <v>7</v>
      </c>
      <c r="AZ12" s="195">
        <f>COUNTIF(AG11:AH232,Table4[[#This Row],[IBM Solution]])</f>
        <v>4</v>
      </c>
      <c r="BA12" s="196">
        <f>(SUM(Table4[[#This Row],[Count PARTIALLYs]:[Count Nos]]))/Table4[[#This Row],[Count]]</f>
        <v>0.2</v>
      </c>
      <c r="BJ12" s="145" t="s">
        <v>207</v>
      </c>
      <c r="BK12" s="146">
        <f t="shared" si="0"/>
        <v>3</v>
      </c>
      <c r="BL12" s="146">
        <f t="shared" si="1"/>
        <v>0</v>
      </c>
      <c r="BM12" s="146">
        <f t="shared" si="11"/>
        <v>3</v>
      </c>
      <c r="BO12" s="145" t="s">
        <v>207</v>
      </c>
      <c r="BP12" s="146">
        <f t="shared" si="2"/>
        <v>0</v>
      </c>
      <c r="BQ12" s="146">
        <f t="shared" si="3"/>
        <v>0</v>
      </c>
      <c r="BR12" s="146">
        <f t="shared" si="4"/>
        <v>1</v>
      </c>
      <c r="BS12" s="146">
        <f t="shared" si="5"/>
        <v>0</v>
      </c>
      <c r="BT12" s="146">
        <f t="shared" si="6"/>
        <v>2</v>
      </c>
      <c r="BU12" s="151">
        <f t="shared" si="12"/>
        <v>3</v>
      </c>
      <c r="BW12" s="145" t="s">
        <v>207</v>
      </c>
      <c r="BX12" s="152">
        <f>((Table2[[#This Row],[Count NOs]]*0)+(Table2[[#This Row],[Count LOW PARTIALs]]*0.25)+(Table2[[#This Row],[Count PARTIALLYs]]*0.5)+(Table2[[#This Row],[Count HIGH PARTIALs]]*0.75)+(Table2[[#This Row],[Count YESs]]*1))/Table2[[#This Row],[Total]]</f>
        <v>0.83333333333333337</v>
      </c>
    </row>
    <row r="13" spans="1:83">
      <c r="A13" s="85">
        <v>1</v>
      </c>
      <c r="B13" s="2" t="s">
        <v>12</v>
      </c>
      <c r="C13" s="214" t="s">
        <v>323</v>
      </c>
      <c r="D13" s="2" t="str">
        <f>'Self-Assessment'!C18</f>
        <v>No</v>
      </c>
      <c r="E13" s="23">
        <f t="shared" si="32"/>
        <v>0</v>
      </c>
      <c r="F13" s="47"/>
      <c r="G13" s="23">
        <v>3</v>
      </c>
      <c r="H13" s="23">
        <f t="shared" si="33"/>
        <v>0.5</v>
      </c>
      <c r="I13" s="23">
        <f t="shared" si="15"/>
        <v>0</v>
      </c>
      <c r="J13" s="23"/>
      <c r="K13" s="2" t="s">
        <v>211</v>
      </c>
      <c r="L13" s="2" t="s">
        <v>212</v>
      </c>
      <c r="M13" s="2"/>
      <c r="N13" s="2" t="s">
        <v>213</v>
      </c>
      <c r="O13" s="2"/>
      <c r="P13" s="2"/>
      <c r="Q13" s="23"/>
      <c r="R13" s="23"/>
      <c r="S13" s="23"/>
      <c r="T13" s="23"/>
      <c r="U13" s="23"/>
      <c r="V13" s="23"/>
      <c r="W13" s="23" t="str">
        <f t="shared" si="16"/>
        <v>Procedure</v>
      </c>
      <c r="X13" s="23" t="str">
        <f t="shared" si="17"/>
        <v>Resiliency</v>
      </c>
      <c r="Y13" s="23" t="str">
        <f t="shared" si="18"/>
        <v/>
      </c>
      <c r="Z13" s="23" t="str">
        <f t="shared" si="19"/>
        <v/>
      </c>
      <c r="AA13" s="23" t="str">
        <f t="shared" si="7"/>
        <v/>
      </c>
      <c r="AB13" s="23" t="str">
        <f t="shared" si="8"/>
        <v/>
      </c>
      <c r="AC13" s="23" t="str">
        <f t="shared" si="20"/>
        <v/>
      </c>
      <c r="AD13" s="23" t="str">
        <f t="shared" si="21"/>
        <v/>
      </c>
      <c r="AE13" s="23" t="str">
        <f t="shared" si="22"/>
        <v/>
      </c>
      <c r="AF13" s="23" t="str">
        <f t="shared" si="23"/>
        <v/>
      </c>
      <c r="AG13" s="23" t="str">
        <f t="shared" si="24"/>
        <v>Best Practice</v>
      </c>
      <c r="AH13" s="23">
        <f t="shared" si="25"/>
        <v>0</v>
      </c>
      <c r="AI13" s="23" t="str">
        <f t="shared" si="26"/>
        <v xml:space="preserve"> </v>
      </c>
      <c r="AJ13" s="23" t="str">
        <f t="shared" si="9"/>
        <v/>
      </c>
      <c r="AK13" s="23" t="str">
        <f t="shared" si="27"/>
        <v/>
      </c>
      <c r="AL13" s="23" t="str">
        <f t="shared" si="28"/>
        <v/>
      </c>
      <c r="AM13" s="23" t="str">
        <f t="shared" si="29"/>
        <v/>
      </c>
      <c r="AN13" s="23" t="str">
        <f t="shared" si="30"/>
        <v/>
      </c>
      <c r="AP13" s="13" t="s">
        <v>82</v>
      </c>
      <c r="AQ13" s="155">
        <v>0</v>
      </c>
      <c r="AR13" s="155">
        <v>0</v>
      </c>
      <c r="AS13" s="154">
        <f>J110</f>
        <v>8.8010204081632644</v>
      </c>
      <c r="AT13" s="155">
        <v>0</v>
      </c>
      <c r="AU13" s="155">
        <v>0</v>
      </c>
      <c r="AW13" t="s">
        <v>513</v>
      </c>
      <c r="AX13" s="24">
        <f t="shared" si="10"/>
        <v>8</v>
      </c>
      <c r="AY13" s="195">
        <f>COUNTIF(AI13:AN233, Table4[[#This Row],[IBM Solution]])</f>
        <v>0</v>
      </c>
      <c r="AZ13" s="195">
        <f>COUNTIF(AG12:AH233,Table4[[#This Row],[IBM Solution]])</f>
        <v>1</v>
      </c>
      <c r="BA13" s="196">
        <f>(SUM(Table4[[#This Row],[Count PARTIALLYs]:[Count Nos]]))/Table4[[#This Row],[Count]]</f>
        <v>0.125</v>
      </c>
      <c r="BJ13" s="145" t="s">
        <v>215</v>
      </c>
      <c r="BK13" s="146">
        <f t="shared" si="0"/>
        <v>17</v>
      </c>
      <c r="BL13" s="146">
        <f t="shared" si="1"/>
        <v>2</v>
      </c>
      <c r="BM13" s="146">
        <f t="shared" si="11"/>
        <v>19</v>
      </c>
      <c r="BO13" s="145" t="s">
        <v>215</v>
      </c>
      <c r="BP13" s="146">
        <f t="shared" si="2"/>
        <v>2</v>
      </c>
      <c r="BQ13" s="146">
        <f t="shared" si="3"/>
        <v>0</v>
      </c>
      <c r="BR13" s="146">
        <f t="shared" si="4"/>
        <v>1</v>
      </c>
      <c r="BS13" s="146">
        <f t="shared" si="5"/>
        <v>3</v>
      </c>
      <c r="BT13" s="146">
        <f t="shared" si="6"/>
        <v>13</v>
      </c>
      <c r="BU13" s="151">
        <f t="shared" si="12"/>
        <v>19</v>
      </c>
      <c r="BW13" s="145" t="s">
        <v>215</v>
      </c>
      <c r="BX13" s="152">
        <f>((Table2[[#This Row],[Count NOs]]*0)+(Table2[[#This Row],[Count LOW PARTIALs]]*0.25)+(Table2[[#This Row],[Count PARTIALLYs]]*0.5)+(Table2[[#This Row],[Count HIGH PARTIALs]]*0.75)+(Table2[[#This Row],[Count YESs]]*1))/Table2[[#This Row],[Total]]</f>
        <v>0.82894736842105265</v>
      </c>
    </row>
    <row r="14" spans="1:83">
      <c r="A14" s="85"/>
      <c r="B14" s="2"/>
      <c r="C14" s="2"/>
      <c r="D14" s="2"/>
      <c r="E14" s="23"/>
      <c r="F14" s="47"/>
      <c r="G14" s="23"/>
      <c r="H14" s="23"/>
      <c r="I14" s="23"/>
      <c r="J14" s="23"/>
      <c r="K14" s="2"/>
      <c r="L14" s="2"/>
      <c r="M14" s="2"/>
      <c r="N14" s="2"/>
      <c r="O14" s="2"/>
      <c r="P14" s="2"/>
      <c r="Q14" s="23"/>
      <c r="R14" s="23"/>
      <c r="S14" s="23"/>
      <c r="T14" s="23"/>
      <c r="U14" s="23"/>
      <c r="V14" s="23"/>
      <c r="W14" s="23" t="str">
        <f t="shared" si="16"/>
        <v/>
      </c>
      <c r="X14" s="23" t="str">
        <f t="shared" si="17"/>
        <v/>
      </c>
      <c r="Y14" s="23" t="str">
        <f t="shared" si="18"/>
        <v/>
      </c>
      <c r="Z14" s="23" t="str">
        <f t="shared" si="19"/>
        <v/>
      </c>
      <c r="AA14" s="23" t="str">
        <f t="shared" si="7"/>
        <v/>
      </c>
      <c r="AB14" s="23" t="str">
        <f t="shared" si="8"/>
        <v/>
      </c>
      <c r="AC14" s="23" t="str">
        <f t="shared" si="20"/>
        <v/>
      </c>
      <c r="AD14" s="23" t="str">
        <f t="shared" si="21"/>
        <v/>
      </c>
      <c r="AE14" s="23" t="str">
        <f t="shared" si="22"/>
        <v/>
      </c>
      <c r="AF14" s="23" t="str">
        <f t="shared" si="23"/>
        <v/>
      </c>
      <c r="AG14" s="23" t="str">
        <f t="shared" si="24"/>
        <v/>
      </c>
      <c r="AH14" s="23" t="str">
        <f t="shared" si="25"/>
        <v/>
      </c>
      <c r="AI14" s="23" t="str">
        <f t="shared" si="26"/>
        <v xml:space="preserve"> </v>
      </c>
      <c r="AJ14" s="23" t="str">
        <f t="shared" si="9"/>
        <v/>
      </c>
      <c r="AK14" s="23" t="str">
        <f t="shared" si="27"/>
        <v/>
      </c>
      <c r="AL14" s="23" t="str">
        <f t="shared" si="28"/>
        <v/>
      </c>
      <c r="AM14" s="23" t="str">
        <f t="shared" si="29"/>
        <v/>
      </c>
      <c r="AN14" s="23" t="str">
        <f t="shared" si="30"/>
        <v/>
      </c>
      <c r="AP14" s="13" t="s">
        <v>88</v>
      </c>
      <c r="AQ14" s="155">
        <v>0</v>
      </c>
      <c r="AR14" s="155">
        <v>0</v>
      </c>
      <c r="AS14" s="154">
        <f>J125</f>
        <v>7.6315789473684212</v>
      </c>
      <c r="AT14" s="155">
        <v>0</v>
      </c>
      <c r="AU14" s="155">
        <v>0</v>
      </c>
      <c r="AW14" t="s">
        <v>514</v>
      </c>
      <c r="AX14" s="24">
        <f t="shared" si="10"/>
        <v>0</v>
      </c>
      <c r="AY14" s="195">
        <f>COUNTIF(AI14:AN234, Table4[[#This Row],[IBM Solution]])</f>
        <v>0</v>
      </c>
      <c r="AZ14" s="195">
        <f>COUNTIF(AG13:AH234,Table4[[#This Row],[IBM Solution]])</f>
        <v>0</v>
      </c>
      <c r="BA14" s="196" t="e">
        <f>(SUM(Table4[[#This Row],[Count PARTIALLYs]:[Count Nos]]))/Table4[[#This Row],[Count]]</f>
        <v>#DIV/0!</v>
      </c>
      <c r="BJ14" s="145" t="s">
        <v>220</v>
      </c>
      <c r="BK14" s="146">
        <f t="shared" si="0"/>
        <v>7</v>
      </c>
      <c r="BL14" s="146">
        <f t="shared" si="1"/>
        <v>0</v>
      </c>
      <c r="BM14" s="146">
        <f t="shared" si="11"/>
        <v>7</v>
      </c>
      <c r="BO14" s="145" t="s">
        <v>220</v>
      </c>
      <c r="BP14" s="146">
        <f t="shared" si="2"/>
        <v>2</v>
      </c>
      <c r="BQ14" s="146">
        <f t="shared" si="3"/>
        <v>0</v>
      </c>
      <c r="BR14" s="146">
        <f t="shared" si="4"/>
        <v>4</v>
      </c>
      <c r="BS14" s="146">
        <f t="shared" si="5"/>
        <v>0</v>
      </c>
      <c r="BT14" s="146">
        <f t="shared" si="6"/>
        <v>1</v>
      </c>
      <c r="BU14" s="151">
        <f t="shared" si="12"/>
        <v>7</v>
      </c>
      <c r="BW14" s="145" t="s">
        <v>220</v>
      </c>
      <c r="BX14" s="152">
        <f>((Table2[[#This Row],[Count NOs]]*0)+(Table2[[#This Row],[Count LOW PARTIALs]]*0.25)+(Table2[[#This Row],[Count PARTIALLYs]]*0.5)+(Table2[[#This Row],[Count HIGH PARTIALs]]*0.75)+(Table2[[#This Row],[Count YESs]]*1))/Table2[[#This Row],[Total]]</f>
        <v>0.42857142857142855</v>
      </c>
    </row>
    <row r="15" spans="1:83">
      <c r="A15" s="86"/>
      <c r="B15" s="9" t="s">
        <v>13</v>
      </c>
      <c r="C15" s="9"/>
      <c r="D15" s="9"/>
      <c r="E15" s="27"/>
      <c r="F15" s="46">
        <f>SUM(E16:E21)/COUNTA(E16:E21)*10</f>
        <v>1.6666666666666665</v>
      </c>
      <c r="G15" s="27"/>
      <c r="H15" s="27">
        <f>SUM(H16:H21)</f>
        <v>4.5999999999999996</v>
      </c>
      <c r="I15" s="27">
        <f>SUM(I16:I21)</f>
        <v>1.2</v>
      </c>
      <c r="J15" s="46">
        <f>(I15/H15)*10</f>
        <v>2.6086956521739131</v>
      </c>
      <c r="K15" s="2"/>
      <c r="L15" s="2"/>
      <c r="M15" s="2"/>
      <c r="N15" s="2"/>
      <c r="O15" s="2"/>
      <c r="P15" s="2"/>
      <c r="Q15" s="27"/>
      <c r="R15" s="27"/>
      <c r="S15" s="27"/>
      <c r="T15" s="27"/>
      <c r="U15" s="27"/>
      <c r="V15" s="27"/>
      <c r="W15" s="23" t="str">
        <f t="shared" si="16"/>
        <v/>
      </c>
      <c r="X15" s="23" t="str">
        <f t="shared" si="17"/>
        <v/>
      </c>
      <c r="Y15" s="23" t="str">
        <f t="shared" si="18"/>
        <v/>
      </c>
      <c r="Z15" s="23" t="str">
        <f t="shared" si="19"/>
        <v/>
      </c>
      <c r="AA15" s="23" t="str">
        <f t="shared" si="7"/>
        <v/>
      </c>
      <c r="AB15" s="23" t="str">
        <f t="shared" si="8"/>
        <v/>
      </c>
      <c r="AC15" s="23" t="str">
        <f t="shared" si="20"/>
        <v/>
      </c>
      <c r="AD15" s="23" t="str">
        <f t="shared" si="21"/>
        <v/>
      </c>
      <c r="AE15" s="23" t="str">
        <f t="shared" si="22"/>
        <v/>
      </c>
      <c r="AF15" s="23" t="str">
        <f t="shared" si="23"/>
        <v/>
      </c>
      <c r="AG15" s="23" t="str">
        <f t="shared" si="24"/>
        <v/>
      </c>
      <c r="AH15" s="23" t="str">
        <f t="shared" si="25"/>
        <v/>
      </c>
      <c r="AI15" s="23" t="str">
        <f t="shared" si="26"/>
        <v xml:space="preserve"> </v>
      </c>
      <c r="AJ15" s="23" t="str">
        <f t="shared" si="9"/>
        <v/>
      </c>
      <c r="AK15" s="23" t="str">
        <f t="shared" si="27"/>
        <v/>
      </c>
      <c r="AL15" s="23" t="str">
        <f t="shared" si="28"/>
        <v/>
      </c>
      <c r="AM15" s="23" t="str">
        <f t="shared" si="29"/>
        <v/>
      </c>
      <c r="AN15" s="23" t="str">
        <f t="shared" si="30"/>
        <v/>
      </c>
      <c r="AP15" s="13" t="s">
        <v>94</v>
      </c>
      <c r="AQ15" s="155">
        <v>0</v>
      </c>
      <c r="AR15" s="155">
        <v>0</v>
      </c>
      <c r="AS15" s="154">
        <f>J138</f>
        <v>8.2222222222222214</v>
      </c>
      <c r="AT15" s="155">
        <v>0</v>
      </c>
      <c r="AU15" s="155">
        <v>0</v>
      </c>
      <c r="AW15" t="s">
        <v>515</v>
      </c>
      <c r="AX15" s="24">
        <f t="shared" si="10"/>
        <v>0</v>
      </c>
      <c r="AY15" s="195">
        <f>COUNTIF(AI15:AN235, Table4[[#This Row],[IBM Solution]])</f>
        <v>0</v>
      </c>
      <c r="AZ15" s="195">
        <f>COUNTIF(AG14:AH235,Table4[[#This Row],[IBM Solution]])</f>
        <v>0</v>
      </c>
      <c r="BA15" s="196" t="e">
        <f>(SUM(Table4[[#This Row],[Count PARTIALLYs]:[Count Nos]]))/Table4[[#This Row],[Count]]</f>
        <v>#DIV/0!</v>
      </c>
      <c r="BJ15" s="145" t="s">
        <v>208</v>
      </c>
      <c r="BK15" s="146">
        <f t="shared" si="0"/>
        <v>1</v>
      </c>
      <c r="BL15" s="146">
        <f t="shared" si="1"/>
        <v>12</v>
      </c>
      <c r="BM15" s="146">
        <f t="shared" si="11"/>
        <v>13</v>
      </c>
      <c r="BO15" s="145" t="s">
        <v>208</v>
      </c>
      <c r="BP15" s="146">
        <f t="shared" si="2"/>
        <v>5</v>
      </c>
      <c r="BQ15" s="146">
        <f t="shared" si="3"/>
        <v>0</v>
      </c>
      <c r="BR15" s="146">
        <f t="shared" si="4"/>
        <v>3</v>
      </c>
      <c r="BS15" s="146">
        <f t="shared" si="5"/>
        <v>2</v>
      </c>
      <c r="BT15" s="146">
        <f t="shared" si="6"/>
        <v>3</v>
      </c>
      <c r="BU15" s="151">
        <f t="shared" si="12"/>
        <v>13</v>
      </c>
      <c r="BW15" s="145" t="s">
        <v>208</v>
      </c>
      <c r="BX15" s="152">
        <f>((Table2[[#This Row],[Count NOs]]*0)+(Table2[[#This Row],[Count LOW PARTIALs]]*0.25)+(Table2[[#This Row],[Count PARTIALLYs]]*0.5)+(Table2[[#This Row],[Count HIGH PARTIALs]]*0.75)+(Table2[[#This Row],[Count YESs]]*1))/Table2[[#This Row],[Total]]</f>
        <v>0.46153846153846156</v>
      </c>
    </row>
    <row r="16" spans="1:83">
      <c r="A16" s="85">
        <v>1</v>
      </c>
      <c r="B16" s="3" t="s">
        <v>14</v>
      </c>
      <c r="C16" s="215" t="s">
        <v>324</v>
      </c>
      <c r="D16" s="3" t="str">
        <f>'Self-Assessment'!C21</f>
        <v>Yes</v>
      </c>
      <c r="E16" s="23">
        <f>IF(D16="No",0,IF(D16="Yes",1,IF(D16="Partially",0.5,IF(D16="Low Partial", 0.25,IF(D16="High Partial", 0.75," ")))))</f>
        <v>1</v>
      </c>
      <c r="F16" s="47"/>
      <c r="G16" s="23">
        <v>1</v>
      </c>
      <c r="H16" s="23">
        <f>IF(G16=1,1.2,IF(G16=2,1,IF(G16=3,0.5,IF(G16=4,0.2,IF(G16=5,0.1,"")))))</f>
        <v>1.2</v>
      </c>
      <c r="I16" s="23">
        <f t="shared" si="15"/>
        <v>1.2</v>
      </c>
      <c r="J16" s="23"/>
      <c r="K16" s="2" t="s">
        <v>13</v>
      </c>
      <c r="L16" s="2" t="s">
        <v>211</v>
      </c>
      <c r="M16" s="2"/>
      <c r="N16" s="2" t="s">
        <v>213</v>
      </c>
      <c r="O16" s="2"/>
      <c r="P16" s="2"/>
      <c r="Q16" s="23"/>
      <c r="R16" s="23"/>
      <c r="S16" s="23"/>
      <c r="T16" s="23"/>
      <c r="U16" s="23"/>
      <c r="V16" s="23"/>
      <c r="W16" s="23" t="str">
        <f t="shared" si="16"/>
        <v/>
      </c>
      <c r="X16" s="23" t="str">
        <f t="shared" si="17"/>
        <v/>
      </c>
      <c r="Y16" s="23" t="str">
        <f t="shared" si="18"/>
        <v/>
      </c>
      <c r="Z16" s="23" t="str">
        <f t="shared" si="19"/>
        <v/>
      </c>
      <c r="AA16" s="23" t="str">
        <f t="shared" si="7"/>
        <v/>
      </c>
      <c r="AB16" s="23" t="str">
        <f t="shared" si="8"/>
        <v/>
      </c>
      <c r="AC16" s="23" t="str">
        <f t="shared" si="20"/>
        <v/>
      </c>
      <c r="AD16" s="23" t="str">
        <f t="shared" si="21"/>
        <v/>
      </c>
      <c r="AE16" s="23" t="str">
        <f t="shared" si="22"/>
        <v>Governance</v>
      </c>
      <c r="AF16" s="23" t="str">
        <f t="shared" si="23"/>
        <v>Procedure</v>
      </c>
      <c r="AG16" s="23" t="str">
        <f t="shared" si="24"/>
        <v/>
      </c>
      <c r="AH16" s="23" t="str">
        <f t="shared" si="25"/>
        <v/>
      </c>
      <c r="AI16" s="23" t="str">
        <f t="shared" si="26"/>
        <v xml:space="preserve"> </v>
      </c>
      <c r="AJ16" s="23" t="str">
        <f t="shared" si="9"/>
        <v/>
      </c>
      <c r="AK16" s="23" t="str">
        <f t="shared" si="27"/>
        <v/>
      </c>
      <c r="AL16" s="23" t="str">
        <f t="shared" si="28"/>
        <v/>
      </c>
      <c r="AM16" s="23" t="str">
        <f t="shared" si="29"/>
        <v/>
      </c>
      <c r="AN16" s="23" t="str">
        <f t="shared" si="30"/>
        <v/>
      </c>
      <c r="AP16" s="16" t="s">
        <v>100</v>
      </c>
      <c r="AQ16" s="155">
        <v>0</v>
      </c>
      <c r="AR16" s="155">
        <v>0</v>
      </c>
      <c r="AS16" s="155">
        <v>0</v>
      </c>
      <c r="AT16" s="154">
        <f>J148</f>
        <v>8.1746031746031758</v>
      </c>
      <c r="AU16" s="155">
        <v>0</v>
      </c>
      <c r="AW16" t="s">
        <v>298</v>
      </c>
      <c r="AX16" s="24">
        <f t="shared" si="10"/>
        <v>2</v>
      </c>
      <c r="AY16" s="195">
        <f>COUNTIF(AI16:AN236, Table4[[#This Row],[IBM Solution]])</f>
        <v>0</v>
      </c>
      <c r="AZ16" s="195">
        <f>COUNTIF(AG15:AH236,Table4[[#This Row],[IBM Solution]])</f>
        <v>1</v>
      </c>
      <c r="BA16" s="196">
        <f>(SUM(Table4[[#This Row],[Count PARTIALLYs]:[Count Nos]]))/Table4[[#This Row],[Count]]</f>
        <v>0.5</v>
      </c>
      <c r="BJ16" s="145" t="s">
        <v>221</v>
      </c>
      <c r="BK16" s="146">
        <f t="shared" si="0"/>
        <v>3</v>
      </c>
      <c r="BL16" s="146">
        <f t="shared" si="1"/>
        <v>14</v>
      </c>
      <c r="BM16" s="146">
        <f t="shared" ref="BM16:BM20" si="34">SUM(BK16:BL16)</f>
        <v>17</v>
      </c>
      <c r="BO16" s="145" t="s">
        <v>221</v>
      </c>
      <c r="BP16" s="146">
        <f t="shared" si="2"/>
        <v>2</v>
      </c>
      <c r="BQ16" s="146">
        <f t="shared" si="3"/>
        <v>0</v>
      </c>
      <c r="BR16" s="146">
        <f t="shared" si="4"/>
        <v>2</v>
      </c>
      <c r="BS16" s="146">
        <f t="shared" si="5"/>
        <v>4</v>
      </c>
      <c r="BT16" s="146">
        <f t="shared" si="6"/>
        <v>9</v>
      </c>
      <c r="BU16" s="151">
        <f t="shared" si="12"/>
        <v>17</v>
      </c>
      <c r="BW16" s="145" t="s">
        <v>221</v>
      </c>
      <c r="BX16" s="152">
        <f>((Table2[[#This Row],[Count NOs]]*0)+(Table2[[#This Row],[Count LOW PARTIALs]]*0.25)+(Table2[[#This Row],[Count PARTIALLYs]]*0.5)+(Table2[[#This Row],[Count HIGH PARTIALs]]*0.75)+(Table2[[#This Row],[Count YESs]]*1))/Table2[[#This Row],[Total]]</f>
        <v>0.76470588235294112</v>
      </c>
    </row>
    <row r="17" spans="1:76">
      <c r="A17" s="85">
        <v>1</v>
      </c>
      <c r="B17" s="3" t="s">
        <v>15</v>
      </c>
      <c r="C17" s="215" t="s">
        <v>325</v>
      </c>
      <c r="D17" s="3" t="str">
        <f>'Self-Assessment'!C22</f>
        <v>No</v>
      </c>
      <c r="E17" s="23">
        <f t="shared" ref="E17:E21" si="35">IF(D17="No",0,IF(D17="Yes",1,IF(D17="Partially",0.5,IF(D17="Low Partial", 0.25,IF(D17="High Partial", 0.75," ")))))</f>
        <v>0</v>
      </c>
      <c r="F17" s="47"/>
      <c r="G17" s="23">
        <v>4</v>
      </c>
      <c r="H17" s="23">
        <f t="shared" ref="H17:H21" si="36">IF(G17=1,1.2,IF(G17=2,1,IF(G17=3,0.5,IF(G17=4,0.2,IF(G17=5,0.1,"")))))</f>
        <v>0.2</v>
      </c>
      <c r="I17" s="23">
        <f t="shared" si="15"/>
        <v>0</v>
      </c>
      <c r="J17" s="23"/>
      <c r="K17" s="2" t="s">
        <v>13</v>
      </c>
      <c r="L17" s="2" t="s">
        <v>211</v>
      </c>
      <c r="M17" s="2"/>
      <c r="N17" s="2" t="s">
        <v>293</v>
      </c>
      <c r="O17" s="2"/>
      <c r="P17" s="2"/>
      <c r="Q17" s="23"/>
      <c r="R17" s="23"/>
      <c r="S17" s="23"/>
      <c r="T17" s="23"/>
      <c r="U17" s="23"/>
      <c r="V17" s="23"/>
      <c r="W17" s="23" t="str">
        <f t="shared" si="16"/>
        <v>Governance</v>
      </c>
      <c r="X17" s="23" t="str">
        <f t="shared" si="17"/>
        <v>Procedure</v>
      </c>
      <c r="Y17" s="23" t="str">
        <f t="shared" si="18"/>
        <v/>
      </c>
      <c r="Z17" s="23" t="str">
        <f t="shared" si="19"/>
        <v/>
      </c>
      <c r="AA17" s="23" t="str">
        <f t="shared" si="7"/>
        <v/>
      </c>
      <c r="AB17" s="23" t="str">
        <f t="shared" si="8"/>
        <v/>
      </c>
      <c r="AC17" s="23" t="str">
        <f t="shared" si="20"/>
        <v/>
      </c>
      <c r="AD17" s="23" t="str">
        <f t="shared" si="21"/>
        <v/>
      </c>
      <c r="AE17" s="23" t="str">
        <f t="shared" si="22"/>
        <v/>
      </c>
      <c r="AF17" s="23" t="str">
        <f t="shared" si="23"/>
        <v/>
      </c>
      <c r="AG17" s="23" t="str">
        <f t="shared" si="24"/>
        <v>FlashSystem</v>
      </c>
      <c r="AH17" s="23">
        <f t="shared" si="25"/>
        <v>0</v>
      </c>
      <c r="AI17" s="23" t="str">
        <f t="shared" si="26"/>
        <v xml:space="preserve"> </v>
      </c>
      <c r="AJ17" s="23" t="str">
        <f t="shared" si="9"/>
        <v/>
      </c>
      <c r="AK17" s="23" t="str">
        <f t="shared" si="27"/>
        <v/>
      </c>
      <c r="AL17" s="23" t="str">
        <f t="shared" si="28"/>
        <v/>
      </c>
      <c r="AM17" s="23" t="str">
        <f t="shared" si="29"/>
        <v/>
      </c>
      <c r="AN17" s="23" t="str">
        <f t="shared" si="30"/>
        <v/>
      </c>
      <c r="AP17" s="16" t="s">
        <v>105</v>
      </c>
      <c r="AQ17" s="155">
        <v>0</v>
      </c>
      <c r="AR17" s="155">
        <v>0</v>
      </c>
      <c r="AS17" s="155">
        <v>0</v>
      </c>
      <c r="AT17" s="154">
        <f>J163</f>
        <v>8.9473684210526319</v>
      </c>
      <c r="AU17" s="155">
        <v>0</v>
      </c>
      <c r="AW17" t="s">
        <v>234</v>
      </c>
      <c r="AX17" s="24">
        <f t="shared" si="10"/>
        <v>15</v>
      </c>
      <c r="AY17" s="195">
        <f>COUNTIF(AI17:AN237, Table4[[#This Row],[IBM Solution]])</f>
        <v>2</v>
      </c>
      <c r="AZ17" s="195">
        <f>COUNTIF(AG16:AH237,Table4[[#This Row],[IBM Solution]])</f>
        <v>1</v>
      </c>
      <c r="BA17" s="196">
        <f>(SUM(Table4[[#This Row],[Count PARTIALLYs]:[Count Nos]]))/Table4[[#This Row],[Count]]</f>
        <v>0.2</v>
      </c>
      <c r="BJ17" s="145" t="s">
        <v>224</v>
      </c>
      <c r="BK17" s="146">
        <f t="shared" si="0"/>
        <v>7</v>
      </c>
      <c r="BL17" s="146">
        <f t="shared" si="1"/>
        <v>0</v>
      </c>
      <c r="BM17" s="146">
        <f t="shared" si="34"/>
        <v>7</v>
      </c>
      <c r="BO17" s="145" t="s">
        <v>224</v>
      </c>
      <c r="BP17" s="146">
        <f t="shared" si="2"/>
        <v>0</v>
      </c>
      <c r="BQ17" s="146">
        <f t="shared" si="3"/>
        <v>0</v>
      </c>
      <c r="BR17" s="146">
        <f t="shared" si="4"/>
        <v>1</v>
      </c>
      <c r="BS17" s="146">
        <f t="shared" si="5"/>
        <v>1</v>
      </c>
      <c r="BT17" s="146">
        <f t="shared" si="6"/>
        <v>5</v>
      </c>
      <c r="BU17" s="151">
        <f t="shared" si="12"/>
        <v>7</v>
      </c>
      <c r="BW17" s="145" t="s">
        <v>224</v>
      </c>
      <c r="BX17" s="152">
        <f>((Table2[[#This Row],[Count NOs]]*0)+(Table2[[#This Row],[Count LOW PARTIALs]]*0.25)+(Table2[[#This Row],[Count PARTIALLYs]]*0.5)+(Table2[[#This Row],[Count HIGH PARTIALs]]*0.75)+(Table2[[#This Row],[Count YESs]]*1))/Table2[[#This Row],[Total]]</f>
        <v>0.8928571428571429</v>
      </c>
    </row>
    <row r="18" spans="1:76">
      <c r="A18" s="85">
        <v>1</v>
      </c>
      <c r="B18" s="2" t="s">
        <v>158</v>
      </c>
      <c r="C18" s="214" t="s">
        <v>326</v>
      </c>
      <c r="D18" s="2" t="str">
        <f>'Self-Assessment'!C23</f>
        <v>No</v>
      </c>
      <c r="E18" s="23">
        <f t="shared" si="35"/>
        <v>0</v>
      </c>
      <c r="F18" s="47"/>
      <c r="G18" s="23">
        <v>2</v>
      </c>
      <c r="H18" s="23">
        <f t="shared" si="36"/>
        <v>1</v>
      </c>
      <c r="I18" s="23">
        <f t="shared" si="15"/>
        <v>0</v>
      </c>
      <c r="J18" s="23"/>
      <c r="K18" s="2" t="s">
        <v>13</v>
      </c>
      <c r="L18" s="2" t="s">
        <v>214</v>
      </c>
      <c r="M18" s="2"/>
      <c r="N18" s="2" t="s">
        <v>222</v>
      </c>
      <c r="O18" s="2"/>
      <c r="P18" s="2"/>
      <c r="Q18" s="23"/>
      <c r="R18" s="23"/>
      <c r="S18" s="23"/>
      <c r="T18" s="23"/>
      <c r="U18" s="23"/>
      <c r="V18" s="23"/>
      <c r="W18" s="23" t="str">
        <f t="shared" si="16"/>
        <v>Governance</v>
      </c>
      <c r="X18" s="23" t="str">
        <f t="shared" si="17"/>
        <v>Security</v>
      </c>
      <c r="Y18" s="23" t="str">
        <f t="shared" si="18"/>
        <v/>
      </c>
      <c r="Z18" s="23" t="str">
        <f t="shared" si="19"/>
        <v/>
      </c>
      <c r="AA18" s="23" t="str">
        <f t="shared" si="7"/>
        <v/>
      </c>
      <c r="AB18" s="23" t="str">
        <f t="shared" si="8"/>
        <v/>
      </c>
      <c r="AC18" s="23" t="str">
        <f t="shared" si="20"/>
        <v/>
      </c>
      <c r="AD18" s="23" t="str">
        <f t="shared" si="21"/>
        <v/>
      </c>
      <c r="AE18" s="23" t="str">
        <f t="shared" si="22"/>
        <v/>
      </c>
      <c r="AF18" s="23" t="str">
        <f t="shared" si="23"/>
        <v/>
      </c>
      <c r="AG18" s="23" t="str">
        <f t="shared" si="24"/>
        <v>X-Force</v>
      </c>
      <c r="AH18" s="23">
        <f t="shared" si="25"/>
        <v>0</v>
      </c>
      <c r="AI18" s="23" t="str">
        <f t="shared" si="26"/>
        <v xml:space="preserve"> </v>
      </c>
      <c r="AJ18" s="23" t="str">
        <f t="shared" si="9"/>
        <v/>
      </c>
      <c r="AK18" s="23" t="str">
        <f t="shared" si="27"/>
        <v/>
      </c>
      <c r="AL18" s="23" t="str">
        <f t="shared" si="28"/>
        <v/>
      </c>
      <c r="AM18" s="23" t="str">
        <f t="shared" si="29"/>
        <v/>
      </c>
      <c r="AN18" s="23" t="str">
        <f t="shared" si="30"/>
        <v/>
      </c>
      <c r="AP18" s="16" t="s">
        <v>110</v>
      </c>
      <c r="AQ18" s="155">
        <v>0</v>
      </c>
      <c r="AR18" s="155">
        <v>0</v>
      </c>
      <c r="AS18" s="155">
        <v>0</v>
      </c>
      <c r="AT18" s="154">
        <f>J163</f>
        <v>8.9473684210526319</v>
      </c>
      <c r="AU18" s="155">
        <v>0</v>
      </c>
      <c r="AW18" t="s">
        <v>213</v>
      </c>
      <c r="AX18" s="24">
        <f t="shared" si="10"/>
        <v>16</v>
      </c>
      <c r="AY18" s="195">
        <f>COUNTIF(AI18:AN238, Table4[[#This Row],[IBM Solution]])</f>
        <v>1</v>
      </c>
      <c r="AZ18" s="195">
        <f>COUNTIF(AG17:AH238,Table4[[#This Row],[IBM Solution]])</f>
        <v>1</v>
      </c>
      <c r="BA18" s="196">
        <f>(SUM(Table4[[#This Row],[Count PARTIALLYs]:[Count Nos]]))/Table4[[#This Row],[Count]]</f>
        <v>0.125</v>
      </c>
      <c r="BJ18" s="145" t="s">
        <v>229</v>
      </c>
      <c r="BK18" s="146">
        <f t="shared" si="0"/>
        <v>0</v>
      </c>
      <c r="BL18" s="146">
        <f t="shared" si="1"/>
        <v>5</v>
      </c>
      <c r="BM18" s="146">
        <f t="shared" si="34"/>
        <v>5</v>
      </c>
      <c r="BO18" s="145" t="s">
        <v>229</v>
      </c>
      <c r="BP18" s="146">
        <f t="shared" si="2"/>
        <v>1</v>
      </c>
      <c r="BQ18" s="146">
        <f t="shared" si="3"/>
        <v>0</v>
      </c>
      <c r="BR18" s="146">
        <f t="shared" si="4"/>
        <v>1</v>
      </c>
      <c r="BS18" s="146">
        <f t="shared" si="5"/>
        <v>0</v>
      </c>
      <c r="BT18" s="146">
        <f t="shared" si="6"/>
        <v>3</v>
      </c>
      <c r="BU18" s="151">
        <f t="shared" si="12"/>
        <v>5</v>
      </c>
      <c r="BW18" s="145" t="s">
        <v>229</v>
      </c>
      <c r="BX18" s="152">
        <f>((Table2[[#This Row],[Count NOs]]*0)+(Table2[[#This Row],[Count LOW PARTIALs]]*0.25)+(Table2[[#This Row],[Count PARTIALLYs]]*0.5)+(Table2[[#This Row],[Count HIGH PARTIALs]]*0.75)+(Table2[[#This Row],[Count YESs]]*1))/Table2[[#This Row],[Total]]</f>
        <v>0.7</v>
      </c>
    </row>
    <row r="19" spans="1:76">
      <c r="A19" s="85">
        <v>1</v>
      </c>
      <c r="B19" s="2" t="s">
        <v>16</v>
      </c>
      <c r="C19" s="214" t="s">
        <v>327</v>
      </c>
      <c r="D19" s="2" t="str">
        <f>'Self-Assessment'!C24</f>
        <v>No</v>
      </c>
      <c r="E19" s="23">
        <f t="shared" si="35"/>
        <v>0</v>
      </c>
      <c r="F19" s="47"/>
      <c r="G19" s="23">
        <v>1</v>
      </c>
      <c r="H19" s="23">
        <f t="shared" si="36"/>
        <v>1.2</v>
      </c>
      <c r="I19" s="23">
        <f t="shared" si="15"/>
        <v>0</v>
      </c>
      <c r="J19" s="23"/>
      <c r="K19" s="2" t="s">
        <v>13</v>
      </c>
      <c r="L19" s="2" t="s">
        <v>211</v>
      </c>
      <c r="M19" s="2"/>
      <c r="N19" s="2"/>
      <c r="O19" s="2"/>
      <c r="P19" s="2"/>
      <c r="Q19" s="23"/>
      <c r="R19" s="23"/>
      <c r="S19" s="23"/>
      <c r="T19" s="23"/>
      <c r="U19" s="23"/>
      <c r="V19" s="23"/>
      <c r="W19" s="23" t="str">
        <f t="shared" si="16"/>
        <v>Governance</v>
      </c>
      <c r="X19" s="23" t="str">
        <f t="shared" si="17"/>
        <v>Procedure</v>
      </c>
      <c r="Y19" s="23" t="str">
        <f t="shared" si="18"/>
        <v/>
      </c>
      <c r="Z19" s="23" t="str">
        <f t="shared" si="19"/>
        <v/>
      </c>
      <c r="AA19" s="23" t="str">
        <f t="shared" si="7"/>
        <v/>
      </c>
      <c r="AB19" s="23" t="str">
        <f t="shared" si="8"/>
        <v/>
      </c>
      <c r="AC19" s="23" t="str">
        <f t="shared" si="20"/>
        <v/>
      </c>
      <c r="AD19" s="23" t="str">
        <f t="shared" si="21"/>
        <v/>
      </c>
      <c r="AE19" s="23" t="str">
        <f t="shared" si="22"/>
        <v/>
      </c>
      <c r="AF19" s="23" t="str">
        <f t="shared" si="23"/>
        <v/>
      </c>
      <c r="AG19" s="23">
        <f t="shared" si="24"/>
        <v>0</v>
      </c>
      <c r="AH19" s="23">
        <f t="shared" si="25"/>
        <v>0</v>
      </c>
      <c r="AI19" s="23" t="str">
        <f t="shared" si="26"/>
        <v xml:space="preserve"> </v>
      </c>
      <c r="AJ19" s="23" t="str">
        <f t="shared" si="9"/>
        <v/>
      </c>
      <c r="AK19" s="23" t="str">
        <f t="shared" si="27"/>
        <v/>
      </c>
      <c r="AL19" s="23" t="str">
        <f t="shared" si="28"/>
        <v/>
      </c>
      <c r="AM19" s="23" t="str">
        <f t="shared" si="29"/>
        <v/>
      </c>
      <c r="AN19" s="23" t="str">
        <f t="shared" si="30"/>
        <v/>
      </c>
      <c r="AP19" s="16" t="s">
        <v>128</v>
      </c>
      <c r="AQ19" s="155">
        <v>0</v>
      </c>
      <c r="AR19" s="155">
        <v>0</v>
      </c>
      <c r="AS19" s="155">
        <v>0</v>
      </c>
      <c r="AT19" s="154">
        <f>J182</f>
        <v>7.9347826086956506</v>
      </c>
      <c r="AU19" s="155">
        <v>0</v>
      </c>
      <c r="BJ19" s="145" t="s">
        <v>228</v>
      </c>
      <c r="BK19" s="146">
        <f t="shared" si="0"/>
        <v>8</v>
      </c>
      <c r="BL19" s="146">
        <f t="shared" si="1"/>
        <v>0</v>
      </c>
      <c r="BM19" s="146">
        <f t="shared" si="34"/>
        <v>8</v>
      </c>
      <c r="BO19" s="145" t="s">
        <v>228</v>
      </c>
      <c r="BP19" s="146">
        <f t="shared" si="2"/>
        <v>1</v>
      </c>
      <c r="BQ19" s="146">
        <f t="shared" si="3"/>
        <v>0</v>
      </c>
      <c r="BR19" s="146">
        <f t="shared" si="4"/>
        <v>0</v>
      </c>
      <c r="BS19" s="146">
        <f t="shared" si="5"/>
        <v>0</v>
      </c>
      <c r="BT19" s="146">
        <f t="shared" si="6"/>
        <v>7</v>
      </c>
      <c r="BU19" s="151">
        <f t="shared" si="12"/>
        <v>8</v>
      </c>
      <c r="BW19" s="145" t="s">
        <v>228</v>
      </c>
      <c r="BX19" s="152">
        <f>((Table2[[#This Row],[Count NOs]]*0)+(Table2[[#This Row],[Count LOW PARTIALs]]*0.25)+(Table2[[#This Row],[Count PARTIALLYs]]*0.5)+(Table2[[#This Row],[Count HIGH PARTIALs]]*0.75)+(Table2[[#This Row],[Count YESs]]*1))/Table2[[#This Row],[Total]]</f>
        <v>0.875</v>
      </c>
    </row>
    <row r="20" spans="1:76">
      <c r="A20" s="85">
        <v>1</v>
      </c>
      <c r="B20" s="2" t="s">
        <v>17</v>
      </c>
      <c r="C20" s="214" t="s">
        <v>460</v>
      </c>
      <c r="D20" s="2" t="str">
        <f>'Self-Assessment'!C25</f>
        <v>No</v>
      </c>
      <c r="E20" s="23">
        <f t="shared" si="35"/>
        <v>0</v>
      </c>
      <c r="F20" s="47"/>
      <c r="G20" s="23">
        <v>3</v>
      </c>
      <c r="H20" s="23">
        <f t="shared" si="36"/>
        <v>0.5</v>
      </c>
      <c r="I20" s="23">
        <f t="shared" si="15"/>
        <v>0</v>
      </c>
      <c r="J20" s="23"/>
      <c r="K20" s="2" t="s">
        <v>13</v>
      </c>
      <c r="L20" s="2" t="s">
        <v>214</v>
      </c>
      <c r="M20" s="2"/>
      <c r="N20" s="2" t="s">
        <v>222</v>
      </c>
      <c r="O20" s="2"/>
      <c r="P20" s="2"/>
      <c r="Q20" s="23"/>
      <c r="R20" s="23"/>
      <c r="S20" s="23"/>
      <c r="T20" s="23"/>
      <c r="U20" s="23"/>
      <c r="V20" s="23"/>
      <c r="W20" s="23" t="str">
        <f t="shared" si="16"/>
        <v>Governance</v>
      </c>
      <c r="X20" s="23" t="str">
        <f t="shared" si="17"/>
        <v>Security</v>
      </c>
      <c r="Y20" s="23" t="str">
        <f t="shared" si="18"/>
        <v/>
      </c>
      <c r="Z20" s="23" t="str">
        <f t="shared" si="19"/>
        <v/>
      </c>
      <c r="AA20" s="23" t="str">
        <f t="shared" si="7"/>
        <v/>
      </c>
      <c r="AB20" s="23" t="str">
        <f t="shared" si="8"/>
        <v/>
      </c>
      <c r="AC20" s="23" t="str">
        <f t="shared" si="20"/>
        <v/>
      </c>
      <c r="AD20" s="23" t="str">
        <f t="shared" si="21"/>
        <v/>
      </c>
      <c r="AE20" s="23" t="str">
        <f t="shared" si="22"/>
        <v/>
      </c>
      <c r="AF20" s="23" t="str">
        <f t="shared" si="23"/>
        <v/>
      </c>
      <c r="AG20" s="23" t="str">
        <f t="shared" si="24"/>
        <v>X-Force</v>
      </c>
      <c r="AH20" s="23">
        <f t="shared" si="25"/>
        <v>0</v>
      </c>
      <c r="AI20" s="23" t="str">
        <f t="shared" si="26"/>
        <v xml:space="preserve"> </v>
      </c>
      <c r="AJ20" s="23" t="str">
        <f t="shared" si="9"/>
        <v/>
      </c>
      <c r="AK20" s="23" t="str">
        <f t="shared" si="27"/>
        <v/>
      </c>
      <c r="AL20" s="23" t="str">
        <f t="shared" si="28"/>
        <v/>
      </c>
      <c r="AM20" s="23" t="str">
        <f t="shared" si="29"/>
        <v/>
      </c>
      <c r="AN20" s="23" t="str">
        <f t="shared" si="30"/>
        <v/>
      </c>
      <c r="AP20" s="16" t="s">
        <v>132</v>
      </c>
      <c r="AQ20" s="155">
        <v>0</v>
      </c>
      <c r="AR20" s="155">
        <v>0</v>
      </c>
      <c r="AS20" s="155">
        <v>0</v>
      </c>
      <c r="AT20" s="154">
        <f>J189</f>
        <v>10</v>
      </c>
      <c r="AU20" s="155">
        <v>0</v>
      </c>
      <c r="BJ20" s="145" t="s">
        <v>213</v>
      </c>
      <c r="BK20" s="146">
        <f t="shared" si="0"/>
        <v>24</v>
      </c>
      <c r="BL20" s="146">
        <f t="shared" si="1"/>
        <v>28</v>
      </c>
      <c r="BM20" s="146">
        <f t="shared" si="34"/>
        <v>52</v>
      </c>
      <c r="BO20" s="145" t="s">
        <v>213</v>
      </c>
      <c r="BP20" s="146">
        <f t="shared" si="2"/>
        <v>2</v>
      </c>
      <c r="BQ20" s="146">
        <f t="shared" si="3"/>
        <v>0</v>
      </c>
      <c r="BR20" s="146">
        <f t="shared" si="4"/>
        <v>6</v>
      </c>
      <c r="BS20" s="146">
        <f t="shared" si="5"/>
        <v>10</v>
      </c>
      <c r="BT20" s="146">
        <f t="shared" si="6"/>
        <v>34</v>
      </c>
      <c r="BU20" s="151">
        <f t="shared" si="12"/>
        <v>52</v>
      </c>
      <c r="BW20" s="145" t="s">
        <v>213</v>
      </c>
      <c r="BX20" s="152">
        <f>((Table2[[#This Row],[Count NOs]]*0)+(Table2[[#This Row],[Count LOW PARTIALs]]*0.25)+(Table2[[#This Row],[Count PARTIALLYs]]*0.5)+(Table2[[#This Row],[Count HIGH PARTIALs]]*0.75)+(Table2[[#This Row],[Count YESs]]*1))/Table2[[#This Row],[Total]]</f>
        <v>0.85576923076923073</v>
      </c>
    </row>
    <row r="21" spans="1:76">
      <c r="A21" s="85">
        <v>1</v>
      </c>
      <c r="B21" s="2" t="s">
        <v>18</v>
      </c>
      <c r="C21" s="214" t="s">
        <v>328</v>
      </c>
      <c r="D21" s="2" t="str">
        <f>'Self-Assessment'!C26</f>
        <v>No</v>
      </c>
      <c r="E21" s="23">
        <f t="shared" si="35"/>
        <v>0</v>
      </c>
      <c r="F21" s="47"/>
      <c r="G21" s="23">
        <v>3</v>
      </c>
      <c r="H21" s="23">
        <f t="shared" si="36"/>
        <v>0.5</v>
      </c>
      <c r="I21" s="23">
        <f t="shared" si="15"/>
        <v>0</v>
      </c>
      <c r="J21" s="23"/>
      <c r="K21" s="2" t="s">
        <v>13</v>
      </c>
      <c r="L21" s="2" t="s">
        <v>214</v>
      </c>
      <c r="M21" s="2"/>
      <c r="N21" s="2" t="s">
        <v>222</v>
      </c>
      <c r="O21" s="2"/>
      <c r="P21" s="2"/>
      <c r="Q21" s="23"/>
      <c r="R21" s="23"/>
      <c r="S21" s="23"/>
      <c r="T21" s="23"/>
      <c r="U21" s="23"/>
      <c r="V21" s="23"/>
      <c r="W21" s="23" t="str">
        <f t="shared" si="16"/>
        <v>Governance</v>
      </c>
      <c r="X21" s="23" t="str">
        <f t="shared" si="17"/>
        <v>Security</v>
      </c>
      <c r="Y21" s="23" t="str">
        <f t="shared" si="18"/>
        <v/>
      </c>
      <c r="Z21" s="23" t="str">
        <f t="shared" si="19"/>
        <v/>
      </c>
      <c r="AA21" s="23" t="str">
        <f t="shared" si="7"/>
        <v/>
      </c>
      <c r="AB21" s="23" t="str">
        <f t="shared" si="8"/>
        <v/>
      </c>
      <c r="AC21" s="23" t="str">
        <f t="shared" si="20"/>
        <v/>
      </c>
      <c r="AD21" s="23" t="str">
        <f t="shared" si="21"/>
        <v/>
      </c>
      <c r="AE21" s="23" t="str">
        <f t="shared" si="22"/>
        <v/>
      </c>
      <c r="AF21" s="23" t="str">
        <f t="shared" si="23"/>
        <v/>
      </c>
      <c r="AG21" s="23" t="str">
        <f t="shared" si="24"/>
        <v>X-Force</v>
      </c>
      <c r="AH21" s="23">
        <f t="shared" si="25"/>
        <v>0</v>
      </c>
      <c r="AI21" s="23" t="str">
        <f t="shared" si="26"/>
        <v xml:space="preserve"> </v>
      </c>
      <c r="AJ21" s="23" t="str">
        <f t="shared" si="9"/>
        <v/>
      </c>
      <c r="AK21" s="23" t="str">
        <f t="shared" si="27"/>
        <v/>
      </c>
      <c r="AL21" s="23" t="str">
        <f t="shared" si="28"/>
        <v/>
      </c>
      <c r="AM21" s="23" t="str">
        <f t="shared" si="29"/>
        <v/>
      </c>
      <c r="AN21" s="23" t="str">
        <f t="shared" si="30"/>
        <v/>
      </c>
      <c r="AP21" s="17" t="s">
        <v>136</v>
      </c>
      <c r="AQ21" s="155">
        <v>0</v>
      </c>
      <c r="AR21" s="155">
        <v>0</v>
      </c>
      <c r="AS21" s="155">
        <v>0</v>
      </c>
      <c r="AT21" s="155">
        <v>0</v>
      </c>
      <c r="AU21" s="154">
        <f>J194</f>
        <v>8.9743589743589745</v>
      </c>
    </row>
    <row r="22" spans="1:76">
      <c r="A22" s="85"/>
      <c r="B22" s="3"/>
      <c r="C22" s="3"/>
      <c r="D22" s="3"/>
      <c r="E22" s="23"/>
      <c r="F22" s="47"/>
      <c r="G22" s="23"/>
      <c r="H22" s="23"/>
      <c r="I22" s="23"/>
      <c r="J22" s="23"/>
      <c r="K22" s="2"/>
      <c r="L22" s="2"/>
      <c r="M22" s="2"/>
      <c r="N22" s="2"/>
      <c r="O22" s="2"/>
      <c r="P22" s="2"/>
      <c r="Q22" s="23"/>
      <c r="R22" s="23"/>
      <c r="S22" s="23"/>
      <c r="T22" s="23"/>
      <c r="U22" s="23"/>
      <c r="V22" s="23"/>
      <c r="W22" s="23" t="str">
        <f t="shared" si="16"/>
        <v/>
      </c>
      <c r="X22" s="23" t="str">
        <f t="shared" si="17"/>
        <v/>
      </c>
      <c r="Y22" s="23" t="str">
        <f t="shared" si="18"/>
        <v/>
      </c>
      <c r="Z22" s="23" t="str">
        <f t="shared" si="19"/>
        <v/>
      </c>
      <c r="AA22" s="23" t="str">
        <f t="shared" si="7"/>
        <v/>
      </c>
      <c r="AB22" s="23" t="str">
        <f t="shared" si="8"/>
        <v/>
      </c>
      <c r="AC22" s="23" t="str">
        <f t="shared" si="20"/>
        <v/>
      </c>
      <c r="AD22" s="23" t="str">
        <f t="shared" si="21"/>
        <v/>
      </c>
      <c r="AE22" s="23" t="str">
        <f t="shared" si="22"/>
        <v/>
      </c>
      <c r="AF22" s="23" t="str">
        <f t="shared" si="23"/>
        <v/>
      </c>
      <c r="AG22" s="23" t="str">
        <f t="shared" si="24"/>
        <v/>
      </c>
      <c r="AH22" s="23" t="str">
        <f t="shared" si="25"/>
        <v/>
      </c>
      <c r="AI22" s="23" t="str">
        <f t="shared" si="26"/>
        <v xml:space="preserve"> </v>
      </c>
      <c r="AJ22" s="23" t="str">
        <f t="shared" si="9"/>
        <v/>
      </c>
      <c r="AK22" s="23" t="str">
        <f t="shared" si="27"/>
        <v/>
      </c>
      <c r="AL22" s="23" t="str">
        <f t="shared" si="28"/>
        <v/>
      </c>
      <c r="AM22" s="23" t="str">
        <f t="shared" si="29"/>
        <v/>
      </c>
      <c r="AN22" s="23" t="str">
        <f t="shared" si="30"/>
        <v/>
      </c>
      <c r="AP22" s="17" t="s">
        <v>140</v>
      </c>
      <c r="AQ22" s="155">
        <v>0</v>
      </c>
      <c r="AR22" s="155">
        <v>0</v>
      </c>
      <c r="AS22" s="155">
        <v>0</v>
      </c>
      <c r="AT22" s="155">
        <v>0</v>
      </c>
      <c r="AU22" s="154">
        <f>J202</f>
        <v>8.0319148936170208</v>
      </c>
    </row>
    <row r="23" spans="1:76">
      <c r="A23" s="86"/>
      <c r="B23" s="9" t="s">
        <v>19</v>
      </c>
      <c r="C23" s="9"/>
      <c r="D23" s="9"/>
      <c r="E23" s="27"/>
      <c r="F23" s="46">
        <f>SUM(E24:E37)/COUNTA(E24:E37)*10</f>
        <v>6.6071428571428568</v>
      </c>
      <c r="G23" s="27"/>
      <c r="H23" s="27">
        <f>SUM(H24:H37)</f>
        <v>8.2000000000000011</v>
      </c>
      <c r="I23" s="27">
        <f>SUM(I24:I37)</f>
        <v>6.2749999999999986</v>
      </c>
      <c r="J23" s="46">
        <f>(I23/H23)*10</f>
        <v>7.6524390243902403</v>
      </c>
      <c r="K23" s="2"/>
      <c r="L23" s="2"/>
      <c r="M23" s="2"/>
      <c r="N23" s="2"/>
      <c r="O23" s="2"/>
      <c r="P23" s="2"/>
      <c r="Q23" s="27"/>
      <c r="R23" s="27"/>
      <c r="S23" s="27"/>
      <c r="T23" s="27"/>
      <c r="U23" s="27"/>
      <c r="V23" s="27"/>
      <c r="W23" s="23" t="str">
        <f t="shared" si="16"/>
        <v/>
      </c>
      <c r="X23" s="23" t="str">
        <f t="shared" si="17"/>
        <v/>
      </c>
      <c r="Y23" s="23" t="str">
        <f t="shared" si="18"/>
        <v/>
      </c>
      <c r="Z23" s="23" t="str">
        <f t="shared" si="19"/>
        <v/>
      </c>
      <c r="AA23" s="23" t="str">
        <f t="shared" si="7"/>
        <v/>
      </c>
      <c r="AB23" s="23" t="str">
        <f t="shared" si="8"/>
        <v/>
      </c>
      <c r="AC23" s="23" t="str">
        <f t="shared" si="20"/>
        <v/>
      </c>
      <c r="AD23" s="23" t="str">
        <f t="shared" si="21"/>
        <v/>
      </c>
      <c r="AE23" s="23" t="str">
        <f t="shared" si="22"/>
        <v/>
      </c>
      <c r="AF23" s="23" t="str">
        <f t="shared" si="23"/>
        <v/>
      </c>
      <c r="AG23" s="23" t="str">
        <f t="shared" si="24"/>
        <v/>
      </c>
      <c r="AH23" s="23" t="str">
        <f t="shared" si="25"/>
        <v/>
      </c>
      <c r="AI23" s="23" t="str">
        <f t="shared" si="26"/>
        <v xml:space="preserve"> </v>
      </c>
      <c r="AJ23" s="23" t="str">
        <f t="shared" si="9"/>
        <v/>
      </c>
      <c r="AK23" s="23" t="str">
        <f t="shared" si="27"/>
        <v/>
      </c>
      <c r="AL23" s="23" t="str">
        <f t="shared" si="28"/>
        <v/>
      </c>
      <c r="AM23" s="23" t="str">
        <f t="shared" si="29"/>
        <v/>
      </c>
      <c r="AN23" s="23" t="str">
        <f t="shared" si="30"/>
        <v/>
      </c>
      <c r="AP23" s="17" t="s">
        <v>148</v>
      </c>
      <c r="AQ23" s="155">
        <v>0</v>
      </c>
      <c r="AR23" s="155">
        <v>0</v>
      </c>
      <c r="AS23" s="155">
        <v>0</v>
      </c>
      <c r="AT23" s="155">
        <v>0</v>
      </c>
      <c r="AU23" s="154">
        <f>J216</f>
        <v>10</v>
      </c>
    </row>
    <row r="24" spans="1:76">
      <c r="A24" s="85">
        <v>1</v>
      </c>
      <c r="B24" s="2" t="s">
        <v>20</v>
      </c>
      <c r="C24" s="214" t="s">
        <v>329</v>
      </c>
      <c r="D24" s="2" t="str">
        <f>'Self-Assessment'!C29</f>
        <v>Yes</v>
      </c>
      <c r="E24" s="23">
        <f>IF(D24="No",0,IF(D24="Yes",1,IF(D24="Partially",0.5,IF(D24="Low Partial", 0.25,IF(D24="High Partial", 0.75," ")))))</f>
        <v>1</v>
      </c>
      <c r="F24" s="47"/>
      <c r="G24" s="23">
        <v>1</v>
      </c>
      <c r="H24" s="23">
        <f>IF(G24=1,1.2,IF(G24=2,1,IF(G24=3,0.5,IF(G24=4,0.2,IF(G24=5,0.1,"")))))</f>
        <v>1.2</v>
      </c>
      <c r="I24" s="23">
        <f t="shared" si="15"/>
        <v>1.2</v>
      </c>
      <c r="J24" s="23"/>
      <c r="K24" s="2" t="s">
        <v>215</v>
      </c>
      <c r="L24" s="2" t="s">
        <v>206</v>
      </c>
      <c r="M24" s="2"/>
      <c r="N24" s="2" t="s">
        <v>255</v>
      </c>
      <c r="O24" s="2"/>
      <c r="P24" s="2"/>
      <c r="Q24" s="23"/>
      <c r="R24" s="23"/>
      <c r="S24" s="23"/>
      <c r="T24" s="23"/>
      <c r="U24" s="23"/>
      <c r="V24" s="23"/>
      <c r="W24" s="23" t="str">
        <f t="shared" si="16"/>
        <v/>
      </c>
      <c r="X24" s="23" t="str">
        <f t="shared" si="17"/>
        <v/>
      </c>
      <c r="Y24" s="23" t="str">
        <f t="shared" si="18"/>
        <v/>
      </c>
      <c r="Z24" s="23" t="str">
        <f t="shared" si="19"/>
        <v/>
      </c>
      <c r="AA24" s="23" t="str">
        <f t="shared" si="7"/>
        <v/>
      </c>
      <c r="AB24" s="23" t="str">
        <f t="shared" si="8"/>
        <v/>
      </c>
      <c r="AC24" s="23" t="str">
        <f t="shared" si="20"/>
        <v/>
      </c>
      <c r="AD24" s="23" t="str">
        <f t="shared" si="21"/>
        <v/>
      </c>
      <c r="AE24" s="23" t="str">
        <f t="shared" si="22"/>
        <v>Backup</v>
      </c>
      <c r="AF24" s="23" t="str">
        <f t="shared" si="23"/>
        <v>Infrastructure</v>
      </c>
      <c r="AG24" s="23" t="str">
        <f t="shared" si="24"/>
        <v/>
      </c>
      <c r="AH24" s="23" t="str">
        <f t="shared" si="25"/>
        <v/>
      </c>
      <c r="AI24" s="23" t="str">
        <f t="shared" si="26"/>
        <v xml:space="preserve"> </v>
      </c>
      <c r="AJ24" s="23" t="str">
        <f t="shared" si="9"/>
        <v/>
      </c>
      <c r="AK24" s="23" t="str">
        <f t="shared" si="27"/>
        <v/>
      </c>
      <c r="AL24" s="23" t="str">
        <f t="shared" si="28"/>
        <v/>
      </c>
      <c r="AM24" s="23" t="str">
        <f t="shared" si="29"/>
        <v/>
      </c>
      <c r="AN24" s="23" t="str">
        <f t="shared" si="30"/>
        <v/>
      </c>
      <c r="AP24" s="17" t="s">
        <v>151</v>
      </c>
      <c r="AQ24" s="155">
        <v>0</v>
      </c>
      <c r="AR24" s="155">
        <v>0</v>
      </c>
      <c r="AS24" s="155">
        <v>0</v>
      </c>
      <c r="AT24" s="155">
        <v>0</v>
      </c>
      <c r="AU24" s="154">
        <f>J220</f>
        <v>10</v>
      </c>
    </row>
    <row r="25" spans="1:76">
      <c r="A25" s="85">
        <v>1</v>
      </c>
      <c r="B25" s="2" t="s">
        <v>159</v>
      </c>
      <c r="C25" s="214" t="s">
        <v>330</v>
      </c>
      <c r="D25" s="2" t="str">
        <f>'Self-Assessment'!C30</f>
        <v>High Partial</v>
      </c>
      <c r="E25" s="23">
        <f t="shared" ref="E25:E37" si="37">IF(D25="No",0,IF(D25="Yes",1,IF(D25="Partially",0.5,IF(D25="Low Partial", 0.25,IF(D25="High Partial", 0.75," ")))))</f>
        <v>0.75</v>
      </c>
      <c r="F25" s="47"/>
      <c r="G25" s="23">
        <v>4</v>
      </c>
      <c r="H25" s="23">
        <f t="shared" ref="H25:H37" si="38">IF(G25=1,1.2,IF(G25=2,1,IF(G25=3,0.5,IF(G25=4,0.2,IF(G25=5,0.1,"")))))</f>
        <v>0.2</v>
      </c>
      <c r="I25" s="23">
        <f t="shared" si="15"/>
        <v>0.15000000000000002</v>
      </c>
      <c r="J25" s="23"/>
      <c r="K25" s="2" t="s">
        <v>215</v>
      </c>
      <c r="L25" s="2" t="s">
        <v>212</v>
      </c>
      <c r="M25" s="2"/>
      <c r="N25" s="2"/>
      <c r="O25" s="2"/>
      <c r="P25" s="2"/>
      <c r="Q25" s="23" t="s">
        <v>218</v>
      </c>
      <c r="R25" s="23" t="str">
        <f t="shared" ref="R25:R55" si="39">IF($D25="No",$Q25,"")</f>
        <v/>
      </c>
      <c r="S25" s="23" t="str">
        <f t="shared" ref="S25:S55" si="40">IF($D25="Low Partial",$Q25,"")</f>
        <v/>
      </c>
      <c r="T25" s="23" t="str">
        <f t="shared" ref="T25:T55" si="41">IF($D25="Partially",$Q25,"")</f>
        <v/>
      </c>
      <c r="U25" s="23" t="str">
        <f t="shared" ref="U25:U55" si="42">IF($D25="High Partial",$Q25,"")</f>
        <v>x</v>
      </c>
      <c r="V25" s="23" t="str">
        <f t="shared" ref="V25:V55" si="43">IF($D25="Yes",$Q25,"")</f>
        <v/>
      </c>
      <c r="W25" s="23" t="str">
        <f t="shared" si="16"/>
        <v/>
      </c>
      <c r="X25" s="23" t="str">
        <f t="shared" si="17"/>
        <v/>
      </c>
      <c r="Y25" s="23" t="str">
        <f t="shared" si="18"/>
        <v/>
      </c>
      <c r="Z25" s="23" t="str">
        <f t="shared" si="19"/>
        <v/>
      </c>
      <c r="AA25" s="23" t="str">
        <f t="shared" si="7"/>
        <v/>
      </c>
      <c r="AB25" s="23" t="str">
        <f t="shared" si="8"/>
        <v/>
      </c>
      <c r="AC25" s="23" t="str">
        <f t="shared" si="20"/>
        <v>Backup</v>
      </c>
      <c r="AD25" s="23" t="str">
        <f t="shared" si="21"/>
        <v>Resiliency</v>
      </c>
      <c r="AE25" s="23" t="str">
        <f t="shared" si="22"/>
        <v/>
      </c>
      <c r="AF25" s="23" t="str">
        <f t="shared" si="23"/>
        <v/>
      </c>
      <c r="AG25" s="23" t="str">
        <f t="shared" si="24"/>
        <v/>
      </c>
      <c r="AH25" s="23" t="str">
        <f t="shared" si="25"/>
        <v/>
      </c>
      <c r="AI25" s="23" t="str">
        <f t="shared" si="26"/>
        <v xml:space="preserve"> </v>
      </c>
      <c r="AJ25" s="23" t="str">
        <f t="shared" si="9"/>
        <v/>
      </c>
      <c r="AK25" s="23" t="str">
        <f t="shared" si="27"/>
        <v/>
      </c>
      <c r="AL25" s="23" t="str">
        <f t="shared" si="28"/>
        <v/>
      </c>
      <c r="AM25" s="23" t="str">
        <f t="shared" si="29"/>
        <v/>
      </c>
      <c r="AN25" s="23" t="str">
        <f t="shared" si="30"/>
        <v/>
      </c>
      <c r="AQ25" s="25" t="s">
        <v>4</v>
      </c>
      <c r="AR25" s="29" t="s">
        <v>40</v>
      </c>
      <c r="AS25" s="32" t="s">
        <v>81</v>
      </c>
      <c r="AT25" s="35" t="s">
        <v>99</v>
      </c>
      <c r="AU25" s="39" t="s">
        <v>135</v>
      </c>
    </row>
    <row r="26" spans="1:76">
      <c r="A26" s="85">
        <v>1</v>
      </c>
      <c r="B26" s="2" t="s">
        <v>21</v>
      </c>
      <c r="C26" s="214" t="s">
        <v>331</v>
      </c>
      <c r="D26" s="2" t="str">
        <f>'Self-Assessment'!C31</f>
        <v>Yes</v>
      </c>
      <c r="E26" s="23">
        <f t="shared" si="37"/>
        <v>1</v>
      </c>
      <c r="F26" s="47"/>
      <c r="G26" s="23">
        <v>2</v>
      </c>
      <c r="H26" s="23">
        <f t="shared" si="38"/>
        <v>1</v>
      </c>
      <c r="I26" s="23">
        <f t="shared" si="15"/>
        <v>1</v>
      </c>
      <c r="J26" s="23"/>
      <c r="K26" s="2" t="s">
        <v>215</v>
      </c>
      <c r="L26" s="2" t="s">
        <v>213</v>
      </c>
      <c r="M26" s="2"/>
      <c r="N26" s="2"/>
      <c r="O26" s="2"/>
      <c r="P26" s="2"/>
      <c r="Q26" s="23" t="s">
        <v>218</v>
      </c>
      <c r="R26" s="23" t="str">
        <f t="shared" si="39"/>
        <v/>
      </c>
      <c r="S26" s="23" t="str">
        <f t="shared" si="40"/>
        <v/>
      </c>
      <c r="T26" s="23" t="str">
        <f t="shared" si="41"/>
        <v/>
      </c>
      <c r="U26" s="23" t="str">
        <f t="shared" si="42"/>
        <v/>
      </c>
      <c r="V26" s="23" t="str">
        <f t="shared" si="43"/>
        <v>x</v>
      </c>
      <c r="W26" s="23" t="str">
        <f t="shared" si="16"/>
        <v/>
      </c>
      <c r="X26" s="23" t="str">
        <f t="shared" si="17"/>
        <v/>
      </c>
      <c r="Y26" s="23" t="str">
        <f t="shared" si="18"/>
        <v/>
      </c>
      <c r="Z26" s="23" t="str">
        <f t="shared" si="19"/>
        <v/>
      </c>
      <c r="AA26" s="23" t="str">
        <f t="shared" si="7"/>
        <v/>
      </c>
      <c r="AB26" s="23" t="str">
        <f t="shared" si="8"/>
        <v/>
      </c>
      <c r="AC26" s="23" t="str">
        <f t="shared" si="20"/>
        <v/>
      </c>
      <c r="AD26" s="23" t="str">
        <f t="shared" si="21"/>
        <v/>
      </c>
      <c r="AE26" s="23" t="str">
        <f t="shared" si="22"/>
        <v>Backup</v>
      </c>
      <c r="AF26" s="23" t="str">
        <f t="shared" si="23"/>
        <v>Best Practice</v>
      </c>
      <c r="AG26" s="23" t="str">
        <f t="shared" si="24"/>
        <v/>
      </c>
      <c r="AH26" s="23" t="str">
        <f t="shared" si="25"/>
        <v/>
      </c>
      <c r="AI26" s="23" t="str">
        <f t="shared" si="26"/>
        <v xml:space="preserve"> </v>
      </c>
      <c r="AJ26" s="23" t="str">
        <f t="shared" si="9"/>
        <v/>
      </c>
      <c r="AK26" s="23" t="str">
        <f t="shared" si="27"/>
        <v/>
      </c>
      <c r="AL26" s="23" t="str">
        <f t="shared" si="28"/>
        <v/>
      </c>
      <c r="AM26" s="23" t="str">
        <f t="shared" si="29"/>
        <v/>
      </c>
      <c r="AN26" s="23" t="str">
        <f t="shared" si="30"/>
        <v/>
      </c>
      <c r="AQ26" s="156">
        <f>J2</f>
        <v>5.0754310344827571</v>
      </c>
      <c r="AR26" s="156">
        <f>J50</f>
        <v>8.6931818181818183</v>
      </c>
      <c r="AS26" s="156">
        <f>J109</f>
        <v>8.2247899159663831</v>
      </c>
      <c r="AT26" s="156">
        <f>J147</f>
        <v>8.5250000000000004</v>
      </c>
      <c r="AU26" s="156">
        <f>J193</f>
        <v>8.5904255319148994</v>
      </c>
    </row>
    <row r="27" spans="1:76">
      <c r="A27" s="85">
        <v>1</v>
      </c>
      <c r="B27" s="3" t="s">
        <v>22</v>
      </c>
      <c r="C27" s="215" t="s">
        <v>461</v>
      </c>
      <c r="D27" s="3" t="str">
        <f>'Self-Assessment'!C32</f>
        <v>Yes</v>
      </c>
      <c r="E27" s="23">
        <f t="shared" si="37"/>
        <v>1</v>
      </c>
      <c r="F27" s="47"/>
      <c r="G27" s="23">
        <v>3</v>
      </c>
      <c r="H27" s="23">
        <f t="shared" si="38"/>
        <v>0.5</v>
      </c>
      <c r="I27" s="23">
        <f t="shared" si="15"/>
        <v>0.5</v>
      </c>
      <c r="J27" s="23"/>
      <c r="K27" s="2" t="s">
        <v>13</v>
      </c>
      <c r="L27" s="2" t="s">
        <v>214</v>
      </c>
      <c r="M27" s="2"/>
      <c r="N27" s="2"/>
      <c r="O27" s="2"/>
      <c r="P27" s="2"/>
      <c r="Q27" s="23"/>
      <c r="R27" s="23"/>
      <c r="S27" s="23"/>
      <c r="T27" s="23"/>
      <c r="U27" s="23"/>
      <c r="V27" s="23"/>
      <c r="W27" s="23" t="str">
        <f t="shared" si="16"/>
        <v/>
      </c>
      <c r="X27" s="23" t="str">
        <f t="shared" si="17"/>
        <v/>
      </c>
      <c r="Y27" s="23" t="str">
        <f t="shared" si="18"/>
        <v/>
      </c>
      <c r="Z27" s="23" t="str">
        <f t="shared" si="19"/>
        <v/>
      </c>
      <c r="AA27" s="23" t="str">
        <f t="shared" si="7"/>
        <v/>
      </c>
      <c r="AB27" s="23" t="str">
        <f t="shared" si="8"/>
        <v/>
      </c>
      <c r="AC27" s="23" t="str">
        <f t="shared" si="20"/>
        <v/>
      </c>
      <c r="AD27" s="23" t="str">
        <f t="shared" si="21"/>
        <v/>
      </c>
      <c r="AE27" s="23" t="str">
        <f t="shared" si="22"/>
        <v>Governance</v>
      </c>
      <c r="AF27" s="23" t="str">
        <f t="shared" si="23"/>
        <v>Security</v>
      </c>
      <c r="AG27" s="23" t="str">
        <f t="shared" si="24"/>
        <v/>
      </c>
      <c r="AH27" s="23" t="str">
        <f t="shared" si="25"/>
        <v/>
      </c>
      <c r="AI27" s="23" t="str">
        <f t="shared" si="26"/>
        <v xml:space="preserve"> </v>
      </c>
      <c r="AJ27" s="23" t="str">
        <f t="shared" si="9"/>
        <v/>
      </c>
      <c r="AK27" s="23" t="str">
        <f t="shared" si="27"/>
        <v/>
      </c>
      <c r="AL27" s="23" t="str">
        <f t="shared" si="28"/>
        <v/>
      </c>
      <c r="AM27" s="23" t="str">
        <f t="shared" si="29"/>
        <v/>
      </c>
      <c r="AN27" s="23" t="str">
        <f t="shared" si="30"/>
        <v/>
      </c>
      <c r="AQ27" s="140"/>
      <c r="AR27" s="140"/>
      <c r="AS27" s="140"/>
      <c r="AT27" s="140"/>
      <c r="AU27" s="140"/>
    </row>
    <row r="28" spans="1:76">
      <c r="A28" s="85">
        <v>1</v>
      </c>
      <c r="B28" s="2" t="s">
        <v>194</v>
      </c>
      <c r="C28" s="214" t="s">
        <v>332</v>
      </c>
      <c r="D28" s="2" t="str">
        <f>'Self-Assessment'!C33</f>
        <v>High Partial</v>
      </c>
      <c r="E28" s="23">
        <f t="shared" si="37"/>
        <v>0.75</v>
      </c>
      <c r="F28" s="47"/>
      <c r="G28" s="23">
        <v>2</v>
      </c>
      <c r="H28" s="23">
        <f t="shared" si="38"/>
        <v>1</v>
      </c>
      <c r="I28" s="23">
        <f t="shared" si="15"/>
        <v>0.75</v>
      </c>
      <c r="J28" s="23"/>
      <c r="K28" s="2" t="s">
        <v>13</v>
      </c>
      <c r="L28" s="2" t="s">
        <v>211</v>
      </c>
      <c r="M28" s="2"/>
      <c r="N28" s="2"/>
      <c r="O28" s="2"/>
      <c r="P28" s="2"/>
      <c r="Q28" s="23" t="s">
        <v>218</v>
      </c>
      <c r="R28" s="23" t="str">
        <f t="shared" si="39"/>
        <v/>
      </c>
      <c r="S28" s="23" t="str">
        <f t="shared" si="40"/>
        <v/>
      </c>
      <c r="T28" s="23" t="str">
        <f t="shared" si="41"/>
        <v/>
      </c>
      <c r="U28" s="23" t="str">
        <f t="shared" si="42"/>
        <v>x</v>
      </c>
      <c r="V28" s="23" t="str">
        <f t="shared" si="43"/>
        <v/>
      </c>
      <c r="W28" s="23" t="str">
        <f t="shared" si="16"/>
        <v/>
      </c>
      <c r="X28" s="23" t="str">
        <f t="shared" si="17"/>
        <v/>
      </c>
      <c r="Y28" s="23" t="str">
        <f t="shared" si="18"/>
        <v/>
      </c>
      <c r="Z28" s="23" t="str">
        <f t="shared" si="19"/>
        <v/>
      </c>
      <c r="AA28" s="23" t="str">
        <f t="shared" si="7"/>
        <v/>
      </c>
      <c r="AB28" s="23" t="str">
        <f t="shared" si="8"/>
        <v/>
      </c>
      <c r="AC28" s="23" t="str">
        <f t="shared" si="20"/>
        <v>Governance</v>
      </c>
      <c r="AD28" s="23" t="str">
        <f t="shared" si="21"/>
        <v>Procedure</v>
      </c>
      <c r="AE28" s="23" t="str">
        <f t="shared" si="22"/>
        <v/>
      </c>
      <c r="AF28" s="23" t="str">
        <f t="shared" si="23"/>
        <v/>
      </c>
      <c r="AG28" s="23" t="str">
        <f t="shared" si="24"/>
        <v/>
      </c>
      <c r="AH28" s="23" t="str">
        <f t="shared" si="25"/>
        <v/>
      </c>
      <c r="AI28" s="23" t="str">
        <f t="shared" si="26"/>
        <v xml:space="preserve"> </v>
      </c>
      <c r="AJ28" s="23" t="str">
        <f t="shared" si="9"/>
        <v/>
      </c>
      <c r="AK28" s="23" t="str">
        <f t="shared" si="27"/>
        <v/>
      </c>
      <c r="AL28" s="23" t="str">
        <f t="shared" si="28"/>
        <v/>
      </c>
      <c r="AM28" s="23" t="str">
        <f t="shared" si="29"/>
        <v/>
      </c>
      <c r="AN28" s="23" t="str">
        <f t="shared" si="30"/>
        <v/>
      </c>
    </row>
    <row r="29" spans="1:76">
      <c r="A29" s="85">
        <v>1</v>
      </c>
      <c r="B29" s="3" t="s">
        <v>160</v>
      </c>
      <c r="C29" s="215" t="s">
        <v>333</v>
      </c>
      <c r="D29" s="3" t="str">
        <f>'Self-Assessment'!C34</f>
        <v>Yes</v>
      </c>
      <c r="E29" s="23">
        <f t="shared" si="37"/>
        <v>1</v>
      </c>
      <c r="F29" s="47"/>
      <c r="G29" s="23">
        <v>2</v>
      </c>
      <c r="H29" s="23">
        <f t="shared" si="38"/>
        <v>1</v>
      </c>
      <c r="I29" s="23">
        <f t="shared" si="15"/>
        <v>1</v>
      </c>
      <c r="J29" s="23"/>
      <c r="K29" s="2" t="s">
        <v>206</v>
      </c>
      <c r="L29" s="2" t="s">
        <v>211</v>
      </c>
      <c r="M29" s="2"/>
      <c r="N29" s="2"/>
      <c r="O29" s="2"/>
      <c r="P29" s="2"/>
      <c r="Q29" s="23" t="s">
        <v>218</v>
      </c>
      <c r="R29" s="23" t="str">
        <f t="shared" si="39"/>
        <v/>
      </c>
      <c r="S29" s="23" t="str">
        <f t="shared" si="40"/>
        <v/>
      </c>
      <c r="T29" s="23" t="str">
        <f t="shared" si="41"/>
        <v/>
      </c>
      <c r="U29" s="23" t="str">
        <f t="shared" si="42"/>
        <v/>
      </c>
      <c r="V29" s="23" t="str">
        <f t="shared" si="43"/>
        <v>x</v>
      </c>
      <c r="W29" s="23" t="str">
        <f t="shared" si="16"/>
        <v/>
      </c>
      <c r="X29" s="23" t="str">
        <f t="shared" si="17"/>
        <v/>
      </c>
      <c r="Y29" s="23" t="str">
        <f t="shared" si="18"/>
        <v/>
      </c>
      <c r="Z29" s="23" t="str">
        <f t="shared" si="19"/>
        <v/>
      </c>
      <c r="AA29" s="23" t="str">
        <f t="shared" si="7"/>
        <v/>
      </c>
      <c r="AB29" s="23" t="str">
        <f t="shared" si="8"/>
        <v/>
      </c>
      <c r="AC29" s="23" t="str">
        <f t="shared" si="20"/>
        <v/>
      </c>
      <c r="AD29" s="23" t="str">
        <f t="shared" si="21"/>
        <v/>
      </c>
      <c r="AE29" s="23" t="str">
        <f t="shared" si="22"/>
        <v>Infrastructure</v>
      </c>
      <c r="AF29" s="23" t="str">
        <f t="shared" si="23"/>
        <v>Procedure</v>
      </c>
      <c r="AG29" s="23" t="str">
        <f t="shared" si="24"/>
        <v/>
      </c>
      <c r="AH29" s="23" t="str">
        <f t="shared" si="25"/>
        <v/>
      </c>
      <c r="AI29" s="23" t="str">
        <f t="shared" si="26"/>
        <v xml:space="preserve"> </v>
      </c>
      <c r="AJ29" s="23" t="str">
        <f t="shared" si="9"/>
        <v/>
      </c>
      <c r="AK29" s="23" t="str">
        <f t="shared" si="27"/>
        <v/>
      </c>
      <c r="AL29" s="23" t="str">
        <f t="shared" si="28"/>
        <v/>
      </c>
      <c r="AM29" s="23" t="str">
        <f t="shared" si="29"/>
        <v/>
      </c>
      <c r="AN29" s="23" t="str">
        <f t="shared" si="30"/>
        <v/>
      </c>
    </row>
    <row r="30" spans="1:76">
      <c r="A30" s="85">
        <v>1</v>
      </c>
      <c r="B30" s="2" t="s">
        <v>23</v>
      </c>
      <c r="C30" s="214" t="s">
        <v>334</v>
      </c>
      <c r="D30" s="2" t="str">
        <f>'Self-Assessment'!C35</f>
        <v>High Partial</v>
      </c>
      <c r="E30" s="23">
        <f t="shared" si="37"/>
        <v>0.75</v>
      </c>
      <c r="F30" s="47"/>
      <c r="G30" s="23">
        <v>3</v>
      </c>
      <c r="H30" s="23">
        <f t="shared" si="38"/>
        <v>0.5</v>
      </c>
      <c r="I30" s="23">
        <f t="shared" si="15"/>
        <v>0.375</v>
      </c>
      <c r="J30" s="23"/>
      <c r="K30" s="2" t="s">
        <v>219</v>
      </c>
      <c r="L30" s="2" t="s">
        <v>211</v>
      </c>
      <c r="M30" s="2"/>
      <c r="N30" s="2"/>
      <c r="O30" s="2"/>
      <c r="P30" s="2"/>
      <c r="Q30" s="23" t="s">
        <v>218</v>
      </c>
      <c r="R30" s="23" t="str">
        <f t="shared" si="39"/>
        <v/>
      </c>
      <c r="S30" s="23" t="str">
        <f t="shared" si="40"/>
        <v/>
      </c>
      <c r="T30" s="23" t="str">
        <f t="shared" si="41"/>
        <v/>
      </c>
      <c r="U30" s="23" t="str">
        <f t="shared" si="42"/>
        <v>x</v>
      </c>
      <c r="V30" s="23" t="str">
        <f t="shared" si="43"/>
        <v/>
      </c>
      <c r="W30" s="23" t="str">
        <f t="shared" si="16"/>
        <v/>
      </c>
      <c r="X30" s="23" t="str">
        <f t="shared" si="17"/>
        <v/>
      </c>
      <c r="Y30" s="23" t="str">
        <f t="shared" si="18"/>
        <v/>
      </c>
      <c r="Z30" s="23" t="str">
        <f t="shared" si="19"/>
        <v/>
      </c>
      <c r="AA30" s="23" t="str">
        <f t="shared" si="7"/>
        <v/>
      </c>
      <c r="AB30" s="23" t="str">
        <f t="shared" si="8"/>
        <v/>
      </c>
      <c r="AC30" s="23" t="str">
        <f t="shared" si="20"/>
        <v>Documentation</v>
      </c>
      <c r="AD30" s="23" t="str">
        <f t="shared" si="21"/>
        <v>Procedure</v>
      </c>
      <c r="AE30" s="23" t="str">
        <f t="shared" si="22"/>
        <v/>
      </c>
      <c r="AF30" s="23" t="str">
        <f t="shared" si="23"/>
        <v/>
      </c>
      <c r="AG30" s="23" t="str">
        <f t="shared" si="24"/>
        <v/>
      </c>
      <c r="AH30" s="23" t="str">
        <f t="shared" si="25"/>
        <v/>
      </c>
      <c r="AI30" s="23" t="str">
        <f t="shared" si="26"/>
        <v xml:space="preserve"> </v>
      </c>
      <c r="AJ30" s="23" t="str">
        <f t="shared" si="9"/>
        <v/>
      </c>
      <c r="AK30" s="23" t="str">
        <f t="shared" si="27"/>
        <v/>
      </c>
      <c r="AL30" s="23" t="str">
        <f t="shared" si="28"/>
        <v/>
      </c>
      <c r="AM30" s="23" t="str">
        <f t="shared" si="29"/>
        <v/>
      </c>
      <c r="AN30" s="23" t="str">
        <f t="shared" si="30"/>
        <v/>
      </c>
    </row>
    <row r="31" spans="1:76">
      <c r="A31" s="85">
        <v>1</v>
      </c>
      <c r="B31" s="3" t="s">
        <v>24</v>
      </c>
      <c r="C31" s="215" t="s">
        <v>335</v>
      </c>
      <c r="D31" s="3" t="str">
        <f>'Self-Assessment'!C36</f>
        <v>No</v>
      </c>
      <c r="E31" s="23">
        <f t="shared" si="37"/>
        <v>0</v>
      </c>
      <c r="F31" s="47"/>
      <c r="G31" s="23">
        <v>4</v>
      </c>
      <c r="H31" s="23">
        <f t="shared" si="38"/>
        <v>0.2</v>
      </c>
      <c r="I31" s="23">
        <f t="shared" si="15"/>
        <v>0</v>
      </c>
      <c r="J31" s="23"/>
      <c r="K31" s="3" t="s">
        <v>220</v>
      </c>
      <c r="L31" s="3" t="s">
        <v>219</v>
      </c>
      <c r="M31" s="3"/>
      <c r="N31" s="3"/>
      <c r="O31" s="2"/>
      <c r="P31" s="2"/>
      <c r="Q31" s="23"/>
      <c r="R31" s="23"/>
      <c r="S31" s="23"/>
      <c r="T31" s="23"/>
      <c r="U31" s="23"/>
      <c r="V31" s="23"/>
      <c r="W31" s="23" t="str">
        <f t="shared" si="16"/>
        <v>Financial Impact</v>
      </c>
      <c r="X31" s="23" t="str">
        <f t="shared" si="17"/>
        <v>Documentation</v>
      </c>
      <c r="Y31" s="23" t="str">
        <f t="shared" si="18"/>
        <v/>
      </c>
      <c r="Z31" s="23" t="str">
        <f t="shared" si="19"/>
        <v/>
      </c>
      <c r="AA31" s="23" t="str">
        <f t="shared" si="7"/>
        <v/>
      </c>
      <c r="AB31" s="23" t="str">
        <f t="shared" si="8"/>
        <v/>
      </c>
      <c r="AC31" s="23" t="str">
        <f t="shared" si="20"/>
        <v/>
      </c>
      <c r="AD31" s="23" t="str">
        <f t="shared" si="21"/>
        <v/>
      </c>
      <c r="AE31" s="23" t="str">
        <f t="shared" si="22"/>
        <v/>
      </c>
      <c r="AF31" s="23" t="str">
        <f t="shared" si="23"/>
        <v/>
      </c>
      <c r="AG31" s="23">
        <f t="shared" si="24"/>
        <v>0</v>
      </c>
      <c r="AH31" s="23">
        <f t="shared" si="25"/>
        <v>0</v>
      </c>
      <c r="AI31" s="23" t="str">
        <f t="shared" si="26"/>
        <v xml:space="preserve"> </v>
      </c>
      <c r="AJ31" s="23" t="str">
        <f t="shared" si="9"/>
        <v/>
      </c>
      <c r="AK31" s="23" t="str">
        <f t="shared" si="27"/>
        <v/>
      </c>
      <c r="AL31" s="23" t="str">
        <f t="shared" si="28"/>
        <v/>
      </c>
      <c r="AM31" s="23" t="str">
        <f t="shared" si="29"/>
        <v/>
      </c>
      <c r="AN31" s="23" t="str">
        <f t="shared" si="30"/>
        <v/>
      </c>
    </row>
    <row r="32" spans="1:76">
      <c r="A32" s="85">
        <v>1</v>
      </c>
      <c r="B32" s="2" t="s">
        <v>25</v>
      </c>
      <c r="C32" s="214" t="s">
        <v>336</v>
      </c>
      <c r="D32" s="2" t="str">
        <f>'Self-Assessment'!C37</f>
        <v>Partially</v>
      </c>
      <c r="E32" s="23">
        <f t="shared" si="37"/>
        <v>0.5</v>
      </c>
      <c r="F32" s="47"/>
      <c r="G32" s="23">
        <v>4</v>
      </c>
      <c r="H32" s="23">
        <f t="shared" si="38"/>
        <v>0.2</v>
      </c>
      <c r="I32" s="23">
        <f t="shared" si="15"/>
        <v>0.1</v>
      </c>
      <c r="J32" s="23"/>
      <c r="K32" s="2" t="s">
        <v>220</v>
      </c>
      <c r="L32" s="2" t="s">
        <v>219</v>
      </c>
      <c r="M32" s="2"/>
      <c r="N32" s="2"/>
      <c r="O32" s="2"/>
      <c r="P32" s="2"/>
      <c r="Q32" s="23"/>
      <c r="R32" s="23"/>
      <c r="S32" s="23"/>
      <c r="T32" s="23"/>
      <c r="U32" s="23"/>
      <c r="V32" s="23"/>
      <c r="W32" s="23" t="str">
        <f t="shared" si="16"/>
        <v/>
      </c>
      <c r="X32" s="23" t="str">
        <f t="shared" si="17"/>
        <v/>
      </c>
      <c r="Y32" s="23" t="str">
        <f t="shared" si="18"/>
        <v/>
      </c>
      <c r="Z32" s="23" t="str">
        <f t="shared" si="19"/>
        <v/>
      </c>
      <c r="AA32" s="23" t="str">
        <f t="shared" si="7"/>
        <v>Financial Impact</v>
      </c>
      <c r="AB32" s="23" t="str">
        <f t="shared" si="8"/>
        <v>Documentation</v>
      </c>
      <c r="AC32" s="23" t="str">
        <f t="shared" si="20"/>
        <v/>
      </c>
      <c r="AD32" s="23" t="str">
        <f t="shared" si="21"/>
        <v/>
      </c>
      <c r="AE32" s="23" t="str">
        <f t="shared" si="22"/>
        <v/>
      </c>
      <c r="AF32" s="23" t="str">
        <f t="shared" si="23"/>
        <v/>
      </c>
      <c r="AG32" s="23" t="str">
        <f t="shared" si="24"/>
        <v/>
      </c>
      <c r="AH32" s="23" t="str">
        <f t="shared" si="25"/>
        <v/>
      </c>
      <c r="AI32" s="23" t="str">
        <f t="shared" si="26"/>
        <v xml:space="preserve"> </v>
      </c>
      <c r="AJ32" s="23" t="str">
        <f t="shared" si="9"/>
        <v/>
      </c>
      <c r="AK32" s="23">
        <f t="shared" si="27"/>
        <v>0</v>
      </c>
      <c r="AL32" s="23">
        <f t="shared" si="28"/>
        <v>0</v>
      </c>
      <c r="AM32" s="23" t="str">
        <f t="shared" si="29"/>
        <v/>
      </c>
      <c r="AN32" s="23" t="str">
        <f t="shared" si="30"/>
        <v/>
      </c>
    </row>
    <row r="33" spans="1:40">
      <c r="A33" s="85">
        <v>1</v>
      </c>
      <c r="B33" s="3" t="s">
        <v>26</v>
      </c>
      <c r="C33" s="215" t="s">
        <v>337</v>
      </c>
      <c r="D33" s="3" t="str">
        <f>'Self-Assessment'!C38</f>
        <v>Partially</v>
      </c>
      <c r="E33" s="23">
        <f t="shared" si="37"/>
        <v>0.5</v>
      </c>
      <c r="F33" s="47"/>
      <c r="G33" s="23">
        <v>4</v>
      </c>
      <c r="H33" s="23">
        <f t="shared" si="38"/>
        <v>0.2</v>
      </c>
      <c r="I33" s="23">
        <f t="shared" si="15"/>
        <v>0.1</v>
      </c>
      <c r="J33" s="23"/>
      <c r="K33" s="3" t="s">
        <v>220</v>
      </c>
      <c r="L33" s="3" t="s">
        <v>219</v>
      </c>
      <c r="M33" s="3"/>
      <c r="N33" s="3"/>
      <c r="O33" s="2"/>
      <c r="P33" s="2"/>
      <c r="Q33" s="23"/>
      <c r="R33" s="23"/>
      <c r="S33" s="23"/>
      <c r="T33" s="23"/>
      <c r="U33" s="23"/>
      <c r="V33" s="23"/>
      <c r="W33" s="23" t="str">
        <f t="shared" si="16"/>
        <v/>
      </c>
      <c r="X33" s="23" t="str">
        <f t="shared" si="17"/>
        <v/>
      </c>
      <c r="Y33" s="23" t="str">
        <f t="shared" si="18"/>
        <v/>
      </c>
      <c r="Z33" s="23" t="str">
        <f t="shared" si="19"/>
        <v/>
      </c>
      <c r="AA33" s="23" t="str">
        <f t="shared" si="7"/>
        <v>Financial Impact</v>
      </c>
      <c r="AB33" s="23" t="str">
        <f t="shared" si="8"/>
        <v>Documentation</v>
      </c>
      <c r="AC33" s="23" t="str">
        <f t="shared" si="20"/>
        <v/>
      </c>
      <c r="AD33" s="23" t="str">
        <f t="shared" si="21"/>
        <v/>
      </c>
      <c r="AE33" s="23" t="str">
        <f t="shared" si="22"/>
        <v/>
      </c>
      <c r="AF33" s="23" t="str">
        <f t="shared" si="23"/>
        <v/>
      </c>
      <c r="AG33" s="23" t="str">
        <f t="shared" si="24"/>
        <v/>
      </c>
      <c r="AH33" s="23" t="str">
        <f t="shared" si="25"/>
        <v/>
      </c>
      <c r="AI33" s="23" t="str">
        <f t="shared" si="26"/>
        <v xml:space="preserve"> </v>
      </c>
      <c r="AJ33" s="23" t="str">
        <f t="shared" si="9"/>
        <v/>
      </c>
      <c r="AK33" s="23">
        <f t="shared" si="27"/>
        <v>0</v>
      </c>
      <c r="AL33" s="23">
        <f t="shared" si="28"/>
        <v>0</v>
      </c>
      <c r="AM33" s="23" t="str">
        <f t="shared" si="29"/>
        <v/>
      </c>
      <c r="AN33" s="23" t="str">
        <f t="shared" si="30"/>
        <v/>
      </c>
    </row>
    <row r="34" spans="1:40">
      <c r="A34" s="85">
        <v>1</v>
      </c>
      <c r="B34" s="2" t="s">
        <v>27</v>
      </c>
      <c r="C34" s="214" t="s">
        <v>338</v>
      </c>
      <c r="D34" s="2" t="str">
        <f>'Self-Assessment'!C39</f>
        <v>Partially</v>
      </c>
      <c r="E34" s="23">
        <f t="shared" si="37"/>
        <v>0.5</v>
      </c>
      <c r="F34" s="47"/>
      <c r="G34" s="23">
        <v>4</v>
      </c>
      <c r="H34" s="23">
        <f t="shared" si="38"/>
        <v>0.2</v>
      </c>
      <c r="I34" s="23">
        <f t="shared" si="15"/>
        <v>0.1</v>
      </c>
      <c r="J34" s="23"/>
      <c r="K34" s="2" t="s">
        <v>220</v>
      </c>
      <c r="L34" s="2" t="s">
        <v>219</v>
      </c>
      <c r="M34" s="2"/>
      <c r="N34" s="2"/>
      <c r="O34" s="2"/>
      <c r="P34" s="2"/>
      <c r="Q34" s="23"/>
      <c r="R34" s="23"/>
      <c r="S34" s="23"/>
      <c r="T34" s="23"/>
      <c r="U34" s="23"/>
      <c r="V34" s="23"/>
      <c r="W34" s="23" t="str">
        <f t="shared" si="16"/>
        <v/>
      </c>
      <c r="X34" s="23" t="str">
        <f t="shared" si="17"/>
        <v/>
      </c>
      <c r="Y34" s="23" t="str">
        <f t="shared" si="18"/>
        <v/>
      </c>
      <c r="Z34" s="23" t="str">
        <f t="shared" si="19"/>
        <v/>
      </c>
      <c r="AA34" s="23" t="str">
        <f t="shared" si="7"/>
        <v>Financial Impact</v>
      </c>
      <c r="AB34" s="23" t="str">
        <f t="shared" si="8"/>
        <v>Documentation</v>
      </c>
      <c r="AC34" s="23" t="str">
        <f t="shared" si="20"/>
        <v/>
      </c>
      <c r="AD34" s="23" t="str">
        <f t="shared" si="21"/>
        <v/>
      </c>
      <c r="AE34" s="23" t="str">
        <f t="shared" si="22"/>
        <v/>
      </c>
      <c r="AF34" s="23" t="str">
        <f t="shared" si="23"/>
        <v/>
      </c>
      <c r="AG34" s="23" t="str">
        <f t="shared" si="24"/>
        <v/>
      </c>
      <c r="AH34" s="23" t="str">
        <f t="shared" si="25"/>
        <v/>
      </c>
      <c r="AI34" s="23" t="str">
        <f t="shared" si="26"/>
        <v xml:space="preserve"> </v>
      </c>
      <c r="AJ34" s="23" t="str">
        <f t="shared" si="9"/>
        <v/>
      </c>
      <c r="AK34" s="23">
        <f t="shared" si="27"/>
        <v>0</v>
      </c>
      <c r="AL34" s="23">
        <f t="shared" si="28"/>
        <v>0</v>
      </c>
      <c r="AM34" s="23" t="str">
        <f t="shared" si="29"/>
        <v/>
      </c>
      <c r="AN34" s="23" t="str">
        <f t="shared" si="30"/>
        <v/>
      </c>
    </row>
    <row r="35" spans="1:40">
      <c r="A35" s="85">
        <v>1</v>
      </c>
      <c r="B35" s="3" t="s">
        <v>28</v>
      </c>
      <c r="C35" s="215" t="s">
        <v>339</v>
      </c>
      <c r="D35" s="3" t="str">
        <f>'Self-Assessment'!C40</f>
        <v>Partially</v>
      </c>
      <c r="E35" s="23">
        <f t="shared" si="37"/>
        <v>0.5</v>
      </c>
      <c r="F35" s="47"/>
      <c r="G35" s="23">
        <v>3</v>
      </c>
      <c r="H35" s="23">
        <f t="shared" si="38"/>
        <v>0.5</v>
      </c>
      <c r="I35" s="23">
        <f t="shared" si="15"/>
        <v>0.25</v>
      </c>
      <c r="J35" s="23"/>
      <c r="K35" s="3" t="s">
        <v>214</v>
      </c>
      <c r="L35" s="3" t="s">
        <v>211</v>
      </c>
      <c r="M35" s="3"/>
      <c r="N35" s="3"/>
      <c r="O35" s="3"/>
      <c r="P35" s="3"/>
      <c r="Q35" s="23"/>
      <c r="R35" s="23"/>
      <c r="S35" s="23"/>
      <c r="T35" s="23"/>
      <c r="U35" s="23"/>
      <c r="V35" s="23"/>
      <c r="W35" s="23" t="str">
        <f t="shared" si="16"/>
        <v/>
      </c>
      <c r="X35" s="23" t="str">
        <f t="shared" si="17"/>
        <v/>
      </c>
      <c r="Y35" s="23" t="str">
        <f t="shared" si="18"/>
        <v/>
      </c>
      <c r="Z35" s="23" t="str">
        <f t="shared" si="19"/>
        <v/>
      </c>
      <c r="AA35" s="23" t="str">
        <f t="shared" si="7"/>
        <v>Security</v>
      </c>
      <c r="AB35" s="23" t="str">
        <f t="shared" si="8"/>
        <v>Procedure</v>
      </c>
      <c r="AC35" s="23" t="str">
        <f t="shared" si="20"/>
        <v/>
      </c>
      <c r="AD35" s="23" t="str">
        <f t="shared" si="21"/>
        <v/>
      </c>
      <c r="AE35" s="23" t="str">
        <f t="shared" si="22"/>
        <v/>
      </c>
      <c r="AF35" s="23" t="str">
        <f t="shared" si="23"/>
        <v/>
      </c>
      <c r="AG35" s="23" t="str">
        <f t="shared" si="24"/>
        <v/>
      </c>
      <c r="AH35" s="23" t="str">
        <f t="shared" si="25"/>
        <v/>
      </c>
      <c r="AI35" s="23" t="str">
        <f t="shared" si="26"/>
        <v xml:space="preserve"> </v>
      </c>
      <c r="AJ35" s="23" t="str">
        <f t="shared" si="9"/>
        <v/>
      </c>
      <c r="AK35" s="23">
        <f t="shared" si="27"/>
        <v>0</v>
      </c>
      <c r="AL35" s="23">
        <f t="shared" si="28"/>
        <v>0</v>
      </c>
      <c r="AM35" s="23" t="str">
        <f t="shared" si="29"/>
        <v/>
      </c>
      <c r="AN35" s="23" t="str">
        <f t="shared" si="30"/>
        <v/>
      </c>
    </row>
    <row r="36" spans="1:40">
      <c r="A36" s="85">
        <v>1</v>
      </c>
      <c r="B36" s="3" t="s">
        <v>30</v>
      </c>
      <c r="C36" s="215" t="s">
        <v>340</v>
      </c>
      <c r="D36" s="3" t="str">
        <f>'Self-Assessment'!C41</f>
        <v>Partially</v>
      </c>
      <c r="E36" s="23">
        <f t="shared" si="37"/>
        <v>0.5</v>
      </c>
      <c r="F36" s="47"/>
      <c r="G36" s="23">
        <v>3</v>
      </c>
      <c r="H36" s="23">
        <f t="shared" si="38"/>
        <v>0.5</v>
      </c>
      <c r="I36" s="23">
        <f t="shared" si="15"/>
        <v>0.25</v>
      </c>
      <c r="J36" s="23"/>
      <c r="K36" s="3" t="s">
        <v>220</v>
      </c>
      <c r="L36" s="3" t="s">
        <v>205</v>
      </c>
      <c r="M36" s="3"/>
      <c r="N36" s="3"/>
      <c r="O36" s="3"/>
      <c r="P36" s="3"/>
      <c r="Q36" s="23" t="s">
        <v>218</v>
      </c>
      <c r="R36" s="23" t="str">
        <f t="shared" si="39"/>
        <v/>
      </c>
      <c r="S36" s="23" t="str">
        <f t="shared" si="40"/>
        <v/>
      </c>
      <c r="T36" s="23" t="str">
        <f t="shared" si="41"/>
        <v>x</v>
      </c>
      <c r="U36" s="23" t="str">
        <f t="shared" si="42"/>
        <v/>
      </c>
      <c r="V36" s="23" t="str">
        <f t="shared" si="43"/>
        <v/>
      </c>
      <c r="W36" s="23" t="str">
        <f t="shared" si="16"/>
        <v/>
      </c>
      <c r="X36" s="23" t="str">
        <f t="shared" si="17"/>
        <v/>
      </c>
      <c r="Y36" s="23" t="str">
        <f t="shared" si="18"/>
        <v/>
      </c>
      <c r="Z36" s="23" t="str">
        <f t="shared" si="19"/>
        <v/>
      </c>
      <c r="AA36" s="23" t="str">
        <f t="shared" ref="AA36:AA66" si="44">IF(D36="Partially",K36,"")</f>
        <v>Financial Impact</v>
      </c>
      <c r="AB36" s="23" t="str">
        <f t="shared" si="8"/>
        <v>Hardware</v>
      </c>
      <c r="AC36" s="23" t="str">
        <f t="shared" si="20"/>
        <v/>
      </c>
      <c r="AD36" s="23" t="str">
        <f t="shared" si="21"/>
        <v/>
      </c>
      <c r="AE36" s="23" t="str">
        <f t="shared" si="22"/>
        <v/>
      </c>
      <c r="AF36" s="23" t="str">
        <f t="shared" si="23"/>
        <v/>
      </c>
      <c r="AG36" s="23" t="str">
        <f t="shared" si="24"/>
        <v/>
      </c>
      <c r="AH36" s="23" t="str">
        <f t="shared" si="25"/>
        <v/>
      </c>
      <c r="AI36" s="23" t="str">
        <f t="shared" si="26"/>
        <v xml:space="preserve"> </v>
      </c>
      <c r="AJ36" s="23" t="str">
        <f t="shared" si="9"/>
        <v/>
      </c>
      <c r="AK36" s="23">
        <f t="shared" si="27"/>
        <v>0</v>
      </c>
      <c r="AL36" s="23">
        <f t="shared" si="28"/>
        <v>0</v>
      </c>
      <c r="AM36" s="23" t="str">
        <f t="shared" si="29"/>
        <v/>
      </c>
      <c r="AN36" s="23" t="str">
        <f t="shared" si="30"/>
        <v/>
      </c>
    </row>
    <row r="37" spans="1:40">
      <c r="A37" s="85">
        <v>1</v>
      </c>
      <c r="B37" s="3" t="s">
        <v>31</v>
      </c>
      <c r="C37" s="215" t="s">
        <v>341</v>
      </c>
      <c r="D37" s="3" t="str">
        <f>'Self-Assessment'!C42</f>
        <v>Partially</v>
      </c>
      <c r="E37" s="23">
        <f t="shared" si="37"/>
        <v>0.5</v>
      </c>
      <c r="F37" s="47"/>
      <c r="G37" s="23">
        <v>2</v>
      </c>
      <c r="H37" s="23">
        <f t="shared" si="38"/>
        <v>1</v>
      </c>
      <c r="I37" s="23">
        <f t="shared" si="15"/>
        <v>0.5</v>
      </c>
      <c r="J37" s="23"/>
      <c r="K37" s="3" t="s">
        <v>214</v>
      </c>
      <c r="L37" s="3" t="s">
        <v>221</v>
      </c>
      <c r="M37" s="3" t="s">
        <v>214</v>
      </c>
      <c r="N37" s="3" t="s">
        <v>222</v>
      </c>
      <c r="O37" s="3"/>
      <c r="P37" s="3"/>
      <c r="Q37" s="23" t="s">
        <v>218</v>
      </c>
      <c r="R37" s="23" t="str">
        <f t="shared" si="39"/>
        <v/>
      </c>
      <c r="S37" s="23" t="str">
        <f t="shared" si="40"/>
        <v/>
      </c>
      <c r="T37" s="23" t="str">
        <f t="shared" si="41"/>
        <v>x</v>
      </c>
      <c r="U37" s="23" t="str">
        <f t="shared" si="42"/>
        <v/>
      </c>
      <c r="V37" s="23" t="str">
        <f t="shared" si="43"/>
        <v/>
      </c>
      <c r="W37" s="23" t="str">
        <f t="shared" si="16"/>
        <v/>
      </c>
      <c r="X37" s="23" t="str">
        <f t="shared" si="17"/>
        <v/>
      </c>
      <c r="Y37" s="23" t="str">
        <f t="shared" si="18"/>
        <v/>
      </c>
      <c r="Z37" s="23" t="str">
        <f t="shared" si="19"/>
        <v/>
      </c>
      <c r="AA37" s="23" t="str">
        <f t="shared" si="44"/>
        <v>Security</v>
      </c>
      <c r="AB37" s="23" t="str">
        <f t="shared" si="8"/>
        <v>Threat Intelligence</v>
      </c>
      <c r="AC37" s="23" t="str">
        <f t="shared" si="20"/>
        <v/>
      </c>
      <c r="AD37" s="23" t="str">
        <f t="shared" si="21"/>
        <v/>
      </c>
      <c r="AE37" s="23" t="str">
        <f t="shared" si="22"/>
        <v/>
      </c>
      <c r="AF37" s="23" t="str">
        <f t="shared" si="23"/>
        <v/>
      </c>
      <c r="AG37" s="23" t="str">
        <f t="shared" si="24"/>
        <v/>
      </c>
      <c r="AH37" s="23" t="str">
        <f t="shared" si="25"/>
        <v/>
      </c>
      <c r="AI37" s="23" t="str">
        <f t="shared" si="26"/>
        <v xml:space="preserve"> </v>
      </c>
      <c r="AJ37" s="23" t="str">
        <f t="shared" si="9"/>
        <v/>
      </c>
      <c r="AK37" s="23" t="str">
        <f t="shared" si="27"/>
        <v>X-Force</v>
      </c>
      <c r="AL37" s="23">
        <f t="shared" si="28"/>
        <v>0</v>
      </c>
      <c r="AM37" s="23" t="str">
        <f t="shared" si="29"/>
        <v/>
      </c>
      <c r="AN37" s="23" t="str">
        <f t="shared" si="30"/>
        <v/>
      </c>
    </row>
    <row r="38" spans="1:40">
      <c r="A38" s="85"/>
      <c r="B38" s="3"/>
      <c r="C38" s="3"/>
      <c r="D38" s="3"/>
      <c r="E38" s="23"/>
      <c r="F38" s="47"/>
      <c r="G38" s="23"/>
      <c r="H38" s="23"/>
      <c r="I38" s="23"/>
      <c r="J38" s="23"/>
      <c r="K38" s="3"/>
      <c r="L38" s="3"/>
      <c r="M38" s="3"/>
      <c r="N38" s="3"/>
      <c r="O38" s="3"/>
      <c r="P38" s="3"/>
      <c r="Q38" s="23"/>
      <c r="R38" s="23"/>
      <c r="S38" s="23"/>
      <c r="T38" s="23"/>
      <c r="U38" s="23"/>
      <c r="V38" s="23"/>
      <c r="W38" s="23" t="str">
        <f t="shared" si="16"/>
        <v/>
      </c>
      <c r="X38" s="23" t="str">
        <f t="shared" si="17"/>
        <v/>
      </c>
      <c r="Y38" s="23" t="str">
        <f t="shared" si="18"/>
        <v/>
      </c>
      <c r="Z38" s="23" t="str">
        <f t="shared" si="19"/>
        <v/>
      </c>
      <c r="AA38" s="23" t="str">
        <f t="shared" si="44"/>
        <v/>
      </c>
      <c r="AB38" s="23" t="str">
        <f t="shared" si="8"/>
        <v/>
      </c>
      <c r="AC38" s="23" t="str">
        <f t="shared" si="20"/>
        <v/>
      </c>
      <c r="AD38" s="23" t="str">
        <f t="shared" si="21"/>
        <v/>
      </c>
      <c r="AE38" s="23" t="str">
        <f t="shared" si="22"/>
        <v/>
      </c>
      <c r="AF38" s="23" t="str">
        <f t="shared" si="23"/>
        <v/>
      </c>
      <c r="AG38" s="23" t="str">
        <f t="shared" si="24"/>
        <v/>
      </c>
      <c r="AH38" s="23" t="str">
        <f t="shared" si="25"/>
        <v/>
      </c>
      <c r="AI38" s="23" t="str">
        <f t="shared" si="26"/>
        <v xml:space="preserve"> </v>
      </c>
      <c r="AJ38" s="23" t="str">
        <f t="shared" si="9"/>
        <v/>
      </c>
      <c r="AK38" s="23" t="str">
        <f t="shared" si="27"/>
        <v/>
      </c>
      <c r="AL38" s="23" t="str">
        <f t="shared" si="28"/>
        <v/>
      </c>
      <c r="AM38" s="23" t="str">
        <f t="shared" si="29"/>
        <v/>
      </c>
      <c r="AN38" s="23" t="str">
        <f t="shared" si="30"/>
        <v/>
      </c>
    </row>
    <row r="39" spans="1:40">
      <c r="A39" s="86"/>
      <c r="B39" s="9" t="s">
        <v>32</v>
      </c>
      <c r="C39" s="9"/>
      <c r="D39" s="9"/>
      <c r="E39" s="27"/>
      <c r="F39" s="46">
        <f>SUM(E40:E48)/COUNTA(E40:E48)*10</f>
        <v>3.333333333333333</v>
      </c>
      <c r="G39" s="27"/>
      <c r="H39" s="27">
        <f>SUM(H40:H48)</f>
        <v>5.2</v>
      </c>
      <c r="I39" s="27">
        <f>SUM(I40:I48)</f>
        <v>1.1000000000000001</v>
      </c>
      <c r="J39" s="46">
        <f>(I39/H39)*10</f>
        <v>2.1153846153846154</v>
      </c>
      <c r="K39" s="9"/>
      <c r="L39" s="9"/>
      <c r="M39" s="9"/>
      <c r="N39" s="9"/>
      <c r="O39" s="9"/>
      <c r="P39" s="9"/>
      <c r="Q39" s="27"/>
      <c r="R39" s="27"/>
      <c r="S39" s="27"/>
      <c r="T39" s="27"/>
      <c r="U39" s="27"/>
      <c r="V39" s="27"/>
      <c r="W39" s="23" t="str">
        <f t="shared" si="16"/>
        <v/>
      </c>
      <c r="X39" s="23" t="str">
        <f t="shared" si="17"/>
        <v/>
      </c>
      <c r="Y39" s="23" t="str">
        <f t="shared" si="18"/>
        <v/>
      </c>
      <c r="Z39" s="23" t="str">
        <f t="shared" si="19"/>
        <v/>
      </c>
      <c r="AA39" s="23" t="str">
        <f t="shared" si="44"/>
        <v/>
      </c>
      <c r="AB39" s="23" t="str">
        <f t="shared" si="8"/>
        <v/>
      </c>
      <c r="AC39" s="23" t="str">
        <f t="shared" si="20"/>
        <v/>
      </c>
      <c r="AD39" s="23" t="str">
        <f t="shared" si="21"/>
        <v/>
      </c>
      <c r="AE39" s="23" t="str">
        <f t="shared" si="22"/>
        <v/>
      </c>
      <c r="AF39" s="23" t="str">
        <f t="shared" si="23"/>
        <v/>
      </c>
      <c r="AG39" s="23" t="str">
        <f t="shared" si="24"/>
        <v/>
      </c>
      <c r="AH39" s="23" t="str">
        <f t="shared" si="25"/>
        <v/>
      </c>
      <c r="AI39" s="23" t="str">
        <f t="shared" si="26"/>
        <v xml:space="preserve"> </v>
      </c>
      <c r="AJ39" s="23" t="str">
        <f t="shared" si="9"/>
        <v/>
      </c>
      <c r="AK39" s="23" t="str">
        <f t="shared" si="27"/>
        <v/>
      </c>
      <c r="AL39" s="23" t="str">
        <f t="shared" si="28"/>
        <v/>
      </c>
      <c r="AM39" s="23" t="str">
        <f t="shared" si="29"/>
        <v/>
      </c>
      <c r="AN39" s="23" t="str">
        <f t="shared" si="30"/>
        <v/>
      </c>
    </row>
    <row r="40" spans="1:40">
      <c r="A40" s="85">
        <v>1</v>
      </c>
      <c r="B40" s="3" t="s">
        <v>33</v>
      </c>
      <c r="C40" s="215" t="s">
        <v>342</v>
      </c>
      <c r="D40" s="3" t="str">
        <f>'Self-Assessment'!C45</f>
        <v>Partially</v>
      </c>
      <c r="E40" s="23">
        <f>IF(D40="No",0,IF(D40="Yes",1,IF(D40="Partially",0.5,IF(D40="Low Partial", 0.25,IF(D40="High Partial", 0.75," ")))))</f>
        <v>0.5</v>
      </c>
      <c r="F40" s="47"/>
      <c r="G40" s="23">
        <v>2</v>
      </c>
      <c r="H40" s="23">
        <f>IF(G40=1,1.2,IF(G40=2,1,IF(G40=3,0.5,IF(G40=4,0.2,IF(G40=5,0.1,"")))))</f>
        <v>1</v>
      </c>
      <c r="I40" s="23">
        <f t="shared" si="15"/>
        <v>0.5</v>
      </c>
      <c r="J40" s="23"/>
      <c r="K40" s="3" t="s">
        <v>13</v>
      </c>
      <c r="L40" s="3" t="s">
        <v>211</v>
      </c>
      <c r="M40" s="3"/>
      <c r="N40" s="3"/>
      <c r="O40" s="3"/>
      <c r="P40" s="3"/>
      <c r="Q40" s="23"/>
      <c r="R40" s="23"/>
      <c r="S40" s="23"/>
      <c r="T40" s="23"/>
      <c r="U40" s="23"/>
      <c r="V40" s="23"/>
      <c r="W40" s="23" t="str">
        <f t="shared" si="16"/>
        <v/>
      </c>
      <c r="X40" s="23" t="str">
        <f t="shared" si="17"/>
        <v/>
      </c>
      <c r="Y40" s="23" t="str">
        <f t="shared" si="18"/>
        <v/>
      </c>
      <c r="Z40" s="23" t="str">
        <f t="shared" si="19"/>
        <v/>
      </c>
      <c r="AA40" s="23" t="str">
        <f t="shared" si="44"/>
        <v>Governance</v>
      </c>
      <c r="AB40" s="23" t="str">
        <f t="shared" si="8"/>
        <v>Procedure</v>
      </c>
      <c r="AC40" s="23" t="str">
        <f t="shared" si="20"/>
        <v/>
      </c>
      <c r="AD40" s="23" t="str">
        <f t="shared" si="21"/>
        <v/>
      </c>
      <c r="AE40" s="23" t="str">
        <f t="shared" si="22"/>
        <v/>
      </c>
      <c r="AF40" s="23" t="str">
        <f t="shared" si="23"/>
        <v/>
      </c>
      <c r="AG40" s="23" t="str">
        <f t="shared" si="24"/>
        <v/>
      </c>
      <c r="AH40" s="23" t="str">
        <f t="shared" si="25"/>
        <v/>
      </c>
      <c r="AI40" s="23" t="str">
        <f t="shared" si="26"/>
        <v xml:space="preserve"> </v>
      </c>
      <c r="AJ40" s="23" t="str">
        <f t="shared" si="9"/>
        <v/>
      </c>
      <c r="AK40" s="23">
        <f t="shared" si="27"/>
        <v>0</v>
      </c>
      <c r="AL40" s="23">
        <f t="shared" si="28"/>
        <v>0</v>
      </c>
      <c r="AM40" s="23" t="str">
        <f t="shared" si="29"/>
        <v/>
      </c>
      <c r="AN40" s="23" t="str">
        <f t="shared" si="30"/>
        <v/>
      </c>
    </row>
    <row r="41" spans="1:40">
      <c r="A41" s="85">
        <v>1</v>
      </c>
      <c r="B41" s="2" t="s">
        <v>34</v>
      </c>
      <c r="C41" s="214" t="s">
        <v>343</v>
      </c>
      <c r="D41" s="2" t="str">
        <f>'Self-Assessment'!C46</f>
        <v>Partially</v>
      </c>
      <c r="E41" s="23">
        <f t="shared" ref="E41:E46" si="45">IF(D41="No",0,IF(D41="Yes",1,IF(D41="Partially",0.5,IF(D41="Low Partial", 0.25,IF(D41="High Partial", 0.75," ")))))</f>
        <v>0.5</v>
      </c>
      <c r="F41" s="47"/>
      <c r="G41" s="23">
        <v>4</v>
      </c>
      <c r="H41" s="23">
        <f t="shared" ref="H41:H46" si="46">IF(G41=1,1.2,IF(G41=2,1,IF(G41=3,0.5,IF(G41=4,0.2,IF(G41=5,0.1,"")))))</f>
        <v>0.2</v>
      </c>
      <c r="I41" s="23">
        <f t="shared" si="15"/>
        <v>0.1</v>
      </c>
      <c r="J41" s="23"/>
      <c r="K41" s="2" t="s">
        <v>13</v>
      </c>
      <c r="L41" s="2" t="s">
        <v>211</v>
      </c>
      <c r="M41" s="2"/>
      <c r="N41" s="2"/>
      <c r="O41" s="2"/>
      <c r="P41" s="2"/>
      <c r="Q41" s="23"/>
      <c r="R41" s="23"/>
      <c r="S41" s="23"/>
      <c r="T41" s="23"/>
      <c r="U41" s="23"/>
      <c r="V41" s="23"/>
      <c r="W41" s="23" t="str">
        <f t="shared" si="16"/>
        <v/>
      </c>
      <c r="X41" s="23" t="str">
        <f t="shared" si="17"/>
        <v/>
      </c>
      <c r="Y41" s="23" t="str">
        <f t="shared" si="18"/>
        <v/>
      </c>
      <c r="Z41" s="23" t="str">
        <f t="shared" si="19"/>
        <v/>
      </c>
      <c r="AA41" s="23" t="str">
        <f t="shared" si="44"/>
        <v>Governance</v>
      </c>
      <c r="AB41" s="23" t="str">
        <f t="shared" si="8"/>
        <v>Procedure</v>
      </c>
      <c r="AC41" s="23" t="str">
        <f t="shared" si="20"/>
        <v/>
      </c>
      <c r="AD41" s="23" t="str">
        <f t="shared" si="21"/>
        <v/>
      </c>
      <c r="AE41" s="23" t="str">
        <f t="shared" si="22"/>
        <v/>
      </c>
      <c r="AF41" s="23" t="str">
        <f t="shared" si="23"/>
        <v/>
      </c>
      <c r="AG41" s="23" t="str">
        <f t="shared" si="24"/>
        <v/>
      </c>
      <c r="AH41" s="23" t="str">
        <f t="shared" si="25"/>
        <v/>
      </c>
      <c r="AI41" s="23" t="str">
        <f t="shared" si="26"/>
        <v xml:space="preserve"> </v>
      </c>
      <c r="AJ41" s="23" t="str">
        <f t="shared" si="9"/>
        <v/>
      </c>
      <c r="AK41" s="23">
        <f t="shared" si="27"/>
        <v>0</v>
      </c>
      <c r="AL41" s="23">
        <f t="shared" si="28"/>
        <v>0</v>
      </c>
      <c r="AM41" s="23" t="str">
        <f t="shared" si="29"/>
        <v/>
      </c>
      <c r="AN41" s="23" t="str">
        <f t="shared" si="30"/>
        <v/>
      </c>
    </row>
    <row r="42" spans="1:40">
      <c r="A42" s="85">
        <v>1</v>
      </c>
      <c r="B42" s="3" t="s">
        <v>35</v>
      </c>
      <c r="C42" s="215" t="s">
        <v>344</v>
      </c>
      <c r="D42" s="3" t="str">
        <f>'Self-Assessment'!C47</f>
        <v>No</v>
      </c>
      <c r="E42" s="23">
        <f t="shared" si="45"/>
        <v>0</v>
      </c>
      <c r="F42" s="47"/>
      <c r="G42" s="23">
        <v>2</v>
      </c>
      <c r="H42" s="23">
        <f t="shared" si="46"/>
        <v>1</v>
      </c>
      <c r="I42" s="23">
        <f t="shared" si="15"/>
        <v>0</v>
      </c>
      <c r="J42" s="23"/>
      <c r="K42" s="3" t="s">
        <v>223</v>
      </c>
      <c r="L42" s="3" t="s">
        <v>219</v>
      </c>
      <c r="M42" s="3"/>
      <c r="N42" s="3"/>
      <c r="O42" s="3"/>
      <c r="P42" s="3"/>
      <c r="Q42" s="23"/>
      <c r="R42" s="23"/>
      <c r="S42" s="23"/>
      <c r="T42" s="23"/>
      <c r="U42" s="23"/>
      <c r="V42" s="23"/>
      <c r="W42" s="23" t="str">
        <f t="shared" si="16"/>
        <v>DR Planning</v>
      </c>
      <c r="X42" s="23" t="str">
        <f t="shared" si="17"/>
        <v>Documentation</v>
      </c>
      <c r="Y42" s="23" t="str">
        <f t="shared" si="18"/>
        <v/>
      </c>
      <c r="Z42" s="23" t="str">
        <f t="shared" si="19"/>
        <v/>
      </c>
      <c r="AA42" s="23" t="str">
        <f t="shared" si="44"/>
        <v/>
      </c>
      <c r="AB42" s="23" t="str">
        <f t="shared" si="8"/>
        <v/>
      </c>
      <c r="AC42" s="23" t="str">
        <f t="shared" si="20"/>
        <v/>
      </c>
      <c r="AD42" s="23" t="str">
        <f t="shared" si="21"/>
        <v/>
      </c>
      <c r="AE42" s="23" t="str">
        <f t="shared" si="22"/>
        <v/>
      </c>
      <c r="AF42" s="23" t="str">
        <f t="shared" si="23"/>
        <v/>
      </c>
      <c r="AG42" s="23">
        <f t="shared" si="24"/>
        <v>0</v>
      </c>
      <c r="AH42" s="23">
        <f t="shared" si="25"/>
        <v>0</v>
      </c>
      <c r="AI42" s="23" t="str">
        <f t="shared" si="26"/>
        <v xml:space="preserve"> </v>
      </c>
      <c r="AJ42" s="23" t="str">
        <f t="shared" si="9"/>
        <v/>
      </c>
      <c r="AK42" s="23" t="str">
        <f t="shared" si="27"/>
        <v/>
      </c>
      <c r="AL42" s="23" t="str">
        <f t="shared" si="28"/>
        <v/>
      </c>
      <c r="AM42" s="23" t="str">
        <f t="shared" si="29"/>
        <v/>
      </c>
      <c r="AN42" s="23" t="str">
        <f t="shared" si="30"/>
        <v/>
      </c>
    </row>
    <row r="43" spans="1:40">
      <c r="A43" s="85">
        <v>1</v>
      </c>
      <c r="B43" s="2" t="s">
        <v>36</v>
      </c>
      <c r="C43" s="214" t="s">
        <v>484</v>
      </c>
      <c r="D43" s="2" t="str">
        <f>'Self-Assessment'!C48</f>
        <v>No</v>
      </c>
      <c r="E43" s="23">
        <f t="shared" si="45"/>
        <v>0</v>
      </c>
      <c r="F43" s="47"/>
      <c r="G43" s="23">
        <v>2</v>
      </c>
      <c r="H43" s="23">
        <f t="shared" si="46"/>
        <v>1</v>
      </c>
      <c r="I43" s="23">
        <f t="shared" si="15"/>
        <v>0</v>
      </c>
      <c r="J43" s="23"/>
      <c r="K43" s="2" t="s">
        <v>223</v>
      </c>
      <c r="L43" s="2" t="s">
        <v>219</v>
      </c>
      <c r="M43" s="2"/>
      <c r="N43" s="2"/>
      <c r="O43" s="2"/>
      <c r="P43" s="2"/>
      <c r="Q43" s="23"/>
      <c r="R43" s="23"/>
      <c r="S43" s="23"/>
      <c r="T43" s="23"/>
      <c r="U43" s="23"/>
      <c r="V43" s="23"/>
      <c r="W43" s="23" t="str">
        <f t="shared" si="16"/>
        <v>DR Planning</v>
      </c>
      <c r="X43" s="23" t="str">
        <f t="shared" si="17"/>
        <v>Documentation</v>
      </c>
      <c r="Y43" s="23" t="str">
        <f t="shared" si="18"/>
        <v/>
      </c>
      <c r="Z43" s="23" t="str">
        <f t="shared" si="19"/>
        <v/>
      </c>
      <c r="AA43" s="23" t="str">
        <f t="shared" si="44"/>
        <v/>
      </c>
      <c r="AB43" s="23" t="str">
        <f t="shared" si="8"/>
        <v/>
      </c>
      <c r="AC43" s="23" t="str">
        <f t="shared" si="20"/>
        <v/>
      </c>
      <c r="AD43" s="23" t="str">
        <f t="shared" si="21"/>
        <v/>
      </c>
      <c r="AE43" s="23" t="str">
        <f t="shared" si="22"/>
        <v/>
      </c>
      <c r="AF43" s="23" t="str">
        <f t="shared" si="23"/>
        <v/>
      </c>
      <c r="AG43" s="23">
        <f t="shared" si="24"/>
        <v>0</v>
      </c>
      <c r="AH43" s="23">
        <f t="shared" si="25"/>
        <v>0</v>
      </c>
      <c r="AI43" s="23" t="str">
        <f t="shared" si="26"/>
        <v xml:space="preserve"> </v>
      </c>
      <c r="AJ43" s="23" t="str">
        <f t="shared" si="9"/>
        <v/>
      </c>
      <c r="AK43" s="23" t="str">
        <f t="shared" si="27"/>
        <v/>
      </c>
      <c r="AL43" s="23" t="str">
        <f t="shared" si="28"/>
        <v/>
      </c>
      <c r="AM43" s="23" t="str">
        <f t="shared" si="29"/>
        <v/>
      </c>
      <c r="AN43" s="23" t="str">
        <f t="shared" si="30"/>
        <v/>
      </c>
    </row>
    <row r="44" spans="1:40">
      <c r="A44" s="85">
        <v>1</v>
      </c>
      <c r="B44" s="2" t="s">
        <v>195</v>
      </c>
      <c r="C44" s="214" t="s">
        <v>345</v>
      </c>
      <c r="D44" s="2" t="str">
        <f>'Self-Assessment'!C49</f>
        <v>No</v>
      </c>
      <c r="E44" s="23">
        <f t="shared" si="45"/>
        <v>0</v>
      </c>
      <c r="F44" s="47"/>
      <c r="G44" s="23">
        <v>2</v>
      </c>
      <c r="H44" s="23">
        <f t="shared" si="46"/>
        <v>1</v>
      </c>
      <c r="I44" s="23">
        <f t="shared" si="15"/>
        <v>0</v>
      </c>
      <c r="J44" s="23"/>
      <c r="K44" s="2" t="s">
        <v>223</v>
      </c>
      <c r="L44" s="2" t="s">
        <v>219</v>
      </c>
      <c r="M44" s="2"/>
      <c r="N44" s="2"/>
      <c r="O44" s="2"/>
      <c r="P44" s="2"/>
      <c r="Q44" s="23"/>
      <c r="R44" s="23"/>
      <c r="S44" s="23"/>
      <c r="T44" s="23"/>
      <c r="U44" s="23"/>
      <c r="V44" s="23"/>
      <c r="W44" s="23" t="str">
        <f t="shared" si="16"/>
        <v>DR Planning</v>
      </c>
      <c r="X44" s="23" t="str">
        <f t="shared" si="17"/>
        <v>Documentation</v>
      </c>
      <c r="Y44" s="23" t="str">
        <f t="shared" si="18"/>
        <v/>
      </c>
      <c r="Z44" s="23" t="str">
        <f t="shared" si="19"/>
        <v/>
      </c>
      <c r="AA44" s="23" t="str">
        <f t="shared" si="44"/>
        <v/>
      </c>
      <c r="AB44" s="23" t="str">
        <f t="shared" si="8"/>
        <v/>
      </c>
      <c r="AC44" s="23" t="str">
        <f t="shared" si="20"/>
        <v/>
      </c>
      <c r="AD44" s="23" t="str">
        <f t="shared" si="21"/>
        <v/>
      </c>
      <c r="AE44" s="23" t="str">
        <f t="shared" si="22"/>
        <v/>
      </c>
      <c r="AF44" s="23" t="str">
        <f t="shared" si="23"/>
        <v/>
      </c>
      <c r="AG44" s="23">
        <f t="shared" si="24"/>
        <v>0</v>
      </c>
      <c r="AH44" s="23">
        <f t="shared" si="25"/>
        <v>0</v>
      </c>
      <c r="AI44" s="23" t="str">
        <f t="shared" si="26"/>
        <v xml:space="preserve"> </v>
      </c>
      <c r="AJ44" s="23" t="str">
        <f t="shared" si="9"/>
        <v/>
      </c>
      <c r="AK44" s="23" t="str">
        <f t="shared" si="27"/>
        <v/>
      </c>
      <c r="AL44" s="23" t="str">
        <f t="shared" si="28"/>
        <v/>
      </c>
      <c r="AM44" s="23" t="str">
        <f t="shared" si="29"/>
        <v/>
      </c>
      <c r="AN44" s="23" t="str">
        <f t="shared" si="30"/>
        <v/>
      </c>
    </row>
    <row r="45" spans="1:40">
      <c r="A45" s="85">
        <v>1</v>
      </c>
      <c r="B45" s="2" t="s">
        <v>37</v>
      </c>
      <c r="C45" s="214" t="s">
        <v>346</v>
      </c>
      <c r="D45" s="2" t="str">
        <f>'Self-Assessment'!C50</f>
        <v>No</v>
      </c>
      <c r="E45" s="23">
        <f t="shared" si="45"/>
        <v>0</v>
      </c>
      <c r="F45" s="47"/>
      <c r="G45" s="23">
        <v>4</v>
      </c>
      <c r="H45" s="23">
        <f t="shared" si="46"/>
        <v>0.2</v>
      </c>
      <c r="I45" s="23">
        <f t="shared" si="15"/>
        <v>0</v>
      </c>
      <c r="J45" s="23"/>
      <c r="K45" s="2" t="s">
        <v>220</v>
      </c>
      <c r="L45" s="2" t="s">
        <v>219</v>
      </c>
      <c r="M45" s="2"/>
      <c r="N45" s="2"/>
      <c r="O45" s="2"/>
      <c r="P45" s="2"/>
      <c r="Q45" s="23"/>
      <c r="R45" s="23"/>
      <c r="S45" s="23"/>
      <c r="T45" s="23"/>
      <c r="U45" s="23"/>
      <c r="V45" s="23"/>
      <c r="W45" s="23" t="str">
        <f t="shared" si="16"/>
        <v>Financial Impact</v>
      </c>
      <c r="X45" s="23" t="str">
        <f t="shared" si="17"/>
        <v>Documentation</v>
      </c>
      <c r="Y45" s="23" t="str">
        <f t="shared" si="18"/>
        <v/>
      </c>
      <c r="Z45" s="23" t="str">
        <f t="shared" si="19"/>
        <v/>
      </c>
      <c r="AA45" s="23" t="str">
        <f t="shared" si="44"/>
        <v/>
      </c>
      <c r="AB45" s="23" t="str">
        <f t="shared" si="8"/>
        <v/>
      </c>
      <c r="AC45" s="23" t="str">
        <f t="shared" si="20"/>
        <v/>
      </c>
      <c r="AD45" s="23" t="str">
        <f t="shared" si="21"/>
        <v/>
      </c>
      <c r="AE45" s="23" t="str">
        <f t="shared" si="22"/>
        <v/>
      </c>
      <c r="AF45" s="23" t="str">
        <f t="shared" si="23"/>
        <v/>
      </c>
      <c r="AG45" s="23">
        <f t="shared" si="24"/>
        <v>0</v>
      </c>
      <c r="AH45" s="23">
        <f t="shared" si="25"/>
        <v>0</v>
      </c>
      <c r="AI45" s="23" t="str">
        <f t="shared" si="26"/>
        <v xml:space="preserve"> </v>
      </c>
      <c r="AJ45" s="23" t="str">
        <f t="shared" si="9"/>
        <v/>
      </c>
      <c r="AK45" s="23" t="str">
        <f t="shared" si="27"/>
        <v/>
      </c>
      <c r="AL45" s="23" t="str">
        <f t="shared" si="28"/>
        <v/>
      </c>
      <c r="AM45" s="23" t="str">
        <f t="shared" si="29"/>
        <v/>
      </c>
      <c r="AN45" s="23" t="str">
        <f t="shared" si="30"/>
        <v/>
      </c>
    </row>
    <row r="46" spans="1:40">
      <c r="A46" s="85">
        <v>1</v>
      </c>
      <c r="B46" s="3" t="s">
        <v>73</v>
      </c>
      <c r="C46" s="215" t="s">
        <v>462</v>
      </c>
      <c r="D46" s="3" t="str">
        <f>'Self-Assessment'!C51</f>
        <v>Partially</v>
      </c>
      <c r="E46" s="23">
        <f t="shared" si="45"/>
        <v>0.5</v>
      </c>
      <c r="F46" s="47"/>
      <c r="G46" s="23">
        <v>3</v>
      </c>
      <c r="H46" s="23">
        <f t="shared" si="46"/>
        <v>0.5</v>
      </c>
      <c r="I46" s="23">
        <f t="shared" si="15"/>
        <v>0.25</v>
      </c>
      <c r="J46" s="23"/>
      <c r="K46" s="3" t="s">
        <v>224</v>
      </c>
      <c r="L46" s="3" t="s">
        <v>211</v>
      </c>
      <c r="M46" s="3"/>
      <c r="N46" s="3"/>
      <c r="O46" s="3"/>
      <c r="P46" s="3"/>
      <c r="Q46" s="23"/>
      <c r="R46" s="23"/>
      <c r="S46" s="23"/>
      <c r="T46" s="23"/>
      <c r="U46" s="23"/>
      <c r="V46" s="23"/>
      <c r="W46" s="23" t="str">
        <f t="shared" si="16"/>
        <v/>
      </c>
      <c r="X46" s="23" t="str">
        <f t="shared" si="17"/>
        <v/>
      </c>
      <c r="Y46" s="23" t="str">
        <f t="shared" si="18"/>
        <v/>
      </c>
      <c r="Z46" s="23" t="str">
        <f t="shared" si="19"/>
        <v/>
      </c>
      <c r="AA46" s="23" t="str">
        <f t="shared" si="44"/>
        <v>Run Books</v>
      </c>
      <c r="AB46" s="23" t="str">
        <f t="shared" si="8"/>
        <v>Procedure</v>
      </c>
      <c r="AC46" s="23" t="str">
        <f t="shared" si="20"/>
        <v/>
      </c>
      <c r="AD46" s="23" t="str">
        <f t="shared" si="21"/>
        <v/>
      </c>
      <c r="AE46" s="23" t="str">
        <f t="shared" si="22"/>
        <v/>
      </c>
      <c r="AF46" s="23" t="str">
        <f t="shared" si="23"/>
        <v/>
      </c>
      <c r="AG46" s="23" t="str">
        <f t="shared" si="24"/>
        <v/>
      </c>
      <c r="AH46" s="23" t="str">
        <f t="shared" si="25"/>
        <v/>
      </c>
      <c r="AI46" s="23" t="str">
        <f t="shared" si="26"/>
        <v xml:space="preserve"> </v>
      </c>
      <c r="AJ46" s="23" t="str">
        <f t="shared" si="9"/>
        <v/>
      </c>
      <c r="AK46" s="23">
        <f t="shared" si="27"/>
        <v>0</v>
      </c>
      <c r="AL46" s="23">
        <f t="shared" si="28"/>
        <v>0</v>
      </c>
      <c r="AM46" s="23" t="str">
        <f t="shared" si="29"/>
        <v/>
      </c>
      <c r="AN46" s="23" t="str">
        <f t="shared" si="30"/>
        <v/>
      </c>
    </row>
    <row r="47" spans="1:40">
      <c r="A47" s="85">
        <v>1</v>
      </c>
      <c r="B47" s="3" t="s">
        <v>38</v>
      </c>
      <c r="C47" s="215" t="s">
        <v>463</v>
      </c>
      <c r="D47" s="3" t="str">
        <f>'Self-Assessment'!C52</f>
        <v>Partially</v>
      </c>
      <c r="E47" s="23">
        <f t="shared" ref="E47:E48" si="47">IF(D47="No",0,IF(D47="Yes",1,IF(D47="Partially",0.5,IF(D47="Low Partial", 0.25,IF(D47="High Partial", 0.75," ")))))</f>
        <v>0.5</v>
      </c>
      <c r="F47" s="47"/>
      <c r="G47" s="23">
        <v>5</v>
      </c>
      <c r="H47" s="23">
        <f>IF(G47=1,1.2,IF(G47=2,1,IF(G47=3,0.5,IF(G47=4,0.2,IF(G47=5,0.1,"")))))</f>
        <v>0.1</v>
      </c>
      <c r="I47" s="23">
        <f t="shared" si="15"/>
        <v>0.05</v>
      </c>
      <c r="J47" s="23"/>
      <c r="K47" s="3" t="s">
        <v>223</v>
      </c>
      <c r="L47" s="3" t="s">
        <v>227</v>
      </c>
      <c r="M47" s="3"/>
      <c r="N47" s="3"/>
      <c r="O47" s="3"/>
      <c r="P47" s="3"/>
      <c r="Q47" s="23"/>
      <c r="R47" s="23"/>
      <c r="S47" s="23"/>
      <c r="T47" s="23"/>
      <c r="U47" s="23"/>
      <c r="V47" s="23"/>
      <c r="W47" s="23" t="str">
        <f t="shared" si="16"/>
        <v/>
      </c>
      <c r="X47" s="23" t="str">
        <f t="shared" si="17"/>
        <v/>
      </c>
      <c r="Y47" s="23" t="str">
        <f t="shared" si="18"/>
        <v/>
      </c>
      <c r="Z47" s="23" t="str">
        <f t="shared" si="19"/>
        <v/>
      </c>
      <c r="AA47" s="23" t="str">
        <f t="shared" si="44"/>
        <v>DR Planning</v>
      </c>
      <c r="AB47" s="23" t="str">
        <f t="shared" si="8"/>
        <v>Testing</v>
      </c>
      <c r="AC47" s="23" t="str">
        <f t="shared" si="20"/>
        <v/>
      </c>
      <c r="AD47" s="23" t="str">
        <f t="shared" si="21"/>
        <v/>
      </c>
      <c r="AE47" s="23" t="str">
        <f t="shared" si="22"/>
        <v/>
      </c>
      <c r="AF47" s="23" t="str">
        <f t="shared" si="23"/>
        <v/>
      </c>
      <c r="AG47" s="23" t="str">
        <f t="shared" si="24"/>
        <v/>
      </c>
      <c r="AH47" s="23" t="str">
        <f t="shared" si="25"/>
        <v/>
      </c>
      <c r="AI47" s="23" t="str">
        <f t="shared" si="26"/>
        <v xml:space="preserve"> </v>
      </c>
      <c r="AJ47" s="23" t="str">
        <f t="shared" si="9"/>
        <v/>
      </c>
      <c r="AK47" s="23">
        <f t="shared" si="27"/>
        <v>0</v>
      </c>
      <c r="AL47" s="23">
        <f t="shared" si="28"/>
        <v>0</v>
      </c>
      <c r="AM47" s="23" t="str">
        <f t="shared" si="29"/>
        <v/>
      </c>
      <c r="AN47" s="23" t="str">
        <f t="shared" si="30"/>
        <v/>
      </c>
    </row>
    <row r="48" spans="1:40">
      <c r="A48" s="85">
        <v>1</v>
      </c>
      <c r="B48" s="2" t="s">
        <v>39</v>
      </c>
      <c r="C48" s="214" t="s">
        <v>347</v>
      </c>
      <c r="D48" s="2" t="str">
        <f>'Self-Assessment'!C53</f>
        <v>Yes</v>
      </c>
      <c r="E48" s="23">
        <f t="shared" si="47"/>
        <v>1</v>
      </c>
      <c r="F48" s="47"/>
      <c r="G48" s="23">
        <v>4</v>
      </c>
      <c r="H48" s="23">
        <f>IF(G48=1,1.2,IF(G48=2,1,IF(G48=3,0.5,IF(G48=4,0.2,IF(G48=5,0.1,"")))))</f>
        <v>0.2</v>
      </c>
      <c r="I48" s="23">
        <f t="shared" si="15"/>
        <v>0.2</v>
      </c>
      <c r="J48" s="23"/>
      <c r="K48" s="2" t="s">
        <v>220</v>
      </c>
      <c r="L48" s="2" t="s">
        <v>219</v>
      </c>
      <c r="M48" s="2"/>
      <c r="N48" s="2"/>
      <c r="O48" s="2"/>
      <c r="P48" s="2"/>
      <c r="Q48" s="23"/>
      <c r="R48" s="23"/>
      <c r="S48" s="23"/>
      <c r="T48" s="23"/>
      <c r="U48" s="23"/>
      <c r="V48" s="23"/>
      <c r="W48" s="23" t="str">
        <f t="shared" si="16"/>
        <v/>
      </c>
      <c r="X48" s="23" t="str">
        <f t="shared" si="17"/>
        <v/>
      </c>
      <c r="Y48" s="23" t="str">
        <f t="shared" si="18"/>
        <v/>
      </c>
      <c r="Z48" s="23" t="str">
        <f t="shared" si="19"/>
        <v/>
      </c>
      <c r="AA48" s="23" t="str">
        <f t="shared" si="44"/>
        <v/>
      </c>
      <c r="AB48" s="23" t="str">
        <f t="shared" si="8"/>
        <v/>
      </c>
      <c r="AC48" s="23" t="str">
        <f t="shared" si="20"/>
        <v/>
      </c>
      <c r="AD48" s="23" t="str">
        <f t="shared" si="21"/>
        <v/>
      </c>
      <c r="AE48" s="23" t="str">
        <f t="shared" si="22"/>
        <v>Financial Impact</v>
      </c>
      <c r="AF48" s="23" t="str">
        <f t="shared" si="23"/>
        <v>Documentation</v>
      </c>
      <c r="AG48" s="23" t="str">
        <f t="shared" si="24"/>
        <v/>
      </c>
      <c r="AH48" s="23" t="str">
        <f t="shared" si="25"/>
        <v/>
      </c>
      <c r="AI48" s="23" t="str">
        <f t="shared" si="26"/>
        <v xml:space="preserve"> </v>
      </c>
      <c r="AJ48" s="23" t="str">
        <f t="shared" si="9"/>
        <v/>
      </c>
      <c r="AK48" s="23" t="str">
        <f t="shared" si="27"/>
        <v/>
      </c>
      <c r="AL48" s="23" t="str">
        <f t="shared" si="28"/>
        <v/>
      </c>
      <c r="AM48" s="23" t="str">
        <f t="shared" si="29"/>
        <v/>
      </c>
      <c r="AN48" s="23" t="str">
        <f t="shared" si="30"/>
        <v/>
      </c>
    </row>
    <row r="49" spans="1:40">
      <c r="A49" s="85"/>
      <c r="B49" s="10"/>
      <c r="C49" s="10"/>
      <c r="D49" s="10"/>
      <c r="E49" s="28"/>
      <c r="F49" s="49"/>
      <c r="G49" s="28"/>
      <c r="H49" s="28"/>
      <c r="I49" s="28"/>
      <c r="J49" s="28"/>
      <c r="K49" s="10"/>
      <c r="L49" s="10"/>
      <c r="M49" s="10"/>
      <c r="N49" s="10"/>
      <c r="O49" s="10"/>
      <c r="P49" s="10"/>
      <c r="Q49" s="28"/>
      <c r="R49" s="28"/>
      <c r="S49" s="28"/>
      <c r="T49" s="28"/>
      <c r="U49" s="28"/>
      <c r="V49" s="28"/>
      <c r="W49" s="23" t="str">
        <f t="shared" si="16"/>
        <v/>
      </c>
      <c r="X49" s="23" t="str">
        <f t="shared" si="17"/>
        <v/>
      </c>
      <c r="Y49" s="23" t="str">
        <f t="shared" si="18"/>
        <v/>
      </c>
      <c r="Z49" s="23" t="str">
        <f t="shared" si="19"/>
        <v/>
      </c>
      <c r="AA49" s="23" t="str">
        <f t="shared" si="44"/>
        <v/>
      </c>
      <c r="AB49" s="23" t="str">
        <f t="shared" si="8"/>
        <v/>
      </c>
      <c r="AC49" s="23" t="str">
        <f t="shared" si="20"/>
        <v/>
      </c>
      <c r="AD49" s="23" t="str">
        <f t="shared" si="21"/>
        <v/>
      </c>
      <c r="AE49" s="23" t="str">
        <f t="shared" si="22"/>
        <v/>
      </c>
      <c r="AF49" s="23" t="str">
        <f t="shared" si="23"/>
        <v/>
      </c>
      <c r="AG49" s="23" t="str">
        <f t="shared" si="24"/>
        <v/>
      </c>
      <c r="AH49" s="23" t="str">
        <f t="shared" si="25"/>
        <v/>
      </c>
      <c r="AI49" s="23" t="str">
        <f t="shared" si="26"/>
        <v xml:space="preserve"> </v>
      </c>
      <c r="AJ49" s="23" t="str">
        <f t="shared" si="9"/>
        <v/>
      </c>
      <c r="AK49" s="23" t="str">
        <f t="shared" si="27"/>
        <v/>
      </c>
      <c r="AL49" s="23" t="str">
        <f t="shared" si="28"/>
        <v/>
      </c>
      <c r="AM49" s="23" t="str">
        <f t="shared" si="29"/>
        <v/>
      </c>
      <c r="AN49" s="23" t="str">
        <f t="shared" si="30"/>
        <v/>
      </c>
    </row>
    <row r="50" spans="1:40">
      <c r="A50" s="29"/>
      <c r="B50" s="12" t="s">
        <v>40</v>
      </c>
      <c r="C50" s="12"/>
      <c r="D50" s="12"/>
      <c r="E50" s="29"/>
      <c r="F50" s="64">
        <f>SUM(E51:E108)/(COUNTA(E51:E108))*10</f>
        <v>8.6979166666666661</v>
      </c>
      <c r="G50" s="29"/>
      <c r="H50" s="64">
        <f>SUM(H51:H107)-H51-H62-H67-H91-H104</f>
        <v>35.200000000000045</v>
      </c>
      <c r="I50" s="64">
        <f>SUM(I51:I107)-I51-I62-I67-I91-I104</f>
        <v>30.600000000000037</v>
      </c>
      <c r="J50" s="64">
        <f>(I50/H50)*10</f>
        <v>8.6931818181818183</v>
      </c>
      <c r="K50" s="12"/>
      <c r="L50" s="12"/>
      <c r="M50" s="12"/>
      <c r="N50" s="12"/>
      <c r="O50" s="12"/>
      <c r="P50" s="12"/>
      <c r="Q50" s="29"/>
      <c r="R50" s="29"/>
      <c r="S50" s="29"/>
      <c r="T50" s="29"/>
      <c r="U50" s="29"/>
      <c r="V50" s="29"/>
      <c r="W50" s="29" t="str">
        <f t="shared" si="16"/>
        <v/>
      </c>
      <c r="X50" s="29" t="str">
        <f t="shared" si="17"/>
        <v/>
      </c>
      <c r="Y50" s="29" t="str">
        <f t="shared" si="18"/>
        <v/>
      </c>
      <c r="Z50" s="29" t="str">
        <f t="shared" si="19"/>
        <v/>
      </c>
      <c r="AA50" s="29" t="str">
        <f t="shared" si="44"/>
        <v/>
      </c>
      <c r="AB50" s="29" t="str">
        <f t="shared" si="8"/>
        <v/>
      </c>
      <c r="AC50" s="29" t="str">
        <f t="shared" si="20"/>
        <v/>
      </c>
      <c r="AD50" s="29" t="str">
        <f t="shared" si="21"/>
        <v/>
      </c>
      <c r="AE50" s="29" t="str">
        <f t="shared" si="22"/>
        <v/>
      </c>
      <c r="AF50" s="29" t="str">
        <f t="shared" si="23"/>
        <v/>
      </c>
      <c r="AG50" s="29" t="str">
        <f t="shared" si="24"/>
        <v/>
      </c>
      <c r="AH50" s="29" t="str">
        <f t="shared" si="25"/>
        <v/>
      </c>
      <c r="AI50" s="29" t="str">
        <f t="shared" si="26"/>
        <v xml:space="preserve"> </v>
      </c>
      <c r="AJ50" s="29" t="str">
        <f t="shared" si="9"/>
        <v/>
      </c>
      <c r="AK50" s="29" t="str">
        <f t="shared" si="27"/>
        <v/>
      </c>
      <c r="AL50" s="29" t="str">
        <f t="shared" si="28"/>
        <v/>
      </c>
      <c r="AM50" s="29" t="str">
        <f t="shared" si="29"/>
        <v/>
      </c>
      <c r="AN50" s="29" t="str">
        <f t="shared" si="30"/>
        <v/>
      </c>
    </row>
    <row r="51" spans="1:40">
      <c r="A51" s="87"/>
      <c r="B51" s="11" t="s">
        <v>41</v>
      </c>
      <c r="C51" s="11"/>
      <c r="D51" s="11"/>
      <c r="E51" s="30"/>
      <c r="F51" s="50">
        <f>SUM(E52:E60)/COUNTA(E52:E60)*10</f>
        <v>8.8888888888888893</v>
      </c>
      <c r="G51" s="30"/>
      <c r="H51" s="30">
        <f>SUM(H52:H60)</f>
        <v>8.6</v>
      </c>
      <c r="I51" s="30">
        <f>SUM(I52:I60)</f>
        <v>8.1</v>
      </c>
      <c r="J51" s="50">
        <f>(I51/H51)*10</f>
        <v>9.4186046511627914</v>
      </c>
      <c r="K51" s="11"/>
      <c r="L51" s="11"/>
      <c r="M51" s="11"/>
      <c r="N51" s="11"/>
      <c r="O51" s="11"/>
      <c r="P51" s="11"/>
      <c r="Q51" s="30"/>
      <c r="R51" s="30"/>
      <c r="S51" s="30"/>
      <c r="T51" s="30"/>
      <c r="U51" s="30"/>
      <c r="V51" s="30"/>
      <c r="W51" s="30" t="str">
        <f t="shared" si="16"/>
        <v/>
      </c>
      <c r="X51" s="30" t="str">
        <f t="shared" si="17"/>
        <v/>
      </c>
      <c r="Y51" s="30" t="str">
        <f t="shared" si="18"/>
        <v/>
      </c>
      <c r="Z51" s="30" t="str">
        <f t="shared" si="19"/>
        <v/>
      </c>
      <c r="AA51" s="30" t="str">
        <f t="shared" si="44"/>
        <v/>
      </c>
      <c r="AB51" s="30" t="str">
        <f t="shared" si="8"/>
        <v/>
      </c>
      <c r="AC51" s="30" t="str">
        <f t="shared" si="20"/>
        <v/>
      </c>
      <c r="AD51" s="30" t="str">
        <f t="shared" si="21"/>
        <v/>
      </c>
      <c r="AE51" s="30" t="str">
        <f t="shared" si="22"/>
        <v/>
      </c>
      <c r="AF51" s="30" t="str">
        <f t="shared" si="23"/>
        <v/>
      </c>
      <c r="AG51" s="30" t="str">
        <f t="shared" si="24"/>
        <v/>
      </c>
      <c r="AH51" s="30" t="str">
        <f t="shared" si="25"/>
        <v/>
      </c>
      <c r="AI51" s="30" t="str">
        <f t="shared" si="26"/>
        <v xml:space="preserve"> </v>
      </c>
      <c r="AJ51" s="30" t="str">
        <f t="shared" si="9"/>
        <v/>
      </c>
      <c r="AK51" s="30" t="str">
        <f t="shared" si="27"/>
        <v/>
      </c>
      <c r="AL51" s="30" t="str">
        <f t="shared" si="28"/>
        <v/>
      </c>
      <c r="AM51" s="30" t="str">
        <f t="shared" si="29"/>
        <v/>
      </c>
      <c r="AN51" s="30" t="str">
        <f t="shared" si="30"/>
        <v/>
      </c>
    </row>
    <row r="52" spans="1:40">
      <c r="A52" s="88">
        <v>1</v>
      </c>
      <c r="B52" s="4" t="s">
        <v>42</v>
      </c>
      <c r="C52" s="216" t="s">
        <v>348</v>
      </c>
      <c r="D52" s="4" t="str">
        <f>'Self-Assessment'!C57</f>
        <v>Yes</v>
      </c>
      <c r="E52" s="31">
        <f t="shared" ref="E52:E60" si="48">IF(D52="No",0,IF(D52="Yes",1,IF(D52="Partially",0.5,IF(D52="Low Partial", 0.25,IF(D52="High Partial", 0.75," ")))))</f>
        <v>1</v>
      </c>
      <c r="F52" s="51"/>
      <c r="G52" s="31">
        <v>1</v>
      </c>
      <c r="H52" s="31">
        <f>IF(G52=1,1.2,IF(G52=2,1,IF(G52=3,0.5,IF(G52=4,0.2,IF(G52=5,0.1,"")))))</f>
        <v>1.2</v>
      </c>
      <c r="I52" s="31">
        <f>E52*H52</f>
        <v>1.2</v>
      </c>
      <c r="J52" s="31"/>
      <c r="K52" s="4" t="s">
        <v>228</v>
      </c>
      <c r="L52" s="4" t="s">
        <v>13</v>
      </c>
      <c r="M52" s="4"/>
      <c r="N52" s="4" t="s">
        <v>513</v>
      </c>
      <c r="O52" s="4"/>
      <c r="P52" s="4"/>
      <c r="Q52" s="31" t="s">
        <v>218</v>
      </c>
      <c r="R52" s="31" t="str">
        <f t="shared" si="39"/>
        <v/>
      </c>
      <c r="S52" s="31" t="str">
        <f t="shared" si="40"/>
        <v/>
      </c>
      <c r="T52" s="31" t="str">
        <f t="shared" si="41"/>
        <v/>
      </c>
      <c r="U52" s="31" t="str">
        <f t="shared" si="42"/>
        <v/>
      </c>
      <c r="V52" s="31" t="str">
        <f t="shared" si="43"/>
        <v>x</v>
      </c>
      <c r="W52" s="31" t="str">
        <f t="shared" si="16"/>
        <v/>
      </c>
      <c r="X52" s="31" t="str">
        <f t="shared" si="17"/>
        <v/>
      </c>
      <c r="Y52" s="31" t="str">
        <f t="shared" si="18"/>
        <v/>
      </c>
      <c r="Z52" s="31" t="str">
        <f t="shared" si="19"/>
        <v/>
      </c>
      <c r="AA52" s="31" t="str">
        <f t="shared" si="44"/>
        <v/>
      </c>
      <c r="AB52" s="31" t="str">
        <f t="shared" si="8"/>
        <v/>
      </c>
      <c r="AC52" s="31" t="str">
        <f t="shared" si="20"/>
        <v/>
      </c>
      <c r="AD52" s="31" t="str">
        <f t="shared" si="21"/>
        <v/>
      </c>
      <c r="AE52" s="31" t="str">
        <f t="shared" si="22"/>
        <v>Identity Management</v>
      </c>
      <c r="AF52" s="31" t="str">
        <f t="shared" si="23"/>
        <v>Governance</v>
      </c>
      <c r="AG52" s="31" t="str">
        <f t="shared" si="24"/>
        <v/>
      </c>
      <c r="AH52" s="31" t="str">
        <f t="shared" si="25"/>
        <v/>
      </c>
      <c r="AI52" s="31" t="str">
        <f t="shared" si="26"/>
        <v xml:space="preserve"> </v>
      </c>
      <c r="AJ52" s="31" t="str">
        <f t="shared" si="9"/>
        <v/>
      </c>
      <c r="AK52" s="31" t="str">
        <f t="shared" si="27"/>
        <v/>
      </c>
      <c r="AL52" s="31" t="str">
        <f t="shared" si="28"/>
        <v/>
      </c>
      <c r="AM52" s="31" t="str">
        <f t="shared" si="29"/>
        <v/>
      </c>
      <c r="AN52" s="31" t="str">
        <f t="shared" si="30"/>
        <v/>
      </c>
    </row>
    <row r="53" spans="1:40">
      <c r="A53" s="88">
        <v>1</v>
      </c>
      <c r="B53" s="4" t="s">
        <v>43</v>
      </c>
      <c r="C53" s="216" t="s">
        <v>349</v>
      </c>
      <c r="D53" s="4" t="str">
        <f>'Self-Assessment'!C58</f>
        <v>Yes</v>
      </c>
      <c r="E53" s="31">
        <f t="shared" si="48"/>
        <v>1</v>
      </c>
      <c r="F53" s="51"/>
      <c r="G53" s="31">
        <v>1</v>
      </c>
      <c r="H53" s="31">
        <f t="shared" ref="H53:H60" si="49">IF(G53=1,1.2,IF(G53=2,1,IF(G53=3,0.5,IF(G53=4,0.2,IF(G53=5,0.1,"")))))</f>
        <v>1.2</v>
      </c>
      <c r="I53" s="31">
        <f t="shared" ref="I53:I116" si="50">E53*H53</f>
        <v>1.2</v>
      </c>
      <c r="J53" s="31"/>
      <c r="K53" s="4" t="s">
        <v>205</v>
      </c>
      <c r="L53" s="4" t="s">
        <v>214</v>
      </c>
      <c r="M53" s="4"/>
      <c r="N53" s="4"/>
      <c r="O53" s="4"/>
      <c r="P53" s="4"/>
      <c r="Q53" s="31"/>
      <c r="R53" s="31"/>
      <c r="S53" s="31"/>
      <c r="T53" s="31"/>
      <c r="U53" s="31"/>
      <c r="V53" s="31"/>
      <c r="W53" s="31" t="str">
        <f t="shared" si="16"/>
        <v/>
      </c>
      <c r="X53" s="31" t="str">
        <f t="shared" si="17"/>
        <v/>
      </c>
      <c r="Y53" s="31" t="str">
        <f t="shared" si="18"/>
        <v/>
      </c>
      <c r="Z53" s="31" t="str">
        <f t="shared" si="19"/>
        <v/>
      </c>
      <c r="AA53" s="31" t="str">
        <f t="shared" si="44"/>
        <v/>
      </c>
      <c r="AB53" s="31" t="str">
        <f t="shared" si="8"/>
        <v/>
      </c>
      <c r="AC53" s="31" t="str">
        <f t="shared" si="20"/>
        <v/>
      </c>
      <c r="AD53" s="31" t="str">
        <f t="shared" si="21"/>
        <v/>
      </c>
      <c r="AE53" s="31" t="str">
        <f t="shared" si="22"/>
        <v>Hardware</v>
      </c>
      <c r="AF53" s="31" t="str">
        <f t="shared" si="23"/>
        <v>Security</v>
      </c>
      <c r="AG53" s="31" t="str">
        <f t="shared" si="24"/>
        <v/>
      </c>
      <c r="AH53" s="31" t="str">
        <f t="shared" si="25"/>
        <v/>
      </c>
      <c r="AI53" s="31" t="str">
        <f t="shared" si="26"/>
        <v xml:space="preserve"> </v>
      </c>
      <c r="AJ53" s="31" t="str">
        <f t="shared" si="9"/>
        <v/>
      </c>
      <c r="AK53" s="31" t="str">
        <f t="shared" si="27"/>
        <v/>
      </c>
      <c r="AL53" s="31" t="str">
        <f t="shared" si="28"/>
        <v/>
      </c>
      <c r="AM53" s="31" t="str">
        <f t="shared" si="29"/>
        <v/>
      </c>
      <c r="AN53" s="31" t="str">
        <f t="shared" si="30"/>
        <v/>
      </c>
    </row>
    <row r="54" spans="1:40">
      <c r="A54" s="88">
        <v>1</v>
      </c>
      <c r="B54" s="4" t="s">
        <v>44</v>
      </c>
      <c r="C54" s="216" t="s">
        <v>464</v>
      </c>
      <c r="D54" s="4" t="str">
        <f>'Self-Assessment'!C59</f>
        <v>Yes</v>
      </c>
      <c r="E54" s="31">
        <f t="shared" si="48"/>
        <v>1</v>
      </c>
      <c r="F54" s="51"/>
      <c r="G54" s="31">
        <v>1</v>
      </c>
      <c r="H54" s="31">
        <f t="shared" si="49"/>
        <v>1.2</v>
      </c>
      <c r="I54" s="31">
        <f t="shared" si="50"/>
        <v>1.2</v>
      </c>
      <c r="J54" s="31"/>
      <c r="K54" s="4" t="s">
        <v>207</v>
      </c>
      <c r="L54" s="4" t="s">
        <v>214</v>
      </c>
      <c r="M54" s="4"/>
      <c r="N54" s="4"/>
      <c r="O54" s="4"/>
      <c r="P54" s="4"/>
      <c r="Q54" s="31" t="s">
        <v>218</v>
      </c>
      <c r="R54" s="31" t="str">
        <f t="shared" si="39"/>
        <v/>
      </c>
      <c r="S54" s="31" t="str">
        <f t="shared" si="40"/>
        <v/>
      </c>
      <c r="T54" s="31" t="str">
        <f t="shared" si="41"/>
        <v/>
      </c>
      <c r="U54" s="31" t="str">
        <f t="shared" si="42"/>
        <v/>
      </c>
      <c r="V54" s="31" t="str">
        <f t="shared" si="43"/>
        <v>x</v>
      </c>
      <c r="W54" s="31" t="str">
        <f t="shared" si="16"/>
        <v/>
      </c>
      <c r="X54" s="31" t="str">
        <f t="shared" si="17"/>
        <v/>
      </c>
      <c r="Y54" s="31" t="str">
        <f t="shared" si="18"/>
        <v/>
      </c>
      <c r="Z54" s="31" t="str">
        <f t="shared" si="19"/>
        <v/>
      </c>
      <c r="AA54" s="31" t="str">
        <f t="shared" si="44"/>
        <v/>
      </c>
      <c r="AB54" s="31" t="str">
        <f t="shared" si="8"/>
        <v/>
      </c>
      <c r="AC54" s="31" t="str">
        <f t="shared" si="20"/>
        <v/>
      </c>
      <c r="AD54" s="31" t="str">
        <f t="shared" si="21"/>
        <v/>
      </c>
      <c r="AE54" s="31" t="str">
        <f t="shared" si="22"/>
        <v>Software</v>
      </c>
      <c r="AF54" s="31" t="str">
        <f t="shared" si="23"/>
        <v>Security</v>
      </c>
      <c r="AG54" s="31" t="str">
        <f t="shared" si="24"/>
        <v/>
      </c>
      <c r="AH54" s="31" t="str">
        <f t="shared" si="25"/>
        <v/>
      </c>
      <c r="AI54" s="31" t="str">
        <f t="shared" si="26"/>
        <v xml:space="preserve"> </v>
      </c>
      <c r="AJ54" s="31" t="str">
        <f t="shared" si="9"/>
        <v/>
      </c>
      <c r="AK54" s="31" t="str">
        <f t="shared" si="27"/>
        <v/>
      </c>
      <c r="AL54" s="31" t="str">
        <f t="shared" si="28"/>
        <v/>
      </c>
      <c r="AM54" s="31" t="str">
        <f t="shared" si="29"/>
        <v/>
      </c>
      <c r="AN54" s="31" t="str">
        <f t="shared" si="30"/>
        <v/>
      </c>
    </row>
    <row r="55" spans="1:40">
      <c r="A55" s="88">
        <v>1</v>
      </c>
      <c r="B55" s="4" t="s">
        <v>45</v>
      </c>
      <c r="C55" s="216" t="s">
        <v>350</v>
      </c>
      <c r="D55" s="4" t="str">
        <f>'Self-Assessment'!C60</f>
        <v>Yes</v>
      </c>
      <c r="E55" s="31">
        <f t="shared" si="48"/>
        <v>1</v>
      </c>
      <c r="F55" s="51"/>
      <c r="G55" s="31">
        <v>2</v>
      </c>
      <c r="H55" s="31">
        <f t="shared" si="49"/>
        <v>1</v>
      </c>
      <c r="I55" s="31">
        <f t="shared" si="50"/>
        <v>1</v>
      </c>
      <c r="J55" s="31"/>
      <c r="K55" s="4" t="s">
        <v>228</v>
      </c>
      <c r="L55" s="4" t="s">
        <v>229</v>
      </c>
      <c r="M55" s="4"/>
      <c r="N55" s="4" t="s">
        <v>513</v>
      </c>
      <c r="O55" s="4"/>
      <c r="P55" s="4"/>
      <c r="Q55" s="31" t="s">
        <v>218</v>
      </c>
      <c r="R55" s="31" t="str">
        <f t="shared" si="39"/>
        <v/>
      </c>
      <c r="S55" s="31" t="str">
        <f t="shared" si="40"/>
        <v/>
      </c>
      <c r="T55" s="31" t="str">
        <f t="shared" si="41"/>
        <v/>
      </c>
      <c r="U55" s="31" t="str">
        <f t="shared" si="42"/>
        <v/>
      </c>
      <c r="V55" s="31" t="str">
        <f t="shared" si="43"/>
        <v>x</v>
      </c>
      <c r="W55" s="31" t="str">
        <f t="shared" si="16"/>
        <v/>
      </c>
      <c r="X55" s="31" t="str">
        <f t="shared" si="17"/>
        <v/>
      </c>
      <c r="Y55" s="31" t="str">
        <f t="shared" si="18"/>
        <v/>
      </c>
      <c r="Z55" s="31" t="str">
        <f t="shared" si="19"/>
        <v/>
      </c>
      <c r="AA55" s="31" t="str">
        <f t="shared" si="44"/>
        <v/>
      </c>
      <c r="AB55" s="31" t="str">
        <f t="shared" si="8"/>
        <v/>
      </c>
      <c r="AC55" s="31" t="str">
        <f t="shared" si="20"/>
        <v/>
      </c>
      <c r="AD55" s="31" t="str">
        <f t="shared" si="21"/>
        <v/>
      </c>
      <c r="AE55" s="31" t="str">
        <f t="shared" si="22"/>
        <v>Identity Management</v>
      </c>
      <c r="AF55" s="31" t="str">
        <f t="shared" si="23"/>
        <v>Zero Trust</v>
      </c>
      <c r="AG55" s="31" t="str">
        <f t="shared" si="24"/>
        <v/>
      </c>
      <c r="AH55" s="31" t="str">
        <f t="shared" si="25"/>
        <v/>
      </c>
      <c r="AI55" s="31" t="str">
        <f t="shared" si="26"/>
        <v xml:space="preserve"> </v>
      </c>
      <c r="AJ55" s="31" t="str">
        <f t="shared" si="9"/>
        <v/>
      </c>
      <c r="AK55" s="31" t="str">
        <f t="shared" si="27"/>
        <v/>
      </c>
      <c r="AL55" s="31" t="str">
        <f t="shared" si="28"/>
        <v/>
      </c>
      <c r="AM55" s="31" t="str">
        <f t="shared" si="29"/>
        <v/>
      </c>
      <c r="AN55" s="31" t="str">
        <f t="shared" si="30"/>
        <v/>
      </c>
    </row>
    <row r="56" spans="1:40">
      <c r="A56" s="88">
        <v>1</v>
      </c>
      <c r="B56" s="4" t="s">
        <v>46</v>
      </c>
      <c r="C56" s="216" t="s">
        <v>351</v>
      </c>
      <c r="D56" s="4" t="str">
        <f>'Self-Assessment'!C61</f>
        <v>Yes</v>
      </c>
      <c r="E56" s="31">
        <f t="shared" si="48"/>
        <v>1</v>
      </c>
      <c r="F56" s="51"/>
      <c r="G56" s="31">
        <v>2</v>
      </c>
      <c r="H56" s="31">
        <f t="shared" si="49"/>
        <v>1</v>
      </c>
      <c r="I56" s="31">
        <f t="shared" si="50"/>
        <v>1</v>
      </c>
      <c r="J56" s="31"/>
      <c r="K56" s="4" t="s">
        <v>228</v>
      </c>
      <c r="L56" s="4" t="s">
        <v>13</v>
      </c>
      <c r="M56" s="4"/>
      <c r="N56" s="4" t="s">
        <v>513</v>
      </c>
      <c r="O56" s="4"/>
      <c r="P56" s="4"/>
      <c r="Q56" s="31"/>
      <c r="R56" s="31"/>
      <c r="S56" s="31"/>
      <c r="T56" s="31"/>
      <c r="U56" s="31"/>
      <c r="V56" s="31"/>
      <c r="W56" s="31" t="str">
        <f t="shared" si="16"/>
        <v/>
      </c>
      <c r="X56" s="31" t="str">
        <f t="shared" si="17"/>
        <v/>
      </c>
      <c r="Y56" s="31" t="str">
        <f t="shared" si="18"/>
        <v/>
      </c>
      <c r="Z56" s="31" t="str">
        <f t="shared" si="19"/>
        <v/>
      </c>
      <c r="AA56" s="31" t="str">
        <f t="shared" si="44"/>
        <v/>
      </c>
      <c r="AB56" s="31" t="str">
        <f t="shared" si="8"/>
        <v/>
      </c>
      <c r="AC56" s="31" t="str">
        <f t="shared" si="20"/>
        <v/>
      </c>
      <c r="AD56" s="31" t="str">
        <f t="shared" si="21"/>
        <v/>
      </c>
      <c r="AE56" s="31" t="str">
        <f t="shared" si="22"/>
        <v>Identity Management</v>
      </c>
      <c r="AF56" s="31" t="str">
        <f t="shared" si="23"/>
        <v>Governance</v>
      </c>
      <c r="AG56" s="31" t="str">
        <f t="shared" si="24"/>
        <v/>
      </c>
      <c r="AH56" s="31" t="str">
        <f t="shared" si="25"/>
        <v/>
      </c>
      <c r="AI56" s="31" t="str">
        <f t="shared" si="26"/>
        <v xml:space="preserve"> </v>
      </c>
      <c r="AJ56" s="31" t="str">
        <f t="shared" si="9"/>
        <v/>
      </c>
      <c r="AK56" s="31" t="str">
        <f t="shared" si="27"/>
        <v/>
      </c>
      <c r="AL56" s="31" t="str">
        <f t="shared" si="28"/>
        <v/>
      </c>
      <c r="AM56" s="31" t="str">
        <f t="shared" si="29"/>
        <v/>
      </c>
      <c r="AN56" s="31" t="str">
        <f t="shared" si="30"/>
        <v/>
      </c>
    </row>
    <row r="57" spans="1:40">
      <c r="A57" s="88">
        <v>1</v>
      </c>
      <c r="B57" s="4" t="s">
        <v>47</v>
      </c>
      <c r="C57" s="216" t="s">
        <v>352</v>
      </c>
      <c r="D57" s="4" t="str">
        <f>'Self-Assessment'!C62</f>
        <v>Yes</v>
      </c>
      <c r="E57" s="31">
        <f t="shared" si="48"/>
        <v>1</v>
      </c>
      <c r="F57" s="51"/>
      <c r="G57" s="31">
        <v>2</v>
      </c>
      <c r="H57" s="31">
        <f t="shared" si="49"/>
        <v>1</v>
      </c>
      <c r="I57" s="31">
        <f t="shared" si="50"/>
        <v>1</v>
      </c>
      <c r="J57" s="31"/>
      <c r="K57" s="4" t="s">
        <v>228</v>
      </c>
      <c r="L57" s="4" t="s">
        <v>214</v>
      </c>
      <c r="M57" s="4"/>
      <c r="N57" s="4" t="s">
        <v>513</v>
      </c>
      <c r="O57" s="4"/>
      <c r="P57" s="4"/>
      <c r="Q57" s="31"/>
      <c r="R57" s="31"/>
      <c r="S57" s="31"/>
      <c r="T57" s="31"/>
      <c r="U57" s="31"/>
      <c r="V57" s="31"/>
      <c r="W57" s="31" t="str">
        <f t="shared" si="16"/>
        <v/>
      </c>
      <c r="X57" s="31" t="str">
        <f t="shared" si="17"/>
        <v/>
      </c>
      <c r="Y57" s="31" t="str">
        <f t="shared" si="18"/>
        <v/>
      </c>
      <c r="Z57" s="31" t="str">
        <f t="shared" si="19"/>
        <v/>
      </c>
      <c r="AA57" s="31" t="str">
        <f t="shared" si="44"/>
        <v/>
      </c>
      <c r="AB57" s="31" t="str">
        <f t="shared" si="8"/>
        <v/>
      </c>
      <c r="AC57" s="31" t="str">
        <f t="shared" si="20"/>
        <v/>
      </c>
      <c r="AD57" s="31" t="str">
        <f t="shared" si="21"/>
        <v/>
      </c>
      <c r="AE57" s="31" t="str">
        <f t="shared" si="22"/>
        <v>Identity Management</v>
      </c>
      <c r="AF57" s="31" t="str">
        <f t="shared" si="23"/>
        <v>Security</v>
      </c>
      <c r="AG57" s="31" t="str">
        <f t="shared" si="24"/>
        <v/>
      </c>
      <c r="AH57" s="31" t="str">
        <f t="shared" si="25"/>
        <v/>
      </c>
      <c r="AI57" s="31" t="str">
        <f t="shared" si="26"/>
        <v xml:space="preserve"> </v>
      </c>
      <c r="AJ57" s="31" t="str">
        <f t="shared" si="9"/>
        <v/>
      </c>
      <c r="AK57" s="31" t="str">
        <f t="shared" si="27"/>
        <v/>
      </c>
      <c r="AL57" s="31" t="str">
        <f t="shared" si="28"/>
        <v/>
      </c>
      <c r="AM57" s="31" t="str">
        <f t="shared" si="29"/>
        <v/>
      </c>
      <c r="AN57" s="31" t="str">
        <f t="shared" si="30"/>
        <v/>
      </c>
    </row>
    <row r="58" spans="1:40">
      <c r="A58" s="88">
        <v>1</v>
      </c>
      <c r="B58" s="4" t="s">
        <v>48</v>
      </c>
      <c r="C58" s="216" t="s">
        <v>353</v>
      </c>
      <c r="D58" s="4" t="str">
        <f>'Self-Assessment'!C63</f>
        <v>Yes</v>
      </c>
      <c r="E58" s="31">
        <f t="shared" si="48"/>
        <v>1</v>
      </c>
      <c r="F58" s="51"/>
      <c r="G58" s="31">
        <v>2</v>
      </c>
      <c r="H58" s="31">
        <f t="shared" si="49"/>
        <v>1</v>
      </c>
      <c r="I58" s="31">
        <f t="shared" si="50"/>
        <v>1</v>
      </c>
      <c r="J58" s="31"/>
      <c r="K58" s="4" t="s">
        <v>228</v>
      </c>
      <c r="L58" s="4" t="s">
        <v>215</v>
      </c>
      <c r="M58" s="4"/>
      <c r="N58" s="4" t="s">
        <v>513</v>
      </c>
      <c r="O58" s="4"/>
      <c r="P58" s="4"/>
      <c r="Q58" s="31"/>
      <c r="R58" s="31"/>
      <c r="S58" s="31"/>
      <c r="T58" s="31"/>
      <c r="U58" s="31"/>
      <c r="V58" s="31"/>
      <c r="W58" s="31" t="str">
        <f t="shared" si="16"/>
        <v/>
      </c>
      <c r="X58" s="31" t="str">
        <f t="shared" si="17"/>
        <v/>
      </c>
      <c r="Y58" s="31" t="str">
        <f t="shared" si="18"/>
        <v/>
      </c>
      <c r="Z58" s="31" t="str">
        <f t="shared" si="19"/>
        <v/>
      </c>
      <c r="AA58" s="31" t="str">
        <f t="shared" si="44"/>
        <v/>
      </c>
      <c r="AB58" s="31" t="str">
        <f t="shared" si="8"/>
        <v/>
      </c>
      <c r="AC58" s="31" t="str">
        <f t="shared" si="20"/>
        <v/>
      </c>
      <c r="AD58" s="31" t="str">
        <f t="shared" si="21"/>
        <v/>
      </c>
      <c r="AE58" s="31" t="str">
        <f t="shared" si="22"/>
        <v>Identity Management</v>
      </c>
      <c r="AF58" s="31" t="str">
        <f t="shared" si="23"/>
        <v>Backup</v>
      </c>
      <c r="AG58" s="31" t="str">
        <f t="shared" si="24"/>
        <v/>
      </c>
      <c r="AH58" s="31" t="str">
        <f t="shared" si="25"/>
        <v/>
      </c>
      <c r="AI58" s="31" t="str">
        <f t="shared" si="26"/>
        <v xml:space="preserve"> </v>
      </c>
      <c r="AJ58" s="31" t="str">
        <f t="shared" si="9"/>
        <v/>
      </c>
      <c r="AK58" s="31" t="str">
        <f t="shared" si="27"/>
        <v/>
      </c>
      <c r="AL58" s="31" t="str">
        <f t="shared" si="28"/>
        <v/>
      </c>
      <c r="AM58" s="31" t="str">
        <f t="shared" si="29"/>
        <v/>
      </c>
      <c r="AN58" s="31" t="str">
        <f t="shared" si="30"/>
        <v/>
      </c>
    </row>
    <row r="59" spans="1:40">
      <c r="A59" s="88">
        <v>1</v>
      </c>
      <c r="B59" s="4" t="s">
        <v>49</v>
      </c>
      <c r="C59" s="216" t="s">
        <v>354</v>
      </c>
      <c r="D59" s="4" t="str">
        <f>'Self-Assessment'!C64</f>
        <v>Yes</v>
      </c>
      <c r="E59" s="31">
        <f t="shared" si="48"/>
        <v>1</v>
      </c>
      <c r="F59" s="51"/>
      <c r="G59" s="31">
        <v>3</v>
      </c>
      <c r="H59" s="31">
        <f t="shared" si="49"/>
        <v>0.5</v>
      </c>
      <c r="I59" s="31">
        <f t="shared" si="50"/>
        <v>0.5</v>
      </c>
      <c r="J59" s="31"/>
      <c r="K59" s="4" t="s">
        <v>205</v>
      </c>
      <c r="L59" s="4" t="s">
        <v>211</v>
      </c>
      <c r="M59" s="4"/>
      <c r="N59" s="4"/>
      <c r="O59" s="4"/>
      <c r="P59" s="4"/>
      <c r="Q59" s="31"/>
      <c r="R59" s="31"/>
      <c r="S59" s="31"/>
      <c r="T59" s="31"/>
      <c r="U59" s="31"/>
      <c r="V59" s="31"/>
      <c r="W59" s="31" t="str">
        <f t="shared" si="16"/>
        <v/>
      </c>
      <c r="X59" s="31" t="str">
        <f t="shared" si="17"/>
        <v/>
      </c>
      <c r="Y59" s="31" t="str">
        <f t="shared" si="18"/>
        <v/>
      </c>
      <c r="Z59" s="31" t="str">
        <f t="shared" si="19"/>
        <v/>
      </c>
      <c r="AA59" s="31" t="str">
        <f t="shared" si="44"/>
        <v/>
      </c>
      <c r="AB59" s="31" t="str">
        <f t="shared" si="8"/>
        <v/>
      </c>
      <c r="AC59" s="31" t="str">
        <f t="shared" si="20"/>
        <v/>
      </c>
      <c r="AD59" s="31" t="str">
        <f t="shared" si="21"/>
        <v/>
      </c>
      <c r="AE59" s="31" t="str">
        <f t="shared" si="22"/>
        <v>Hardware</v>
      </c>
      <c r="AF59" s="31" t="str">
        <f t="shared" si="23"/>
        <v>Procedure</v>
      </c>
      <c r="AG59" s="31" t="str">
        <f t="shared" si="24"/>
        <v/>
      </c>
      <c r="AH59" s="31" t="str">
        <f t="shared" si="25"/>
        <v/>
      </c>
      <c r="AI59" s="31" t="str">
        <f t="shared" si="26"/>
        <v xml:space="preserve"> </v>
      </c>
      <c r="AJ59" s="31" t="str">
        <f t="shared" si="9"/>
        <v/>
      </c>
      <c r="AK59" s="31" t="str">
        <f t="shared" si="27"/>
        <v/>
      </c>
      <c r="AL59" s="31" t="str">
        <f t="shared" si="28"/>
        <v/>
      </c>
      <c r="AM59" s="31" t="str">
        <f t="shared" si="29"/>
        <v/>
      </c>
      <c r="AN59" s="31" t="str">
        <f t="shared" si="30"/>
        <v/>
      </c>
    </row>
    <row r="60" spans="1:40">
      <c r="A60" s="88">
        <v>1</v>
      </c>
      <c r="B60" s="4" t="s">
        <v>161</v>
      </c>
      <c r="C60" s="216" t="s">
        <v>355</v>
      </c>
      <c r="D60" s="4" t="str">
        <f>'Self-Assessment'!C65</f>
        <v>No</v>
      </c>
      <c r="E60" s="31">
        <f t="shared" si="48"/>
        <v>0</v>
      </c>
      <c r="F60" s="51"/>
      <c r="G60" s="31">
        <v>3</v>
      </c>
      <c r="H60" s="31">
        <f t="shared" si="49"/>
        <v>0.5</v>
      </c>
      <c r="I60" s="31">
        <f t="shared" si="50"/>
        <v>0</v>
      </c>
      <c r="J60" s="31"/>
      <c r="K60" s="4" t="s">
        <v>228</v>
      </c>
      <c r="L60" s="4" t="s">
        <v>229</v>
      </c>
      <c r="M60" s="4"/>
      <c r="N60" s="4" t="s">
        <v>513</v>
      </c>
      <c r="O60" s="4"/>
      <c r="P60" s="4"/>
      <c r="Q60" s="31"/>
      <c r="R60" s="31"/>
      <c r="S60" s="31"/>
      <c r="T60" s="31"/>
      <c r="U60" s="31"/>
      <c r="V60" s="31"/>
      <c r="W60" s="31" t="str">
        <f t="shared" si="16"/>
        <v>Identity Management</v>
      </c>
      <c r="X60" s="31" t="str">
        <f t="shared" si="17"/>
        <v>Zero Trust</v>
      </c>
      <c r="Y60" s="31" t="str">
        <f t="shared" si="18"/>
        <v/>
      </c>
      <c r="Z60" s="31" t="str">
        <f t="shared" si="19"/>
        <v/>
      </c>
      <c r="AA60" s="31" t="str">
        <f t="shared" si="44"/>
        <v/>
      </c>
      <c r="AB60" s="31" t="str">
        <f t="shared" si="8"/>
        <v/>
      </c>
      <c r="AC60" s="31" t="str">
        <f t="shared" si="20"/>
        <v/>
      </c>
      <c r="AD60" s="31" t="str">
        <f t="shared" si="21"/>
        <v/>
      </c>
      <c r="AE60" s="31" t="str">
        <f t="shared" si="22"/>
        <v/>
      </c>
      <c r="AF60" s="31" t="str">
        <f t="shared" si="23"/>
        <v/>
      </c>
      <c r="AG60" s="31" t="str">
        <f t="shared" si="24"/>
        <v>IBM Verify</v>
      </c>
      <c r="AH60" s="31">
        <f t="shared" si="25"/>
        <v>0</v>
      </c>
      <c r="AI60" s="31" t="str">
        <f t="shared" si="26"/>
        <v xml:space="preserve"> </v>
      </c>
      <c r="AJ60" s="31" t="str">
        <f t="shared" si="9"/>
        <v/>
      </c>
      <c r="AK60" s="31" t="str">
        <f t="shared" si="27"/>
        <v/>
      </c>
      <c r="AL60" s="31" t="str">
        <f t="shared" si="28"/>
        <v/>
      </c>
      <c r="AM60" s="31" t="str">
        <f t="shared" si="29"/>
        <v/>
      </c>
      <c r="AN60" s="31" t="str">
        <f t="shared" si="30"/>
        <v/>
      </c>
    </row>
    <row r="61" spans="1:40">
      <c r="A61" s="88"/>
      <c r="B61" s="4"/>
      <c r="C61" s="4"/>
      <c r="D61" s="4"/>
      <c r="E61" s="31"/>
      <c r="F61" s="51"/>
      <c r="G61" s="31"/>
      <c r="H61" s="31"/>
      <c r="I61" s="31"/>
      <c r="J61" s="31"/>
      <c r="K61" s="4"/>
      <c r="L61" s="4"/>
      <c r="M61" s="4"/>
      <c r="N61" s="4"/>
      <c r="O61" s="4"/>
      <c r="P61" s="4"/>
      <c r="Q61" s="31"/>
      <c r="R61" s="31"/>
      <c r="S61" s="31"/>
      <c r="T61" s="31"/>
      <c r="U61" s="31"/>
      <c r="V61" s="31"/>
      <c r="W61" s="31" t="str">
        <f t="shared" si="16"/>
        <v/>
      </c>
      <c r="X61" s="31" t="str">
        <f t="shared" si="17"/>
        <v/>
      </c>
      <c r="Y61" s="31" t="str">
        <f t="shared" si="18"/>
        <v/>
      </c>
      <c r="Z61" s="31" t="str">
        <f t="shared" si="19"/>
        <v/>
      </c>
      <c r="AA61" s="31" t="str">
        <f t="shared" si="44"/>
        <v/>
      </c>
      <c r="AB61" s="31" t="str">
        <f t="shared" si="8"/>
        <v/>
      </c>
      <c r="AC61" s="31" t="str">
        <f t="shared" si="20"/>
        <v/>
      </c>
      <c r="AD61" s="31" t="str">
        <f t="shared" si="21"/>
        <v/>
      </c>
      <c r="AE61" s="31" t="str">
        <f t="shared" si="22"/>
        <v/>
      </c>
      <c r="AF61" s="31" t="str">
        <f t="shared" si="23"/>
        <v/>
      </c>
      <c r="AG61" s="31" t="str">
        <f t="shared" si="24"/>
        <v/>
      </c>
      <c r="AH61" s="31" t="str">
        <f t="shared" si="25"/>
        <v/>
      </c>
      <c r="AI61" s="31" t="str">
        <f t="shared" si="26"/>
        <v xml:space="preserve"> </v>
      </c>
      <c r="AJ61" s="31" t="str">
        <f t="shared" si="9"/>
        <v/>
      </c>
      <c r="AK61" s="31" t="str">
        <f t="shared" si="27"/>
        <v/>
      </c>
      <c r="AL61" s="31" t="str">
        <f t="shared" si="28"/>
        <v/>
      </c>
      <c r="AM61" s="31" t="str">
        <f t="shared" si="29"/>
        <v/>
      </c>
      <c r="AN61" s="31" t="str">
        <f t="shared" si="30"/>
        <v/>
      </c>
    </row>
    <row r="62" spans="1:40">
      <c r="A62" s="87"/>
      <c r="B62" s="11" t="s">
        <v>50</v>
      </c>
      <c r="C62" s="11"/>
      <c r="D62" s="11"/>
      <c r="E62" s="30"/>
      <c r="F62" s="50">
        <f>SUM(E63:E65)/COUNTA(E63:E65)*10</f>
        <v>10</v>
      </c>
      <c r="G62" s="30"/>
      <c r="H62" s="30">
        <f>SUM(H63:H65)</f>
        <v>2.7</v>
      </c>
      <c r="I62" s="30">
        <f>SUM(I63:I65)</f>
        <v>2.7</v>
      </c>
      <c r="J62" s="50">
        <f>(I62/H62)*10</f>
        <v>10</v>
      </c>
      <c r="K62" s="11"/>
      <c r="L62" s="11"/>
      <c r="M62" s="11"/>
      <c r="N62" s="11"/>
      <c r="O62" s="11"/>
      <c r="P62" s="11"/>
      <c r="Q62" s="30"/>
      <c r="R62" s="30"/>
      <c r="S62" s="30"/>
      <c r="T62" s="30"/>
      <c r="U62" s="30"/>
      <c r="V62" s="30"/>
      <c r="W62" s="30" t="str">
        <f t="shared" si="16"/>
        <v/>
      </c>
      <c r="X62" s="30" t="str">
        <f t="shared" si="17"/>
        <v/>
      </c>
      <c r="Y62" s="30" t="str">
        <f t="shared" si="18"/>
        <v/>
      </c>
      <c r="Z62" s="30" t="str">
        <f t="shared" si="19"/>
        <v/>
      </c>
      <c r="AA62" s="30" t="str">
        <f t="shared" si="44"/>
        <v/>
      </c>
      <c r="AB62" s="30" t="str">
        <f t="shared" si="8"/>
        <v/>
      </c>
      <c r="AC62" s="30" t="str">
        <f t="shared" si="20"/>
        <v/>
      </c>
      <c r="AD62" s="30" t="str">
        <f t="shared" si="21"/>
        <v/>
      </c>
      <c r="AE62" s="30" t="str">
        <f t="shared" si="22"/>
        <v/>
      </c>
      <c r="AF62" s="30" t="str">
        <f t="shared" si="23"/>
        <v/>
      </c>
      <c r="AG62" s="30" t="str">
        <f t="shared" si="24"/>
        <v/>
      </c>
      <c r="AH62" s="30" t="str">
        <f t="shared" si="25"/>
        <v/>
      </c>
      <c r="AI62" s="30" t="str">
        <f t="shared" si="26"/>
        <v xml:space="preserve"> </v>
      </c>
      <c r="AJ62" s="30" t="str">
        <f t="shared" si="9"/>
        <v/>
      </c>
      <c r="AK62" s="30" t="str">
        <f t="shared" si="27"/>
        <v/>
      </c>
      <c r="AL62" s="30" t="str">
        <f t="shared" si="28"/>
        <v/>
      </c>
      <c r="AM62" s="30" t="str">
        <f t="shared" si="29"/>
        <v/>
      </c>
      <c r="AN62" s="30" t="str">
        <f t="shared" si="30"/>
        <v/>
      </c>
    </row>
    <row r="63" spans="1:40">
      <c r="A63" s="88">
        <v>1</v>
      </c>
      <c r="B63" s="4" t="s">
        <v>162</v>
      </c>
      <c r="C63" s="216" t="s">
        <v>356</v>
      </c>
      <c r="D63" s="4" t="str">
        <f>'Self-Assessment'!C68</f>
        <v>Yes</v>
      </c>
      <c r="E63" s="31">
        <f t="shared" ref="E63:E65" si="51">IF(D63="No",0,IF(D63="Yes",1,IF(D63="Partially",0.5,IF(D63="Low Partial", 0.25,IF(D63="High Partial", 0.75," ")))))</f>
        <v>1</v>
      </c>
      <c r="F63" s="51"/>
      <c r="G63" s="31">
        <v>1</v>
      </c>
      <c r="H63" s="31">
        <f>IF(G63=1,1.2,IF(G63=2,1,IF(G63=3,0.5,IF(G63=4,0.2,IF(G63=5,0.1,"")))))</f>
        <v>1.2</v>
      </c>
      <c r="I63" s="31">
        <f t="shared" si="50"/>
        <v>1.2</v>
      </c>
      <c r="J63" s="31"/>
      <c r="K63" s="4" t="s">
        <v>228</v>
      </c>
      <c r="L63" s="4" t="s">
        <v>211</v>
      </c>
      <c r="M63" s="4"/>
      <c r="N63" s="4" t="s">
        <v>513</v>
      </c>
      <c r="O63" s="4"/>
      <c r="P63" s="4"/>
      <c r="Q63" s="31"/>
      <c r="R63" s="31"/>
      <c r="S63" s="31"/>
      <c r="T63" s="31"/>
      <c r="U63" s="31"/>
      <c r="V63" s="31"/>
      <c r="W63" s="31" t="str">
        <f t="shared" si="16"/>
        <v/>
      </c>
      <c r="X63" s="31" t="str">
        <f t="shared" si="17"/>
        <v/>
      </c>
      <c r="Y63" s="31" t="str">
        <f t="shared" si="18"/>
        <v/>
      </c>
      <c r="Z63" s="31" t="str">
        <f t="shared" si="19"/>
        <v/>
      </c>
      <c r="AA63" s="31" t="str">
        <f t="shared" si="44"/>
        <v/>
      </c>
      <c r="AB63" s="31" t="str">
        <f t="shared" si="8"/>
        <v/>
      </c>
      <c r="AC63" s="31" t="str">
        <f t="shared" si="20"/>
        <v/>
      </c>
      <c r="AD63" s="31" t="str">
        <f t="shared" si="21"/>
        <v/>
      </c>
      <c r="AE63" s="31" t="str">
        <f t="shared" si="22"/>
        <v>Identity Management</v>
      </c>
      <c r="AF63" s="31" t="str">
        <f t="shared" si="23"/>
        <v>Procedure</v>
      </c>
      <c r="AG63" s="31" t="str">
        <f t="shared" si="24"/>
        <v/>
      </c>
      <c r="AH63" s="31" t="str">
        <f t="shared" si="25"/>
        <v/>
      </c>
      <c r="AI63" s="31" t="str">
        <f t="shared" si="26"/>
        <v xml:space="preserve"> </v>
      </c>
      <c r="AJ63" s="31" t="str">
        <f t="shared" si="9"/>
        <v/>
      </c>
      <c r="AK63" s="31" t="str">
        <f t="shared" si="27"/>
        <v/>
      </c>
      <c r="AL63" s="31" t="str">
        <f t="shared" si="28"/>
        <v/>
      </c>
      <c r="AM63" s="31" t="str">
        <f t="shared" si="29"/>
        <v/>
      </c>
      <c r="AN63" s="31" t="str">
        <f t="shared" si="30"/>
        <v/>
      </c>
    </row>
    <row r="64" spans="1:40">
      <c r="A64" s="88">
        <v>1</v>
      </c>
      <c r="B64" s="4" t="s">
        <v>51</v>
      </c>
      <c r="C64" s="216" t="s">
        <v>357</v>
      </c>
      <c r="D64" s="4" t="str">
        <f>'Self-Assessment'!C69</f>
        <v>Yes</v>
      </c>
      <c r="E64" s="31">
        <f t="shared" si="51"/>
        <v>1</v>
      </c>
      <c r="F64" s="51"/>
      <c r="G64" s="31">
        <v>2</v>
      </c>
      <c r="H64" s="31">
        <f t="shared" ref="H64:H65" si="52">IF(G64=1,1.2,IF(G64=2,1,IF(G64=3,0.5,IF(G64=4,0.2,IF(G64=5,0.1,"")))))</f>
        <v>1</v>
      </c>
      <c r="I64" s="31">
        <f t="shared" si="50"/>
        <v>1</v>
      </c>
      <c r="J64" s="31"/>
      <c r="K64" s="4" t="s">
        <v>13</v>
      </c>
      <c r="L64" s="4" t="s">
        <v>211</v>
      </c>
      <c r="M64" s="4"/>
      <c r="N64" s="4"/>
      <c r="O64" s="4"/>
      <c r="P64" s="4"/>
      <c r="Q64" s="31"/>
      <c r="R64" s="31"/>
      <c r="S64" s="31"/>
      <c r="T64" s="31"/>
      <c r="U64" s="31"/>
      <c r="V64" s="31"/>
      <c r="W64" s="31" t="str">
        <f t="shared" si="16"/>
        <v/>
      </c>
      <c r="X64" s="31" t="str">
        <f t="shared" si="17"/>
        <v/>
      </c>
      <c r="Y64" s="31" t="str">
        <f t="shared" si="18"/>
        <v/>
      </c>
      <c r="Z64" s="31" t="str">
        <f t="shared" si="19"/>
        <v/>
      </c>
      <c r="AA64" s="31" t="str">
        <f t="shared" si="44"/>
        <v/>
      </c>
      <c r="AB64" s="31" t="str">
        <f t="shared" si="8"/>
        <v/>
      </c>
      <c r="AC64" s="31" t="str">
        <f t="shared" si="20"/>
        <v/>
      </c>
      <c r="AD64" s="31" t="str">
        <f t="shared" si="21"/>
        <v/>
      </c>
      <c r="AE64" s="31" t="str">
        <f t="shared" si="22"/>
        <v>Governance</v>
      </c>
      <c r="AF64" s="31" t="str">
        <f t="shared" si="23"/>
        <v>Procedure</v>
      </c>
      <c r="AG64" s="31" t="str">
        <f t="shared" si="24"/>
        <v/>
      </c>
      <c r="AH64" s="31" t="str">
        <f t="shared" si="25"/>
        <v/>
      </c>
      <c r="AI64" s="31" t="str">
        <f t="shared" si="26"/>
        <v xml:space="preserve"> </v>
      </c>
      <c r="AJ64" s="31" t="str">
        <f t="shared" si="9"/>
        <v/>
      </c>
      <c r="AK64" s="31" t="str">
        <f t="shared" si="27"/>
        <v/>
      </c>
      <c r="AL64" s="31" t="str">
        <f t="shared" si="28"/>
        <v/>
      </c>
      <c r="AM64" s="31" t="str">
        <f t="shared" si="29"/>
        <v/>
      </c>
      <c r="AN64" s="31" t="str">
        <f t="shared" si="30"/>
        <v/>
      </c>
    </row>
    <row r="65" spans="1:40">
      <c r="A65" s="88">
        <v>1</v>
      </c>
      <c r="B65" s="4" t="s">
        <v>52</v>
      </c>
      <c r="C65" s="216" t="s">
        <v>358</v>
      </c>
      <c r="D65" s="4" t="str">
        <f>'Self-Assessment'!C70</f>
        <v>Yes</v>
      </c>
      <c r="E65" s="31">
        <f t="shared" si="51"/>
        <v>1</v>
      </c>
      <c r="F65" s="51"/>
      <c r="G65" s="31">
        <v>3</v>
      </c>
      <c r="H65" s="31">
        <f t="shared" si="52"/>
        <v>0.5</v>
      </c>
      <c r="I65" s="31">
        <f t="shared" si="50"/>
        <v>0.5</v>
      </c>
      <c r="J65" s="31"/>
      <c r="K65" s="4" t="s">
        <v>13</v>
      </c>
      <c r="L65" s="4" t="s">
        <v>211</v>
      </c>
      <c r="M65" s="4"/>
      <c r="N65" s="4"/>
      <c r="O65" s="4"/>
      <c r="P65" s="4"/>
      <c r="Q65" s="31"/>
      <c r="R65" s="31"/>
      <c r="S65" s="31"/>
      <c r="T65" s="31"/>
      <c r="U65" s="31"/>
      <c r="V65" s="31"/>
      <c r="W65" s="31" t="str">
        <f t="shared" si="16"/>
        <v/>
      </c>
      <c r="X65" s="31" t="str">
        <f t="shared" si="17"/>
        <v/>
      </c>
      <c r="Y65" s="31" t="str">
        <f t="shared" si="18"/>
        <v/>
      </c>
      <c r="Z65" s="31" t="str">
        <f t="shared" si="19"/>
        <v/>
      </c>
      <c r="AA65" s="31" t="str">
        <f t="shared" si="44"/>
        <v/>
      </c>
      <c r="AB65" s="31" t="str">
        <f t="shared" si="8"/>
        <v/>
      </c>
      <c r="AC65" s="31" t="str">
        <f t="shared" si="20"/>
        <v/>
      </c>
      <c r="AD65" s="31" t="str">
        <f t="shared" si="21"/>
        <v/>
      </c>
      <c r="AE65" s="31" t="str">
        <f t="shared" si="22"/>
        <v>Governance</v>
      </c>
      <c r="AF65" s="31" t="str">
        <f t="shared" si="23"/>
        <v>Procedure</v>
      </c>
      <c r="AG65" s="31" t="str">
        <f t="shared" si="24"/>
        <v/>
      </c>
      <c r="AH65" s="31" t="str">
        <f t="shared" si="25"/>
        <v/>
      </c>
      <c r="AI65" s="31" t="str">
        <f t="shared" si="26"/>
        <v xml:space="preserve"> </v>
      </c>
      <c r="AJ65" s="31" t="str">
        <f t="shared" si="9"/>
        <v/>
      </c>
      <c r="AK65" s="31" t="str">
        <f t="shared" si="27"/>
        <v/>
      </c>
      <c r="AL65" s="31" t="str">
        <f t="shared" si="28"/>
        <v/>
      </c>
      <c r="AM65" s="31" t="str">
        <f t="shared" si="29"/>
        <v/>
      </c>
      <c r="AN65" s="31" t="str">
        <f t="shared" si="30"/>
        <v/>
      </c>
    </row>
    <row r="66" spans="1:40">
      <c r="A66" s="88"/>
      <c r="B66" s="4"/>
      <c r="C66" s="4"/>
      <c r="D66" s="4"/>
      <c r="E66" s="31"/>
      <c r="F66" s="51"/>
      <c r="G66" s="31"/>
      <c r="H66" s="31"/>
      <c r="I66" s="31"/>
      <c r="J66" s="31"/>
      <c r="K66" s="4"/>
      <c r="L66" s="4"/>
      <c r="M66" s="4"/>
      <c r="N66" s="4"/>
      <c r="O66" s="4"/>
      <c r="P66" s="4"/>
      <c r="Q66" s="31"/>
      <c r="R66" s="31"/>
      <c r="S66" s="31"/>
      <c r="T66" s="31"/>
      <c r="U66" s="31"/>
      <c r="V66" s="31"/>
      <c r="W66" s="31" t="str">
        <f t="shared" si="16"/>
        <v/>
      </c>
      <c r="X66" s="31" t="str">
        <f t="shared" si="17"/>
        <v/>
      </c>
      <c r="Y66" s="31" t="str">
        <f t="shared" si="18"/>
        <v/>
      </c>
      <c r="Z66" s="31" t="str">
        <f t="shared" si="19"/>
        <v/>
      </c>
      <c r="AA66" s="31" t="str">
        <f t="shared" si="44"/>
        <v/>
      </c>
      <c r="AB66" s="31" t="str">
        <f t="shared" ref="AB66:AB129" si="53">IF(D66="Partially",L66,"")</f>
        <v/>
      </c>
      <c r="AC66" s="31" t="str">
        <f t="shared" si="20"/>
        <v/>
      </c>
      <c r="AD66" s="31" t="str">
        <f t="shared" si="21"/>
        <v/>
      </c>
      <c r="AE66" s="31" t="str">
        <f t="shared" si="22"/>
        <v/>
      </c>
      <c r="AF66" s="31" t="str">
        <f t="shared" si="23"/>
        <v/>
      </c>
      <c r="AG66" s="31" t="str">
        <f t="shared" si="24"/>
        <v/>
      </c>
      <c r="AH66" s="31" t="str">
        <f t="shared" si="25"/>
        <v/>
      </c>
      <c r="AI66" s="31" t="str">
        <f t="shared" si="26"/>
        <v xml:space="preserve"> </v>
      </c>
      <c r="AJ66" s="31" t="str">
        <f t="shared" si="9"/>
        <v/>
      </c>
      <c r="AK66" s="31" t="str">
        <f t="shared" si="27"/>
        <v/>
      </c>
      <c r="AL66" s="31" t="str">
        <f t="shared" si="28"/>
        <v/>
      </c>
      <c r="AM66" s="31" t="str">
        <f t="shared" si="29"/>
        <v/>
      </c>
      <c r="AN66" s="31" t="str">
        <f t="shared" si="30"/>
        <v/>
      </c>
    </row>
    <row r="67" spans="1:40">
      <c r="A67" s="87"/>
      <c r="B67" s="11" t="s">
        <v>173</v>
      </c>
      <c r="C67" s="11"/>
      <c r="D67" s="11"/>
      <c r="E67" s="30"/>
      <c r="F67" s="50">
        <f>SUM(E68:E89)/COUNTA(E68:E89)*10</f>
        <v>7.7272727272727266</v>
      </c>
      <c r="G67" s="30"/>
      <c r="H67" s="30">
        <f>SUM(H68:H89)</f>
        <v>14.199999999999994</v>
      </c>
      <c r="I67" s="30">
        <f>SUM(I68:I89)</f>
        <v>10.350000000000001</v>
      </c>
      <c r="J67" s="50">
        <f>(I67/H67)*10</f>
        <v>7.2887323943662006</v>
      </c>
      <c r="K67" s="11"/>
      <c r="L67" s="11"/>
      <c r="M67" s="11"/>
      <c r="N67" s="11"/>
      <c r="O67" s="11"/>
      <c r="P67" s="11"/>
      <c r="Q67" s="30"/>
      <c r="R67" s="30"/>
      <c r="S67" s="30"/>
      <c r="T67" s="30"/>
      <c r="U67" s="30"/>
      <c r="V67" s="30"/>
      <c r="W67" s="30" t="str">
        <f t="shared" ref="W67:W130" si="54">IF(D67="No",K67,"")</f>
        <v/>
      </c>
      <c r="X67" s="30" t="str">
        <f t="shared" ref="X67:X130" si="55">IF(D67="No",L67,"")</f>
        <v/>
      </c>
      <c r="Y67" s="30" t="str">
        <f t="shared" ref="Y67:Y130" si="56">IF(D67="Low Partial",K67,"")</f>
        <v/>
      </c>
      <c r="Z67" s="30" t="str">
        <f t="shared" ref="Z67:Z130" si="57">IF(D67="Low Partial",L67,"")</f>
        <v/>
      </c>
      <c r="AA67" s="30" t="str">
        <f t="shared" ref="AA67:AA130" si="58">IF(D67="Partially",K67,"")</f>
        <v/>
      </c>
      <c r="AB67" s="30" t="str">
        <f t="shared" si="53"/>
        <v/>
      </c>
      <c r="AC67" s="30" t="str">
        <f t="shared" ref="AC67:AC130" si="59">IF(D67="High Partial",K67,"")</f>
        <v/>
      </c>
      <c r="AD67" s="30" t="str">
        <f t="shared" ref="AD67:AD130" si="60">IF(D67="High Partial",L67,"")</f>
        <v/>
      </c>
      <c r="AE67" s="30" t="str">
        <f t="shared" ref="AE67:AE130" si="61">IF(D67="Yes",K67,"")</f>
        <v/>
      </c>
      <c r="AF67" s="30" t="str">
        <f t="shared" ref="AF67:AF130" si="62">IF(D67="Yes",L67,"")</f>
        <v/>
      </c>
      <c r="AG67" s="30" t="str">
        <f t="shared" ref="AG67:AG130" si="63">IF(D67="No",N67,"")</f>
        <v/>
      </c>
      <c r="AH67" s="30" t="str">
        <f t="shared" ref="AH67:AH130" si="64">IF(D67="No",O67,"")</f>
        <v/>
      </c>
      <c r="AI67" s="30" t="str">
        <f t="shared" si="26"/>
        <v xml:space="preserve"> </v>
      </c>
      <c r="AJ67" s="30" t="str">
        <f t="shared" si="9"/>
        <v/>
      </c>
      <c r="AK67" s="30" t="str">
        <f t="shared" ref="AK67:AK130" si="65">IF(D67="Partially",N67,"")</f>
        <v/>
      </c>
      <c r="AL67" s="30" t="str">
        <f t="shared" ref="AL67:AL130" si="66">IF(D67="Partially",O67,"")</f>
        <v/>
      </c>
      <c r="AM67" s="30" t="str">
        <f t="shared" si="29"/>
        <v/>
      </c>
      <c r="AN67" s="30" t="str">
        <f t="shared" si="30"/>
        <v/>
      </c>
    </row>
    <row r="68" spans="1:40">
      <c r="A68" s="88">
        <v>1</v>
      </c>
      <c r="B68" s="4" t="s">
        <v>163</v>
      </c>
      <c r="C68" s="216" t="s">
        <v>359</v>
      </c>
      <c r="D68" s="4" t="str">
        <f>'Self-Assessment'!C73</f>
        <v>Partially</v>
      </c>
      <c r="E68" s="31">
        <f t="shared" ref="E68:E89" si="67">IF(D68="No",0,IF(D68="Yes",1,IF(D68="Partially",0.5,IF(D68="Low Partial", 0.25,IF(D68="High Partial", 0.75," ")))))</f>
        <v>0.5</v>
      </c>
      <c r="F68" s="51"/>
      <c r="G68" s="31">
        <v>1</v>
      </c>
      <c r="H68" s="31">
        <f>IF(G68=1,1.2,IF(G68=2,1,IF(G68=3,0.5,IF(G68=4,0.2,IF(G68=5,0.1,"")))))</f>
        <v>1.2</v>
      </c>
      <c r="I68" s="31">
        <f t="shared" si="50"/>
        <v>0.6</v>
      </c>
      <c r="J68" s="31"/>
      <c r="K68" s="4" t="s">
        <v>230</v>
      </c>
      <c r="L68" s="4" t="s">
        <v>213</v>
      </c>
      <c r="M68" s="4"/>
      <c r="N68" s="4"/>
      <c r="O68" s="4"/>
      <c r="P68" s="4"/>
      <c r="Q68" s="31"/>
      <c r="R68" s="31"/>
      <c r="S68" s="31"/>
      <c r="T68" s="31"/>
      <c r="U68" s="31"/>
      <c r="V68" s="31"/>
      <c r="W68" s="31" t="str">
        <f t="shared" si="54"/>
        <v/>
      </c>
      <c r="X68" s="31" t="str">
        <f t="shared" si="55"/>
        <v/>
      </c>
      <c r="Y68" s="31" t="str">
        <f t="shared" si="56"/>
        <v/>
      </c>
      <c r="Z68" s="31" t="str">
        <f t="shared" si="57"/>
        <v/>
      </c>
      <c r="AA68" s="31" t="str">
        <f t="shared" si="58"/>
        <v>Data Protection</v>
      </c>
      <c r="AB68" s="31" t="str">
        <f t="shared" si="53"/>
        <v>Best Practice</v>
      </c>
      <c r="AC68" s="31" t="str">
        <f t="shared" si="59"/>
        <v/>
      </c>
      <c r="AD68" s="31" t="str">
        <f t="shared" si="60"/>
        <v/>
      </c>
      <c r="AE68" s="31" t="str">
        <f t="shared" si="61"/>
        <v/>
      </c>
      <c r="AF68" s="31" t="str">
        <f t="shared" si="62"/>
        <v/>
      </c>
      <c r="AG68" s="31" t="str">
        <f t="shared" si="63"/>
        <v/>
      </c>
      <c r="AH68" s="31" t="str">
        <f t="shared" si="64"/>
        <v/>
      </c>
      <c r="AI68" s="31" t="str">
        <f t="shared" si="26"/>
        <v xml:space="preserve"> </v>
      </c>
      <c r="AJ68" s="31" t="str">
        <f t="shared" si="9"/>
        <v/>
      </c>
      <c r="AK68" s="31">
        <f t="shared" si="65"/>
        <v>0</v>
      </c>
      <c r="AL68" s="31">
        <f t="shared" si="66"/>
        <v>0</v>
      </c>
      <c r="AM68" s="31" t="str">
        <f t="shared" si="29"/>
        <v/>
      </c>
      <c r="AN68" s="31" t="str">
        <f t="shared" si="30"/>
        <v/>
      </c>
    </row>
    <row r="69" spans="1:40">
      <c r="A69" s="88">
        <v>1</v>
      </c>
      <c r="B69" s="4" t="s">
        <v>164</v>
      </c>
      <c r="C69" s="216" t="s">
        <v>465</v>
      </c>
      <c r="D69" s="4" t="str">
        <f>'Self-Assessment'!C74</f>
        <v>No</v>
      </c>
      <c r="E69" s="31">
        <f t="shared" si="67"/>
        <v>0</v>
      </c>
      <c r="F69" s="51"/>
      <c r="G69" s="31">
        <v>1</v>
      </c>
      <c r="H69" s="31">
        <f t="shared" ref="H69:H89" si="68">IF(G69=1,1.2,IF(G69=2,1,IF(G69=3,0.5,IF(G69=4,0.2,IF(G69=5,0.1,"")))))</f>
        <v>1.2</v>
      </c>
      <c r="I69" s="31">
        <f t="shared" si="50"/>
        <v>0</v>
      </c>
      <c r="J69" s="31"/>
      <c r="K69" s="4" t="s">
        <v>230</v>
      </c>
      <c r="L69" s="4" t="s">
        <v>213</v>
      </c>
      <c r="M69" s="4"/>
      <c r="N69" s="4"/>
      <c r="O69" s="4"/>
      <c r="P69" s="4"/>
      <c r="Q69" s="31"/>
      <c r="R69" s="31"/>
      <c r="S69" s="31"/>
      <c r="T69" s="31"/>
      <c r="U69" s="31"/>
      <c r="V69" s="31"/>
      <c r="W69" s="31" t="str">
        <f t="shared" si="54"/>
        <v>Data Protection</v>
      </c>
      <c r="X69" s="31" t="str">
        <f t="shared" si="55"/>
        <v>Best Practice</v>
      </c>
      <c r="Y69" s="31" t="str">
        <f t="shared" si="56"/>
        <v/>
      </c>
      <c r="Z69" s="31" t="str">
        <f t="shared" si="57"/>
        <v/>
      </c>
      <c r="AA69" s="31" t="str">
        <f t="shared" si="58"/>
        <v/>
      </c>
      <c r="AB69" s="31" t="str">
        <f t="shared" si="53"/>
        <v/>
      </c>
      <c r="AC69" s="31" t="str">
        <f t="shared" si="59"/>
        <v/>
      </c>
      <c r="AD69" s="31" t="str">
        <f t="shared" si="60"/>
        <v/>
      </c>
      <c r="AE69" s="31" t="str">
        <f t="shared" si="61"/>
        <v/>
      </c>
      <c r="AF69" s="31" t="str">
        <f t="shared" si="62"/>
        <v/>
      </c>
      <c r="AG69" s="31">
        <f t="shared" si="63"/>
        <v>0</v>
      </c>
      <c r="AH69" s="31">
        <f t="shared" si="64"/>
        <v>0</v>
      </c>
      <c r="AI69" s="31" t="str">
        <f t="shared" ref="AI69:AI132" si="69">IF(D69="Low Partial",N69," ")</f>
        <v xml:space="preserve"> </v>
      </c>
      <c r="AJ69" s="31" t="str">
        <f t="shared" ref="AJ69:AJ132" si="70">IF(D69="Low Partial",O69,"")</f>
        <v/>
      </c>
      <c r="AK69" s="31" t="str">
        <f t="shared" si="65"/>
        <v/>
      </c>
      <c r="AL69" s="31" t="str">
        <f t="shared" si="66"/>
        <v/>
      </c>
      <c r="AM69" s="31" t="str">
        <f t="shared" ref="AM69:AM132" si="71">IF(D69="Low Partial",N69,"")</f>
        <v/>
      </c>
      <c r="AN69" s="31" t="str">
        <f t="shared" ref="AN69:AN132" si="72">IF(D69="Low Partial",O69,"")</f>
        <v/>
      </c>
    </row>
    <row r="70" spans="1:40">
      <c r="A70" s="88">
        <v>1</v>
      </c>
      <c r="B70" s="4" t="s">
        <v>53</v>
      </c>
      <c r="C70" s="216" t="s">
        <v>466</v>
      </c>
      <c r="D70" s="4" t="str">
        <f>'Self-Assessment'!C75</f>
        <v>Yes</v>
      </c>
      <c r="E70" s="31">
        <f t="shared" si="67"/>
        <v>1</v>
      </c>
      <c r="F70" s="51"/>
      <c r="G70" s="31">
        <v>1</v>
      </c>
      <c r="H70" s="31">
        <f t="shared" si="68"/>
        <v>1.2</v>
      </c>
      <c r="I70" s="31">
        <f t="shared" si="50"/>
        <v>1.2</v>
      </c>
      <c r="J70" s="31"/>
      <c r="K70" s="4" t="s">
        <v>230</v>
      </c>
      <c r="L70" s="4" t="s">
        <v>212</v>
      </c>
      <c r="M70" s="4"/>
      <c r="N70" s="4"/>
      <c r="O70" s="4"/>
      <c r="P70" s="4"/>
      <c r="Q70" s="31" t="s">
        <v>218</v>
      </c>
      <c r="R70" s="31" t="str">
        <f t="shared" ref="R70:R132" si="73">IF($D70="No",$Q70,"")</f>
        <v/>
      </c>
      <c r="S70" s="31" t="str">
        <f t="shared" ref="S70:S132" si="74">IF($D70="Low Partial",$Q70,"")</f>
        <v/>
      </c>
      <c r="T70" s="31" t="str">
        <f t="shared" ref="T70:T132" si="75">IF($D70="Partially",$Q70,"")</f>
        <v/>
      </c>
      <c r="U70" s="31" t="str">
        <f t="shared" ref="U70:U132" si="76">IF($D70="High Partial",$Q70,"")</f>
        <v/>
      </c>
      <c r="V70" s="31" t="str">
        <f t="shared" ref="V70:V132" si="77">IF($D70="Yes",$Q70,"")</f>
        <v>x</v>
      </c>
      <c r="W70" s="31" t="str">
        <f t="shared" si="54"/>
        <v/>
      </c>
      <c r="X70" s="31" t="str">
        <f t="shared" si="55"/>
        <v/>
      </c>
      <c r="Y70" s="31" t="str">
        <f t="shared" si="56"/>
        <v/>
      </c>
      <c r="Z70" s="31" t="str">
        <f t="shared" si="57"/>
        <v/>
      </c>
      <c r="AA70" s="31" t="str">
        <f t="shared" si="58"/>
        <v/>
      </c>
      <c r="AB70" s="31" t="str">
        <f t="shared" si="53"/>
        <v/>
      </c>
      <c r="AC70" s="31" t="str">
        <f t="shared" si="59"/>
        <v/>
      </c>
      <c r="AD70" s="31" t="str">
        <f t="shared" si="60"/>
        <v/>
      </c>
      <c r="AE70" s="31" t="str">
        <f t="shared" si="61"/>
        <v>Data Protection</v>
      </c>
      <c r="AF70" s="31" t="str">
        <f t="shared" si="62"/>
        <v>Resiliency</v>
      </c>
      <c r="AG70" s="31" t="str">
        <f t="shared" si="63"/>
        <v/>
      </c>
      <c r="AH70" s="31" t="str">
        <f t="shared" si="64"/>
        <v/>
      </c>
      <c r="AI70" s="31" t="str">
        <f t="shared" si="69"/>
        <v xml:space="preserve"> </v>
      </c>
      <c r="AJ70" s="31" t="str">
        <f t="shared" si="70"/>
        <v/>
      </c>
      <c r="AK70" s="31" t="str">
        <f t="shared" si="65"/>
        <v/>
      </c>
      <c r="AL70" s="31" t="str">
        <f t="shared" si="66"/>
        <v/>
      </c>
      <c r="AM70" s="31" t="str">
        <f t="shared" si="71"/>
        <v/>
      </c>
      <c r="AN70" s="31" t="str">
        <f t="shared" si="72"/>
        <v/>
      </c>
    </row>
    <row r="71" spans="1:40">
      <c r="A71" s="88">
        <v>1</v>
      </c>
      <c r="B71" s="4" t="s">
        <v>54</v>
      </c>
      <c r="C71" s="216" t="s">
        <v>467</v>
      </c>
      <c r="D71" s="4" t="str">
        <f>'Self-Assessment'!C76</f>
        <v>No</v>
      </c>
      <c r="E71" s="31">
        <f t="shared" si="67"/>
        <v>0</v>
      </c>
      <c r="F71" s="51"/>
      <c r="G71" s="31">
        <v>1</v>
      </c>
      <c r="H71" s="31">
        <f t="shared" si="68"/>
        <v>1.2</v>
      </c>
      <c r="I71" s="31">
        <f t="shared" si="50"/>
        <v>0</v>
      </c>
      <c r="J71" s="31"/>
      <c r="K71" s="4" t="s">
        <v>230</v>
      </c>
      <c r="L71" s="4" t="s">
        <v>212</v>
      </c>
      <c r="M71" s="4"/>
      <c r="N71" s="4" t="s">
        <v>279</v>
      </c>
      <c r="O71" s="4"/>
      <c r="P71" s="4"/>
      <c r="Q71" s="31" t="s">
        <v>218</v>
      </c>
      <c r="R71" s="31" t="str">
        <f t="shared" si="73"/>
        <v>x</v>
      </c>
      <c r="S71" s="31" t="str">
        <f t="shared" si="74"/>
        <v/>
      </c>
      <c r="T71" s="31" t="str">
        <f t="shared" si="75"/>
        <v/>
      </c>
      <c r="U71" s="31" t="str">
        <f t="shared" si="76"/>
        <v/>
      </c>
      <c r="V71" s="31" t="str">
        <f t="shared" si="77"/>
        <v/>
      </c>
      <c r="W71" s="31" t="str">
        <f t="shared" si="54"/>
        <v>Data Protection</v>
      </c>
      <c r="X71" s="31" t="str">
        <f t="shared" si="55"/>
        <v>Resiliency</v>
      </c>
      <c r="Y71" s="31" t="str">
        <f t="shared" si="56"/>
        <v/>
      </c>
      <c r="Z71" s="31" t="str">
        <f t="shared" si="57"/>
        <v/>
      </c>
      <c r="AA71" s="31" t="str">
        <f t="shared" si="58"/>
        <v/>
      </c>
      <c r="AB71" s="31" t="str">
        <f t="shared" si="53"/>
        <v/>
      </c>
      <c r="AC71" s="31" t="str">
        <f t="shared" si="59"/>
        <v/>
      </c>
      <c r="AD71" s="31" t="str">
        <f t="shared" si="60"/>
        <v/>
      </c>
      <c r="AE71" s="31" t="str">
        <f t="shared" si="61"/>
        <v/>
      </c>
      <c r="AF71" s="31" t="str">
        <f t="shared" si="62"/>
        <v/>
      </c>
      <c r="AG71" s="31" t="str">
        <f t="shared" si="63"/>
        <v>IBM Tape</v>
      </c>
      <c r="AH71" s="31">
        <f t="shared" si="64"/>
        <v>0</v>
      </c>
      <c r="AI71" s="31" t="str">
        <f t="shared" si="69"/>
        <v xml:space="preserve"> </v>
      </c>
      <c r="AJ71" s="31" t="str">
        <f t="shared" si="70"/>
        <v/>
      </c>
      <c r="AK71" s="31" t="str">
        <f t="shared" si="65"/>
        <v/>
      </c>
      <c r="AL71" s="31" t="str">
        <f t="shared" si="66"/>
        <v/>
      </c>
      <c r="AM71" s="31" t="str">
        <f t="shared" si="71"/>
        <v/>
      </c>
      <c r="AN71" s="31" t="str">
        <f t="shared" si="72"/>
        <v/>
      </c>
    </row>
    <row r="72" spans="1:40">
      <c r="A72" s="88">
        <v>1</v>
      </c>
      <c r="B72" s="4" t="s">
        <v>165</v>
      </c>
      <c r="C72" s="216" t="s">
        <v>360</v>
      </c>
      <c r="D72" s="4" t="str">
        <f>'Self-Assessment'!C77</f>
        <v>Yes</v>
      </c>
      <c r="E72" s="31">
        <f t="shared" si="67"/>
        <v>1</v>
      </c>
      <c r="F72" s="51"/>
      <c r="G72" s="31">
        <v>1</v>
      </c>
      <c r="H72" s="31">
        <f t="shared" si="68"/>
        <v>1.2</v>
      </c>
      <c r="I72" s="31">
        <f t="shared" si="50"/>
        <v>1.2</v>
      </c>
      <c r="J72" s="31"/>
      <c r="K72" s="4" t="s">
        <v>215</v>
      </c>
      <c r="L72" s="4" t="s">
        <v>212</v>
      </c>
      <c r="M72" s="4"/>
      <c r="N72" s="4"/>
      <c r="O72" s="4"/>
      <c r="P72" s="4"/>
      <c r="Q72" s="31" t="s">
        <v>218</v>
      </c>
      <c r="R72" s="31" t="str">
        <f t="shared" si="73"/>
        <v/>
      </c>
      <c r="S72" s="31" t="str">
        <f t="shared" si="74"/>
        <v/>
      </c>
      <c r="T72" s="31" t="str">
        <f t="shared" si="75"/>
        <v/>
      </c>
      <c r="U72" s="31" t="str">
        <f t="shared" si="76"/>
        <v/>
      </c>
      <c r="V72" s="31" t="str">
        <f t="shared" si="77"/>
        <v>x</v>
      </c>
      <c r="W72" s="31" t="str">
        <f t="shared" si="54"/>
        <v/>
      </c>
      <c r="X72" s="31" t="str">
        <f t="shared" si="55"/>
        <v/>
      </c>
      <c r="Y72" s="31" t="str">
        <f t="shared" si="56"/>
        <v/>
      </c>
      <c r="Z72" s="31" t="str">
        <f t="shared" si="57"/>
        <v/>
      </c>
      <c r="AA72" s="31" t="str">
        <f t="shared" si="58"/>
        <v/>
      </c>
      <c r="AB72" s="31" t="str">
        <f t="shared" si="53"/>
        <v/>
      </c>
      <c r="AC72" s="31" t="str">
        <f t="shared" si="59"/>
        <v/>
      </c>
      <c r="AD72" s="31" t="str">
        <f t="shared" si="60"/>
        <v/>
      </c>
      <c r="AE72" s="31" t="str">
        <f t="shared" si="61"/>
        <v>Backup</v>
      </c>
      <c r="AF72" s="31" t="str">
        <f t="shared" si="62"/>
        <v>Resiliency</v>
      </c>
      <c r="AG72" s="31" t="str">
        <f t="shared" si="63"/>
        <v/>
      </c>
      <c r="AH72" s="31" t="str">
        <f t="shared" si="64"/>
        <v/>
      </c>
      <c r="AI72" s="31" t="str">
        <f t="shared" si="69"/>
        <v xml:space="preserve"> </v>
      </c>
      <c r="AJ72" s="31" t="str">
        <f t="shared" si="70"/>
        <v/>
      </c>
      <c r="AK72" s="31" t="str">
        <f t="shared" si="65"/>
        <v/>
      </c>
      <c r="AL72" s="31" t="str">
        <f t="shared" si="66"/>
        <v/>
      </c>
      <c r="AM72" s="31" t="str">
        <f t="shared" si="71"/>
        <v/>
      </c>
      <c r="AN72" s="31" t="str">
        <f t="shared" si="72"/>
        <v/>
      </c>
    </row>
    <row r="73" spans="1:40">
      <c r="A73" s="88">
        <v>1</v>
      </c>
      <c r="B73" s="4" t="s">
        <v>166</v>
      </c>
      <c r="C73" s="216" t="s">
        <v>361</v>
      </c>
      <c r="D73" s="4" t="str">
        <f>'Self-Assessment'!C78</f>
        <v>Yes</v>
      </c>
      <c r="E73" s="31">
        <f t="shared" si="67"/>
        <v>1</v>
      </c>
      <c r="F73" s="51"/>
      <c r="G73" s="31">
        <v>2</v>
      </c>
      <c r="H73" s="31">
        <f t="shared" si="68"/>
        <v>1</v>
      </c>
      <c r="I73" s="31">
        <f t="shared" si="50"/>
        <v>1</v>
      </c>
      <c r="J73" s="31"/>
      <c r="K73" s="4" t="s">
        <v>230</v>
      </c>
      <c r="L73" s="4" t="s">
        <v>212</v>
      </c>
      <c r="M73" s="4"/>
      <c r="N73" s="4"/>
      <c r="O73" s="4"/>
      <c r="P73" s="4"/>
      <c r="Q73" s="31" t="s">
        <v>218</v>
      </c>
      <c r="R73" s="31" t="str">
        <f t="shared" si="73"/>
        <v/>
      </c>
      <c r="S73" s="31" t="str">
        <f t="shared" si="74"/>
        <v/>
      </c>
      <c r="T73" s="31" t="str">
        <f t="shared" si="75"/>
        <v/>
      </c>
      <c r="U73" s="31" t="str">
        <f t="shared" si="76"/>
        <v/>
      </c>
      <c r="V73" s="31" t="str">
        <f t="shared" si="77"/>
        <v>x</v>
      </c>
      <c r="W73" s="31" t="str">
        <f t="shared" si="54"/>
        <v/>
      </c>
      <c r="X73" s="31" t="str">
        <f t="shared" si="55"/>
        <v/>
      </c>
      <c r="Y73" s="31" t="str">
        <f t="shared" si="56"/>
        <v/>
      </c>
      <c r="Z73" s="31" t="str">
        <f t="shared" si="57"/>
        <v/>
      </c>
      <c r="AA73" s="31" t="str">
        <f t="shared" si="58"/>
        <v/>
      </c>
      <c r="AB73" s="31" t="str">
        <f t="shared" si="53"/>
        <v/>
      </c>
      <c r="AC73" s="31" t="str">
        <f t="shared" si="59"/>
        <v/>
      </c>
      <c r="AD73" s="31" t="str">
        <f t="shared" si="60"/>
        <v/>
      </c>
      <c r="AE73" s="31" t="str">
        <f t="shared" si="61"/>
        <v>Data Protection</v>
      </c>
      <c r="AF73" s="31" t="str">
        <f t="shared" si="62"/>
        <v>Resiliency</v>
      </c>
      <c r="AG73" s="31" t="str">
        <f t="shared" si="63"/>
        <v/>
      </c>
      <c r="AH73" s="31" t="str">
        <f t="shared" si="64"/>
        <v/>
      </c>
      <c r="AI73" s="31" t="str">
        <f t="shared" si="69"/>
        <v xml:space="preserve"> </v>
      </c>
      <c r="AJ73" s="31" t="str">
        <f t="shared" si="70"/>
        <v/>
      </c>
      <c r="AK73" s="31" t="str">
        <f t="shared" si="65"/>
        <v/>
      </c>
      <c r="AL73" s="31" t="str">
        <f t="shared" si="66"/>
        <v/>
      </c>
      <c r="AM73" s="31" t="str">
        <f t="shared" si="71"/>
        <v/>
      </c>
      <c r="AN73" s="31" t="str">
        <f t="shared" si="72"/>
        <v/>
      </c>
    </row>
    <row r="74" spans="1:40">
      <c r="A74" s="88">
        <v>1</v>
      </c>
      <c r="B74" s="4" t="s">
        <v>55</v>
      </c>
      <c r="C74" s="216" t="s">
        <v>362</v>
      </c>
      <c r="D74" s="4" t="str">
        <f>'Self-Assessment'!C79</f>
        <v>Yes</v>
      </c>
      <c r="E74" s="31">
        <f t="shared" si="67"/>
        <v>1</v>
      </c>
      <c r="F74" s="51"/>
      <c r="G74" s="31">
        <v>4</v>
      </c>
      <c r="H74" s="31">
        <f t="shared" si="68"/>
        <v>0.2</v>
      </c>
      <c r="I74" s="31">
        <f t="shared" si="50"/>
        <v>0.2</v>
      </c>
      <c r="J74" s="31"/>
      <c r="K74" s="4" t="s">
        <v>211</v>
      </c>
      <c r="L74" s="4" t="s">
        <v>13</v>
      </c>
      <c r="M74" s="4"/>
      <c r="N74" s="4"/>
      <c r="O74" s="4"/>
      <c r="P74" s="4"/>
      <c r="Q74" s="31"/>
      <c r="R74" s="31"/>
      <c r="S74" s="31"/>
      <c r="T74" s="31"/>
      <c r="U74" s="31"/>
      <c r="V74" s="31"/>
      <c r="W74" s="31" t="str">
        <f t="shared" si="54"/>
        <v/>
      </c>
      <c r="X74" s="31" t="str">
        <f t="shared" si="55"/>
        <v/>
      </c>
      <c r="Y74" s="31" t="str">
        <f t="shared" si="56"/>
        <v/>
      </c>
      <c r="Z74" s="31" t="str">
        <f t="shared" si="57"/>
        <v/>
      </c>
      <c r="AA74" s="31" t="str">
        <f t="shared" si="58"/>
        <v/>
      </c>
      <c r="AB74" s="31" t="str">
        <f t="shared" si="53"/>
        <v/>
      </c>
      <c r="AC74" s="31" t="str">
        <f t="shared" si="59"/>
        <v/>
      </c>
      <c r="AD74" s="31" t="str">
        <f t="shared" si="60"/>
        <v/>
      </c>
      <c r="AE74" s="31" t="str">
        <f t="shared" si="61"/>
        <v>Procedure</v>
      </c>
      <c r="AF74" s="31" t="str">
        <f t="shared" si="62"/>
        <v>Governance</v>
      </c>
      <c r="AG74" s="31" t="str">
        <f t="shared" si="63"/>
        <v/>
      </c>
      <c r="AH74" s="31" t="str">
        <f t="shared" si="64"/>
        <v/>
      </c>
      <c r="AI74" s="31" t="str">
        <f t="shared" si="69"/>
        <v xml:space="preserve"> </v>
      </c>
      <c r="AJ74" s="31" t="str">
        <f t="shared" si="70"/>
        <v/>
      </c>
      <c r="AK74" s="31" t="str">
        <f t="shared" si="65"/>
        <v/>
      </c>
      <c r="AL74" s="31" t="str">
        <f t="shared" si="66"/>
        <v/>
      </c>
      <c r="AM74" s="31" t="str">
        <f t="shared" si="71"/>
        <v/>
      </c>
      <c r="AN74" s="31" t="str">
        <f t="shared" si="72"/>
        <v/>
      </c>
    </row>
    <row r="75" spans="1:40">
      <c r="A75" s="88">
        <v>1</v>
      </c>
      <c r="B75" s="4" t="s">
        <v>57</v>
      </c>
      <c r="C75" s="216" t="s">
        <v>363</v>
      </c>
      <c r="D75" s="4" t="str">
        <f>'Self-Assessment'!C80</f>
        <v>Yes</v>
      </c>
      <c r="E75" s="31">
        <f t="shared" si="67"/>
        <v>1</v>
      </c>
      <c r="F75" s="51"/>
      <c r="G75" s="31">
        <v>2</v>
      </c>
      <c r="H75" s="31">
        <f t="shared" si="68"/>
        <v>1</v>
      </c>
      <c r="I75" s="31">
        <f t="shared" si="50"/>
        <v>1</v>
      </c>
      <c r="J75" s="31"/>
      <c r="K75" s="4" t="s">
        <v>206</v>
      </c>
      <c r="L75" s="4" t="s">
        <v>212</v>
      </c>
      <c r="M75" s="4"/>
      <c r="N75" s="4"/>
      <c r="O75" s="4"/>
      <c r="P75" s="4"/>
      <c r="Q75" s="31"/>
      <c r="R75" s="31"/>
      <c r="S75" s="31"/>
      <c r="T75" s="31"/>
      <c r="U75" s="31"/>
      <c r="V75" s="31"/>
      <c r="W75" s="31" t="str">
        <f t="shared" si="54"/>
        <v/>
      </c>
      <c r="X75" s="31" t="str">
        <f t="shared" si="55"/>
        <v/>
      </c>
      <c r="Y75" s="31" t="str">
        <f t="shared" si="56"/>
        <v/>
      </c>
      <c r="Z75" s="31" t="str">
        <f t="shared" si="57"/>
        <v/>
      </c>
      <c r="AA75" s="31" t="str">
        <f t="shared" si="58"/>
        <v/>
      </c>
      <c r="AB75" s="31" t="str">
        <f t="shared" si="53"/>
        <v/>
      </c>
      <c r="AC75" s="31" t="str">
        <f t="shared" si="59"/>
        <v/>
      </c>
      <c r="AD75" s="31" t="str">
        <f t="shared" si="60"/>
        <v/>
      </c>
      <c r="AE75" s="31" t="str">
        <f t="shared" si="61"/>
        <v>Infrastructure</v>
      </c>
      <c r="AF75" s="31" t="str">
        <f t="shared" si="62"/>
        <v>Resiliency</v>
      </c>
      <c r="AG75" s="31" t="str">
        <f t="shared" si="63"/>
        <v/>
      </c>
      <c r="AH75" s="31" t="str">
        <f t="shared" si="64"/>
        <v/>
      </c>
      <c r="AI75" s="31" t="str">
        <f t="shared" si="69"/>
        <v xml:space="preserve"> </v>
      </c>
      <c r="AJ75" s="31" t="str">
        <f t="shared" si="70"/>
        <v/>
      </c>
      <c r="AK75" s="31" t="str">
        <f t="shared" si="65"/>
        <v/>
      </c>
      <c r="AL75" s="31" t="str">
        <f t="shared" si="66"/>
        <v/>
      </c>
      <c r="AM75" s="31" t="str">
        <f t="shared" si="71"/>
        <v/>
      </c>
      <c r="AN75" s="31" t="str">
        <f t="shared" si="72"/>
        <v/>
      </c>
    </row>
    <row r="76" spans="1:40">
      <c r="A76" s="88">
        <v>1</v>
      </c>
      <c r="B76" s="4" t="s">
        <v>168</v>
      </c>
      <c r="C76" s="216" t="s">
        <v>364</v>
      </c>
      <c r="D76" s="4" t="str">
        <f>'Self-Assessment'!C81</f>
        <v>Yes</v>
      </c>
      <c r="E76" s="31">
        <f t="shared" si="67"/>
        <v>1</v>
      </c>
      <c r="F76" s="51"/>
      <c r="G76" s="31">
        <v>3</v>
      </c>
      <c r="H76" s="31">
        <f t="shared" si="68"/>
        <v>0.5</v>
      </c>
      <c r="I76" s="31">
        <f t="shared" si="50"/>
        <v>0.5</v>
      </c>
      <c r="J76" s="31"/>
      <c r="K76" s="4" t="s">
        <v>205</v>
      </c>
      <c r="L76" s="4" t="s">
        <v>213</v>
      </c>
      <c r="M76" s="4"/>
      <c r="N76" s="4"/>
      <c r="O76" s="4"/>
      <c r="P76" s="4"/>
      <c r="Q76" s="31"/>
      <c r="R76" s="31"/>
      <c r="S76" s="31"/>
      <c r="T76" s="31"/>
      <c r="U76" s="31"/>
      <c r="V76" s="31"/>
      <c r="W76" s="31" t="str">
        <f t="shared" si="54"/>
        <v/>
      </c>
      <c r="X76" s="31" t="str">
        <f t="shared" si="55"/>
        <v/>
      </c>
      <c r="Y76" s="31" t="str">
        <f t="shared" si="56"/>
        <v/>
      </c>
      <c r="Z76" s="31" t="str">
        <f t="shared" si="57"/>
        <v/>
      </c>
      <c r="AA76" s="31" t="str">
        <f t="shared" si="58"/>
        <v/>
      </c>
      <c r="AB76" s="31" t="str">
        <f t="shared" si="53"/>
        <v/>
      </c>
      <c r="AC76" s="31" t="str">
        <f t="shared" si="59"/>
        <v/>
      </c>
      <c r="AD76" s="31" t="str">
        <f t="shared" si="60"/>
        <v/>
      </c>
      <c r="AE76" s="31" t="str">
        <f t="shared" si="61"/>
        <v>Hardware</v>
      </c>
      <c r="AF76" s="31" t="str">
        <f t="shared" si="62"/>
        <v>Best Practice</v>
      </c>
      <c r="AG76" s="31" t="str">
        <f t="shared" si="63"/>
        <v/>
      </c>
      <c r="AH76" s="31" t="str">
        <f t="shared" si="64"/>
        <v/>
      </c>
      <c r="AI76" s="31" t="str">
        <f t="shared" si="69"/>
        <v xml:space="preserve"> </v>
      </c>
      <c r="AJ76" s="31" t="str">
        <f t="shared" si="70"/>
        <v/>
      </c>
      <c r="AK76" s="31" t="str">
        <f t="shared" si="65"/>
        <v/>
      </c>
      <c r="AL76" s="31" t="str">
        <f t="shared" si="66"/>
        <v/>
      </c>
      <c r="AM76" s="31" t="str">
        <f t="shared" si="71"/>
        <v/>
      </c>
      <c r="AN76" s="31" t="str">
        <f t="shared" si="72"/>
        <v/>
      </c>
    </row>
    <row r="77" spans="1:40">
      <c r="A77" s="88">
        <v>1</v>
      </c>
      <c r="B77" s="4" t="s">
        <v>58</v>
      </c>
      <c r="C77" s="216" t="s">
        <v>365</v>
      </c>
      <c r="D77" s="4" t="str">
        <f>'Self-Assessment'!C82</f>
        <v>Yes</v>
      </c>
      <c r="E77" s="31">
        <f t="shared" si="67"/>
        <v>1</v>
      </c>
      <c r="F77" s="51"/>
      <c r="G77" s="31">
        <v>4</v>
      </c>
      <c r="H77" s="31">
        <f t="shared" si="68"/>
        <v>0.2</v>
      </c>
      <c r="I77" s="31">
        <f t="shared" si="50"/>
        <v>0.2</v>
      </c>
      <c r="J77" s="31"/>
      <c r="K77" s="4" t="s">
        <v>215</v>
      </c>
      <c r="L77" s="4" t="s">
        <v>227</v>
      </c>
      <c r="M77" s="4"/>
      <c r="N77" s="4"/>
      <c r="O77" s="4"/>
      <c r="P77" s="4"/>
      <c r="Q77" s="31" t="s">
        <v>218</v>
      </c>
      <c r="R77" s="31" t="str">
        <f t="shared" si="73"/>
        <v/>
      </c>
      <c r="S77" s="31" t="str">
        <f t="shared" si="74"/>
        <v/>
      </c>
      <c r="T77" s="31" t="str">
        <f t="shared" si="75"/>
        <v/>
      </c>
      <c r="U77" s="31" t="str">
        <f t="shared" si="76"/>
        <v/>
      </c>
      <c r="V77" s="31" t="str">
        <f t="shared" si="77"/>
        <v>x</v>
      </c>
      <c r="W77" s="31" t="str">
        <f t="shared" si="54"/>
        <v/>
      </c>
      <c r="X77" s="31" t="str">
        <f t="shared" si="55"/>
        <v/>
      </c>
      <c r="Y77" s="31" t="str">
        <f t="shared" si="56"/>
        <v/>
      </c>
      <c r="Z77" s="31" t="str">
        <f t="shared" si="57"/>
        <v/>
      </c>
      <c r="AA77" s="31" t="str">
        <f t="shared" si="58"/>
        <v/>
      </c>
      <c r="AB77" s="31" t="str">
        <f t="shared" si="53"/>
        <v/>
      </c>
      <c r="AC77" s="31" t="str">
        <f t="shared" si="59"/>
        <v/>
      </c>
      <c r="AD77" s="31" t="str">
        <f t="shared" si="60"/>
        <v/>
      </c>
      <c r="AE77" s="31" t="str">
        <f t="shared" si="61"/>
        <v>Backup</v>
      </c>
      <c r="AF77" s="31" t="str">
        <f t="shared" si="62"/>
        <v>Testing</v>
      </c>
      <c r="AG77" s="31" t="str">
        <f t="shared" si="63"/>
        <v/>
      </c>
      <c r="AH77" s="31" t="str">
        <f t="shared" si="64"/>
        <v/>
      </c>
      <c r="AI77" s="31" t="str">
        <f t="shared" si="69"/>
        <v xml:space="preserve"> </v>
      </c>
      <c r="AJ77" s="31" t="str">
        <f t="shared" si="70"/>
        <v/>
      </c>
      <c r="AK77" s="31" t="str">
        <f t="shared" si="65"/>
        <v/>
      </c>
      <c r="AL77" s="31" t="str">
        <f t="shared" si="66"/>
        <v/>
      </c>
      <c r="AM77" s="31" t="str">
        <f t="shared" si="71"/>
        <v/>
      </c>
      <c r="AN77" s="31" t="str">
        <f t="shared" si="72"/>
        <v/>
      </c>
    </row>
    <row r="78" spans="1:40">
      <c r="A78" s="88">
        <v>1</v>
      </c>
      <c r="B78" s="4" t="s">
        <v>59</v>
      </c>
      <c r="C78" s="216" t="s">
        <v>366</v>
      </c>
      <c r="D78" s="4" t="str">
        <f>'Self-Assessment'!C83</f>
        <v>Yes</v>
      </c>
      <c r="E78" s="31">
        <f t="shared" si="67"/>
        <v>1</v>
      </c>
      <c r="F78" s="51"/>
      <c r="G78" s="31">
        <v>4</v>
      </c>
      <c r="H78" s="31">
        <f t="shared" si="68"/>
        <v>0.2</v>
      </c>
      <c r="I78" s="31">
        <f t="shared" si="50"/>
        <v>0.2</v>
      </c>
      <c r="J78" s="31"/>
      <c r="K78" s="4" t="s">
        <v>215</v>
      </c>
      <c r="L78" s="4" t="s">
        <v>213</v>
      </c>
      <c r="M78" s="4"/>
      <c r="N78" s="4"/>
      <c r="O78" s="4"/>
      <c r="P78" s="4"/>
      <c r="Q78" s="31" t="s">
        <v>218</v>
      </c>
      <c r="R78" s="31" t="str">
        <f t="shared" si="73"/>
        <v/>
      </c>
      <c r="S78" s="31" t="str">
        <f t="shared" si="74"/>
        <v/>
      </c>
      <c r="T78" s="31" t="str">
        <f t="shared" si="75"/>
        <v/>
      </c>
      <c r="U78" s="31" t="str">
        <f t="shared" si="76"/>
        <v/>
      </c>
      <c r="V78" s="31" t="str">
        <f t="shared" si="77"/>
        <v>x</v>
      </c>
      <c r="W78" s="31" t="str">
        <f t="shared" si="54"/>
        <v/>
      </c>
      <c r="X78" s="31" t="str">
        <f t="shared" si="55"/>
        <v/>
      </c>
      <c r="Y78" s="31" t="str">
        <f t="shared" si="56"/>
        <v/>
      </c>
      <c r="Z78" s="31" t="str">
        <f t="shared" si="57"/>
        <v/>
      </c>
      <c r="AA78" s="31" t="str">
        <f t="shared" si="58"/>
        <v/>
      </c>
      <c r="AB78" s="31" t="str">
        <f t="shared" si="53"/>
        <v/>
      </c>
      <c r="AC78" s="31" t="str">
        <f t="shared" si="59"/>
        <v/>
      </c>
      <c r="AD78" s="31" t="str">
        <f t="shared" si="60"/>
        <v/>
      </c>
      <c r="AE78" s="31" t="str">
        <f t="shared" si="61"/>
        <v>Backup</v>
      </c>
      <c r="AF78" s="31" t="str">
        <f t="shared" si="62"/>
        <v>Best Practice</v>
      </c>
      <c r="AG78" s="31" t="str">
        <f t="shared" si="63"/>
        <v/>
      </c>
      <c r="AH78" s="31" t="str">
        <f t="shared" si="64"/>
        <v/>
      </c>
      <c r="AI78" s="31" t="str">
        <f t="shared" si="69"/>
        <v xml:space="preserve"> </v>
      </c>
      <c r="AJ78" s="31" t="str">
        <f t="shared" si="70"/>
        <v/>
      </c>
      <c r="AK78" s="31" t="str">
        <f t="shared" si="65"/>
        <v/>
      </c>
      <c r="AL78" s="31" t="str">
        <f t="shared" si="66"/>
        <v/>
      </c>
      <c r="AM78" s="31" t="str">
        <f t="shared" si="71"/>
        <v/>
      </c>
      <c r="AN78" s="31" t="str">
        <f t="shared" si="72"/>
        <v/>
      </c>
    </row>
    <row r="79" spans="1:40">
      <c r="A79" s="88">
        <v>1</v>
      </c>
      <c r="B79" s="4" t="s">
        <v>60</v>
      </c>
      <c r="C79" s="216" t="s">
        <v>367</v>
      </c>
      <c r="D79" s="4" t="str">
        <f>'Self-Assessment'!C84</f>
        <v>Yes</v>
      </c>
      <c r="E79" s="31">
        <f t="shared" si="67"/>
        <v>1</v>
      </c>
      <c r="F79" s="51"/>
      <c r="G79" s="31">
        <v>4</v>
      </c>
      <c r="H79" s="31">
        <f t="shared" si="68"/>
        <v>0.2</v>
      </c>
      <c r="I79" s="31">
        <f t="shared" si="50"/>
        <v>0.2</v>
      </c>
      <c r="J79" s="31"/>
      <c r="K79" s="4" t="s">
        <v>215</v>
      </c>
      <c r="L79" s="4" t="s">
        <v>213</v>
      </c>
      <c r="M79" s="4"/>
      <c r="N79" s="4"/>
      <c r="O79" s="4"/>
      <c r="P79" s="4"/>
      <c r="Q79" s="31" t="s">
        <v>218</v>
      </c>
      <c r="R79" s="31" t="str">
        <f t="shared" si="73"/>
        <v/>
      </c>
      <c r="S79" s="31" t="str">
        <f t="shared" si="74"/>
        <v/>
      </c>
      <c r="T79" s="31" t="str">
        <f t="shared" si="75"/>
        <v/>
      </c>
      <c r="U79" s="31" t="str">
        <f t="shared" si="76"/>
        <v/>
      </c>
      <c r="V79" s="31" t="str">
        <f t="shared" si="77"/>
        <v>x</v>
      </c>
      <c r="W79" s="31" t="str">
        <f t="shared" si="54"/>
        <v/>
      </c>
      <c r="X79" s="31" t="str">
        <f t="shared" si="55"/>
        <v/>
      </c>
      <c r="Y79" s="31" t="str">
        <f t="shared" si="56"/>
        <v/>
      </c>
      <c r="Z79" s="31" t="str">
        <f t="shared" si="57"/>
        <v/>
      </c>
      <c r="AA79" s="31" t="str">
        <f t="shared" si="58"/>
        <v/>
      </c>
      <c r="AB79" s="31" t="str">
        <f t="shared" si="53"/>
        <v/>
      </c>
      <c r="AC79" s="31" t="str">
        <f t="shared" si="59"/>
        <v/>
      </c>
      <c r="AD79" s="31" t="str">
        <f t="shared" si="60"/>
        <v/>
      </c>
      <c r="AE79" s="31" t="str">
        <f t="shared" si="61"/>
        <v>Backup</v>
      </c>
      <c r="AF79" s="31" t="str">
        <f t="shared" si="62"/>
        <v>Best Practice</v>
      </c>
      <c r="AG79" s="31" t="str">
        <f t="shared" si="63"/>
        <v/>
      </c>
      <c r="AH79" s="31" t="str">
        <f t="shared" si="64"/>
        <v/>
      </c>
      <c r="AI79" s="31" t="str">
        <f t="shared" si="69"/>
        <v xml:space="preserve"> </v>
      </c>
      <c r="AJ79" s="31" t="str">
        <f t="shared" si="70"/>
        <v/>
      </c>
      <c r="AK79" s="31" t="str">
        <f t="shared" si="65"/>
        <v/>
      </c>
      <c r="AL79" s="31" t="str">
        <f t="shared" si="66"/>
        <v/>
      </c>
      <c r="AM79" s="31" t="str">
        <f t="shared" si="71"/>
        <v/>
      </c>
      <c r="AN79" s="31" t="str">
        <f t="shared" si="72"/>
        <v/>
      </c>
    </row>
    <row r="80" spans="1:40">
      <c r="A80" s="88">
        <v>1</v>
      </c>
      <c r="B80" s="4" t="s">
        <v>61</v>
      </c>
      <c r="C80" s="216" t="s">
        <v>368</v>
      </c>
      <c r="D80" s="4" t="str">
        <f>'Self-Assessment'!C85</f>
        <v>Yes</v>
      </c>
      <c r="E80" s="31">
        <f t="shared" si="67"/>
        <v>1</v>
      </c>
      <c r="F80" s="51"/>
      <c r="G80" s="31">
        <v>1</v>
      </c>
      <c r="H80" s="31">
        <f t="shared" si="68"/>
        <v>1.2</v>
      </c>
      <c r="I80" s="31">
        <f t="shared" si="50"/>
        <v>1.2</v>
      </c>
      <c r="J80" s="31"/>
      <c r="K80" s="4" t="s">
        <v>213</v>
      </c>
      <c r="L80" s="4" t="s">
        <v>227</v>
      </c>
      <c r="M80" s="4"/>
      <c r="N80" s="4"/>
      <c r="O80" s="4"/>
      <c r="P80" s="4"/>
      <c r="Q80" s="31" t="s">
        <v>218</v>
      </c>
      <c r="R80" s="31" t="str">
        <f t="shared" si="73"/>
        <v/>
      </c>
      <c r="S80" s="31" t="str">
        <f t="shared" si="74"/>
        <v/>
      </c>
      <c r="T80" s="31" t="str">
        <f t="shared" si="75"/>
        <v/>
      </c>
      <c r="U80" s="31" t="str">
        <f t="shared" si="76"/>
        <v/>
      </c>
      <c r="V80" s="31" t="str">
        <f t="shared" si="77"/>
        <v>x</v>
      </c>
      <c r="W80" s="31" t="str">
        <f t="shared" si="54"/>
        <v/>
      </c>
      <c r="X80" s="31" t="str">
        <f t="shared" si="55"/>
        <v/>
      </c>
      <c r="Y80" s="31" t="str">
        <f t="shared" si="56"/>
        <v/>
      </c>
      <c r="Z80" s="31" t="str">
        <f t="shared" si="57"/>
        <v/>
      </c>
      <c r="AA80" s="31" t="str">
        <f t="shared" si="58"/>
        <v/>
      </c>
      <c r="AB80" s="31" t="str">
        <f t="shared" si="53"/>
        <v/>
      </c>
      <c r="AC80" s="31" t="str">
        <f t="shared" si="59"/>
        <v/>
      </c>
      <c r="AD80" s="31" t="str">
        <f t="shared" si="60"/>
        <v/>
      </c>
      <c r="AE80" s="31" t="str">
        <f t="shared" si="61"/>
        <v>Best Practice</v>
      </c>
      <c r="AF80" s="31" t="str">
        <f t="shared" si="62"/>
        <v>Testing</v>
      </c>
      <c r="AG80" s="31" t="str">
        <f t="shared" si="63"/>
        <v/>
      </c>
      <c r="AH80" s="31" t="str">
        <f t="shared" si="64"/>
        <v/>
      </c>
      <c r="AI80" s="31" t="str">
        <f t="shared" si="69"/>
        <v xml:space="preserve"> </v>
      </c>
      <c r="AJ80" s="31" t="str">
        <f t="shared" si="70"/>
        <v/>
      </c>
      <c r="AK80" s="31" t="str">
        <f t="shared" si="65"/>
        <v/>
      </c>
      <c r="AL80" s="31" t="str">
        <f t="shared" si="66"/>
        <v/>
      </c>
      <c r="AM80" s="31" t="str">
        <f t="shared" si="71"/>
        <v/>
      </c>
      <c r="AN80" s="31" t="str">
        <f t="shared" si="72"/>
        <v/>
      </c>
    </row>
    <row r="81" spans="1:40">
      <c r="A81" s="88">
        <v>1</v>
      </c>
      <c r="B81" s="4" t="s">
        <v>62</v>
      </c>
      <c r="C81" s="216" t="s">
        <v>369</v>
      </c>
      <c r="D81" s="4" t="str">
        <f>'Self-Assessment'!C86</f>
        <v>Yes</v>
      </c>
      <c r="E81" s="31">
        <f t="shared" si="67"/>
        <v>1</v>
      </c>
      <c r="F81" s="51"/>
      <c r="G81" s="31">
        <v>4</v>
      </c>
      <c r="H81" s="31">
        <f t="shared" si="68"/>
        <v>0.2</v>
      </c>
      <c r="I81" s="31">
        <f t="shared" si="50"/>
        <v>0.2</v>
      </c>
      <c r="J81" s="31"/>
      <c r="K81" s="4" t="s">
        <v>213</v>
      </c>
      <c r="L81" s="4" t="s">
        <v>208</v>
      </c>
      <c r="M81" s="4"/>
      <c r="N81" s="4"/>
      <c r="O81" s="4"/>
      <c r="P81" s="4"/>
      <c r="Q81" s="31" t="s">
        <v>218</v>
      </c>
      <c r="R81" s="31" t="str">
        <f t="shared" si="73"/>
        <v/>
      </c>
      <c r="S81" s="31" t="str">
        <f t="shared" si="74"/>
        <v/>
      </c>
      <c r="T81" s="31" t="str">
        <f t="shared" si="75"/>
        <v/>
      </c>
      <c r="U81" s="31" t="str">
        <f t="shared" si="76"/>
        <v/>
      </c>
      <c r="V81" s="31" t="str">
        <f t="shared" si="77"/>
        <v>x</v>
      </c>
      <c r="W81" s="31" t="str">
        <f t="shared" si="54"/>
        <v/>
      </c>
      <c r="X81" s="31" t="str">
        <f t="shared" si="55"/>
        <v/>
      </c>
      <c r="Y81" s="31" t="str">
        <f t="shared" si="56"/>
        <v/>
      </c>
      <c r="Z81" s="31" t="str">
        <f t="shared" si="57"/>
        <v/>
      </c>
      <c r="AA81" s="31" t="str">
        <f t="shared" si="58"/>
        <v/>
      </c>
      <c r="AB81" s="31" t="str">
        <f t="shared" si="53"/>
        <v/>
      </c>
      <c r="AC81" s="31" t="str">
        <f t="shared" si="59"/>
        <v/>
      </c>
      <c r="AD81" s="31" t="str">
        <f t="shared" si="60"/>
        <v/>
      </c>
      <c r="AE81" s="31" t="str">
        <f t="shared" si="61"/>
        <v>Best Practice</v>
      </c>
      <c r="AF81" s="31" t="str">
        <f t="shared" si="62"/>
        <v>Efficiency</v>
      </c>
      <c r="AG81" s="31" t="str">
        <f t="shared" si="63"/>
        <v/>
      </c>
      <c r="AH81" s="31" t="str">
        <f t="shared" si="64"/>
        <v/>
      </c>
      <c r="AI81" s="31" t="str">
        <f t="shared" si="69"/>
        <v xml:space="preserve"> </v>
      </c>
      <c r="AJ81" s="31" t="str">
        <f t="shared" si="70"/>
        <v/>
      </c>
      <c r="AK81" s="31" t="str">
        <f t="shared" si="65"/>
        <v/>
      </c>
      <c r="AL81" s="31" t="str">
        <f t="shared" si="66"/>
        <v/>
      </c>
      <c r="AM81" s="31" t="str">
        <f t="shared" si="71"/>
        <v/>
      </c>
      <c r="AN81" s="31" t="str">
        <f t="shared" si="72"/>
        <v/>
      </c>
    </row>
    <row r="82" spans="1:40">
      <c r="A82" s="88">
        <v>1</v>
      </c>
      <c r="B82" s="4" t="s">
        <v>63</v>
      </c>
      <c r="C82" s="216" t="s">
        <v>370</v>
      </c>
      <c r="D82" s="4" t="str">
        <f>'Self-Assessment'!C87</f>
        <v>Yes</v>
      </c>
      <c r="E82" s="31">
        <f t="shared" si="67"/>
        <v>1</v>
      </c>
      <c r="F82" s="51"/>
      <c r="G82" s="31">
        <v>4</v>
      </c>
      <c r="H82" s="31">
        <f t="shared" si="68"/>
        <v>0.2</v>
      </c>
      <c r="I82" s="31">
        <f t="shared" si="50"/>
        <v>0.2</v>
      </c>
      <c r="J82" s="31"/>
      <c r="K82" s="4" t="s">
        <v>213</v>
      </c>
      <c r="L82" s="4" t="s">
        <v>214</v>
      </c>
      <c r="M82" s="4"/>
      <c r="N82" s="4" t="s">
        <v>231</v>
      </c>
      <c r="O82" s="4"/>
      <c r="P82" s="4"/>
      <c r="Q82" s="31"/>
      <c r="R82" s="31"/>
      <c r="S82" s="31"/>
      <c r="T82" s="31"/>
      <c r="U82" s="31"/>
      <c r="V82" s="31"/>
      <c r="W82" s="31" t="str">
        <f t="shared" si="54"/>
        <v/>
      </c>
      <c r="X82" s="31" t="str">
        <f t="shared" si="55"/>
        <v/>
      </c>
      <c r="Y82" s="31" t="str">
        <f t="shared" si="56"/>
        <v/>
      </c>
      <c r="Z82" s="31" t="str">
        <f t="shared" si="57"/>
        <v/>
      </c>
      <c r="AA82" s="31" t="str">
        <f t="shared" si="58"/>
        <v/>
      </c>
      <c r="AB82" s="31" t="str">
        <f t="shared" si="53"/>
        <v/>
      </c>
      <c r="AC82" s="31" t="str">
        <f t="shared" si="59"/>
        <v/>
      </c>
      <c r="AD82" s="31" t="str">
        <f t="shared" si="60"/>
        <v/>
      </c>
      <c r="AE82" s="31" t="str">
        <f t="shared" si="61"/>
        <v>Best Practice</v>
      </c>
      <c r="AF82" s="31" t="str">
        <f t="shared" si="62"/>
        <v>Security</v>
      </c>
      <c r="AG82" s="31" t="str">
        <f t="shared" si="63"/>
        <v/>
      </c>
      <c r="AH82" s="31" t="str">
        <f t="shared" si="64"/>
        <v/>
      </c>
      <c r="AI82" s="31" t="str">
        <f t="shared" si="69"/>
        <v xml:space="preserve"> </v>
      </c>
      <c r="AJ82" s="31" t="str">
        <f t="shared" si="70"/>
        <v/>
      </c>
      <c r="AK82" s="31" t="str">
        <f t="shared" si="65"/>
        <v/>
      </c>
      <c r="AL82" s="31" t="str">
        <f t="shared" si="66"/>
        <v/>
      </c>
      <c r="AM82" s="31" t="str">
        <f t="shared" si="71"/>
        <v/>
      </c>
      <c r="AN82" s="31" t="str">
        <f t="shared" si="72"/>
        <v/>
      </c>
    </row>
    <row r="83" spans="1:40">
      <c r="A83" s="88">
        <v>1</v>
      </c>
      <c r="B83" s="4" t="s">
        <v>196</v>
      </c>
      <c r="C83" s="216" t="s">
        <v>468</v>
      </c>
      <c r="D83" s="4" t="str">
        <f>'Self-Assessment'!C88</f>
        <v>Yes</v>
      </c>
      <c r="E83" s="31">
        <f t="shared" si="67"/>
        <v>1</v>
      </c>
      <c r="F83" s="51"/>
      <c r="G83" s="31">
        <v>2</v>
      </c>
      <c r="H83" s="31">
        <f t="shared" si="68"/>
        <v>1</v>
      </c>
      <c r="I83" s="31">
        <f t="shared" si="50"/>
        <v>1</v>
      </c>
      <c r="J83" s="31"/>
      <c r="K83" s="4" t="s">
        <v>228</v>
      </c>
      <c r="L83" s="4" t="s">
        <v>229</v>
      </c>
      <c r="M83" s="4"/>
      <c r="N83" s="4" t="s">
        <v>513</v>
      </c>
      <c r="O83" s="4"/>
      <c r="P83" s="4"/>
      <c r="Q83" s="31"/>
      <c r="R83" s="31"/>
      <c r="S83" s="31"/>
      <c r="T83" s="31"/>
      <c r="U83" s="31"/>
      <c r="V83" s="31"/>
      <c r="W83" s="31" t="str">
        <f t="shared" si="54"/>
        <v/>
      </c>
      <c r="X83" s="31" t="str">
        <f t="shared" si="55"/>
        <v/>
      </c>
      <c r="Y83" s="31" t="str">
        <f t="shared" si="56"/>
        <v/>
      </c>
      <c r="Z83" s="31" t="str">
        <f t="shared" si="57"/>
        <v/>
      </c>
      <c r="AA83" s="31" t="str">
        <f t="shared" si="58"/>
        <v/>
      </c>
      <c r="AB83" s="31" t="str">
        <f t="shared" si="53"/>
        <v/>
      </c>
      <c r="AC83" s="31" t="str">
        <f t="shared" si="59"/>
        <v/>
      </c>
      <c r="AD83" s="31" t="str">
        <f t="shared" si="60"/>
        <v/>
      </c>
      <c r="AE83" s="31" t="str">
        <f t="shared" si="61"/>
        <v>Identity Management</v>
      </c>
      <c r="AF83" s="31" t="str">
        <f t="shared" si="62"/>
        <v>Zero Trust</v>
      </c>
      <c r="AG83" s="31" t="str">
        <f t="shared" si="63"/>
        <v/>
      </c>
      <c r="AH83" s="31" t="str">
        <f t="shared" si="64"/>
        <v/>
      </c>
      <c r="AI83" s="31" t="str">
        <f t="shared" si="69"/>
        <v xml:space="preserve"> </v>
      </c>
      <c r="AJ83" s="31" t="str">
        <f t="shared" si="70"/>
        <v/>
      </c>
      <c r="AK83" s="31" t="str">
        <f t="shared" si="65"/>
        <v/>
      </c>
      <c r="AL83" s="31" t="str">
        <f t="shared" si="66"/>
        <v/>
      </c>
      <c r="AM83" s="31" t="str">
        <f t="shared" si="71"/>
        <v/>
      </c>
      <c r="AN83" s="31" t="str">
        <f t="shared" si="72"/>
        <v/>
      </c>
    </row>
    <row r="84" spans="1:40">
      <c r="A84" s="88">
        <v>1</v>
      </c>
      <c r="B84" s="4" t="s">
        <v>64</v>
      </c>
      <c r="C84" s="216" t="s">
        <v>371</v>
      </c>
      <c r="D84" s="4" t="str">
        <f>'Self-Assessment'!C89</f>
        <v>Yes</v>
      </c>
      <c r="E84" s="31">
        <f t="shared" si="67"/>
        <v>1</v>
      </c>
      <c r="F84" s="51"/>
      <c r="G84" s="31">
        <v>4</v>
      </c>
      <c r="H84" s="31">
        <f t="shared" si="68"/>
        <v>0.2</v>
      </c>
      <c r="I84" s="31">
        <f t="shared" si="50"/>
        <v>0.2</v>
      </c>
      <c r="J84" s="31"/>
      <c r="K84" s="4" t="s">
        <v>215</v>
      </c>
      <c r="L84" s="4" t="s">
        <v>213</v>
      </c>
      <c r="M84" s="4"/>
      <c r="N84" s="4" t="s">
        <v>231</v>
      </c>
      <c r="O84" s="4"/>
      <c r="P84" s="4"/>
      <c r="Q84" s="31"/>
      <c r="R84" s="31"/>
      <c r="S84" s="31"/>
      <c r="T84" s="31"/>
      <c r="U84" s="31"/>
      <c r="V84" s="31"/>
      <c r="W84" s="31" t="str">
        <f t="shared" si="54"/>
        <v/>
      </c>
      <c r="X84" s="31" t="str">
        <f t="shared" si="55"/>
        <v/>
      </c>
      <c r="Y84" s="31" t="str">
        <f t="shared" si="56"/>
        <v/>
      </c>
      <c r="Z84" s="31" t="str">
        <f t="shared" si="57"/>
        <v/>
      </c>
      <c r="AA84" s="31" t="str">
        <f t="shared" si="58"/>
        <v/>
      </c>
      <c r="AB84" s="31" t="str">
        <f t="shared" si="53"/>
        <v/>
      </c>
      <c r="AC84" s="31" t="str">
        <f t="shared" si="59"/>
        <v/>
      </c>
      <c r="AD84" s="31" t="str">
        <f t="shared" si="60"/>
        <v/>
      </c>
      <c r="AE84" s="31" t="str">
        <f t="shared" si="61"/>
        <v>Backup</v>
      </c>
      <c r="AF84" s="31" t="str">
        <f t="shared" si="62"/>
        <v>Best Practice</v>
      </c>
      <c r="AG84" s="31" t="str">
        <f t="shared" si="63"/>
        <v/>
      </c>
      <c r="AH84" s="31" t="str">
        <f t="shared" si="64"/>
        <v/>
      </c>
      <c r="AI84" s="31" t="str">
        <f t="shared" si="69"/>
        <v xml:space="preserve"> </v>
      </c>
      <c r="AJ84" s="31" t="str">
        <f t="shared" si="70"/>
        <v/>
      </c>
      <c r="AK84" s="31" t="str">
        <f t="shared" si="65"/>
        <v/>
      </c>
      <c r="AL84" s="31" t="str">
        <f t="shared" si="66"/>
        <v/>
      </c>
      <c r="AM84" s="31" t="str">
        <f t="shared" si="71"/>
        <v/>
      </c>
      <c r="AN84" s="31" t="str">
        <f t="shared" si="72"/>
        <v/>
      </c>
    </row>
    <row r="85" spans="1:40">
      <c r="A85" s="88">
        <v>1</v>
      </c>
      <c r="B85" s="4" t="s">
        <v>197</v>
      </c>
      <c r="C85" s="216" t="s">
        <v>372</v>
      </c>
      <c r="D85" s="4" t="str">
        <f>'Self-Assessment'!C90</f>
        <v>No</v>
      </c>
      <c r="E85" s="31">
        <f t="shared" si="67"/>
        <v>0</v>
      </c>
      <c r="F85" s="51"/>
      <c r="G85" s="31">
        <v>3</v>
      </c>
      <c r="H85" s="31">
        <f t="shared" si="68"/>
        <v>0.5</v>
      </c>
      <c r="I85" s="31">
        <f t="shared" si="50"/>
        <v>0</v>
      </c>
      <c r="J85" s="31"/>
      <c r="K85" s="4" t="s">
        <v>213</v>
      </c>
      <c r="L85" s="4" t="s">
        <v>208</v>
      </c>
      <c r="M85" s="4"/>
      <c r="N85" s="4"/>
      <c r="O85" s="4"/>
      <c r="P85" s="4"/>
      <c r="Q85" s="31"/>
      <c r="R85" s="31"/>
      <c r="S85" s="31"/>
      <c r="T85" s="31"/>
      <c r="U85" s="31"/>
      <c r="V85" s="31"/>
      <c r="W85" s="31" t="str">
        <f t="shared" si="54"/>
        <v>Best Practice</v>
      </c>
      <c r="X85" s="31" t="str">
        <f t="shared" si="55"/>
        <v>Efficiency</v>
      </c>
      <c r="Y85" s="31" t="str">
        <f t="shared" si="56"/>
        <v/>
      </c>
      <c r="Z85" s="31" t="str">
        <f t="shared" si="57"/>
        <v/>
      </c>
      <c r="AA85" s="31" t="str">
        <f t="shared" si="58"/>
        <v/>
      </c>
      <c r="AB85" s="31" t="str">
        <f t="shared" si="53"/>
        <v/>
      </c>
      <c r="AC85" s="31" t="str">
        <f t="shared" si="59"/>
        <v/>
      </c>
      <c r="AD85" s="31" t="str">
        <f t="shared" si="60"/>
        <v/>
      </c>
      <c r="AE85" s="31" t="str">
        <f t="shared" si="61"/>
        <v/>
      </c>
      <c r="AF85" s="31" t="str">
        <f t="shared" si="62"/>
        <v/>
      </c>
      <c r="AG85" s="31">
        <f t="shared" si="63"/>
        <v>0</v>
      </c>
      <c r="AH85" s="31">
        <f t="shared" si="64"/>
        <v>0</v>
      </c>
      <c r="AI85" s="31" t="str">
        <f t="shared" si="69"/>
        <v xml:space="preserve"> </v>
      </c>
      <c r="AJ85" s="31" t="str">
        <f t="shared" si="70"/>
        <v/>
      </c>
      <c r="AK85" s="31" t="str">
        <f t="shared" si="65"/>
        <v/>
      </c>
      <c r="AL85" s="31" t="str">
        <f t="shared" si="66"/>
        <v/>
      </c>
      <c r="AM85" s="31" t="str">
        <f t="shared" si="71"/>
        <v/>
      </c>
      <c r="AN85" s="31" t="str">
        <f t="shared" si="72"/>
        <v/>
      </c>
    </row>
    <row r="86" spans="1:40">
      <c r="A86" s="88">
        <v>1</v>
      </c>
      <c r="B86" s="4" t="s">
        <v>65</v>
      </c>
      <c r="C86" s="216" t="s">
        <v>469</v>
      </c>
      <c r="D86" s="4" t="str">
        <f>'Self-Assessment'!C91</f>
        <v>No</v>
      </c>
      <c r="E86" s="31">
        <f t="shared" si="67"/>
        <v>0</v>
      </c>
      <c r="F86" s="51"/>
      <c r="G86" s="31">
        <v>5</v>
      </c>
      <c r="H86" s="31">
        <f t="shared" si="68"/>
        <v>0.1</v>
      </c>
      <c r="I86" s="31">
        <f t="shared" si="50"/>
        <v>0</v>
      </c>
      <c r="J86" s="31"/>
      <c r="K86" s="4" t="s">
        <v>13</v>
      </c>
      <c r="L86" s="4" t="s">
        <v>208</v>
      </c>
      <c r="M86" s="4"/>
      <c r="N86" s="4"/>
      <c r="O86" s="4"/>
      <c r="P86" s="4"/>
      <c r="Q86" s="31"/>
      <c r="R86" s="31"/>
      <c r="S86" s="31"/>
      <c r="T86" s="31"/>
      <c r="U86" s="31"/>
      <c r="V86" s="31"/>
      <c r="W86" s="31" t="str">
        <f t="shared" si="54"/>
        <v>Governance</v>
      </c>
      <c r="X86" s="31" t="str">
        <f t="shared" si="55"/>
        <v>Efficiency</v>
      </c>
      <c r="Y86" s="31" t="str">
        <f t="shared" si="56"/>
        <v/>
      </c>
      <c r="Z86" s="31" t="str">
        <f t="shared" si="57"/>
        <v/>
      </c>
      <c r="AA86" s="31" t="str">
        <f t="shared" si="58"/>
        <v/>
      </c>
      <c r="AB86" s="31" t="str">
        <f t="shared" si="53"/>
        <v/>
      </c>
      <c r="AC86" s="31" t="str">
        <f t="shared" si="59"/>
        <v/>
      </c>
      <c r="AD86" s="31" t="str">
        <f t="shared" si="60"/>
        <v/>
      </c>
      <c r="AE86" s="31" t="str">
        <f t="shared" si="61"/>
        <v/>
      </c>
      <c r="AF86" s="31" t="str">
        <f t="shared" si="62"/>
        <v/>
      </c>
      <c r="AG86" s="31">
        <f t="shared" si="63"/>
        <v>0</v>
      </c>
      <c r="AH86" s="31">
        <f t="shared" si="64"/>
        <v>0</v>
      </c>
      <c r="AI86" s="31" t="str">
        <f t="shared" si="69"/>
        <v xml:space="preserve"> </v>
      </c>
      <c r="AJ86" s="31" t="str">
        <f t="shared" si="70"/>
        <v/>
      </c>
      <c r="AK86" s="31" t="str">
        <f t="shared" si="65"/>
        <v/>
      </c>
      <c r="AL86" s="31" t="str">
        <f t="shared" si="66"/>
        <v/>
      </c>
      <c r="AM86" s="31" t="str">
        <f t="shared" si="71"/>
        <v/>
      </c>
      <c r="AN86" s="31" t="str">
        <f t="shared" si="72"/>
        <v/>
      </c>
    </row>
    <row r="87" spans="1:40">
      <c r="A87" s="88">
        <v>1</v>
      </c>
      <c r="B87" s="4" t="s">
        <v>78</v>
      </c>
      <c r="C87" s="216" t="s">
        <v>373</v>
      </c>
      <c r="D87" s="4" t="str">
        <f>'Self-Assessment'!C92</f>
        <v>Yes</v>
      </c>
      <c r="E87" s="31">
        <f t="shared" si="67"/>
        <v>1</v>
      </c>
      <c r="F87" s="51"/>
      <c r="G87" s="31">
        <v>3</v>
      </c>
      <c r="H87" s="31">
        <f t="shared" si="68"/>
        <v>0.5</v>
      </c>
      <c r="I87" s="31">
        <f t="shared" si="50"/>
        <v>0.5</v>
      </c>
      <c r="J87" s="31"/>
      <c r="K87" s="4" t="s">
        <v>205</v>
      </c>
      <c r="L87" s="4" t="s">
        <v>213</v>
      </c>
      <c r="M87" s="4"/>
      <c r="N87" s="4"/>
      <c r="O87" s="4"/>
      <c r="P87" s="4"/>
      <c r="Q87" s="31"/>
      <c r="R87" s="31"/>
      <c r="S87" s="31"/>
      <c r="T87" s="31"/>
      <c r="U87" s="31"/>
      <c r="V87" s="31"/>
      <c r="W87" s="31" t="str">
        <f t="shared" si="54"/>
        <v/>
      </c>
      <c r="X87" s="31" t="str">
        <f t="shared" si="55"/>
        <v/>
      </c>
      <c r="Y87" s="31" t="str">
        <f t="shared" si="56"/>
        <v/>
      </c>
      <c r="Z87" s="31" t="str">
        <f t="shared" si="57"/>
        <v/>
      </c>
      <c r="AA87" s="31" t="str">
        <f t="shared" si="58"/>
        <v/>
      </c>
      <c r="AB87" s="31" t="str">
        <f t="shared" si="53"/>
        <v/>
      </c>
      <c r="AC87" s="31" t="str">
        <f t="shared" si="59"/>
        <v/>
      </c>
      <c r="AD87" s="31" t="str">
        <f t="shared" si="60"/>
        <v/>
      </c>
      <c r="AE87" s="31" t="str">
        <f t="shared" si="61"/>
        <v>Hardware</v>
      </c>
      <c r="AF87" s="31" t="str">
        <f t="shared" si="62"/>
        <v>Best Practice</v>
      </c>
      <c r="AG87" s="31" t="str">
        <f t="shared" si="63"/>
        <v/>
      </c>
      <c r="AH87" s="31" t="str">
        <f t="shared" si="64"/>
        <v/>
      </c>
      <c r="AI87" s="31" t="str">
        <f t="shared" si="69"/>
        <v xml:space="preserve"> </v>
      </c>
      <c r="AJ87" s="31" t="str">
        <f t="shared" si="70"/>
        <v/>
      </c>
      <c r="AK87" s="31" t="str">
        <f t="shared" si="65"/>
        <v/>
      </c>
      <c r="AL87" s="31" t="str">
        <f t="shared" si="66"/>
        <v/>
      </c>
      <c r="AM87" s="31" t="str">
        <f t="shared" si="71"/>
        <v/>
      </c>
      <c r="AN87" s="31" t="str">
        <f t="shared" si="72"/>
        <v/>
      </c>
    </row>
    <row r="88" spans="1:40">
      <c r="A88" s="88">
        <v>1</v>
      </c>
      <c r="B88" s="4" t="s">
        <v>79</v>
      </c>
      <c r="C88" s="216" t="s">
        <v>79</v>
      </c>
      <c r="D88" s="4" t="str">
        <f>'Self-Assessment'!C93</f>
        <v>Yes</v>
      </c>
      <c r="E88" s="31">
        <f t="shared" si="67"/>
        <v>1</v>
      </c>
      <c r="F88" s="51"/>
      <c r="G88" s="31">
        <v>3</v>
      </c>
      <c r="H88" s="31">
        <f t="shared" si="68"/>
        <v>0.5</v>
      </c>
      <c r="I88" s="31">
        <f t="shared" si="50"/>
        <v>0.5</v>
      </c>
      <c r="J88" s="31"/>
      <c r="K88" s="4" t="s">
        <v>213</v>
      </c>
      <c r="L88" s="4" t="s">
        <v>212</v>
      </c>
      <c r="M88" s="4" t="s">
        <v>225</v>
      </c>
      <c r="N88" s="4" t="s">
        <v>293</v>
      </c>
      <c r="O88" s="4"/>
      <c r="P88" s="4"/>
      <c r="Q88" s="31"/>
      <c r="R88" s="31"/>
      <c r="S88" s="31"/>
      <c r="T88" s="31"/>
      <c r="U88" s="31"/>
      <c r="V88" s="31"/>
      <c r="W88" s="31" t="str">
        <f t="shared" si="54"/>
        <v/>
      </c>
      <c r="X88" s="31" t="str">
        <f t="shared" si="55"/>
        <v/>
      </c>
      <c r="Y88" s="31" t="str">
        <f t="shared" si="56"/>
        <v/>
      </c>
      <c r="Z88" s="31" t="str">
        <f t="shared" si="57"/>
        <v/>
      </c>
      <c r="AA88" s="31" t="str">
        <f t="shared" si="58"/>
        <v/>
      </c>
      <c r="AB88" s="31" t="str">
        <f t="shared" si="53"/>
        <v/>
      </c>
      <c r="AC88" s="31" t="str">
        <f t="shared" si="59"/>
        <v/>
      </c>
      <c r="AD88" s="31" t="str">
        <f t="shared" si="60"/>
        <v/>
      </c>
      <c r="AE88" s="31" t="str">
        <f t="shared" si="61"/>
        <v>Best Practice</v>
      </c>
      <c r="AF88" s="31" t="str">
        <f t="shared" si="62"/>
        <v>Resiliency</v>
      </c>
      <c r="AG88" s="31" t="str">
        <f t="shared" si="63"/>
        <v/>
      </c>
      <c r="AH88" s="31" t="str">
        <f t="shared" si="64"/>
        <v/>
      </c>
      <c r="AI88" s="31" t="str">
        <f t="shared" si="69"/>
        <v xml:space="preserve"> </v>
      </c>
      <c r="AJ88" s="31" t="str">
        <f t="shared" si="70"/>
        <v/>
      </c>
      <c r="AK88" s="31" t="str">
        <f t="shared" si="65"/>
        <v/>
      </c>
      <c r="AL88" s="31" t="str">
        <f t="shared" si="66"/>
        <v/>
      </c>
      <c r="AM88" s="31" t="str">
        <f t="shared" si="71"/>
        <v/>
      </c>
      <c r="AN88" s="31" t="str">
        <f t="shared" si="72"/>
        <v/>
      </c>
    </row>
    <row r="89" spans="1:40">
      <c r="A89" s="88">
        <v>1</v>
      </c>
      <c r="B89" s="4" t="s">
        <v>80</v>
      </c>
      <c r="C89" s="216" t="s">
        <v>374</v>
      </c>
      <c r="D89" s="4" t="str">
        <f>'Self-Assessment'!C94</f>
        <v>Partially</v>
      </c>
      <c r="E89" s="31">
        <f t="shared" si="67"/>
        <v>0.5</v>
      </c>
      <c r="F89" s="51"/>
      <c r="G89" s="31">
        <v>3</v>
      </c>
      <c r="H89" s="31">
        <f t="shared" si="68"/>
        <v>0.5</v>
      </c>
      <c r="I89" s="31">
        <f t="shared" si="50"/>
        <v>0.25</v>
      </c>
      <c r="J89" s="31"/>
      <c r="K89" s="4" t="s">
        <v>213</v>
      </c>
      <c r="L89" s="4" t="s">
        <v>212</v>
      </c>
      <c r="M89" s="4" t="s">
        <v>225</v>
      </c>
      <c r="N89" s="4" t="s">
        <v>293</v>
      </c>
      <c r="O89" s="4"/>
      <c r="P89" s="4"/>
      <c r="Q89" s="31"/>
      <c r="R89" s="31"/>
      <c r="S89" s="31"/>
      <c r="T89" s="31"/>
      <c r="U89" s="31"/>
      <c r="V89" s="31"/>
      <c r="W89" s="31" t="str">
        <f t="shared" si="54"/>
        <v/>
      </c>
      <c r="X89" s="31" t="str">
        <f t="shared" si="55"/>
        <v/>
      </c>
      <c r="Y89" s="31" t="str">
        <f t="shared" si="56"/>
        <v/>
      </c>
      <c r="Z89" s="31" t="str">
        <f t="shared" si="57"/>
        <v/>
      </c>
      <c r="AA89" s="31" t="str">
        <f t="shared" si="58"/>
        <v>Best Practice</v>
      </c>
      <c r="AB89" s="31" t="str">
        <f t="shared" si="53"/>
        <v>Resiliency</v>
      </c>
      <c r="AC89" s="31" t="str">
        <f t="shared" si="59"/>
        <v/>
      </c>
      <c r="AD89" s="31" t="str">
        <f t="shared" si="60"/>
        <v/>
      </c>
      <c r="AE89" s="31" t="str">
        <f t="shared" si="61"/>
        <v/>
      </c>
      <c r="AF89" s="31" t="str">
        <f t="shared" si="62"/>
        <v/>
      </c>
      <c r="AG89" s="31" t="str">
        <f t="shared" si="63"/>
        <v/>
      </c>
      <c r="AH89" s="31" t="str">
        <f t="shared" si="64"/>
        <v/>
      </c>
      <c r="AI89" s="31" t="str">
        <f t="shared" si="69"/>
        <v xml:space="preserve"> </v>
      </c>
      <c r="AJ89" s="31" t="str">
        <f t="shared" si="70"/>
        <v/>
      </c>
      <c r="AK89" s="31" t="str">
        <f t="shared" si="65"/>
        <v>FlashSystem</v>
      </c>
      <c r="AL89" s="31">
        <f t="shared" si="66"/>
        <v>0</v>
      </c>
      <c r="AM89" s="31" t="str">
        <f t="shared" si="71"/>
        <v/>
      </c>
      <c r="AN89" s="31" t="str">
        <f t="shared" si="72"/>
        <v/>
      </c>
    </row>
    <row r="90" spans="1:40">
      <c r="A90" s="88"/>
      <c r="B90" s="4"/>
      <c r="C90" s="4"/>
      <c r="D90" s="4"/>
      <c r="E90" s="31"/>
      <c r="F90" s="51"/>
      <c r="G90" s="31"/>
      <c r="H90" s="31"/>
      <c r="I90" s="31"/>
      <c r="J90" s="31"/>
      <c r="K90" s="4"/>
      <c r="L90" s="4"/>
      <c r="M90" s="4"/>
      <c r="N90" s="4"/>
      <c r="O90" s="4"/>
      <c r="P90" s="4"/>
      <c r="Q90" s="31"/>
      <c r="R90" s="31"/>
      <c r="S90" s="31"/>
      <c r="T90" s="31"/>
      <c r="U90" s="31"/>
      <c r="V90" s="31"/>
      <c r="W90" s="31" t="str">
        <f t="shared" si="54"/>
        <v/>
      </c>
      <c r="X90" s="31" t="str">
        <f t="shared" si="55"/>
        <v/>
      </c>
      <c r="Y90" s="31" t="str">
        <f t="shared" si="56"/>
        <v/>
      </c>
      <c r="Z90" s="31" t="str">
        <f t="shared" si="57"/>
        <v/>
      </c>
      <c r="AA90" s="31" t="str">
        <f t="shared" si="58"/>
        <v/>
      </c>
      <c r="AB90" s="31" t="str">
        <f t="shared" si="53"/>
        <v/>
      </c>
      <c r="AC90" s="31" t="str">
        <f t="shared" si="59"/>
        <v/>
      </c>
      <c r="AD90" s="31" t="str">
        <f t="shared" si="60"/>
        <v/>
      </c>
      <c r="AE90" s="31" t="str">
        <f t="shared" si="61"/>
        <v/>
      </c>
      <c r="AF90" s="31" t="str">
        <f t="shared" si="62"/>
        <v/>
      </c>
      <c r="AG90" s="31" t="str">
        <f t="shared" si="63"/>
        <v/>
      </c>
      <c r="AH90" s="31" t="str">
        <f t="shared" si="64"/>
        <v/>
      </c>
      <c r="AI90" s="31" t="str">
        <f t="shared" si="69"/>
        <v xml:space="preserve"> </v>
      </c>
      <c r="AJ90" s="31" t="str">
        <f t="shared" si="70"/>
        <v/>
      </c>
      <c r="AK90" s="31" t="str">
        <f t="shared" si="65"/>
        <v/>
      </c>
      <c r="AL90" s="31" t="str">
        <f t="shared" si="66"/>
        <v/>
      </c>
      <c r="AM90" s="31" t="str">
        <f t="shared" si="71"/>
        <v/>
      </c>
      <c r="AN90" s="31" t="str">
        <f t="shared" si="72"/>
        <v/>
      </c>
    </row>
    <row r="91" spans="1:40">
      <c r="A91" s="87"/>
      <c r="B91" s="11" t="s">
        <v>66</v>
      </c>
      <c r="C91" s="11"/>
      <c r="D91" s="11"/>
      <c r="E91" s="30"/>
      <c r="F91" s="50">
        <f>SUM(E92:E102)/COUNTA(E92:E102)*10</f>
        <v>9.7727272727272734</v>
      </c>
      <c r="G91" s="30"/>
      <c r="H91" s="30">
        <f>SUM(H92:H102)</f>
        <v>8.1000000000000014</v>
      </c>
      <c r="I91" s="30">
        <f>SUM(I92:I102)</f>
        <v>7.8500000000000005</v>
      </c>
      <c r="J91" s="50">
        <f>(I91/H91)*10</f>
        <v>9.6913580246913575</v>
      </c>
      <c r="K91" s="11"/>
      <c r="L91" s="11"/>
      <c r="M91" s="11"/>
      <c r="N91" s="11"/>
      <c r="O91" s="11"/>
      <c r="P91" s="11"/>
      <c r="Q91" s="30"/>
      <c r="R91" s="30"/>
      <c r="S91" s="30"/>
      <c r="T91" s="30"/>
      <c r="U91" s="30"/>
      <c r="V91" s="30"/>
      <c r="W91" s="30" t="str">
        <f t="shared" si="54"/>
        <v/>
      </c>
      <c r="X91" s="30" t="str">
        <f t="shared" si="55"/>
        <v/>
      </c>
      <c r="Y91" s="30" t="str">
        <f t="shared" si="56"/>
        <v/>
      </c>
      <c r="Z91" s="30" t="str">
        <f t="shared" si="57"/>
        <v/>
      </c>
      <c r="AA91" s="30" t="str">
        <f t="shared" si="58"/>
        <v/>
      </c>
      <c r="AB91" s="30" t="str">
        <f t="shared" si="53"/>
        <v/>
      </c>
      <c r="AC91" s="30" t="str">
        <f t="shared" si="59"/>
        <v/>
      </c>
      <c r="AD91" s="30" t="str">
        <f t="shared" si="60"/>
        <v/>
      </c>
      <c r="AE91" s="30" t="str">
        <f t="shared" si="61"/>
        <v/>
      </c>
      <c r="AF91" s="30" t="str">
        <f t="shared" si="62"/>
        <v/>
      </c>
      <c r="AG91" s="30" t="str">
        <f t="shared" si="63"/>
        <v/>
      </c>
      <c r="AH91" s="30" t="str">
        <f t="shared" si="64"/>
        <v/>
      </c>
      <c r="AI91" s="30" t="str">
        <f t="shared" si="69"/>
        <v xml:space="preserve"> </v>
      </c>
      <c r="AJ91" s="30" t="str">
        <f t="shared" si="70"/>
        <v/>
      </c>
      <c r="AK91" s="30" t="str">
        <f t="shared" si="65"/>
        <v/>
      </c>
      <c r="AL91" s="30" t="str">
        <f t="shared" si="66"/>
        <v/>
      </c>
      <c r="AM91" s="30" t="str">
        <f t="shared" si="71"/>
        <v/>
      </c>
      <c r="AN91" s="30" t="str">
        <f t="shared" si="72"/>
        <v/>
      </c>
    </row>
    <row r="92" spans="1:40">
      <c r="A92" s="88">
        <v>1</v>
      </c>
      <c r="B92" s="4" t="s">
        <v>198</v>
      </c>
      <c r="C92" s="216" t="s">
        <v>470</v>
      </c>
      <c r="D92" s="4" t="str">
        <f>'Self-Assessment'!C97</f>
        <v>Yes</v>
      </c>
      <c r="E92" s="31">
        <f t="shared" ref="E92:E102" si="78">IF(D92="No",0,IF(D92="Yes",1,IF(D92="Partially",0.5,IF(D92="Low Partial", 0.25,IF(D92="High Partial", 0.75," ")))))</f>
        <v>1</v>
      </c>
      <c r="F92" s="51"/>
      <c r="G92" s="31">
        <v>2</v>
      </c>
      <c r="H92" s="31">
        <f>IF(G92=1,1.2,IF(G92=2,1,IF(G92=3,0.5,IF(G92=4,0.2,IF(G92=5,0.1,"")))))</f>
        <v>1</v>
      </c>
      <c r="I92" s="31">
        <f t="shared" si="50"/>
        <v>1</v>
      </c>
      <c r="J92" s="31"/>
      <c r="K92" s="4" t="s">
        <v>214</v>
      </c>
      <c r="L92" s="4" t="s">
        <v>213</v>
      </c>
      <c r="M92" s="4"/>
      <c r="N92" s="4"/>
      <c r="O92" s="4"/>
      <c r="P92" s="4"/>
      <c r="Q92" s="31" t="s">
        <v>218</v>
      </c>
      <c r="R92" s="31" t="str">
        <f t="shared" si="73"/>
        <v/>
      </c>
      <c r="S92" s="31" t="str">
        <f t="shared" si="74"/>
        <v/>
      </c>
      <c r="T92" s="31" t="str">
        <f t="shared" si="75"/>
        <v/>
      </c>
      <c r="U92" s="31" t="str">
        <f t="shared" si="76"/>
        <v/>
      </c>
      <c r="V92" s="31" t="str">
        <f t="shared" si="77"/>
        <v>x</v>
      </c>
      <c r="W92" s="31" t="str">
        <f t="shared" si="54"/>
        <v/>
      </c>
      <c r="X92" s="31" t="str">
        <f t="shared" si="55"/>
        <v/>
      </c>
      <c r="Y92" s="31" t="str">
        <f t="shared" si="56"/>
        <v/>
      </c>
      <c r="Z92" s="31" t="str">
        <f t="shared" si="57"/>
        <v/>
      </c>
      <c r="AA92" s="31" t="str">
        <f t="shared" si="58"/>
        <v/>
      </c>
      <c r="AB92" s="31" t="str">
        <f t="shared" si="53"/>
        <v/>
      </c>
      <c r="AC92" s="31" t="str">
        <f t="shared" si="59"/>
        <v/>
      </c>
      <c r="AD92" s="31" t="str">
        <f t="shared" si="60"/>
        <v/>
      </c>
      <c r="AE92" s="31" t="str">
        <f t="shared" si="61"/>
        <v>Security</v>
      </c>
      <c r="AF92" s="31" t="str">
        <f t="shared" si="62"/>
        <v>Best Practice</v>
      </c>
      <c r="AG92" s="31" t="str">
        <f t="shared" si="63"/>
        <v/>
      </c>
      <c r="AH92" s="31" t="str">
        <f t="shared" si="64"/>
        <v/>
      </c>
      <c r="AI92" s="31" t="str">
        <f t="shared" si="69"/>
        <v xml:space="preserve"> </v>
      </c>
      <c r="AJ92" s="31" t="str">
        <f t="shared" si="70"/>
        <v/>
      </c>
      <c r="AK92" s="31" t="str">
        <f t="shared" si="65"/>
        <v/>
      </c>
      <c r="AL92" s="31" t="str">
        <f t="shared" si="66"/>
        <v/>
      </c>
      <c r="AM92" s="31" t="str">
        <f t="shared" si="71"/>
        <v/>
      </c>
      <c r="AN92" s="31" t="str">
        <f t="shared" si="72"/>
        <v/>
      </c>
    </row>
    <row r="93" spans="1:40">
      <c r="A93" s="88">
        <v>1</v>
      </c>
      <c r="B93" s="4" t="s">
        <v>199</v>
      </c>
      <c r="C93" s="216" t="s">
        <v>375</v>
      </c>
      <c r="D93" s="4" t="str">
        <f>'Self-Assessment'!C98</f>
        <v>Yes</v>
      </c>
      <c r="E93" s="31">
        <f t="shared" si="78"/>
        <v>1</v>
      </c>
      <c r="F93" s="51"/>
      <c r="G93" s="31">
        <v>3</v>
      </c>
      <c r="H93" s="31">
        <f t="shared" ref="H93:H102" si="79">IF(G93=1,1.2,IF(G93=2,1,IF(G93=3,0.5,IF(G93=4,0.2,IF(G93=5,0.1,"")))))</f>
        <v>0.5</v>
      </c>
      <c r="I93" s="31">
        <f t="shared" si="50"/>
        <v>0.5</v>
      </c>
      <c r="J93" s="31"/>
      <c r="K93" s="4" t="s">
        <v>205</v>
      </c>
      <c r="L93" s="4" t="s">
        <v>211</v>
      </c>
      <c r="M93" s="4"/>
      <c r="N93" s="4"/>
      <c r="O93" s="4"/>
      <c r="P93" s="4"/>
      <c r="Q93" s="31"/>
      <c r="R93" s="31"/>
      <c r="S93" s="31"/>
      <c r="T93" s="31"/>
      <c r="U93" s="31"/>
      <c r="V93" s="31"/>
      <c r="W93" s="31" t="str">
        <f t="shared" si="54"/>
        <v/>
      </c>
      <c r="X93" s="31" t="str">
        <f t="shared" si="55"/>
        <v/>
      </c>
      <c r="Y93" s="31" t="str">
        <f t="shared" si="56"/>
        <v/>
      </c>
      <c r="Z93" s="31" t="str">
        <f t="shared" si="57"/>
        <v/>
      </c>
      <c r="AA93" s="31" t="str">
        <f t="shared" si="58"/>
        <v/>
      </c>
      <c r="AB93" s="31" t="str">
        <f t="shared" si="53"/>
        <v/>
      </c>
      <c r="AC93" s="31" t="str">
        <f t="shared" si="59"/>
        <v/>
      </c>
      <c r="AD93" s="31" t="str">
        <f t="shared" si="60"/>
        <v/>
      </c>
      <c r="AE93" s="31" t="str">
        <f t="shared" si="61"/>
        <v>Hardware</v>
      </c>
      <c r="AF93" s="31" t="str">
        <f t="shared" si="62"/>
        <v>Procedure</v>
      </c>
      <c r="AG93" s="31" t="str">
        <f t="shared" si="63"/>
        <v/>
      </c>
      <c r="AH93" s="31" t="str">
        <f t="shared" si="64"/>
        <v/>
      </c>
      <c r="AI93" s="31" t="str">
        <f t="shared" si="69"/>
        <v xml:space="preserve"> </v>
      </c>
      <c r="AJ93" s="31" t="str">
        <f t="shared" si="70"/>
        <v/>
      </c>
      <c r="AK93" s="31" t="str">
        <f t="shared" si="65"/>
        <v/>
      </c>
      <c r="AL93" s="31" t="str">
        <f t="shared" si="66"/>
        <v/>
      </c>
      <c r="AM93" s="31" t="str">
        <f t="shared" si="71"/>
        <v/>
      </c>
      <c r="AN93" s="31" t="str">
        <f t="shared" si="72"/>
        <v/>
      </c>
    </row>
    <row r="94" spans="1:40">
      <c r="A94" s="88">
        <v>1</v>
      </c>
      <c r="B94" s="4" t="s">
        <v>67</v>
      </c>
      <c r="C94" s="216" t="s">
        <v>471</v>
      </c>
      <c r="D94" s="4" t="str">
        <f>'Self-Assessment'!C99</f>
        <v>Yes</v>
      </c>
      <c r="E94" s="31">
        <f t="shared" si="78"/>
        <v>1</v>
      </c>
      <c r="F94" s="51"/>
      <c r="G94" s="31">
        <v>3</v>
      </c>
      <c r="H94" s="31">
        <f t="shared" si="79"/>
        <v>0.5</v>
      </c>
      <c r="I94" s="31">
        <f t="shared" si="50"/>
        <v>0.5</v>
      </c>
      <c r="J94" s="31"/>
      <c r="K94" s="4" t="s">
        <v>13</v>
      </c>
      <c r="L94" s="4" t="s">
        <v>211</v>
      </c>
      <c r="M94" s="4"/>
      <c r="N94" s="4"/>
      <c r="O94" s="4"/>
      <c r="P94" s="4"/>
      <c r="Q94" s="31"/>
      <c r="R94" s="31"/>
      <c r="S94" s="31"/>
      <c r="T94" s="31"/>
      <c r="U94" s="31"/>
      <c r="V94" s="31"/>
      <c r="W94" s="31" t="str">
        <f t="shared" si="54"/>
        <v/>
      </c>
      <c r="X94" s="31" t="str">
        <f t="shared" si="55"/>
        <v/>
      </c>
      <c r="Y94" s="31" t="str">
        <f t="shared" si="56"/>
        <v/>
      </c>
      <c r="Z94" s="31" t="str">
        <f t="shared" si="57"/>
        <v/>
      </c>
      <c r="AA94" s="31" t="str">
        <f t="shared" si="58"/>
        <v/>
      </c>
      <c r="AB94" s="31" t="str">
        <f t="shared" si="53"/>
        <v/>
      </c>
      <c r="AC94" s="31" t="str">
        <f t="shared" si="59"/>
        <v/>
      </c>
      <c r="AD94" s="31" t="str">
        <f t="shared" si="60"/>
        <v/>
      </c>
      <c r="AE94" s="31" t="str">
        <f t="shared" si="61"/>
        <v>Governance</v>
      </c>
      <c r="AF94" s="31" t="str">
        <f t="shared" si="62"/>
        <v>Procedure</v>
      </c>
      <c r="AG94" s="31" t="str">
        <f t="shared" si="63"/>
        <v/>
      </c>
      <c r="AH94" s="31" t="str">
        <f t="shared" si="64"/>
        <v/>
      </c>
      <c r="AI94" s="31" t="str">
        <f t="shared" si="69"/>
        <v xml:space="preserve"> </v>
      </c>
      <c r="AJ94" s="31" t="str">
        <f t="shared" si="70"/>
        <v/>
      </c>
      <c r="AK94" s="31" t="str">
        <f t="shared" si="65"/>
        <v/>
      </c>
      <c r="AL94" s="31" t="str">
        <f t="shared" si="66"/>
        <v/>
      </c>
      <c r="AM94" s="31" t="str">
        <f t="shared" si="71"/>
        <v/>
      </c>
      <c r="AN94" s="31" t="str">
        <f t="shared" si="72"/>
        <v/>
      </c>
    </row>
    <row r="95" spans="1:40">
      <c r="A95" s="88">
        <v>1</v>
      </c>
      <c r="B95" s="4" t="s">
        <v>171</v>
      </c>
      <c r="C95" s="216" t="s">
        <v>376</v>
      </c>
      <c r="D95" s="4" t="str">
        <f>'Self-Assessment'!C100</f>
        <v>Yes</v>
      </c>
      <c r="E95" s="31">
        <f t="shared" si="78"/>
        <v>1</v>
      </c>
      <c r="F95" s="51"/>
      <c r="G95" s="31">
        <v>4</v>
      </c>
      <c r="H95" s="31">
        <f t="shared" si="79"/>
        <v>0.2</v>
      </c>
      <c r="I95" s="31">
        <f t="shared" si="50"/>
        <v>0.2</v>
      </c>
      <c r="J95" s="31"/>
      <c r="K95" s="4" t="s">
        <v>215</v>
      </c>
      <c r="L95" s="4" t="s">
        <v>208</v>
      </c>
      <c r="M95" s="4"/>
      <c r="N95" s="4"/>
      <c r="O95" s="4"/>
      <c r="P95" s="4"/>
      <c r="Q95" s="31" t="s">
        <v>218</v>
      </c>
      <c r="R95" s="31" t="str">
        <f t="shared" si="73"/>
        <v/>
      </c>
      <c r="S95" s="31" t="str">
        <f t="shared" si="74"/>
        <v/>
      </c>
      <c r="T95" s="31" t="str">
        <f t="shared" si="75"/>
        <v/>
      </c>
      <c r="U95" s="31" t="str">
        <f t="shared" si="76"/>
        <v/>
      </c>
      <c r="V95" s="31" t="str">
        <f t="shared" si="77"/>
        <v>x</v>
      </c>
      <c r="W95" s="31" t="str">
        <f t="shared" si="54"/>
        <v/>
      </c>
      <c r="X95" s="31" t="str">
        <f t="shared" si="55"/>
        <v/>
      </c>
      <c r="Y95" s="31" t="str">
        <f t="shared" si="56"/>
        <v/>
      </c>
      <c r="Z95" s="31" t="str">
        <f t="shared" si="57"/>
        <v/>
      </c>
      <c r="AA95" s="31" t="str">
        <f t="shared" si="58"/>
        <v/>
      </c>
      <c r="AB95" s="31" t="str">
        <f t="shared" si="53"/>
        <v/>
      </c>
      <c r="AC95" s="31" t="str">
        <f t="shared" si="59"/>
        <v/>
      </c>
      <c r="AD95" s="31" t="str">
        <f t="shared" si="60"/>
        <v/>
      </c>
      <c r="AE95" s="31" t="str">
        <f t="shared" si="61"/>
        <v>Backup</v>
      </c>
      <c r="AF95" s="31" t="str">
        <f t="shared" si="62"/>
        <v>Efficiency</v>
      </c>
      <c r="AG95" s="31" t="str">
        <f t="shared" si="63"/>
        <v/>
      </c>
      <c r="AH95" s="31" t="str">
        <f t="shared" si="64"/>
        <v/>
      </c>
      <c r="AI95" s="31" t="str">
        <f t="shared" si="69"/>
        <v xml:space="preserve"> </v>
      </c>
      <c r="AJ95" s="31" t="str">
        <f t="shared" si="70"/>
        <v/>
      </c>
      <c r="AK95" s="31" t="str">
        <f t="shared" si="65"/>
        <v/>
      </c>
      <c r="AL95" s="31" t="str">
        <f t="shared" si="66"/>
        <v/>
      </c>
      <c r="AM95" s="31" t="str">
        <f t="shared" si="71"/>
        <v/>
      </c>
      <c r="AN95" s="31" t="str">
        <f t="shared" si="72"/>
        <v/>
      </c>
    </row>
    <row r="96" spans="1:40">
      <c r="A96" s="88">
        <v>1</v>
      </c>
      <c r="B96" s="4" t="s">
        <v>68</v>
      </c>
      <c r="C96" s="216" t="s">
        <v>377</v>
      </c>
      <c r="D96" s="4" t="str">
        <f>'Self-Assessment'!C101</f>
        <v>Yes</v>
      </c>
      <c r="E96" s="31">
        <f t="shared" si="78"/>
        <v>1</v>
      </c>
      <c r="F96" s="51"/>
      <c r="G96" s="31">
        <v>1</v>
      </c>
      <c r="H96" s="31">
        <f t="shared" si="79"/>
        <v>1.2</v>
      </c>
      <c r="I96" s="31">
        <f t="shared" si="50"/>
        <v>1.2</v>
      </c>
      <c r="J96" s="31"/>
      <c r="K96" s="4" t="s">
        <v>230</v>
      </c>
      <c r="L96" s="4" t="s">
        <v>215</v>
      </c>
      <c r="M96" s="4"/>
      <c r="N96" s="4"/>
      <c r="O96" s="4"/>
      <c r="P96" s="4"/>
      <c r="Q96" s="31"/>
      <c r="R96" s="31"/>
      <c r="S96" s="31"/>
      <c r="T96" s="31"/>
      <c r="U96" s="31"/>
      <c r="V96" s="31"/>
      <c r="W96" s="31" t="str">
        <f t="shared" si="54"/>
        <v/>
      </c>
      <c r="X96" s="31" t="str">
        <f t="shared" si="55"/>
        <v/>
      </c>
      <c r="Y96" s="31" t="str">
        <f t="shared" si="56"/>
        <v/>
      </c>
      <c r="Z96" s="31" t="str">
        <f t="shared" si="57"/>
        <v/>
      </c>
      <c r="AA96" s="31" t="str">
        <f t="shared" si="58"/>
        <v/>
      </c>
      <c r="AB96" s="31" t="str">
        <f t="shared" si="53"/>
        <v/>
      </c>
      <c r="AC96" s="31" t="str">
        <f t="shared" si="59"/>
        <v/>
      </c>
      <c r="AD96" s="31" t="str">
        <f t="shared" si="60"/>
        <v/>
      </c>
      <c r="AE96" s="31" t="str">
        <f t="shared" si="61"/>
        <v>Data Protection</v>
      </c>
      <c r="AF96" s="31" t="str">
        <f t="shared" si="62"/>
        <v>Backup</v>
      </c>
      <c r="AG96" s="31" t="str">
        <f t="shared" si="63"/>
        <v/>
      </c>
      <c r="AH96" s="31" t="str">
        <f t="shared" si="64"/>
        <v/>
      </c>
      <c r="AI96" s="31" t="str">
        <f t="shared" si="69"/>
        <v xml:space="preserve"> </v>
      </c>
      <c r="AJ96" s="31" t="str">
        <f t="shared" si="70"/>
        <v/>
      </c>
      <c r="AK96" s="31" t="str">
        <f t="shared" si="65"/>
        <v/>
      </c>
      <c r="AL96" s="31" t="str">
        <f t="shared" si="66"/>
        <v/>
      </c>
      <c r="AM96" s="31" t="str">
        <f t="shared" si="71"/>
        <v/>
      </c>
      <c r="AN96" s="31" t="str">
        <f t="shared" si="72"/>
        <v/>
      </c>
    </row>
    <row r="97" spans="1:40">
      <c r="A97" s="88">
        <v>1</v>
      </c>
      <c r="B97" s="4" t="s">
        <v>69</v>
      </c>
      <c r="C97" s="216" t="s">
        <v>378</v>
      </c>
      <c r="D97" s="4" t="str">
        <f>'Self-Assessment'!C102</f>
        <v>Yes</v>
      </c>
      <c r="E97" s="31">
        <f t="shared" si="78"/>
        <v>1</v>
      </c>
      <c r="F97" s="51"/>
      <c r="G97" s="31">
        <v>1</v>
      </c>
      <c r="H97" s="31">
        <f t="shared" si="79"/>
        <v>1.2</v>
      </c>
      <c r="I97" s="31">
        <f t="shared" si="50"/>
        <v>1.2</v>
      </c>
      <c r="J97" s="31"/>
      <c r="K97" s="4" t="s">
        <v>205</v>
      </c>
      <c r="L97" s="4" t="s">
        <v>206</v>
      </c>
      <c r="M97" s="4"/>
      <c r="N97" s="4"/>
      <c r="O97" s="4"/>
      <c r="P97" s="4"/>
      <c r="Q97" s="31"/>
      <c r="R97" s="31"/>
      <c r="S97" s="31"/>
      <c r="T97" s="31"/>
      <c r="U97" s="31"/>
      <c r="V97" s="31"/>
      <c r="W97" s="31" t="str">
        <f t="shared" si="54"/>
        <v/>
      </c>
      <c r="X97" s="31" t="str">
        <f t="shared" si="55"/>
        <v/>
      </c>
      <c r="Y97" s="31" t="str">
        <f t="shared" si="56"/>
        <v/>
      </c>
      <c r="Z97" s="31" t="str">
        <f t="shared" si="57"/>
        <v/>
      </c>
      <c r="AA97" s="31" t="str">
        <f t="shared" si="58"/>
        <v/>
      </c>
      <c r="AB97" s="31" t="str">
        <f t="shared" si="53"/>
        <v/>
      </c>
      <c r="AC97" s="31" t="str">
        <f t="shared" si="59"/>
        <v/>
      </c>
      <c r="AD97" s="31" t="str">
        <f t="shared" si="60"/>
        <v/>
      </c>
      <c r="AE97" s="31" t="str">
        <f t="shared" si="61"/>
        <v>Hardware</v>
      </c>
      <c r="AF97" s="31" t="str">
        <f t="shared" si="62"/>
        <v>Infrastructure</v>
      </c>
      <c r="AG97" s="31" t="str">
        <f t="shared" si="63"/>
        <v/>
      </c>
      <c r="AH97" s="31" t="str">
        <f t="shared" si="64"/>
        <v/>
      </c>
      <c r="AI97" s="31" t="str">
        <f t="shared" si="69"/>
        <v xml:space="preserve"> </v>
      </c>
      <c r="AJ97" s="31" t="str">
        <f t="shared" si="70"/>
        <v/>
      </c>
      <c r="AK97" s="31" t="str">
        <f t="shared" si="65"/>
        <v/>
      </c>
      <c r="AL97" s="31" t="str">
        <f t="shared" si="66"/>
        <v/>
      </c>
      <c r="AM97" s="31" t="str">
        <f t="shared" si="71"/>
        <v/>
      </c>
      <c r="AN97" s="31" t="str">
        <f t="shared" si="72"/>
        <v/>
      </c>
    </row>
    <row r="98" spans="1:40">
      <c r="A98" s="88">
        <v>1</v>
      </c>
      <c r="B98" s="4" t="s">
        <v>70</v>
      </c>
      <c r="C98" s="216" t="s">
        <v>379</v>
      </c>
      <c r="D98" s="4" t="str">
        <f>'Self-Assessment'!C103</f>
        <v>Yes</v>
      </c>
      <c r="E98" s="31">
        <f t="shared" si="78"/>
        <v>1</v>
      </c>
      <c r="F98" s="51"/>
      <c r="G98" s="31">
        <v>2</v>
      </c>
      <c r="H98" s="31">
        <f t="shared" si="79"/>
        <v>1</v>
      </c>
      <c r="I98" s="31">
        <f t="shared" si="50"/>
        <v>1</v>
      </c>
      <c r="J98" s="31"/>
      <c r="K98" s="4" t="s">
        <v>230</v>
      </c>
      <c r="L98" s="4" t="s">
        <v>211</v>
      </c>
      <c r="M98" s="4"/>
      <c r="N98" s="4"/>
      <c r="O98" s="4"/>
      <c r="P98" s="4"/>
      <c r="Q98" s="31"/>
      <c r="R98" s="31"/>
      <c r="S98" s="31"/>
      <c r="T98" s="31"/>
      <c r="U98" s="31"/>
      <c r="V98" s="31"/>
      <c r="W98" s="31" t="str">
        <f t="shared" si="54"/>
        <v/>
      </c>
      <c r="X98" s="31" t="str">
        <f t="shared" si="55"/>
        <v/>
      </c>
      <c r="Y98" s="31" t="str">
        <f t="shared" si="56"/>
        <v/>
      </c>
      <c r="Z98" s="31" t="str">
        <f t="shared" si="57"/>
        <v/>
      </c>
      <c r="AA98" s="31" t="str">
        <f t="shared" si="58"/>
        <v/>
      </c>
      <c r="AB98" s="31" t="str">
        <f t="shared" si="53"/>
        <v/>
      </c>
      <c r="AC98" s="31" t="str">
        <f t="shared" si="59"/>
        <v/>
      </c>
      <c r="AD98" s="31" t="str">
        <f t="shared" si="60"/>
        <v/>
      </c>
      <c r="AE98" s="31" t="str">
        <f t="shared" si="61"/>
        <v>Data Protection</v>
      </c>
      <c r="AF98" s="31" t="str">
        <f t="shared" si="62"/>
        <v>Procedure</v>
      </c>
      <c r="AG98" s="31" t="str">
        <f t="shared" si="63"/>
        <v/>
      </c>
      <c r="AH98" s="31" t="str">
        <f t="shared" si="64"/>
        <v/>
      </c>
      <c r="AI98" s="31" t="str">
        <f t="shared" si="69"/>
        <v xml:space="preserve"> </v>
      </c>
      <c r="AJ98" s="31" t="str">
        <f t="shared" si="70"/>
        <v/>
      </c>
      <c r="AK98" s="31" t="str">
        <f t="shared" si="65"/>
        <v/>
      </c>
      <c r="AL98" s="31" t="str">
        <f t="shared" si="66"/>
        <v/>
      </c>
      <c r="AM98" s="31" t="str">
        <f t="shared" si="71"/>
        <v/>
      </c>
      <c r="AN98" s="31" t="str">
        <f t="shared" si="72"/>
        <v/>
      </c>
    </row>
    <row r="99" spans="1:40">
      <c r="A99" s="88">
        <v>1</v>
      </c>
      <c r="B99" s="4" t="s">
        <v>200</v>
      </c>
      <c r="C99" s="216" t="s">
        <v>472</v>
      </c>
      <c r="D99" s="4" t="str">
        <f>'Self-Assessment'!C104</f>
        <v>Yes</v>
      </c>
      <c r="E99" s="31">
        <f t="shared" si="78"/>
        <v>1</v>
      </c>
      <c r="F99" s="51"/>
      <c r="G99" s="31">
        <v>3</v>
      </c>
      <c r="H99" s="31">
        <f t="shared" si="79"/>
        <v>0.5</v>
      </c>
      <c r="I99" s="31">
        <f t="shared" si="50"/>
        <v>0.5</v>
      </c>
      <c r="J99" s="31"/>
      <c r="K99" s="4" t="s">
        <v>214</v>
      </c>
      <c r="L99" s="4" t="s">
        <v>213</v>
      </c>
      <c r="M99" s="4" t="s">
        <v>214</v>
      </c>
      <c r="N99" s="4"/>
      <c r="O99" s="4"/>
      <c r="P99" s="4"/>
      <c r="Q99" s="31" t="s">
        <v>218</v>
      </c>
      <c r="R99" s="31" t="str">
        <f t="shared" si="73"/>
        <v/>
      </c>
      <c r="S99" s="31" t="str">
        <f t="shared" si="74"/>
        <v/>
      </c>
      <c r="T99" s="31" t="str">
        <f t="shared" si="75"/>
        <v/>
      </c>
      <c r="U99" s="31" t="str">
        <f t="shared" si="76"/>
        <v/>
      </c>
      <c r="V99" s="31" t="str">
        <f t="shared" si="77"/>
        <v>x</v>
      </c>
      <c r="W99" s="31" t="str">
        <f t="shared" si="54"/>
        <v/>
      </c>
      <c r="X99" s="31" t="str">
        <f t="shared" si="55"/>
        <v/>
      </c>
      <c r="Y99" s="31" t="str">
        <f t="shared" si="56"/>
        <v/>
      </c>
      <c r="Z99" s="31" t="str">
        <f t="shared" si="57"/>
        <v/>
      </c>
      <c r="AA99" s="31" t="str">
        <f t="shared" si="58"/>
        <v/>
      </c>
      <c r="AB99" s="31" t="str">
        <f t="shared" si="53"/>
        <v/>
      </c>
      <c r="AC99" s="31" t="str">
        <f t="shared" si="59"/>
        <v/>
      </c>
      <c r="AD99" s="31" t="str">
        <f t="shared" si="60"/>
        <v/>
      </c>
      <c r="AE99" s="31" t="str">
        <f t="shared" si="61"/>
        <v>Security</v>
      </c>
      <c r="AF99" s="31" t="str">
        <f t="shared" si="62"/>
        <v>Best Practice</v>
      </c>
      <c r="AG99" s="31" t="str">
        <f t="shared" si="63"/>
        <v/>
      </c>
      <c r="AH99" s="31" t="str">
        <f t="shared" si="64"/>
        <v/>
      </c>
      <c r="AI99" s="31" t="str">
        <f t="shared" si="69"/>
        <v xml:space="preserve"> </v>
      </c>
      <c r="AJ99" s="31" t="str">
        <f t="shared" si="70"/>
        <v/>
      </c>
      <c r="AK99" s="31" t="str">
        <f t="shared" si="65"/>
        <v/>
      </c>
      <c r="AL99" s="31" t="str">
        <f t="shared" si="66"/>
        <v/>
      </c>
      <c r="AM99" s="31" t="str">
        <f t="shared" si="71"/>
        <v/>
      </c>
      <c r="AN99" s="31" t="str">
        <f t="shared" si="72"/>
        <v/>
      </c>
    </row>
    <row r="100" spans="1:40">
      <c r="A100" s="88">
        <v>1</v>
      </c>
      <c r="B100" s="4" t="s">
        <v>71</v>
      </c>
      <c r="C100" s="216" t="s">
        <v>473</v>
      </c>
      <c r="D100" s="4" t="str">
        <f>'Self-Assessment'!C105</f>
        <v>High Partial</v>
      </c>
      <c r="E100" s="31">
        <f t="shared" si="78"/>
        <v>0.75</v>
      </c>
      <c r="F100" s="51"/>
      <c r="G100" s="31">
        <v>2</v>
      </c>
      <c r="H100" s="31">
        <f t="shared" si="79"/>
        <v>1</v>
      </c>
      <c r="I100" s="31">
        <f t="shared" si="50"/>
        <v>0.75</v>
      </c>
      <c r="J100" s="31"/>
      <c r="K100" s="4" t="s">
        <v>211</v>
      </c>
      <c r="L100" s="4" t="s">
        <v>212</v>
      </c>
      <c r="M100" s="4"/>
      <c r="N100" s="4"/>
      <c r="O100" s="4"/>
      <c r="P100" s="4"/>
      <c r="Q100" s="31"/>
      <c r="R100" s="31"/>
      <c r="S100" s="31"/>
      <c r="T100" s="31"/>
      <c r="U100" s="31"/>
      <c r="V100" s="31"/>
      <c r="W100" s="31" t="str">
        <f t="shared" si="54"/>
        <v/>
      </c>
      <c r="X100" s="31" t="str">
        <f t="shared" si="55"/>
        <v/>
      </c>
      <c r="Y100" s="31" t="str">
        <f t="shared" si="56"/>
        <v/>
      </c>
      <c r="Z100" s="31" t="str">
        <f t="shared" si="57"/>
        <v/>
      </c>
      <c r="AA100" s="31" t="str">
        <f t="shared" si="58"/>
        <v/>
      </c>
      <c r="AB100" s="31" t="str">
        <f t="shared" si="53"/>
        <v/>
      </c>
      <c r="AC100" s="31" t="str">
        <f t="shared" si="59"/>
        <v>Procedure</v>
      </c>
      <c r="AD100" s="31" t="str">
        <f t="shared" si="60"/>
        <v>Resiliency</v>
      </c>
      <c r="AE100" s="31" t="str">
        <f t="shared" si="61"/>
        <v/>
      </c>
      <c r="AF100" s="31" t="str">
        <f t="shared" si="62"/>
        <v/>
      </c>
      <c r="AG100" s="31" t="str">
        <f t="shared" si="63"/>
        <v/>
      </c>
      <c r="AH100" s="31" t="str">
        <f t="shared" si="64"/>
        <v/>
      </c>
      <c r="AI100" s="31" t="str">
        <f t="shared" si="69"/>
        <v xml:space="preserve"> </v>
      </c>
      <c r="AJ100" s="31" t="str">
        <f t="shared" si="70"/>
        <v/>
      </c>
      <c r="AK100" s="31" t="str">
        <f t="shared" si="65"/>
        <v/>
      </c>
      <c r="AL100" s="31" t="str">
        <f t="shared" si="66"/>
        <v/>
      </c>
      <c r="AM100" s="31" t="str">
        <f t="shared" si="71"/>
        <v/>
      </c>
      <c r="AN100" s="31" t="str">
        <f t="shared" si="72"/>
        <v/>
      </c>
    </row>
    <row r="101" spans="1:40">
      <c r="A101" s="88">
        <v>1</v>
      </c>
      <c r="B101" s="4" t="s">
        <v>170</v>
      </c>
      <c r="C101" s="216" t="s">
        <v>380</v>
      </c>
      <c r="D101" s="4" t="str">
        <f>'Self-Assessment'!C106</f>
        <v>Yes</v>
      </c>
      <c r="E101" s="31">
        <f t="shared" si="78"/>
        <v>1</v>
      </c>
      <c r="F101" s="51"/>
      <c r="G101" s="31">
        <v>3</v>
      </c>
      <c r="H101" s="31">
        <f t="shared" si="79"/>
        <v>0.5</v>
      </c>
      <c r="I101" s="31">
        <f t="shared" si="50"/>
        <v>0.5</v>
      </c>
      <c r="J101" s="31"/>
      <c r="K101" s="4" t="s">
        <v>230</v>
      </c>
      <c r="L101" s="4" t="s">
        <v>13</v>
      </c>
      <c r="M101" s="4"/>
      <c r="N101" s="4"/>
      <c r="O101" s="4"/>
      <c r="P101" s="4"/>
      <c r="Q101" s="31"/>
      <c r="R101" s="31"/>
      <c r="S101" s="31"/>
      <c r="T101" s="31"/>
      <c r="U101" s="31"/>
      <c r="V101" s="31"/>
      <c r="W101" s="31" t="str">
        <f t="shared" si="54"/>
        <v/>
      </c>
      <c r="X101" s="31" t="str">
        <f t="shared" si="55"/>
        <v/>
      </c>
      <c r="Y101" s="31" t="str">
        <f t="shared" si="56"/>
        <v/>
      </c>
      <c r="Z101" s="31" t="str">
        <f t="shared" si="57"/>
        <v/>
      </c>
      <c r="AA101" s="31" t="str">
        <f t="shared" si="58"/>
        <v/>
      </c>
      <c r="AB101" s="31" t="str">
        <f t="shared" si="53"/>
        <v/>
      </c>
      <c r="AC101" s="31" t="str">
        <f t="shared" si="59"/>
        <v/>
      </c>
      <c r="AD101" s="31" t="str">
        <f t="shared" si="60"/>
        <v/>
      </c>
      <c r="AE101" s="31" t="str">
        <f t="shared" si="61"/>
        <v>Data Protection</v>
      </c>
      <c r="AF101" s="31" t="str">
        <f t="shared" si="62"/>
        <v>Governance</v>
      </c>
      <c r="AG101" s="31" t="str">
        <f t="shared" si="63"/>
        <v/>
      </c>
      <c r="AH101" s="31" t="str">
        <f t="shared" si="64"/>
        <v/>
      </c>
      <c r="AI101" s="31" t="str">
        <f t="shared" si="69"/>
        <v xml:space="preserve"> </v>
      </c>
      <c r="AJ101" s="31" t="str">
        <f t="shared" si="70"/>
        <v/>
      </c>
      <c r="AK101" s="31" t="str">
        <f t="shared" si="65"/>
        <v/>
      </c>
      <c r="AL101" s="31" t="str">
        <f t="shared" si="66"/>
        <v/>
      </c>
      <c r="AM101" s="31" t="str">
        <f t="shared" si="71"/>
        <v/>
      </c>
      <c r="AN101" s="31" t="str">
        <f t="shared" si="72"/>
        <v/>
      </c>
    </row>
    <row r="102" spans="1:40">
      <c r="A102" s="88">
        <v>1</v>
      </c>
      <c r="B102" s="4" t="s">
        <v>72</v>
      </c>
      <c r="C102" s="216" t="s">
        <v>381</v>
      </c>
      <c r="D102" s="4" t="str">
        <f>'Self-Assessment'!C107</f>
        <v>Yes</v>
      </c>
      <c r="E102" s="31">
        <f t="shared" si="78"/>
        <v>1</v>
      </c>
      <c r="F102" s="51"/>
      <c r="G102" s="31">
        <v>3</v>
      </c>
      <c r="H102" s="31">
        <f t="shared" si="79"/>
        <v>0.5</v>
      </c>
      <c r="I102" s="31">
        <f t="shared" si="50"/>
        <v>0.5</v>
      </c>
      <c r="J102" s="31"/>
      <c r="K102" s="4" t="s">
        <v>224</v>
      </c>
      <c r="L102" s="4" t="s">
        <v>227</v>
      </c>
      <c r="M102" s="4"/>
      <c r="N102" s="4"/>
      <c r="O102" s="4"/>
      <c r="P102" s="4"/>
      <c r="Q102" s="31"/>
      <c r="R102" s="31"/>
      <c r="S102" s="31"/>
      <c r="T102" s="31"/>
      <c r="U102" s="31"/>
      <c r="V102" s="31"/>
      <c r="W102" s="31" t="str">
        <f t="shared" si="54"/>
        <v/>
      </c>
      <c r="X102" s="31" t="str">
        <f t="shared" si="55"/>
        <v/>
      </c>
      <c r="Y102" s="31" t="str">
        <f t="shared" si="56"/>
        <v/>
      </c>
      <c r="Z102" s="31" t="str">
        <f t="shared" si="57"/>
        <v/>
      </c>
      <c r="AA102" s="31" t="str">
        <f t="shared" si="58"/>
        <v/>
      </c>
      <c r="AB102" s="31" t="str">
        <f t="shared" si="53"/>
        <v/>
      </c>
      <c r="AC102" s="31" t="str">
        <f t="shared" si="59"/>
        <v/>
      </c>
      <c r="AD102" s="31" t="str">
        <f t="shared" si="60"/>
        <v/>
      </c>
      <c r="AE102" s="31" t="str">
        <f t="shared" si="61"/>
        <v>Run Books</v>
      </c>
      <c r="AF102" s="31" t="str">
        <f t="shared" si="62"/>
        <v>Testing</v>
      </c>
      <c r="AG102" s="31" t="str">
        <f t="shared" si="63"/>
        <v/>
      </c>
      <c r="AH102" s="31" t="str">
        <f t="shared" si="64"/>
        <v/>
      </c>
      <c r="AI102" s="31" t="str">
        <f t="shared" si="69"/>
        <v xml:space="preserve"> </v>
      </c>
      <c r="AJ102" s="31" t="str">
        <f t="shared" si="70"/>
        <v/>
      </c>
      <c r="AK102" s="31" t="str">
        <f t="shared" si="65"/>
        <v/>
      </c>
      <c r="AL102" s="31" t="str">
        <f t="shared" si="66"/>
        <v/>
      </c>
      <c r="AM102" s="31" t="str">
        <f t="shared" si="71"/>
        <v/>
      </c>
      <c r="AN102" s="31" t="str">
        <f t="shared" si="72"/>
        <v/>
      </c>
    </row>
    <row r="103" spans="1:40">
      <c r="A103" s="88"/>
      <c r="B103" s="4"/>
      <c r="C103" s="4"/>
      <c r="D103" s="4"/>
      <c r="E103" s="31"/>
      <c r="F103" s="51"/>
      <c r="G103" s="31"/>
      <c r="H103" s="31"/>
      <c r="I103" s="31"/>
      <c r="J103" s="31"/>
      <c r="K103" s="4"/>
      <c r="L103" s="4"/>
      <c r="M103" s="4"/>
      <c r="N103" s="4"/>
      <c r="O103" s="4"/>
      <c r="P103" s="4"/>
      <c r="Q103" s="31"/>
      <c r="R103" s="31"/>
      <c r="S103" s="31"/>
      <c r="T103" s="31"/>
      <c r="U103" s="31"/>
      <c r="V103" s="31"/>
      <c r="W103" s="31" t="str">
        <f t="shared" si="54"/>
        <v/>
      </c>
      <c r="X103" s="31" t="str">
        <f t="shared" si="55"/>
        <v/>
      </c>
      <c r="Y103" s="31" t="str">
        <f t="shared" si="56"/>
        <v/>
      </c>
      <c r="Z103" s="31" t="str">
        <f t="shared" si="57"/>
        <v/>
      </c>
      <c r="AA103" s="31" t="str">
        <f t="shared" si="58"/>
        <v/>
      </c>
      <c r="AB103" s="31" t="str">
        <f t="shared" si="53"/>
        <v/>
      </c>
      <c r="AC103" s="31" t="str">
        <f t="shared" si="59"/>
        <v/>
      </c>
      <c r="AD103" s="31" t="str">
        <f t="shared" si="60"/>
        <v/>
      </c>
      <c r="AE103" s="31" t="str">
        <f t="shared" si="61"/>
        <v/>
      </c>
      <c r="AF103" s="31" t="str">
        <f t="shared" si="62"/>
        <v/>
      </c>
      <c r="AG103" s="31" t="str">
        <f t="shared" si="63"/>
        <v/>
      </c>
      <c r="AH103" s="31" t="str">
        <f t="shared" si="64"/>
        <v/>
      </c>
      <c r="AI103" s="31" t="str">
        <f t="shared" si="69"/>
        <v xml:space="preserve"> </v>
      </c>
      <c r="AJ103" s="31" t="str">
        <f t="shared" si="70"/>
        <v/>
      </c>
      <c r="AK103" s="31" t="str">
        <f t="shared" si="65"/>
        <v/>
      </c>
      <c r="AL103" s="31" t="str">
        <f t="shared" si="66"/>
        <v/>
      </c>
      <c r="AM103" s="31" t="str">
        <f t="shared" si="71"/>
        <v/>
      </c>
      <c r="AN103" s="31" t="str">
        <f t="shared" si="72"/>
        <v/>
      </c>
    </row>
    <row r="104" spans="1:40">
      <c r="A104" s="87"/>
      <c r="B104" s="11" t="s">
        <v>74</v>
      </c>
      <c r="C104" s="11"/>
      <c r="D104" s="11"/>
      <c r="E104" s="30"/>
      <c r="F104" s="50">
        <f>SUM(E105:E107)/COUNTA(E105:E107)*10</f>
        <v>10</v>
      </c>
      <c r="G104" s="30"/>
      <c r="H104" s="30">
        <f>SUM(H105:H107)</f>
        <v>1.6</v>
      </c>
      <c r="I104" s="30">
        <f>SUM(I105:I107)</f>
        <v>1.6</v>
      </c>
      <c r="J104" s="50">
        <f>(I104/H104)*10</f>
        <v>10</v>
      </c>
      <c r="K104" s="11"/>
      <c r="L104" s="11"/>
      <c r="M104" s="11"/>
      <c r="N104" s="11"/>
      <c r="O104" s="11"/>
      <c r="P104" s="11"/>
      <c r="Q104" s="30"/>
      <c r="R104" s="30"/>
      <c r="S104" s="30"/>
      <c r="T104" s="30"/>
      <c r="U104" s="30"/>
      <c r="V104" s="30"/>
      <c r="W104" s="30" t="str">
        <f t="shared" si="54"/>
        <v/>
      </c>
      <c r="X104" s="30" t="str">
        <f t="shared" si="55"/>
        <v/>
      </c>
      <c r="Y104" s="30" t="str">
        <f t="shared" si="56"/>
        <v/>
      </c>
      <c r="Z104" s="30" t="str">
        <f t="shared" si="57"/>
        <v/>
      </c>
      <c r="AA104" s="30" t="str">
        <f t="shared" si="58"/>
        <v/>
      </c>
      <c r="AB104" s="30" t="str">
        <f t="shared" si="53"/>
        <v/>
      </c>
      <c r="AC104" s="30" t="str">
        <f t="shared" si="59"/>
        <v/>
      </c>
      <c r="AD104" s="30" t="str">
        <f t="shared" si="60"/>
        <v/>
      </c>
      <c r="AE104" s="30" t="str">
        <f t="shared" si="61"/>
        <v/>
      </c>
      <c r="AF104" s="30" t="str">
        <f t="shared" si="62"/>
        <v/>
      </c>
      <c r="AG104" s="30" t="str">
        <f t="shared" si="63"/>
        <v/>
      </c>
      <c r="AH104" s="30" t="str">
        <f t="shared" si="64"/>
        <v/>
      </c>
      <c r="AI104" s="30" t="str">
        <f t="shared" si="69"/>
        <v xml:space="preserve"> </v>
      </c>
      <c r="AJ104" s="30" t="str">
        <f t="shared" si="70"/>
        <v/>
      </c>
      <c r="AK104" s="30" t="str">
        <f t="shared" si="65"/>
        <v/>
      </c>
      <c r="AL104" s="30" t="str">
        <f t="shared" si="66"/>
        <v/>
      </c>
      <c r="AM104" s="30" t="str">
        <f t="shared" si="71"/>
        <v/>
      </c>
      <c r="AN104" s="30" t="str">
        <f t="shared" si="72"/>
        <v/>
      </c>
    </row>
    <row r="105" spans="1:40">
      <c r="A105" s="88">
        <v>1</v>
      </c>
      <c r="B105" s="4" t="s">
        <v>75</v>
      </c>
      <c r="C105" s="216" t="s">
        <v>382</v>
      </c>
      <c r="D105" s="4" t="str">
        <f>'Self-Assessment'!C110</f>
        <v>Yes</v>
      </c>
      <c r="E105" s="31">
        <f t="shared" ref="E105:E107" si="80">IF(D105="No",0,IF(D105="Yes",1,IF(D105="Partially",0.5,IF(D105="Low Partial", 0.25,IF(D105="High Partial", 0.75," ")))))</f>
        <v>1</v>
      </c>
      <c r="F105" s="51"/>
      <c r="G105" s="31">
        <v>4</v>
      </c>
      <c r="H105" s="31">
        <f>IF(G105=1,1.2,IF(G105=2,1,IF(G105=3,0.5,IF(G105=4,0.2,IF(G105=5,0.1,"")))))</f>
        <v>0.2</v>
      </c>
      <c r="I105" s="31">
        <f t="shared" si="50"/>
        <v>0.2</v>
      </c>
      <c r="J105" s="31"/>
      <c r="K105" s="4" t="s">
        <v>206</v>
      </c>
      <c r="L105" s="4" t="s">
        <v>211</v>
      </c>
      <c r="M105" s="4"/>
      <c r="N105" s="4"/>
      <c r="O105" s="4"/>
      <c r="P105" s="4"/>
      <c r="Q105" s="31"/>
      <c r="R105" s="31"/>
      <c r="S105" s="31"/>
      <c r="T105" s="31"/>
      <c r="U105" s="31"/>
      <c r="V105" s="31"/>
      <c r="W105" s="31" t="str">
        <f t="shared" si="54"/>
        <v/>
      </c>
      <c r="X105" s="31" t="str">
        <f t="shared" si="55"/>
        <v/>
      </c>
      <c r="Y105" s="31" t="str">
        <f t="shared" si="56"/>
        <v/>
      </c>
      <c r="Z105" s="31" t="str">
        <f t="shared" si="57"/>
        <v/>
      </c>
      <c r="AA105" s="31" t="str">
        <f t="shared" si="58"/>
        <v/>
      </c>
      <c r="AB105" s="31" t="str">
        <f t="shared" si="53"/>
        <v/>
      </c>
      <c r="AC105" s="31" t="str">
        <f t="shared" si="59"/>
        <v/>
      </c>
      <c r="AD105" s="31" t="str">
        <f t="shared" si="60"/>
        <v/>
      </c>
      <c r="AE105" s="31" t="str">
        <f t="shared" si="61"/>
        <v>Infrastructure</v>
      </c>
      <c r="AF105" s="31" t="str">
        <f t="shared" si="62"/>
        <v>Procedure</v>
      </c>
      <c r="AG105" s="31" t="str">
        <f t="shared" si="63"/>
        <v/>
      </c>
      <c r="AH105" s="31" t="str">
        <f t="shared" si="64"/>
        <v/>
      </c>
      <c r="AI105" s="31" t="str">
        <f t="shared" si="69"/>
        <v xml:space="preserve"> </v>
      </c>
      <c r="AJ105" s="31" t="str">
        <f t="shared" si="70"/>
        <v/>
      </c>
      <c r="AK105" s="31" t="str">
        <f t="shared" si="65"/>
        <v/>
      </c>
      <c r="AL105" s="31" t="str">
        <f t="shared" si="66"/>
        <v/>
      </c>
      <c r="AM105" s="31" t="str">
        <f t="shared" si="71"/>
        <v/>
      </c>
      <c r="AN105" s="31" t="str">
        <f t="shared" si="72"/>
        <v/>
      </c>
    </row>
    <row r="106" spans="1:40">
      <c r="A106" s="88">
        <v>1</v>
      </c>
      <c r="B106" s="4" t="s">
        <v>76</v>
      </c>
      <c r="C106" s="216" t="s">
        <v>383</v>
      </c>
      <c r="D106" s="4" t="str">
        <f>'Self-Assessment'!C111</f>
        <v>Yes</v>
      </c>
      <c r="E106" s="31">
        <f t="shared" si="80"/>
        <v>1</v>
      </c>
      <c r="F106" s="51"/>
      <c r="G106" s="31">
        <v>4</v>
      </c>
      <c r="H106" s="31">
        <f t="shared" ref="H106:H107" si="81">IF(G106=1,1.2,IF(G106=2,1,IF(G106=3,0.5,IF(G106=4,0.2,IF(G106=5,0.1,"")))))</f>
        <v>0.2</v>
      </c>
      <c r="I106" s="31">
        <f t="shared" si="50"/>
        <v>0.2</v>
      </c>
      <c r="J106" s="31"/>
      <c r="K106" s="4" t="s">
        <v>206</v>
      </c>
      <c r="L106" s="4" t="s">
        <v>211</v>
      </c>
      <c r="M106" s="4"/>
      <c r="N106" s="4"/>
      <c r="O106" s="4"/>
      <c r="P106" s="4"/>
      <c r="Q106" s="31"/>
      <c r="R106" s="31"/>
      <c r="S106" s="31"/>
      <c r="T106" s="31"/>
      <c r="U106" s="31"/>
      <c r="V106" s="31"/>
      <c r="W106" s="31" t="str">
        <f t="shared" si="54"/>
        <v/>
      </c>
      <c r="X106" s="31" t="str">
        <f t="shared" si="55"/>
        <v/>
      </c>
      <c r="Y106" s="31" t="str">
        <f t="shared" si="56"/>
        <v/>
      </c>
      <c r="Z106" s="31" t="str">
        <f t="shared" si="57"/>
        <v/>
      </c>
      <c r="AA106" s="31" t="str">
        <f t="shared" si="58"/>
        <v/>
      </c>
      <c r="AB106" s="31" t="str">
        <f t="shared" si="53"/>
        <v/>
      </c>
      <c r="AC106" s="31" t="str">
        <f t="shared" si="59"/>
        <v/>
      </c>
      <c r="AD106" s="31" t="str">
        <f t="shared" si="60"/>
        <v/>
      </c>
      <c r="AE106" s="31" t="str">
        <f t="shared" si="61"/>
        <v>Infrastructure</v>
      </c>
      <c r="AF106" s="31" t="str">
        <f t="shared" si="62"/>
        <v>Procedure</v>
      </c>
      <c r="AG106" s="31" t="str">
        <f t="shared" si="63"/>
        <v/>
      </c>
      <c r="AH106" s="31" t="str">
        <f t="shared" si="64"/>
        <v/>
      </c>
      <c r="AI106" s="31" t="str">
        <f t="shared" si="69"/>
        <v xml:space="preserve"> </v>
      </c>
      <c r="AJ106" s="31" t="str">
        <f t="shared" si="70"/>
        <v/>
      </c>
      <c r="AK106" s="31" t="str">
        <f t="shared" si="65"/>
        <v/>
      </c>
      <c r="AL106" s="31" t="str">
        <f t="shared" si="66"/>
        <v/>
      </c>
      <c r="AM106" s="31" t="str">
        <f t="shared" si="71"/>
        <v/>
      </c>
      <c r="AN106" s="31" t="str">
        <f t="shared" si="72"/>
        <v/>
      </c>
    </row>
    <row r="107" spans="1:40">
      <c r="A107" s="88">
        <v>1</v>
      </c>
      <c r="B107" s="4" t="s">
        <v>172</v>
      </c>
      <c r="C107" s="216" t="s">
        <v>384</v>
      </c>
      <c r="D107" s="4" t="str">
        <f>'Self-Assessment'!C112</f>
        <v>Yes</v>
      </c>
      <c r="E107" s="31">
        <f t="shared" si="80"/>
        <v>1</v>
      </c>
      <c r="F107" s="51"/>
      <c r="G107" s="31">
        <v>1</v>
      </c>
      <c r="H107" s="31">
        <f t="shared" si="81"/>
        <v>1.2</v>
      </c>
      <c r="I107" s="31">
        <f t="shared" si="50"/>
        <v>1.2</v>
      </c>
      <c r="J107" s="31"/>
      <c r="K107" s="4" t="s">
        <v>211</v>
      </c>
      <c r="L107" s="4" t="s">
        <v>213</v>
      </c>
      <c r="M107" s="4"/>
      <c r="N107" s="4"/>
      <c r="O107" s="4"/>
      <c r="P107" s="4"/>
      <c r="Q107" s="31" t="s">
        <v>218</v>
      </c>
      <c r="R107" s="31" t="str">
        <f t="shared" si="73"/>
        <v/>
      </c>
      <c r="S107" s="31" t="str">
        <f t="shared" si="74"/>
        <v/>
      </c>
      <c r="T107" s="31" t="str">
        <f t="shared" si="75"/>
        <v/>
      </c>
      <c r="U107" s="31" t="str">
        <f t="shared" si="76"/>
        <v/>
      </c>
      <c r="V107" s="31" t="str">
        <f t="shared" si="77"/>
        <v>x</v>
      </c>
      <c r="W107" s="31" t="str">
        <f t="shared" si="54"/>
        <v/>
      </c>
      <c r="X107" s="31" t="str">
        <f t="shared" si="55"/>
        <v/>
      </c>
      <c r="Y107" s="31" t="str">
        <f t="shared" si="56"/>
        <v/>
      </c>
      <c r="Z107" s="31" t="str">
        <f t="shared" si="57"/>
        <v/>
      </c>
      <c r="AA107" s="31" t="str">
        <f t="shared" si="58"/>
        <v/>
      </c>
      <c r="AB107" s="31" t="str">
        <f t="shared" si="53"/>
        <v/>
      </c>
      <c r="AC107" s="31" t="str">
        <f t="shared" si="59"/>
        <v/>
      </c>
      <c r="AD107" s="31" t="str">
        <f t="shared" si="60"/>
        <v/>
      </c>
      <c r="AE107" s="31" t="str">
        <f t="shared" si="61"/>
        <v>Procedure</v>
      </c>
      <c r="AF107" s="31" t="str">
        <f t="shared" si="62"/>
        <v>Best Practice</v>
      </c>
      <c r="AG107" s="31" t="str">
        <f t="shared" si="63"/>
        <v/>
      </c>
      <c r="AH107" s="31" t="str">
        <f t="shared" si="64"/>
        <v/>
      </c>
      <c r="AI107" s="31" t="str">
        <f t="shared" si="69"/>
        <v xml:space="preserve"> </v>
      </c>
      <c r="AJ107" s="31" t="str">
        <f t="shared" si="70"/>
        <v/>
      </c>
      <c r="AK107" s="31" t="str">
        <f t="shared" si="65"/>
        <v/>
      </c>
      <c r="AL107" s="31" t="str">
        <f t="shared" si="66"/>
        <v/>
      </c>
      <c r="AM107" s="31" t="str">
        <f t="shared" si="71"/>
        <v/>
      </c>
      <c r="AN107" s="31" t="str">
        <f t="shared" si="72"/>
        <v/>
      </c>
    </row>
    <row r="108" spans="1:40">
      <c r="A108" s="88"/>
      <c r="B108" s="4"/>
      <c r="C108" s="4"/>
      <c r="D108" s="4"/>
      <c r="E108" s="31"/>
      <c r="F108" s="51"/>
      <c r="G108" s="31"/>
      <c r="H108" s="31"/>
      <c r="I108" s="31"/>
      <c r="J108" s="31"/>
      <c r="K108" s="4"/>
      <c r="L108" s="4"/>
      <c r="M108" s="4"/>
      <c r="N108" s="4"/>
      <c r="O108" s="4"/>
      <c r="P108" s="4"/>
      <c r="Q108" s="31"/>
      <c r="R108" s="31"/>
      <c r="S108" s="31"/>
      <c r="T108" s="31"/>
      <c r="U108" s="31"/>
      <c r="V108" s="31"/>
      <c r="W108" s="31" t="str">
        <f t="shared" si="54"/>
        <v/>
      </c>
      <c r="X108" s="31" t="str">
        <f t="shared" si="55"/>
        <v/>
      </c>
      <c r="Y108" s="31" t="str">
        <f t="shared" si="56"/>
        <v/>
      </c>
      <c r="Z108" s="31" t="str">
        <f t="shared" si="57"/>
        <v/>
      </c>
      <c r="AA108" s="31" t="str">
        <f t="shared" si="58"/>
        <v/>
      </c>
      <c r="AB108" s="31" t="str">
        <f t="shared" si="53"/>
        <v/>
      </c>
      <c r="AC108" s="31" t="str">
        <f t="shared" si="59"/>
        <v/>
      </c>
      <c r="AD108" s="31" t="str">
        <f t="shared" si="60"/>
        <v/>
      </c>
      <c r="AE108" s="31" t="str">
        <f t="shared" si="61"/>
        <v/>
      </c>
      <c r="AF108" s="31" t="str">
        <f t="shared" si="62"/>
        <v/>
      </c>
      <c r="AG108" s="31" t="str">
        <f t="shared" si="63"/>
        <v/>
      </c>
      <c r="AH108" s="31" t="str">
        <f t="shared" si="64"/>
        <v/>
      </c>
      <c r="AI108" s="31" t="str">
        <f t="shared" si="69"/>
        <v xml:space="preserve"> </v>
      </c>
      <c r="AJ108" s="31" t="str">
        <f t="shared" si="70"/>
        <v/>
      </c>
      <c r="AK108" s="31" t="str">
        <f t="shared" si="65"/>
        <v/>
      </c>
      <c r="AL108" s="31" t="str">
        <f t="shared" si="66"/>
        <v/>
      </c>
      <c r="AM108" s="31" t="str">
        <f t="shared" si="71"/>
        <v/>
      </c>
      <c r="AN108" s="31" t="str">
        <f t="shared" si="72"/>
        <v/>
      </c>
    </row>
    <row r="109" spans="1:40">
      <c r="A109" s="32"/>
      <c r="B109" s="13" t="s">
        <v>81</v>
      </c>
      <c r="C109" s="13"/>
      <c r="D109" s="13"/>
      <c r="E109" s="32"/>
      <c r="F109" s="65">
        <f>SUM(E110:E146)/(COUNTA(E110:E146))*10</f>
        <v>8.1451612903225818</v>
      </c>
      <c r="G109" s="32"/>
      <c r="H109" s="32">
        <f>(SUM(H110:H146)-H110-H125-H138)</f>
        <v>23.800000000000011</v>
      </c>
      <c r="I109" s="32">
        <f>(SUM(I110:I146)-I110-I125-I138)</f>
        <v>19.574999999999999</v>
      </c>
      <c r="J109" s="97">
        <f>(I109/H109)*10</f>
        <v>8.2247899159663831</v>
      </c>
      <c r="K109" s="13"/>
      <c r="L109" s="13"/>
      <c r="M109" s="13"/>
      <c r="N109" s="13"/>
      <c r="O109" s="13"/>
      <c r="P109" s="13"/>
      <c r="Q109" s="32"/>
      <c r="R109" s="32"/>
      <c r="S109" s="32"/>
      <c r="T109" s="32"/>
      <c r="U109" s="32"/>
      <c r="V109" s="32"/>
      <c r="W109" s="32" t="str">
        <f t="shared" si="54"/>
        <v/>
      </c>
      <c r="X109" s="32" t="str">
        <f t="shared" si="55"/>
        <v/>
      </c>
      <c r="Y109" s="32" t="str">
        <f t="shared" si="56"/>
        <v/>
      </c>
      <c r="Z109" s="32" t="str">
        <f t="shared" si="57"/>
        <v/>
      </c>
      <c r="AA109" s="32" t="str">
        <f t="shared" si="58"/>
        <v/>
      </c>
      <c r="AB109" s="32" t="str">
        <f t="shared" si="53"/>
        <v/>
      </c>
      <c r="AC109" s="32" t="str">
        <f t="shared" si="59"/>
        <v/>
      </c>
      <c r="AD109" s="32" t="str">
        <f t="shared" si="60"/>
        <v/>
      </c>
      <c r="AE109" s="32" t="str">
        <f t="shared" si="61"/>
        <v/>
      </c>
      <c r="AF109" s="32" t="str">
        <f t="shared" si="62"/>
        <v/>
      </c>
      <c r="AG109" s="32" t="str">
        <f t="shared" si="63"/>
        <v/>
      </c>
      <c r="AH109" s="32" t="str">
        <f t="shared" si="64"/>
        <v/>
      </c>
      <c r="AI109" s="32" t="str">
        <f t="shared" si="69"/>
        <v xml:space="preserve"> </v>
      </c>
      <c r="AJ109" s="32" t="str">
        <f t="shared" si="70"/>
        <v/>
      </c>
      <c r="AK109" s="32" t="str">
        <f t="shared" si="65"/>
        <v/>
      </c>
      <c r="AL109" s="32" t="str">
        <f t="shared" si="66"/>
        <v/>
      </c>
      <c r="AM109" s="32" t="str">
        <f t="shared" si="71"/>
        <v/>
      </c>
      <c r="AN109" s="32" t="str">
        <f t="shared" si="72"/>
        <v/>
      </c>
    </row>
    <row r="110" spans="1:40">
      <c r="A110" s="89"/>
      <c r="B110" s="14" t="s">
        <v>82</v>
      </c>
      <c r="C110" s="14"/>
      <c r="D110" s="14"/>
      <c r="E110" s="33"/>
      <c r="F110" s="60">
        <f>SUM(E111:E123)/COUNTA(E111:E123)*10</f>
        <v>8.8461538461538467</v>
      </c>
      <c r="G110" s="33"/>
      <c r="H110" s="33">
        <f>SUM(H111:H123)</f>
        <v>9.8000000000000007</v>
      </c>
      <c r="I110" s="33">
        <f>SUM(I111:I123)</f>
        <v>8.625</v>
      </c>
      <c r="J110" s="98">
        <f>(I110/H110)*10</f>
        <v>8.8010204081632644</v>
      </c>
      <c r="K110" s="14"/>
      <c r="L110" s="14"/>
      <c r="M110" s="14"/>
      <c r="N110" s="14"/>
      <c r="O110" s="14"/>
      <c r="P110" s="14"/>
      <c r="Q110" s="33"/>
      <c r="R110" s="33"/>
      <c r="S110" s="33"/>
      <c r="T110" s="33"/>
      <c r="U110" s="33"/>
      <c r="V110" s="33"/>
      <c r="W110" s="33" t="str">
        <f t="shared" si="54"/>
        <v/>
      </c>
      <c r="X110" s="33" t="str">
        <f t="shared" si="55"/>
        <v/>
      </c>
      <c r="Y110" s="33" t="str">
        <f t="shared" si="56"/>
        <v/>
      </c>
      <c r="Z110" s="33" t="str">
        <f t="shared" si="57"/>
        <v/>
      </c>
      <c r="AA110" s="33" t="str">
        <f t="shared" si="58"/>
        <v/>
      </c>
      <c r="AB110" s="33" t="str">
        <f t="shared" si="53"/>
        <v/>
      </c>
      <c r="AC110" s="33" t="str">
        <f t="shared" si="59"/>
        <v/>
      </c>
      <c r="AD110" s="33" t="str">
        <f t="shared" si="60"/>
        <v/>
      </c>
      <c r="AE110" s="33" t="str">
        <f t="shared" si="61"/>
        <v/>
      </c>
      <c r="AF110" s="33" t="str">
        <f t="shared" si="62"/>
        <v/>
      </c>
      <c r="AG110" s="33" t="str">
        <f t="shared" si="63"/>
        <v/>
      </c>
      <c r="AH110" s="33" t="str">
        <f t="shared" si="64"/>
        <v/>
      </c>
      <c r="AI110" s="33" t="str">
        <f t="shared" si="69"/>
        <v xml:space="preserve"> </v>
      </c>
      <c r="AJ110" s="33" t="str">
        <f t="shared" si="70"/>
        <v/>
      </c>
      <c r="AK110" s="33" t="str">
        <f t="shared" si="65"/>
        <v/>
      </c>
      <c r="AL110" s="33" t="str">
        <f t="shared" si="66"/>
        <v/>
      </c>
      <c r="AM110" s="33" t="str">
        <f t="shared" si="71"/>
        <v/>
      </c>
      <c r="AN110" s="33" t="str">
        <f t="shared" si="72"/>
        <v/>
      </c>
    </row>
    <row r="111" spans="1:40">
      <c r="A111" s="90">
        <v>1</v>
      </c>
      <c r="B111" s="15" t="s">
        <v>295</v>
      </c>
      <c r="C111" s="217" t="s">
        <v>385</v>
      </c>
      <c r="D111" s="15" t="str">
        <f>'Self-Assessment'!C116</f>
        <v>Yes</v>
      </c>
      <c r="E111" s="34">
        <f t="shared" ref="E111:E123" si="82">IF(D111="No",0,IF(D111="Yes",1,IF(D111="Partially",0.5,IF(D111="Low Partial", 0.25,IF(D111="High Partial", 0.75," ")))))</f>
        <v>1</v>
      </c>
      <c r="F111" s="52"/>
      <c r="G111" s="34">
        <v>3</v>
      </c>
      <c r="H111" s="34">
        <f>IF(G111=1,1.2,IF(G111=2,1,IF(G111=3,0.5,IF(G111=4,0.2,IF(G111=5,0.1,"")))))</f>
        <v>0.5</v>
      </c>
      <c r="I111" s="34">
        <f t="shared" si="50"/>
        <v>0.5</v>
      </c>
      <c r="J111" s="34"/>
      <c r="K111" s="15" t="s">
        <v>214</v>
      </c>
      <c r="L111" s="15" t="s">
        <v>229</v>
      </c>
      <c r="M111" s="15" t="s">
        <v>214</v>
      </c>
      <c r="N111" s="15" t="s">
        <v>234</v>
      </c>
      <c r="O111" s="15"/>
      <c r="P111" s="15"/>
      <c r="Q111" s="34" t="s">
        <v>218</v>
      </c>
      <c r="R111" s="34" t="str">
        <f t="shared" si="73"/>
        <v/>
      </c>
      <c r="S111" s="34" t="str">
        <f t="shared" si="74"/>
        <v/>
      </c>
      <c r="T111" s="34" t="str">
        <f t="shared" si="75"/>
        <v/>
      </c>
      <c r="U111" s="34" t="str">
        <f t="shared" si="76"/>
        <v/>
      </c>
      <c r="V111" s="34" t="str">
        <f t="shared" si="77"/>
        <v>x</v>
      </c>
      <c r="W111" s="34" t="str">
        <f t="shared" si="54"/>
        <v/>
      </c>
      <c r="X111" s="34" t="str">
        <f t="shared" si="55"/>
        <v/>
      </c>
      <c r="Y111" s="34" t="str">
        <f t="shared" si="56"/>
        <v/>
      </c>
      <c r="Z111" s="34" t="str">
        <f t="shared" si="57"/>
        <v/>
      </c>
      <c r="AA111" s="34" t="str">
        <f t="shared" si="58"/>
        <v/>
      </c>
      <c r="AB111" s="34" t="str">
        <f t="shared" si="53"/>
        <v/>
      </c>
      <c r="AC111" s="34" t="str">
        <f t="shared" si="59"/>
        <v/>
      </c>
      <c r="AD111" s="34" t="str">
        <f t="shared" si="60"/>
        <v/>
      </c>
      <c r="AE111" s="34" t="str">
        <f t="shared" si="61"/>
        <v>Security</v>
      </c>
      <c r="AF111" s="34" t="str">
        <f t="shared" si="62"/>
        <v>Zero Trust</v>
      </c>
      <c r="AG111" s="34" t="str">
        <f t="shared" si="63"/>
        <v/>
      </c>
      <c r="AH111" s="34" t="str">
        <f t="shared" si="64"/>
        <v/>
      </c>
      <c r="AI111" s="34" t="str">
        <f t="shared" si="69"/>
        <v xml:space="preserve"> </v>
      </c>
      <c r="AJ111" s="34" t="str">
        <f t="shared" si="70"/>
        <v/>
      </c>
      <c r="AK111" s="34" t="str">
        <f t="shared" si="65"/>
        <v/>
      </c>
      <c r="AL111" s="34" t="str">
        <f t="shared" si="66"/>
        <v/>
      </c>
      <c r="AM111" s="34" t="str">
        <f t="shared" si="71"/>
        <v/>
      </c>
      <c r="AN111" s="34" t="str">
        <f t="shared" si="72"/>
        <v/>
      </c>
    </row>
    <row r="112" spans="1:40">
      <c r="A112" s="90">
        <v>1</v>
      </c>
      <c r="B112" s="15" t="s">
        <v>83</v>
      </c>
      <c r="C112" s="217" t="s">
        <v>386</v>
      </c>
      <c r="D112" s="15" t="str">
        <f>'Self-Assessment'!C117</f>
        <v>Yes</v>
      </c>
      <c r="E112" s="34">
        <f t="shared" si="82"/>
        <v>1</v>
      </c>
      <c r="F112" s="52"/>
      <c r="G112" s="34">
        <v>3</v>
      </c>
      <c r="H112" s="34">
        <f t="shared" ref="H112:H123" si="83">IF(G112=1,1.2,IF(G112=2,1,IF(G112=3,0.5,IF(G112=4,0.2,IF(G112=5,0.1,"")))))</f>
        <v>0.5</v>
      </c>
      <c r="I112" s="34">
        <f t="shared" si="50"/>
        <v>0.5</v>
      </c>
      <c r="J112" s="34"/>
      <c r="K112" s="15" t="s">
        <v>215</v>
      </c>
      <c r="L112" s="15" t="s">
        <v>213</v>
      </c>
      <c r="M112" s="15" t="s">
        <v>233</v>
      </c>
      <c r="N112" s="15" t="s">
        <v>209</v>
      </c>
      <c r="O112" s="15"/>
      <c r="P112" s="15"/>
      <c r="Q112" s="34"/>
      <c r="R112" s="34"/>
      <c r="S112" s="34"/>
      <c r="T112" s="34"/>
      <c r="U112" s="34"/>
      <c r="V112" s="34"/>
      <c r="W112" s="34" t="str">
        <f t="shared" si="54"/>
        <v/>
      </c>
      <c r="X112" s="34" t="str">
        <f t="shared" si="55"/>
        <v/>
      </c>
      <c r="Y112" s="34" t="str">
        <f t="shared" si="56"/>
        <v/>
      </c>
      <c r="Z112" s="34" t="str">
        <f t="shared" si="57"/>
        <v/>
      </c>
      <c r="AA112" s="34" t="str">
        <f t="shared" si="58"/>
        <v/>
      </c>
      <c r="AB112" s="34" t="str">
        <f t="shared" si="53"/>
        <v/>
      </c>
      <c r="AC112" s="34" t="str">
        <f t="shared" si="59"/>
        <v/>
      </c>
      <c r="AD112" s="34" t="str">
        <f t="shared" si="60"/>
        <v/>
      </c>
      <c r="AE112" s="34" t="str">
        <f t="shared" si="61"/>
        <v>Backup</v>
      </c>
      <c r="AF112" s="34" t="str">
        <f t="shared" si="62"/>
        <v>Best Practice</v>
      </c>
      <c r="AG112" s="34" t="str">
        <f t="shared" si="63"/>
        <v/>
      </c>
      <c r="AH112" s="34" t="str">
        <f t="shared" si="64"/>
        <v/>
      </c>
      <c r="AI112" s="34" t="str">
        <f t="shared" si="69"/>
        <v xml:space="preserve"> </v>
      </c>
      <c r="AJ112" s="34" t="str">
        <f t="shared" si="70"/>
        <v/>
      </c>
      <c r="AK112" s="34" t="str">
        <f t="shared" si="65"/>
        <v/>
      </c>
      <c r="AL112" s="34" t="str">
        <f t="shared" si="66"/>
        <v/>
      </c>
      <c r="AM112" s="34" t="str">
        <f t="shared" si="71"/>
        <v/>
      </c>
      <c r="AN112" s="34" t="str">
        <f t="shared" si="72"/>
        <v/>
      </c>
    </row>
    <row r="113" spans="1:40">
      <c r="A113" s="90">
        <v>1</v>
      </c>
      <c r="B113" s="15" t="s">
        <v>84</v>
      </c>
      <c r="C113" s="217" t="s">
        <v>387</v>
      </c>
      <c r="D113" s="15" t="str">
        <f>'Self-Assessment'!C118</f>
        <v>High Partial</v>
      </c>
      <c r="E113" s="34">
        <f t="shared" si="82"/>
        <v>0.75</v>
      </c>
      <c r="F113" s="52"/>
      <c r="G113" s="34">
        <v>2</v>
      </c>
      <c r="H113" s="34">
        <f t="shared" si="83"/>
        <v>1</v>
      </c>
      <c r="I113" s="34">
        <f t="shared" si="50"/>
        <v>0.75</v>
      </c>
      <c r="J113" s="34"/>
      <c r="K113" s="15" t="s">
        <v>214</v>
      </c>
      <c r="L113" s="15" t="s">
        <v>211</v>
      </c>
      <c r="M113" s="15" t="s">
        <v>214</v>
      </c>
      <c r="N113" s="15" t="s">
        <v>234</v>
      </c>
      <c r="O113" s="15"/>
      <c r="P113" s="15"/>
      <c r="Q113" s="34"/>
      <c r="R113" s="34"/>
      <c r="S113" s="34"/>
      <c r="T113" s="34"/>
      <c r="U113" s="34"/>
      <c r="V113" s="34"/>
      <c r="W113" s="34" t="str">
        <f t="shared" si="54"/>
        <v/>
      </c>
      <c r="X113" s="34" t="str">
        <f t="shared" si="55"/>
        <v/>
      </c>
      <c r="Y113" s="34" t="str">
        <f t="shared" si="56"/>
        <v/>
      </c>
      <c r="Z113" s="34" t="str">
        <f t="shared" si="57"/>
        <v/>
      </c>
      <c r="AA113" s="34" t="str">
        <f t="shared" si="58"/>
        <v/>
      </c>
      <c r="AB113" s="34" t="str">
        <f t="shared" si="53"/>
        <v/>
      </c>
      <c r="AC113" s="34" t="str">
        <f t="shared" si="59"/>
        <v>Security</v>
      </c>
      <c r="AD113" s="34" t="str">
        <f t="shared" si="60"/>
        <v>Procedure</v>
      </c>
      <c r="AE113" s="34" t="str">
        <f t="shared" si="61"/>
        <v/>
      </c>
      <c r="AF113" s="34" t="str">
        <f t="shared" si="62"/>
        <v/>
      </c>
      <c r="AG113" s="34" t="str">
        <f t="shared" si="63"/>
        <v/>
      </c>
      <c r="AH113" s="34" t="str">
        <f t="shared" si="64"/>
        <v/>
      </c>
      <c r="AI113" s="34" t="str">
        <f t="shared" si="69"/>
        <v xml:space="preserve"> </v>
      </c>
      <c r="AJ113" s="34" t="str">
        <f t="shared" si="70"/>
        <v/>
      </c>
      <c r="AK113" s="34" t="str">
        <f t="shared" si="65"/>
        <v/>
      </c>
      <c r="AL113" s="34" t="str">
        <f t="shared" si="66"/>
        <v/>
      </c>
      <c r="AM113" s="34" t="str">
        <f t="shared" si="71"/>
        <v/>
      </c>
      <c r="AN113" s="34" t="str">
        <f t="shared" si="72"/>
        <v/>
      </c>
    </row>
    <row r="114" spans="1:40">
      <c r="A114" s="90">
        <v>1</v>
      </c>
      <c r="B114" s="15" t="s">
        <v>85</v>
      </c>
      <c r="C114" s="217" t="s">
        <v>388</v>
      </c>
      <c r="D114" s="15" t="str">
        <f>'Self-Assessment'!C119</f>
        <v>High Partial</v>
      </c>
      <c r="E114" s="34">
        <f t="shared" si="82"/>
        <v>0.75</v>
      </c>
      <c r="F114" s="52"/>
      <c r="G114" s="34">
        <v>3</v>
      </c>
      <c r="H114" s="34">
        <f t="shared" si="83"/>
        <v>0.5</v>
      </c>
      <c r="I114" s="34">
        <f t="shared" si="50"/>
        <v>0.375</v>
      </c>
      <c r="J114" s="34"/>
      <c r="K114" s="15" t="s">
        <v>214</v>
      </c>
      <c r="L114" s="15" t="s">
        <v>221</v>
      </c>
      <c r="M114" s="15" t="s">
        <v>214</v>
      </c>
      <c r="N114" s="15" t="s">
        <v>222</v>
      </c>
      <c r="O114" s="15" t="s">
        <v>234</v>
      </c>
      <c r="P114" s="15"/>
      <c r="Q114" s="34" t="s">
        <v>218</v>
      </c>
      <c r="R114" s="34" t="str">
        <f t="shared" si="73"/>
        <v/>
      </c>
      <c r="S114" s="34" t="str">
        <f t="shared" si="74"/>
        <v/>
      </c>
      <c r="T114" s="34" t="str">
        <f t="shared" si="75"/>
        <v/>
      </c>
      <c r="U114" s="34" t="str">
        <f t="shared" si="76"/>
        <v>x</v>
      </c>
      <c r="V114" s="34" t="str">
        <f t="shared" si="77"/>
        <v/>
      </c>
      <c r="W114" s="34" t="str">
        <f t="shared" si="54"/>
        <v/>
      </c>
      <c r="X114" s="34" t="str">
        <f t="shared" si="55"/>
        <v/>
      </c>
      <c r="Y114" s="34" t="str">
        <f t="shared" si="56"/>
        <v/>
      </c>
      <c r="Z114" s="34" t="str">
        <f t="shared" si="57"/>
        <v/>
      </c>
      <c r="AA114" s="34" t="str">
        <f t="shared" si="58"/>
        <v/>
      </c>
      <c r="AB114" s="34" t="str">
        <f t="shared" si="53"/>
        <v/>
      </c>
      <c r="AC114" s="34" t="str">
        <f t="shared" si="59"/>
        <v>Security</v>
      </c>
      <c r="AD114" s="34" t="str">
        <f t="shared" si="60"/>
        <v>Threat Intelligence</v>
      </c>
      <c r="AE114" s="34" t="str">
        <f t="shared" si="61"/>
        <v/>
      </c>
      <c r="AF114" s="34" t="str">
        <f t="shared" si="62"/>
        <v/>
      </c>
      <c r="AG114" s="34" t="str">
        <f t="shared" si="63"/>
        <v/>
      </c>
      <c r="AH114" s="34" t="str">
        <f t="shared" si="64"/>
        <v/>
      </c>
      <c r="AI114" s="34" t="str">
        <f t="shared" si="69"/>
        <v xml:space="preserve"> </v>
      </c>
      <c r="AJ114" s="34" t="str">
        <f t="shared" si="70"/>
        <v/>
      </c>
      <c r="AK114" s="34" t="str">
        <f t="shared" si="65"/>
        <v/>
      </c>
      <c r="AL114" s="34" t="str">
        <f t="shared" si="66"/>
        <v/>
      </c>
      <c r="AM114" s="34" t="str">
        <f t="shared" si="71"/>
        <v/>
      </c>
      <c r="AN114" s="34" t="str">
        <f t="shared" si="72"/>
        <v/>
      </c>
    </row>
    <row r="115" spans="1:40">
      <c r="A115" s="90">
        <v>1</v>
      </c>
      <c r="B115" s="15" t="s">
        <v>201</v>
      </c>
      <c r="C115" s="217" t="s">
        <v>474</v>
      </c>
      <c r="D115" s="15" t="str">
        <f>'Self-Assessment'!C120</f>
        <v>Yes</v>
      </c>
      <c r="E115" s="34">
        <f t="shared" si="82"/>
        <v>1</v>
      </c>
      <c r="F115" s="52"/>
      <c r="G115" s="34">
        <v>4</v>
      </c>
      <c r="H115" s="34">
        <f t="shared" si="83"/>
        <v>0.2</v>
      </c>
      <c r="I115" s="34">
        <f t="shared" si="50"/>
        <v>0.2</v>
      </c>
      <c r="J115" s="34"/>
      <c r="K115" s="15" t="s">
        <v>219</v>
      </c>
      <c r="L115" s="15" t="s">
        <v>221</v>
      </c>
      <c r="M115" s="15" t="s">
        <v>214</v>
      </c>
      <c r="N115" s="15" t="s">
        <v>222</v>
      </c>
      <c r="O115" s="15"/>
      <c r="P115" s="15"/>
      <c r="Q115" s="34" t="s">
        <v>218</v>
      </c>
      <c r="R115" s="34" t="str">
        <f t="shared" si="73"/>
        <v/>
      </c>
      <c r="S115" s="34" t="str">
        <f t="shared" si="74"/>
        <v/>
      </c>
      <c r="T115" s="34" t="str">
        <f t="shared" si="75"/>
        <v/>
      </c>
      <c r="U115" s="34" t="str">
        <f t="shared" si="76"/>
        <v/>
      </c>
      <c r="V115" s="34" t="str">
        <f t="shared" si="77"/>
        <v>x</v>
      </c>
      <c r="W115" s="34" t="str">
        <f t="shared" si="54"/>
        <v/>
      </c>
      <c r="X115" s="34" t="str">
        <f t="shared" si="55"/>
        <v/>
      </c>
      <c r="Y115" s="34" t="str">
        <f t="shared" si="56"/>
        <v/>
      </c>
      <c r="Z115" s="34" t="str">
        <f t="shared" si="57"/>
        <v/>
      </c>
      <c r="AA115" s="34" t="str">
        <f t="shared" si="58"/>
        <v/>
      </c>
      <c r="AB115" s="34" t="str">
        <f t="shared" si="53"/>
        <v/>
      </c>
      <c r="AC115" s="34" t="str">
        <f t="shared" si="59"/>
        <v/>
      </c>
      <c r="AD115" s="34" t="str">
        <f t="shared" si="60"/>
        <v/>
      </c>
      <c r="AE115" s="34" t="str">
        <f t="shared" si="61"/>
        <v>Documentation</v>
      </c>
      <c r="AF115" s="34" t="str">
        <f t="shared" si="62"/>
        <v>Threat Intelligence</v>
      </c>
      <c r="AG115" s="34" t="str">
        <f t="shared" si="63"/>
        <v/>
      </c>
      <c r="AH115" s="34" t="str">
        <f t="shared" si="64"/>
        <v/>
      </c>
      <c r="AI115" s="34" t="str">
        <f t="shared" si="69"/>
        <v xml:space="preserve"> </v>
      </c>
      <c r="AJ115" s="34" t="str">
        <f t="shared" si="70"/>
        <v/>
      </c>
      <c r="AK115" s="34" t="str">
        <f t="shared" si="65"/>
        <v/>
      </c>
      <c r="AL115" s="34" t="str">
        <f t="shared" si="66"/>
        <v/>
      </c>
      <c r="AM115" s="34" t="str">
        <f t="shared" si="71"/>
        <v/>
      </c>
      <c r="AN115" s="34" t="str">
        <f t="shared" si="72"/>
        <v/>
      </c>
    </row>
    <row r="116" spans="1:40">
      <c r="A116" s="90">
        <v>1</v>
      </c>
      <c r="B116" s="15" t="s">
        <v>86</v>
      </c>
      <c r="C116" s="217" t="s">
        <v>389</v>
      </c>
      <c r="D116" s="15" t="str">
        <f>'Self-Assessment'!C121</f>
        <v>High Partial</v>
      </c>
      <c r="E116" s="34">
        <f t="shared" si="82"/>
        <v>0.75</v>
      </c>
      <c r="F116" s="52"/>
      <c r="G116" s="34">
        <v>4</v>
      </c>
      <c r="H116" s="34">
        <f t="shared" si="83"/>
        <v>0.2</v>
      </c>
      <c r="I116" s="34">
        <f t="shared" si="50"/>
        <v>0.15000000000000002</v>
      </c>
      <c r="J116" s="34"/>
      <c r="K116" s="15" t="s">
        <v>219</v>
      </c>
      <c r="L116" s="15" t="s">
        <v>221</v>
      </c>
      <c r="M116" s="15" t="s">
        <v>214</v>
      </c>
      <c r="N116" s="15" t="s">
        <v>222</v>
      </c>
      <c r="O116" s="15"/>
      <c r="P116" s="15"/>
      <c r="Q116" s="34"/>
      <c r="R116" s="34"/>
      <c r="S116" s="34"/>
      <c r="T116" s="34"/>
      <c r="U116" s="34"/>
      <c r="V116" s="34"/>
      <c r="W116" s="34" t="str">
        <f t="shared" si="54"/>
        <v/>
      </c>
      <c r="X116" s="34" t="str">
        <f t="shared" si="55"/>
        <v/>
      </c>
      <c r="Y116" s="34" t="str">
        <f t="shared" si="56"/>
        <v/>
      </c>
      <c r="Z116" s="34" t="str">
        <f t="shared" si="57"/>
        <v/>
      </c>
      <c r="AA116" s="34" t="str">
        <f t="shared" si="58"/>
        <v/>
      </c>
      <c r="AB116" s="34" t="str">
        <f t="shared" si="53"/>
        <v/>
      </c>
      <c r="AC116" s="34" t="str">
        <f t="shared" si="59"/>
        <v>Documentation</v>
      </c>
      <c r="AD116" s="34" t="str">
        <f t="shared" si="60"/>
        <v>Threat Intelligence</v>
      </c>
      <c r="AE116" s="34" t="str">
        <f t="shared" si="61"/>
        <v/>
      </c>
      <c r="AF116" s="34" t="str">
        <f t="shared" si="62"/>
        <v/>
      </c>
      <c r="AG116" s="34" t="str">
        <f t="shared" si="63"/>
        <v/>
      </c>
      <c r="AH116" s="34" t="str">
        <f t="shared" si="64"/>
        <v/>
      </c>
      <c r="AI116" s="34" t="str">
        <f t="shared" si="69"/>
        <v xml:space="preserve"> </v>
      </c>
      <c r="AJ116" s="34" t="str">
        <f t="shared" si="70"/>
        <v/>
      </c>
      <c r="AK116" s="34" t="str">
        <f t="shared" si="65"/>
        <v/>
      </c>
      <c r="AL116" s="34" t="str">
        <f t="shared" si="66"/>
        <v/>
      </c>
      <c r="AM116" s="34" t="str">
        <f t="shared" si="71"/>
        <v/>
      </c>
      <c r="AN116" s="34" t="str">
        <f t="shared" si="72"/>
        <v/>
      </c>
    </row>
    <row r="117" spans="1:40">
      <c r="A117" s="90">
        <v>1</v>
      </c>
      <c r="B117" s="15" t="s">
        <v>87</v>
      </c>
      <c r="C117" s="217" t="s">
        <v>390</v>
      </c>
      <c r="D117" s="15" t="str">
        <f>'Self-Assessment'!C122</f>
        <v>High Partial</v>
      </c>
      <c r="E117" s="34">
        <f t="shared" si="82"/>
        <v>0.75</v>
      </c>
      <c r="F117" s="52"/>
      <c r="G117" s="34">
        <v>2</v>
      </c>
      <c r="H117" s="34">
        <f t="shared" si="83"/>
        <v>1</v>
      </c>
      <c r="I117" s="34">
        <f t="shared" ref="I117:I180" si="84">E117*H117</f>
        <v>0.75</v>
      </c>
      <c r="J117" s="34"/>
      <c r="K117" s="15" t="s">
        <v>211</v>
      </c>
      <c r="L117" s="15" t="s">
        <v>213</v>
      </c>
      <c r="M117" s="15" t="s">
        <v>214</v>
      </c>
      <c r="N117" s="15"/>
      <c r="O117" s="15"/>
      <c r="P117" s="15"/>
      <c r="Q117" s="34" t="s">
        <v>218</v>
      </c>
      <c r="R117" s="34" t="str">
        <f t="shared" si="73"/>
        <v/>
      </c>
      <c r="S117" s="34" t="str">
        <f t="shared" si="74"/>
        <v/>
      </c>
      <c r="T117" s="34" t="str">
        <f t="shared" si="75"/>
        <v/>
      </c>
      <c r="U117" s="34" t="str">
        <f t="shared" si="76"/>
        <v>x</v>
      </c>
      <c r="V117" s="34" t="str">
        <f t="shared" si="77"/>
        <v/>
      </c>
      <c r="W117" s="34" t="str">
        <f t="shared" si="54"/>
        <v/>
      </c>
      <c r="X117" s="34" t="str">
        <f t="shared" si="55"/>
        <v/>
      </c>
      <c r="Y117" s="34" t="str">
        <f t="shared" si="56"/>
        <v/>
      </c>
      <c r="Z117" s="34" t="str">
        <f t="shared" si="57"/>
        <v/>
      </c>
      <c r="AA117" s="34" t="str">
        <f t="shared" si="58"/>
        <v/>
      </c>
      <c r="AB117" s="34" t="str">
        <f t="shared" si="53"/>
        <v/>
      </c>
      <c r="AC117" s="34" t="str">
        <f t="shared" si="59"/>
        <v>Procedure</v>
      </c>
      <c r="AD117" s="34" t="str">
        <f t="shared" si="60"/>
        <v>Best Practice</v>
      </c>
      <c r="AE117" s="34" t="str">
        <f t="shared" si="61"/>
        <v/>
      </c>
      <c r="AF117" s="34" t="str">
        <f t="shared" si="62"/>
        <v/>
      </c>
      <c r="AG117" s="34" t="str">
        <f t="shared" si="63"/>
        <v/>
      </c>
      <c r="AH117" s="34" t="str">
        <f t="shared" si="64"/>
        <v/>
      </c>
      <c r="AI117" s="34" t="str">
        <f t="shared" si="69"/>
        <v xml:space="preserve"> </v>
      </c>
      <c r="AJ117" s="34" t="str">
        <f t="shared" si="70"/>
        <v/>
      </c>
      <c r="AK117" s="34" t="str">
        <f t="shared" si="65"/>
        <v/>
      </c>
      <c r="AL117" s="34" t="str">
        <f t="shared" si="66"/>
        <v/>
      </c>
      <c r="AM117" s="34" t="str">
        <f t="shared" si="71"/>
        <v/>
      </c>
      <c r="AN117" s="34" t="str">
        <f t="shared" si="72"/>
        <v/>
      </c>
    </row>
    <row r="118" spans="1:40">
      <c r="A118" s="90">
        <v>1</v>
      </c>
      <c r="B118" s="15" t="s">
        <v>181</v>
      </c>
      <c r="C118" s="217" t="s">
        <v>391</v>
      </c>
      <c r="D118" s="15" t="str">
        <f>'Self-Assessment'!C123</f>
        <v>Yes</v>
      </c>
      <c r="E118" s="34">
        <f t="shared" si="82"/>
        <v>1</v>
      </c>
      <c r="F118" s="52"/>
      <c r="G118" s="34">
        <v>2</v>
      </c>
      <c r="H118" s="34">
        <f t="shared" si="83"/>
        <v>1</v>
      </c>
      <c r="I118" s="34">
        <f t="shared" si="84"/>
        <v>1</v>
      </c>
      <c r="J118" s="34"/>
      <c r="K118" s="15" t="s">
        <v>211</v>
      </c>
      <c r="L118" s="15" t="s">
        <v>213</v>
      </c>
      <c r="M118" s="15" t="s">
        <v>214</v>
      </c>
      <c r="N118" s="15" t="s">
        <v>234</v>
      </c>
      <c r="O118" s="15" t="s">
        <v>209</v>
      </c>
      <c r="P118" s="15"/>
      <c r="Q118" s="34"/>
      <c r="R118" s="34"/>
      <c r="S118" s="34"/>
      <c r="T118" s="34"/>
      <c r="U118" s="34"/>
      <c r="V118" s="34"/>
      <c r="W118" s="34" t="str">
        <f t="shared" si="54"/>
        <v/>
      </c>
      <c r="X118" s="34" t="str">
        <f t="shared" si="55"/>
        <v/>
      </c>
      <c r="Y118" s="34" t="str">
        <f t="shared" si="56"/>
        <v/>
      </c>
      <c r="Z118" s="34" t="str">
        <f t="shared" si="57"/>
        <v/>
      </c>
      <c r="AA118" s="34" t="str">
        <f t="shared" si="58"/>
        <v/>
      </c>
      <c r="AB118" s="34" t="str">
        <f t="shared" si="53"/>
        <v/>
      </c>
      <c r="AC118" s="34" t="str">
        <f t="shared" si="59"/>
        <v/>
      </c>
      <c r="AD118" s="34" t="str">
        <f t="shared" si="60"/>
        <v/>
      </c>
      <c r="AE118" s="34" t="str">
        <f t="shared" si="61"/>
        <v>Procedure</v>
      </c>
      <c r="AF118" s="34" t="str">
        <f t="shared" si="62"/>
        <v>Best Practice</v>
      </c>
      <c r="AG118" s="34" t="str">
        <f t="shared" si="63"/>
        <v/>
      </c>
      <c r="AH118" s="34" t="str">
        <f t="shared" si="64"/>
        <v/>
      </c>
      <c r="AI118" s="34" t="str">
        <f t="shared" si="69"/>
        <v xml:space="preserve"> </v>
      </c>
      <c r="AJ118" s="34" t="str">
        <f t="shared" si="70"/>
        <v/>
      </c>
      <c r="AK118" s="34" t="str">
        <f t="shared" si="65"/>
        <v/>
      </c>
      <c r="AL118" s="34" t="str">
        <f t="shared" si="66"/>
        <v/>
      </c>
      <c r="AM118" s="34" t="str">
        <f t="shared" si="71"/>
        <v/>
      </c>
      <c r="AN118" s="34" t="str">
        <f t="shared" si="72"/>
        <v/>
      </c>
    </row>
    <row r="119" spans="1:40">
      <c r="A119" s="90">
        <v>1</v>
      </c>
      <c r="B119" s="15" t="s">
        <v>174</v>
      </c>
      <c r="C119" s="217" t="s">
        <v>392</v>
      </c>
      <c r="D119" s="15" t="str">
        <f>'Self-Assessment'!C124</f>
        <v>Yes</v>
      </c>
      <c r="E119" s="34">
        <f t="shared" si="82"/>
        <v>1</v>
      </c>
      <c r="F119" s="52"/>
      <c r="G119" s="34">
        <v>1</v>
      </c>
      <c r="H119" s="34">
        <f t="shared" si="83"/>
        <v>1.2</v>
      </c>
      <c r="I119" s="34">
        <f t="shared" si="84"/>
        <v>1.2</v>
      </c>
      <c r="J119" s="34"/>
      <c r="K119" s="15" t="s">
        <v>214</v>
      </c>
      <c r="L119" s="15" t="s">
        <v>211</v>
      </c>
      <c r="M119" s="15" t="s">
        <v>214</v>
      </c>
      <c r="N119" s="15" t="s">
        <v>222</v>
      </c>
      <c r="O119" s="15"/>
      <c r="P119" s="15"/>
      <c r="Q119" s="34"/>
      <c r="R119" s="34"/>
      <c r="S119" s="34"/>
      <c r="T119" s="34"/>
      <c r="U119" s="34"/>
      <c r="V119" s="34"/>
      <c r="W119" s="34" t="str">
        <f t="shared" si="54"/>
        <v/>
      </c>
      <c r="X119" s="34" t="str">
        <f t="shared" si="55"/>
        <v/>
      </c>
      <c r="Y119" s="34" t="str">
        <f t="shared" si="56"/>
        <v/>
      </c>
      <c r="Z119" s="34" t="str">
        <f t="shared" si="57"/>
        <v/>
      </c>
      <c r="AA119" s="34" t="str">
        <f t="shared" si="58"/>
        <v/>
      </c>
      <c r="AB119" s="34" t="str">
        <f t="shared" si="53"/>
        <v/>
      </c>
      <c r="AC119" s="34" t="str">
        <f t="shared" si="59"/>
        <v/>
      </c>
      <c r="AD119" s="34" t="str">
        <f t="shared" si="60"/>
        <v/>
      </c>
      <c r="AE119" s="34" t="str">
        <f t="shared" si="61"/>
        <v>Security</v>
      </c>
      <c r="AF119" s="34" t="str">
        <f t="shared" si="62"/>
        <v>Procedure</v>
      </c>
      <c r="AG119" s="34" t="str">
        <f t="shared" si="63"/>
        <v/>
      </c>
      <c r="AH119" s="34" t="str">
        <f t="shared" si="64"/>
        <v/>
      </c>
      <c r="AI119" s="34" t="str">
        <f t="shared" si="69"/>
        <v xml:space="preserve"> </v>
      </c>
      <c r="AJ119" s="34" t="str">
        <f t="shared" si="70"/>
        <v/>
      </c>
      <c r="AK119" s="34" t="str">
        <f t="shared" si="65"/>
        <v/>
      </c>
      <c r="AL119" s="34" t="str">
        <f t="shared" si="66"/>
        <v/>
      </c>
      <c r="AM119" s="34" t="str">
        <f t="shared" si="71"/>
        <v/>
      </c>
      <c r="AN119" s="34" t="str">
        <f t="shared" si="72"/>
        <v/>
      </c>
    </row>
    <row r="120" spans="1:40">
      <c r="A120" s="90">
        <v>1</v>
      </c>
      <c r="B120" s="15" t="s">
        <v>167</v>
      </c>
      <c r="C120" s="217" t="s">
        <v>393</v>
      </c>
      <c r="D120" s="15" t="str">
        <f>'Self-Assessment'!C125</f>
        <v>Yes</v>
      </c>
      <c r="E120" s="34">
        <f t="shared" si="82"/>
        <v>1</v>
      </c>
      <c r="F120" s="52"/>
      <c r="G120" s="34">
        <v>1</v>
      </c>
      <c r="H120" s="34">
        <f t="shared" si="83"/>
        <v>1.2</v>
      </c>
      <c r="I120" s="34">
        <f t="shared" si="84"/>
        <v>1.2</v>
      </c>
      <c r="J120" s="34"/>
      <c r="K120" s="15" t="s">
        <v>214</v>
      </c>
      <c r="L120" s="15" t="s">
        <v>221</v>
      </c>
      <c r="M120" s="15" t="s">
        <v>214</v>
      </c>
      <c r="N120" s="15" t="s">
        <v>222</v>
      </c>
      <c r="O120" s="15"/>
      <c r="P120" s="15"/>
      <c r="Q120" s="34" t="s">
        <v>218</v>
      </c>
      <c r="R120" s="34" t="str">
        <f t="shared" si="73"/>
        <v/>
      </c>
      <c r="S120" s="34" t="str">
        <f t="shared" si="74"/>
        <v/>
      </c>
      <c r="T120" s="34" t="str">
        <f t="shared" si="75"/>
        <v/>
      </c>
      <c r="U120" s="34" t="str">
        <f t="shared" si="76"/>
        <v/>
      </c>
      <c r="V120" s="34" t="str">
        <f t="shared" si="77"/>
        <v>x</v>
      </c>
      <c r="W120" s="34" t="str">
        <f t="shared" si="54"/>
        <v/>
      </c>
      <c r="X120" s="34" t="str">
        <f t="shared" si="55"/>
        <v/>
      </c>
      <c r="Y120" s="34" t="str">
        <f t="shared" si="56"/>
        <v/>
      </c>
      <c r="Z120" s="34" t="str">
        <f t="shared" si="57"/>
        <v/>
      </c>
      <c r="AA120" s="34" t="str">
        <f t="shared" si="58"/>
        <v/>
      </c>
      <c r="AB120" s="34" t="str">
        <f t="shared" si="53"/>
        <v/>
      </c>
      <c r="AC120" s="34" t="str">
        <f t="shared" si="59"/>
        <v/>
      </c>
      <c r="AD120" s="34" t="str">
        <f t="shared" si="60"/>
        <v/>
      </c>
      <c r="AE120" s="34" t="str">
        <f t="shared" si="61"/>
        <v>Security</v>
      </c>
      <c r="AF120" s="34" t="str">
        <f t="shared" si="62"/>
        <v>Threat Intelligence</v>
      </c>
      <c r="AG120" s="34" t="str">
        <f t="shared" si="63"/>
        <v/>
      </c>
      <c r="AH120" s="34" t="str">
        <f t="shared" si="64"/>
        <v/>
      </c>
      <c r="AI120" s="34" t="str">
        <f t="shared" si="69"/>
        <v xml:space="preserve"> </v>
      </c>
      <c r="AJ120" s="34" t="str">
        <f t="shared" si="70"/>
        <v/>
      </c>
      <c r="AK120" s="34" t="str">
        <f t="shared" si="65"/>
        <v/>
      </c>
      <c r="AL120" s="34" t="str">
        <f t="shared" si="66"/>
        <v/>
      </c>
      <c r="AM120" s="34" t="str">
        <f t="shared" si="71"/>
        <v/>
      </c>
      <c r="AN120" s="34" t="str">
        <f t="shared" si="72"/>
        <v/>
      </c>
    </row>
    <row r="121" spans="1:40">
      <c r="A121" s="90">
        <v>1</v>
      </c>
      <c r="B121" s="15" t="s">
        <v>175</v>
      </c>
      <c r="C121" s="217" t="s">
        <v>475</v>
      </c>
      <c r="D121" s="15" t="str">
        <f>'Self-Assessment'!C126</f>
        <v>Yes</v>
      </c>
      <c r="E121" s="34">
        <f t="shared" si="82"/>
        <v>1</v>
      </c>
      <c r="F121" s="52"/>
      <c r="G121" s="34">
        <v>2</v>
      </c>
      <c r="H121" s="34">
        <f t="shared" si="83"/>
        <v>1</v>
      </c>
      <c r="I121" s="34">
        <f t="shared" si="84"/>
        <v>1</v>
      </c>
      <c r="J121" s="34"/>
      <c r="K121" s="15" t="s">
        <v>214</v>
      </c>
      <c r="L121" s="15" t="s">
        <v>213</v>
      </c>
      <c r="M121" s="15" t="s">
        <v>214</v>
      </c>
      <c r="N121" s="15" t="s">
        <v>222</v>
      </c>
      <c r="O121" s="15"/>
      <c r="P121" s="15"/>
      <c r="Q121" s="34" t="s">
        <v>218</v>
      </c>
      <c r="R121" s="34" t="str">
        <f t="shared" si="73"/>
        <v/>
      </c>
      <c r="S121" s="34" t="str">
        <f t="shared" si="74"/>
        <v/>
      </c>
      <c r="T121" s="34" t="str">
        <f t="shared" si="75"/>
        <v/>
      </c>
      <c r="U121" s="34" t="str">
        <f t="shared" si="76"/>
        <v/>
      </c>
      <c r="V121" s="34" t="str">
        <f t="shared" si="77"/>
        <v>x</v>
      </c>
      <c r="W121" s="34" t="str">
        <f t="shared" si="54"/>
        <v/>
      </c>
      <c r="X121" s="34" t="str">
        <f t="shared" si="55"/>
        <v/>
      </c>
      <c r="Y121" s="34" t="str">
        <f t="shared" si="56"/>
        <v/>
      </c>
      <c r="Z121" s="34" t="str">
        <f t="shared" si="57"/>
        <v/>
      </c>
      <c r="AA121" s="34" t="str">
        <f t="shared" si="58"/>
        <v/>
      </c>
      <c r="AB121" s="34" t="str">
        <f t="shared" si="53"/>
        <v/>
      </c>
      <c r="AC121" s="34" t="str">
        <f t="shared" si="59"/>
        <v/>
      </c>
      <c r="AD121" s="34" t="str">
        <f t="shared" si="60"/>
        <v/>
      </c>
      <c r="AE121" s="34" t="str">
        <f t="shared" si="61"/>
        <v>Security</v>
      </c>
      <c r="AF121" s="34" t="str">
        <f t="shared" si="62"/>
        <v>Best Practice</v>
      </c>
      <c r="AG121" s="34" t="str">
        <f t="shared" si="63"/>
        <v/>
      </c>
      <c r="AH121" s="34" t="str">
        <f t="shared" si="64"/>
        <v/>
      </c>
      <c r="AI121" s="34" t="str">
        <f t="shared" si="69"/>
        <v xml:space="preserve"> </v>
      </c>
      <c r="AJ121" s="34" t="str">
        <f t="shared" si="70"/>
        <v/>
      </c>
      <c r="AK121" s="34" t="str">
        <f t="shared" si="65"/>
        <v/>
      </c>
      <c r="AL121" s="34" t="str">
        <f t="shared" si="66"/>
        <v/>
      </c>
      <c r="AM121" s="34" t="str">
        <f t="shared" si="71"/>
        <v/>
      </c>
      <c r="AN121" s="34" t="str">
        <f t="shared" si="72"/>
        <v/>
      </c>
    </row>
    <row r="122" spans="1:40">
      <c r="A122" s="90">
        <v>1</v>
      </c>
      <c r="B122" s="15" t="s">
        <v>56</v>
      </c>
      <c r="C122" s="217" t="s">
        <v>394</v>
      </c>
      <c r="D122" s="15" t="str">
        <f>'Self-Assessment'!C127</f>
        <v>Yes</v>
      </c>
      <c r="E122" s="34">
        <f t="shared" si="82"/>
        <v>1</v>
      </c>
      <c r="F122" s="52"/>
      <c r="G122" s="34">
        <v>3</v>
      </c>
      <c r="H122" s="34">
        <f t="shared" si="83"/>
        <v>0.5</v>
      </c>
      <c r="I122" s="34">
        <f t="shared" si="84"/>
        <v>0.5</v>
      </c>
      <c r="J122" s="34"/>
      <c r="K122" s="15" t="s">
        <v>213</v>
      </c>
      <c r="L122" s="15" t="s">
        <v>211</v>
      </c>
      <c r="M122" s="15" t="s">
        <v>225</v>
      </c>
      <c r="N122" s="15" t="s">
        <v>209</v>
      </c>
      <c r="O122" s="15" t="s">
        <v>210</v>
      </c>
      <c r="P122" s="15"/>
      <c r="Q122" s="34"/>
      <c r="R122" s="34"/>
      <c r="S122" s="34"/>
      <c r="T122" s="34"/>
      <c r="U122" s="34"/>
      <c r="V122" s="34"/>
      <c r="W122" s="34" t="str">
        <f t="shared" si="54"/>
        <v/>
      </c>
      <c r="X122" s="34" t="str">
        <f t="shared" si="55"/>
        <v/>
      </c>
      <c r="Y122" s="34" t="str">
        <f t="shared" si="56"/>
        <v/>
      </c>
      <c r="Z122" s="34" t="str">
        <f t="shared" si="57"/>
        <v/>
      </c>
      <c r="AA122" s="34" t="str">
        <f t="shared" si="58"/>
        <v/>
      </c>
      <c r="AB122" s="34" t="str">
        <f t="shared" si="53"/>
        <v/>
      </c>
      <c r="AC122" s="34" t="str">
        <f t="shared" si="59"/>
        <v/>
      </c>
      <c r="AD122" s="34" t="str">
        <f t="shared" si="60"/>
        <v/>
      </c>
      <c r="AE122" s="34" t="str">
        <f t="shared" si="61"/>
        <v>Best Practice</v>
      </c>
      <c r="AF122" s="34" t="str">
        <f t="shared" si="62"/>
        <v>Procedure</v>
      </c>
      <c r="AG122" s="34" t="str">
        <f t="shared" si="63"/>
        <v/>
      </c>
      <c r="AH122" s="34" t="str">
        <f t="shared" si="64"/>
        <v/>
      </c>
      <c r="AI122" s="34" t="str">
        <f t="shared" si="69"/>
        <v xml:space="preserve"> </v>
      </c>
      <c r="AJ122" s="34" t="str">
        <f t="shared" si="70"/>
        <v/>
      </c>
      <c r="AK122" s="34" t="str">
        <f t="shared" si="65"/>
        <v/>
      </c>
      <c r="AL122" s="34" t="str">
        <f t="shared" si="66"/>
        <v/>
      </c>
      <c r="AM122" s="34" t="str">
        <f t="shared" si="71"/>
        <v/>
      </c>
      <c r="AN122" s="34" t="str">
        <f t="shared" si="72"/>
        <v/>
      </c>
    </row>
    <row r="123" spans="1:40">
      <c r="A123" s="90">
        <v>1</v>
      </c>
      <c r="B123" s="15" t="s">
        <v>296</v>
      </c>
      <c r="C123" s="217" t="s">
        <v>395</v>
      </c>
      <c r="D123" s="15" t="str">
        <f>'Self-Assessment'!C128</f>
        <v>Partially</v>
      </c>
      <c r="E123" s="34">
        <f t="shared" si="82"/>
        <v>0.5</v>
      </c>
      <c r="F123" s="52"/>
      <c r="G123" s="34">
        <v>2</v>
      </c>
      <c r="H123" s="34">
        <f t="shared" si="83"/>
        <v>1</v>
      </c>
      <c r="I123" s="34">
        <f t="shared" si="84"/>
        <v>0.5</v>
      </c>
      <c r="J123" s="34"/>
      <c r="K123" s="15" t="s">
        <v>214</v>
      </c>
      <c r="L123" s="15" t="s">
        <v>221</v>
      </c>
      <c r="M123" s="15" t="s">
        <v>214</v>
      </c>
      <c r="N123" s="15" t="s">
        <v>234</v>
      </c>
      <c r="O123" s="15"/>
      <c r="P123" s="15"/>
      <c r="Q123" s="34"/>
      <c r="R123" s="34"/>
      <c r="S123" s="34"/>
      <c r="T123" s="34"/>
      <c r="U123" s="34"/>
      <c r="V123" s="34"/>
      <c r="W123" s="34" t="str">
        <f t="shared" si="54"/>
        <v/>
      </c>
      <c r="X123" s="34" t="str">
        <f t="shared" si="55"/>
        <v/>
      </c>
      <c r="Y123" s="34" t="str">
        <f t="shared" si="56"/>
        <v/>
      </c>
      <c r="Z123" s="34" t="str">
        <f t="shared" si="57"/>
        <v/>
      </c>
      <c r="AA123" s="34" t="str">
        <f t="shared" si="58"/>
        <v>Security</v>
      </c>
      <c r="AB123" s="34" t="str">
        <f t="shared" si="53"/>
        <v>Threat Intelligence</v>
      </c>
      <c r="AC123" s="34" t="str">
        <f t="shared" si="59"/>
        <v/>
      </c>
      <c r="AD123" s="34" t="str">
        <f t="shared" si="60"/>
        <v/>
      </c>
      <c r="AE123" s="34" t="str">
        <f t="shared" si="61"/>
        <v/>
      </c>
      <c r="AF123" s="34" t="str">
        <f t="shared" si="62"/>
        <v/>
      </c>
      <c r="AG123" s="34" t="str">
        <f t="shared" si="63"/>
        <v/>
      </c>
      <c r="AH123" s="34" t="str">
        <f t="shared" si="64"/>
        <v/>
      </c>
      <c r="AI123" s="34" t="str">
        <f t="shared" si="69"/>
        <v xml:space="preserve"> </v>
      </c>
      <c r="AJ123" s="34" t="str">
        <f t="shared" si="70"/>
        <v/>
      </c>
      <c r="AK123" s="34" t="str">
        <f t="shared" si="65"/>
        <v>Qradar</v>
      </c>
      <c r="AL123" s="34">
        <f t="shared" si="66"/>
        <v>0</v>
      </c>
      <c r="AM123" s="34" t="str">
        <f t="shared" si="71"/>
        <v/>
      </c>
      <c r="AN123" s="34" t="str">
        <f t="shared" si="72"/>
        <v/>
      </c>
    </row>
    <row r="124" spans="1:40">
      <c r="A124" s="90"/>
      <c r="B124" s="15"/>
      <c r="C124" s="15"/>
      <c r="D124" s="15"/>
      <c r="E124" s="34"/>
      <c r="F124" s="52"/>
      <c r="G124" s="34"/>
      <c r="H124" s="34"/>
      <c r="I124" s="34"/>
      <c r="J124" s="34"/>
      <c r="K124" s="15"/>
      <c r="L124" s="15"/>
      <c r="M124" s="15"/>
      <c r="N124" s="15"/>
      <c r="O124" s="15"/>
      <c r="P124" s="15"/>
      <c r="Q124" s="34"/>
      <c r="R124" s="34"/>
      <c r="S124" s="34"/>
      <c r="T124" s="34"/>
      <c r="U124" s="34"/>
      <c r="V124" s="34"/>
      <c r="W124" s="34" t="str">
        <f t="shared" si="54"/>
        <v/>
      </c>
      <c r="X124" s="34" t="str">
        <f t="shared" si="55"/>
        <v/>
      </c>
      <c r="Y124" s="34" t="str">
        <f t="shared" si="56"/>
        <v/>
      </c>
      <c r="Z124" s="34" t="str">
        <f t="shared" si="57"/>
        <v/>
      </c>
      <c r="AA124" s="34" t="str">
        <f t="shared" si="58"/>
        <v/>
      </c>
      <c r="AB124" s="34" t="str">
        <f t="shared" si="53"/>
        <v/>
      </c>
      <c r="AC124" s="34" t="str">
        <f t="shared" si="59"/>
        <v/>
      </c>
      <c r="AD124" s="34" t="str">
        <f t="shared" si="60"/>
        <v/>
      </c>
      <c r="AE124" s="34" t="str">
        <f t="shared" si="61"/>
        <v/>
      </c>
      <c r="AF124" s="34" t="str">
        <f t="shared" si="62"/>
        <v/>
      </c>
      <c r="AG124" s="34" t="str">
        <f t="shared" si="63"/>
        <v/>
      </c>
      <c r="AH124" s="34" t="str">
        <f t="shared" si="64"/>
        <v/>
      </c>
      <c r="AI124" s="34" t="str">
        <f t="shared" si="69"/>
        <v xml:space="preserve"> </v>
      </c>
      <c r="AJ124" s="34" t="str">
        <f t="shared" si="70"/>
        <v/>
      </c>
      <c r="AK124" s="34" t="str">
        <f t="shared" si="65"/>
        <v/>
      </c>
      <c r="AL124" s="34" t="str">
        <f t="shared" si="66"/>
        <v/>
      </c>
      <c r="AM124" s="34" t="str">
        <f t="shared" si="71"/>
        <v/>
      </c>
      <c r="AN124" s="34" t="str">
        <f t="shared" si="72"/>
        <v/>
      </c>
    </row>
    <row r="125" spans="1:40">
      <c r="A125" s="89"/>
      <c r="B125" s="14" t="s">
        <v>88</v>
      </c>
      <c r="C125" s="14"/>
      <c r="D125" s="14"/>
      <c r="E125" s="33"/>
      <c r="F125" s="60">
        <f>SUM(E126:E136)/COUNTA(E126:E136)*10</f>
        <v>7.2727272727272734</v>
      </c>
      <c r="G125" s="33"/>
      <c r="H125" s="33">
        <f>SUM(H126:H136)</f>
        <v>9.5</v>
      </c>
      <c r="I125" s="33">
        <f>SUM(I126:I136)</f>
        <v>7.2500000000000009</v>
      </c>
      <c r="J125" s="98">
        <f>(I125/H125)*10</f>
        <v>7.6315789473684212</v>
      </c>
      <c r="K125" s="14"/>
      <c r="L125" s="14"/>
      <c r="M125" s="14"/>
      <c r="N125" s="14"/>
      <c r="O125" s="14"/>
      <c r="P125" s="14"/>
      <c r="Q125" s="33"/>
      <c r="R125" s="33"/>
      <c r="S125" s="33"/>
      <c r="T125" s="33"/>
      <c r="U125" s="33"/>
      <c r="V125" s="33"/>
      <c r="W125" s="33" t="str">
        <f t="shared" si="54"/>
        <v/>
      </c>
      <c r="X125" s="33" t="str">
        <f t="shared" si="55"/>
        <v/>
      </c>
      <c r="Y125" s="33" t="str">
        <f t="shared" si="56"/>
        <v/>
      </c>
      <c r="Z125" s="33" t="str">
        <f t="shared" si="57"/>
        <v/>
      </c>
      <c r="AA125" s="33" t="str">
        <f t="shared" si="58"/>
        <v/>
      </c>
      <c r="AB125" s="33" t="str">
        <f t="shared" si="53"/>
        <v/>
      </c>
      <c r="AC125" s="33" t="str">
        <f t="shared" si="59"/>
        <v/>
      </c>
      <c r="AD125" s="33" t="str">
        <f t="shared" si="60"/>
        <v/>
      </c>
      <c r="AE125" s="33" t="str">
        <f t="shared" si="61"/>
        <v/>
      </c>
      <c r="AF125" s="33" t="str">
        <f t="shared" si="62"/>
        <v/>
      </c>
      <c r="AG125" s="33" t="str">
        <f t="shared" si="63"/>
        <v/>
      </c>
      <c r="AH125" s="33" t="str">
        <f t="shared" si="64"/>
        <v/>
      </c>
      <c r="AI125" s="33" t="str">
        <f t="shared" si="69"/>
        <v xml:space="preserve"> </v>
      </c>
      <c r="AJ125" s="33" t="str">
        <f t="shared" si="70"/>
        <v/>
      </c>
      <c r="AK125" s="33" t="str">
        <f t="shared" si="65"/>
        <v/>
      </c>
      <c r="AL125" s="33" t="str">
        <f t="shared" si="66"/>
        <v/>
      </c>
      <c r="AM125" s="33" t="str">
        <f t="shared" si="71"/>
        <v/>
      </c>
      <c r="AN125" s="33" t="str">
        <f t="shared" si="72"/>
        <v/>
      </c>
    </row>
    <row r="126" spans="1:40">
      <c r="A126" s="90">
        <v>1</v>
      </c>
      <c r="B126" s="15" t="s">
        <v>176</v>
      </c>
      <c r="C126" s="217" t="s">
        <v>396</v>
      </c>
      <c r="D126" s="15" t="str">
        <f>'Self-Assessment'!C131</f>
        <v>Partially</v>
      </c>
      <c r="E126" s="34">
        <f t="shared" ref="E126:E136" si="85">IF(D126="No",0,IF(D126="Yes",1,IF(D126="Partially",0.5,IF(D126="Low Partial", 0.25,IF(D126="High Partial", 0.75," ")))))</f>
        <v>0.5</v>
      </c>
      <c r="F126" s="52"/>
      <c r="G126" s="34">
        <v>3</v>
      </c>
      <c r="H126" s="34">
        <f>IF(G126=1,1.2,IF(G126=2,1,IF(G126=3,0.5,IF(G126=4,0.2,IF(G126=5,0.1,"")))))</f>
        <v>0.5</v>
      </c>
      <c r="I126" s="34">
        <f t="shared" si="84"/>
        <v>0.25</v>
      </c>
      <c r="J126" s="34"/>
      <c r="K126" s="15" t="s">
        <v>214</v>
      </c>
      <c r="L126" s="15" t="s">
        <v>213</v>
      </c>
      <c r="M126" s="15" t="s">
        <v>233</v>
      </c>
      <c r="N126" s="15" t="s">
        <v>234</v>
      </c>
      <c r="O126" s="15"/>
      <c r="P126" s="15"/>
      <c r="Q126" s="34"/>
      <c r="R126" s="34"/>
      <c r="S126" s="34"/>
      <c r="T126" s="34"/>
      <c r="U126" s="34"/>
      <c r="V126" s="34"/>
      <c r="W126" s="34" t="str">
        <f t="shared" si="54"/>
        <v/>
      </c>
      <c r="X126" s="34" t="str">
        <f t="shared" si="55"/>
        <v/>
      </c>
      <c r="Y126" s="34" t="str">
        <f t="shared" si="56"/>
        <v/>
      </c>
      <c r="Z126" s="34" t="str">
        <f t="shared" si="57"/>
        <v/>
      </c>
      <c r="AA126" s="34" t="str">
        <f t="shared" si="58"/>
        <v>Security</v>
      </c>
      <c r="AB126" s="34" t="str">
        <f t="shared" si="53"/>
        <v>Best Practice</v>
      </c>
      <c r="AC126" s="34" t="str">
        <f t="shared" si="59"/>
        <v/>
      </c>
      <c r="AD126" s="34" t="str">
        <f t="shared" si="60"/>
        <v/>
      </c>
      <c r="AE126" s="34" t="str">
        <f t="shared" si="61"/>
        <v/>
      </c>
      <c r="AF126" s="34" t="str">
        <f t="shared" si="62"/>
        <v/>
      </c>
      <c r="AG126" s="34" t="str">
        <f t="shared" si="63"/>
        <v/>
      </c>
      <c r="AH126" s="34" t="str">
        <f t="shared" si="64"/>
        <v/>
      </c>
      <c r="AI126" s="34" t="str">
        <f t="shared" si="69"/>
        <v xml:space="preserve"> </v>
      </c>
      <c r="AJ126" s="34" t="str">
        <f t="shared" si="70"/>
        <v/>
      </c>
      <c r="AK126" s="34" t="str">
        <f t="shared" si="65"/>
        <v>Qradar</v>
      </c>
      <c r="AL126" s="34">
        <f t="shared" si="66"/>
        <v>0</v>
      </c>
      <c r="AM126" s="34" t="str">
        <f t="shared" si="71"/>
        <v/>
      </c>
      <c r="AN126" s="34" t="str">
        <f t="shared" si="72"/>
        <v/>
      </c>
    </row>
    <row r="127" spans="1:40">
      <c r="A127" s="90">
        <v>1</v>
      </c>
      <c r="B127" s="15" t="s">
        <v>89</v>
      </c>
      <c r="C127" s="217" t="s">
        <v>397</v>
      </c>
      <c r="D127" s="15" t="str">
        <f>'Self-Assessment'!C132</f>
        <v>Yes</v>
      </c>
      <c r="E127" s="34">
        <f t="shared" si="85"/>
        <v>1</v>
      </c>
      <c r="F127" s="52"/>
      <c r="G127" s="34">
        <v>1</v>
      </c>
      <c r="H127" s="34">
        <f t="shared" ref="H127:H136" si="86">IF(G127=1,1.2,IF(G127=2,1,IF(G127=3,0.5,IF(G127=4,0.2,IF(G127=5,0.1,"")))))</f>
        <v>1.2</v>
      </c>
      <c r="I127" s="34">
        <f t="shared" si="84"/>
        <v>1.2</v>
      </c>
      <c r="J127" s="34"/>
      <c r="K127" s="15" t="s">
        <v>214</v>
      </c>
      <c r="L127" s="15" t="s">
        <v>213</v>
      </c>
      <c r="M127" s="15" t="s">
        <v>214</v>
      </c>
      <c r="N127" s="15" t="s">
        <v>297</v>
      </c>
      <c r="O127" s="15"/>
      <c r="P127" s="15"/>
      <c r="Q127" s="34"/>
      <c r="R127" s="34"/>
      <c r="S127" s="34"/>
      <c r="T127" s="34"/>
      <c r="U127" s="34"/>
      <c r="V127" s="34"/>
      <c r="W127" s="34" t="str">
        <f t="shared" si="54"/>
        <v/>
      </c>
      <c r="X127" s="34" t="str">
        <f t="shared" si="55"/>
        <v/>
      </c>
      <c r="Y127" s="34" t="str">
        <f t="shared" si="56"/>
        <v/>
      </c>
      <c r="Z127" s="34" t="str">
        <f t="shared" si="57"/>
        <v/>
      </c>
      <c r="AA127" s="34" t="str">
        <f t="shared" si="58"/>
        <v/>
      </c>
      <c r="AB127" s="34" t="str">
        <f t="shared" si="53"/>
        <v/>
      </c>
      <c r="AC127" s="34" t="str">
        <f t="shared" si="59"/>
        <v/>
      </c>
      <c r="AD127" s="34" t="str">
        <f t="shared" si="60"/>
        <v/>
      </c>
      <c r="AE127" s="34" t="str">
        <f t="shared" si="61"/>
        <v>Security</v>
      </c>
      <c r="AF127" s="34" t="str">
        <f t="shared" si="62"/>
        <v>Best Practice</v>
      </c>
      <c r="AG127" s="34" t="str">
        <f t="shared" si="63"/>
        <v/>
      </c>
      <c r="AH127" s="34" t="str">
        <f t="shared" si="64"/>
        <v/>
      </c>
      <c r="AI127" s="34" t="str">
        <f t="shared" si="69"/>
        <v xml:space="preserve"> </v>
      </c>
      <c r="AJ127" s="34" t="str">
        <f t="shared" si="70"/>
        <v/>
      </c>
      <c r="AK127" s="34" t="str">
        <f t="shared" si="65"/>
        <v/>
      </c>
      <c r="AL127" s="34" t="str">
        <f t="shared" si="66"/>
        <v/>
      </c>
      <c r="AM127" s="34" t="str">
        <f t="shared" si="71"/>
        <v/>
      </c>
      <c r="AN127" s="34" t="str">
        <f t="shared" si="72"/>
        <v/>
      </c>
    </row>
    <row r="128" spans="1:40">
      <c r="A128" s="90">
        <v>1</v>
      </c>
      <c r="B128" s="15" t="s">
        <v>177</v>
      </c>
      <c r="C128" s="217" t="s">
        <v>398</v>
      </c>
      <c r="D128" s="15" t="str">
        <f>'Self-Assessment'!C133</f>
        <v>No</v>
      </c>
      <c r="E128" s="34">
        <f t="shared" si="85"/>
        <v>0</v>
      </c>
      <c r="F128" s="52"/>
      <c r="G128" s="34">
        <v>1</v>
      </c>
      <c r="H128" s="34">
        <f t="shared" si="86"/>
        <v>1.2</v>
      </c>
      <c r="I128" s="34">
        <f t="shared" si="84"/>
        <v>0</v>
      </c>
      <c r="J128" s="34"/>
      <c r="K128" s="15" t="s">
        <v>214</v>
      </c>
      <c r="L128" s="15" t="s">
        <v>221</v>
      </c>
      <c r="M128" s="15" t="s">
        <v>214</v>
      </c>
      <c r="N128" s="15" t="s">
        <v>298</v>
      </c>
      <c r="O128" s="15" t="s">
        <v>234</v>
      </c>
      <c r="P128" s="15"/>
      <c r="Q128" s="34" t="s">
        <v>218</v>
      </c>
      <c r="R128" s="34" t="str">
        <f t="shared" si="73"/>
        <v>x</v>
      </c>
      <c r="S128" s="34" t="str">
        <f t="shared" si="74"/>
        <v/>
      </c>
      <c r="T128" s="34" t="str">
        <f t="shared" si="75"/>
        <v/>
      </c>
      <c r="U128" s="34" t="str">
        <f t="shared" si="76"/>
        <v/>
      </c>
      <c r="V128" s="34" t="str">
        <f t="shared" si="77"/>
        <v/>
      </c>
      <c r="W128" s="34" t="str">
        <f t="shared" si="54"/>
        <v>Security</v>
      </c>
      <c r="X128" s="34" t="str">
        <f t="shared" si="55"/>
        <v>Threat Intelligence</v>
      </c>
      <c r="Y128" s="34" t="str">
        <f t="shared" si="56"/>
        <v/>
      </c>
      <c r="Z128" s="34" t="str">
        <f t="shared" si="57"/>
        <v/>
      </c>
      <c r="AA128" s="34" t="str">
        <f t="shared" si="58"/>
        <v/>
      </c>
      <c r="AB128" s="34" t="str">
        <f t="shared" si="53"/>
        <v/>
      </c>
      <c r="AC128" s="34" t="str">
        <f t="shared" si="59"/>
        <v/>
      </c>
      <c r="AD128" s="34" t="str">
        <f t="shared" si="60"/>
        <v/>
      </c>
      <c r="AE128" s="34" t="str">
        <f t="shared" si="61"/>
        <v/>
      </c>
      <c r="AF128" s="34" t="str">
        <f t="shared" si="62"/>
        <v/>
      </c>
      <c r="AG128" s="34" t="str">
        <f t="shared" si="63"/>
        <v>Guardium</v>
      </c>
      <c r="AH128" s="34" t="str">
        <f t="shared" si="64"/>
        <v>Qradar</v>
      </c>
      <c r="AI128" s="34" t="str">
        <f t="shared" si="69"/>
        <v xml:space="preserve"> </v>
      </c>
      <c r="AJ128" s="34" t="str">
        <f t="shared" si="70"/>
        <v/>
      </c>
      <c r="AK128" s="34" t="str">
        <f t="shared" si="65"/>
        <v/>
      </c>
      <c r="AL128" s="34" t="str">
        <f t="shared" si="66"/>
        <v/>
      </c>
      <c r="AM128" s="34" t="str">
        <f t="shared" si="71"/>
        <v/>
      </c>
      <c r="AN128" s="34" t="str">
        <f t="shared" si="72"/>
        <v/>
      </c>
    </row>
    <row r="129" spans="1:40">
      <c r="A129" s="90">
        <v>1</v>
      </c>
      <c r="B129" s="15" t="s">
        <v>299</v>
      </c>
      <c r="C129" s="217" t="s">
        <v>399</v>
      </c>
      <c r="D129" s="15" t="str">
        <f>'Self-Assessment'!C134</f>
        <v>Yes</v>
      </c>
      <c r="E129" s="34">
        <f t="shared" si="85"/>
        <v>1</v>
      </c>
      <c r="F129" s="52"/>
      <c r="G129" s="34">
        <v>2</v>
      </c>
      <c r="H129" s="34">
        <f t="shared" si="86"/>
        <v>1</v>
      </c>
      <c r="I129" s="34">
        <f t="shared" si="84"/>
        <v>1</v>
      </c>
      <c r="J129" s="34"/>
      <c r="K129" s="15" t="s">
        <v>214</v>
      </c>
      <c r="L129" s="15" t="s">
        <v>221</v>
      </c>
      <c r="M129" s="15" t="s">
        <v>214</v>
      </c>
      <c r="N129" s="15" t="s">
        <v>234</v>
      </c>
      <c r="O129" s="15" t="s">
        <v>222</v>
      </c>
      <c r="P129" s="15"/>
      <c r="Q129" s="34" t="s">
        <v>218</v>
      </c>
      <c r="R129" s="34" t="str">
        <f t="shared" si="73"/>
        <v/>
      </c>
      <c r="S129" s="34" t="str">
        <f t="shared" si="74"/>
        <v/>
      </c>
      <c r="T129" s="34" t="str">
        <f t="shared" si="75"/>
        <v/>
      </c>
      <c r="U129" s="34" t="str">
        <f t="shared" si="76"/>
        <v/>
      </c>
      <c r="V129" s="34" t="str">
        <f t="shared" si="77"/>
        <v>x</v>
      </c>
      <c r="W129" s="34" t="str">
        <f t="shared" si="54"/>
        <v/>
      </c>
      <c r="X129" s="34" t="str">
        <f t="shared" si="55"/>
        <v/>
      </c>
      <c r="Y129" s="34" t="str">
        <f t="shared" si="56"/>
        <v/>
      </c>
      <c r="Z129" s="34" t="str">
        <f t="shared" si="57"/>
        <v/>
      </c>
      <c r="AA129" s="34" t="str">
        <f t="shared" si="58"/>
        <v/>
      </c>
      <c r="AB129" s="34" t="str">
        <f t="shared" si="53"/>
        <v/>
      </c>
      <c r="AC129" s="34" t="str">
        <f t="shared" si="59"/>
        <v/>
      </c>
      <c r="AD129" s="34" t="str">
        <f t="shared" si="60"/>
        <v/>
      </c>
      <c r="AE129" s="34" t="str">
        <f t="shared" si="61"/>
        <v>Security</v>
      </c>
      <c r="AF129" s="34" t="str">
        <f t="shared" si="62"/>
        <v>Threat Intelligence</v>
      </c>
      <c r="AG129" s="34" t="str">
        <f t="shared" si="63"/>
        <v/>
      </c>
      <c r="AH129" s="34" t="str">
        <f t="shared" si="64"/>
        <v/>
      </c>
      <c r="AI129" s="34" t="str">
        <f t="shared" si="69"/>
        <v xml:space="preserve"> </v>
      </c>
      <c r="AJ129" s="34" t="str">
        <f t="shared" si="70"/>
        <v/>
      </c>
      <c r="AK129" s="34" t="str">
        <f t="shared" si="65"/>
        <v/>
      </c>
      <c r="AL129" s="34" t="str">
        <f t="shared" si="66"/>
        <v/>
      </c>
      <c r="AM129" s="34" t="str">
        <f t="shared" si="71"/>
        <v/>
      </c>
      <c r="AN129" s="34" t="str">
        <f t="shared" si="72"/>
        <v/>
      </c>
    </row>
    <row r="130" spans="1:40">
      <c r="A130" s="90">
        <v>1</v>
      </c>
      <c r="B130" s="15" t="s">
        <v>90</v>
      </c>
      <c r="C130" s="217" t="s">
        <v>400</v>
      </c>
      <c r="D130" s="15" t="str">
        <f>'Self-Assessment'!C135</f>
        <v>Yes</v>
      </c>
      <c r="E130" s="34">
        <f t="shared" si="85"/>
        <v>1</v>
      </c>
      <c r="F130" s="52"/>
      <c r="G130" s="34">
        <v>1</v>
      </c>
      <c r="H130" s="34">
        <f t="shared" si="86"/>
        <v>1.2</v>
      </c>
      <c r="I130" s="34">
        <f t="shared" si="84"/>
        <v>1.2</v>
      </c>
      <c r="J130" s="34"/>
      <c r="K130" s="15" t="s">
        <v>214</v>
      </c>
      <c r="L130" s="15" t="s">
        <v>221</v>
      </c>
      <c r="M130" s="15" t="s">
        <v>214</v>
      </c>
      <c r="N130" s="15" t="s">
        <v>222</v>
      </c>
      <c r="O130" s="15"/>
      <c r="P130" s="15"/>
      <c r="Q130" s="34" t="s">
        <v>218</v>
      </c>
      <c r="R130" s="34" t="str">
        <f t="shared" si="73"/>
        <v/>
      </c>
      <c r="S130" s="34" t="str">
        <f t="shared" si="74"/>
        <v/>
      </c>
      <c r="T130" s="34" t="str">
        <f t="shared" si="75"/>
        <v/>
      </c>
      <c r="U130" s="34" t="str">
        <f t="shared" si="76"/>
        <v/>
      </c>
      <c r="V130" s="34" t="str">
        <f t="shared" si="77"/>
        <v>x</v>
      </c>
      <c r="W130" s="34" t="str">
        <f t="shared" si="54"/>
        <v/>
      </c>
      <c r="X130" s="34" t="str">
        <f t="shared" si="55"/>
        <v/>
      </c>
      <c r="Y130" s="34" t="str">
        <f t="shared" si="56"/>
        <v/>
      </c>
      <c r="Z130" s="34" t="str">
        <f t="shared" si="57"/>
        <v/>
      </c>
      <c r="AA130" s="34" t="str">
        <f t="shared" si="58"/>
        <v/>
      </c>
      <c r="AB130" s="34" t="str">
        <f t="shared" ref="AB130:AB193" si="87">IF(D130="Partially",L130,"")</f>
        <v/>
      </c>
      <c r="AC130" s="34" t="str">
        <f t="shared" si="59"/>
        <v/>
      </c>
      <c r="AD130" s="34" t="str">
        <f t="shared" si="60"/>
        <v/>
      </c>
      <c r="AE130" s="34" t="str">
        <f t="shared" si="61"/>
        <v>Security</v>
      </c>
      <c r="AF130" s="34" t="str">
        <f t="shared" si="62"/>
        <v>Threat Intelligence</v>
      </c>
      <c r="AG130" s="34" t="str">
        <f t="shared" si="63"/>
        <v/>
      </c>
      <c r="AH130" s="34" t="str">
        <f t="shared" si="64"/>
        <v/>
      </c>
      <c r="AI130" s="34" t="str">
        <f t="shared" si="69"/>
        <v xml:space="preserve"> </v>
      </c>
      <c r="AJ130" s="34" t="str">
        <f t="shared" si="70"/>
        <v/>
      </c>
      <c r="AK130" s="34" t="str">
        <f t="shared" si="65"/>
        <v/>
      </c>
      <c r="AL130" s="34" t="str">
        <f t="shared" si="66"/>
        <v/>
      </c>
      <c r="AM130" s="34" t="str">
        <f t="shared" si="71"/>
        <v/>
      </c>
      <c r="AN130" s="34" t="str">
        <f t="shared" si="72"/>
        <v/>
      </c>
    </row>
    <row r="131" spans="1:40">
      <c r="A131" s="90">
        <v>1</v>
      </c>
      <c r="B131" s="15" t="s">
        <v>91</v>
      </c>
      <c r="C131" s="217" t="s">
        <v>401</v>
      </c>
      <c r="D131" s="15" t="str">
        <f>'Self-Assessment'!C136</f>
        <v>Yes</v>
      </c>
      <c r="E131" s="34">
        <f t="shared" si="85"/>
        <v>1</v>
      </c>
      <c r="F131" s="52"/>
      <c r="G131" s="34">
        <v>1</v>
      </c>
      <c r="H131" s="34">
        <f t="shared" si="86"/>
        <v>1.2</v>
      </c>
      <c r="I131" s="34">
        <f t="shared" si="84"/>
        <v>1.2</v>
      </c>
      <c r="J131" s="34"/>
      <c r="K131" s="15" t="s">
        <v>214</v>
      </c>
      <c r="L131" s="15" t="s">
        <v>221</v>
      </c>
      <c r="M131" s="15" t="s">
        <v>214</v>
      </c>
      <c r="N131" s="15" t="s">
        <v>234</v>
      </c>
      <c r="O131" s="15" t="s">
        <v>222</v>
      </c>
      <c r="P131" s="15"/>
      <c r="Q131" s="34" t="s">
        <v>218</v>
      </c>
      <c r="R131" s="34" t="str">
        <f t="shared" si="73"/>
        <v/>
      </c>
      <c r="S131" s="34" t="str">
        <f t="shared" si="74"/>
        <v/>
      </c>
      <c r="T131" s="34" t="str">
        <f t="shared" si="75"/>
        <v/>
      </c>
      <c r="U131" s="34" t="str">
        <f t="shared" si="76"/>
        <v/>
      </c>
      <c r="V131" s="34" t="str">
        <f t="shared" si="77"/>
        <v>x</v>
      </c>
      <c r="W131" s="34" t="str">
        <f t="shared" ref="W131:W194" si="88">IF(D131="No",K131,"")</f>
        <v/>
      </c>
      <c r="X131" s="34" t="str">
        <f t="shared" ref="X131:X194" si="89">IF(D131="No",L131,"")</f>
        <v/>
      </c>
      <c r="Y131" s="34" t="str">
        <f t="shared" ref="Y131:Y194" si="90">IF(D131="Low Partial",K131,"")</f>
        <v/>
      </c>
      <c r="Z131" s="34" t="str">
        <f t="shared" ref="Z131:Z194" si="91">IF(D131="Low Partial",L131,"")</f>
        <v/>
      </c>
      <c r="AA131" s="34" t="str">
        <f t="shared" ref="AA131:AA194" si="92">IF(D131="Partially",K131,"")</f>
        <v/>
      </c>
      <c r="AB131" s="34" t="str">
        <f t="shared" si="87"/>
        <v/>
      </c>
      <c r="AC131" s="34" t="str">
        <f t="shared" ref="AC131:AC194" si="93">IF(D131="High Partial",K131,"")</f>
        <v/>
      </c>
      <c r="AD131" s="34" t="str">
        <f t="shared" ref="AD131:AD194" si="94">IF(D131="High Partial",L131,"")</f>
        <v/>
      </c>
      <c r="AE131" s="34" t="str">
        <f t="shared" ref="AE131:AE194" si="95">IF(D131="Yes",K131,"")</f>
        <v>Security</v>
      </c>
      <c r="AF131" s="34" t="str">
        <f t="shared" ref="AF131:AF194" si="96">IF(D131="Yes",L131,"")</f>
        <v>Threat Intelligence</v>
      </c>
      <c r="AG131" s="34" t="str">
        <f t="shared" ref="AG131:AG194" si="97">IF(D131="No",N131,"")</f>
        <v/>
      </c>
      <c r="AH131" s="34" t="str">
        <f t="shared" ref="AH131:AH194" si="98">IF(D131="No",O131,"")</f>
        <v/>
      </c>
      <c r="AI131" s="34" t="str">
        <f t="shared" si="69"/>
        <v xml:space="preserve"> </v>
      </c>
      <c r="AJ131" s="34" t="str">
        <f t="shared" si="70"/>
        <v/>
      </c>
      <c r="AK131" s="34" t="str">
        <f t="shared" ref="AK131:AK194" si="99">IF(D131="Partially",N131,"")</f>
        <v/>
      </c>
      <c r="AL131" s="34" t="str">
        <f t="shared" ref="AL131:AL194" si="100">IF(D131="Partially",O131,"")</f>
        <v/>
      </c>
      <c r="AM131" s="34" t="str">
        <f t="shared" si="71"/>
        <v/>
      </c>
      <c r="AN131" s="34" t="str">
        <f t="shared" si="72"/>
        <v/>
      </c>
    </row>
    <row r="132" spans="1:40">
      <c r="A132" s="90">
        <v>1</v>
      </c>
      <c r="B132" s="15" t="s">
        <v>178</v>
      </c>
      <c r="C132" s="217" t="s">
        <v>402</v>
      </c>
      <c r="D132" s="15" t="str">
        <f>'Self-Assessment'!C137</f>
        <v>High Partial</v>
      </c>
      <c r="E132" s="34">
        <f t="shared" si="85"/>
        <v>0.75</v>
      </c>
      <c r="F132" s="52"/>
      <c r="G132" s="34">
        <v>2</v>
      </c>
      <c r="H132" s="34">
        <f t="shared" si="86"/>
        <v>1</v>
      </c>
      <c r="I132" s="34">
        <f t="shared" si="84"/>
        <v>0.75</v>
      </c>
      <c r="J132" s="34"/>
      <c r="K132" s="15" t="s">
        <v>215</v>
      </c>
      <c r="L132" s="15" t="s">
        <v>221</v>
      </c>
      <c r="M132" s="15" t="s">
        <v>225</v>
      </c>
      <c r="N132" s="15" t="s">
        <v>255</v>
      </c>
      <c r="O132" s="15" t="s">
        <v>209</v>
      </c>
      <c r="P132" s="15" t="s">
        <v>254</v>
      </c>
      <c r="Q132" s="34" t="s">
        <v>218</v>
      </c>
      <c r="R132" s="34" t="str">
        <f t="shared" si="73"/>
        <v/>
      </c>
      <c r="S132" s="34" t="str">
        <f t="shared" si="74"/>
        <v/>
      </c>
      <c r="T132" s="34" t="str">
        <f t="shared" si="75"/>
        <v/>
      </c>
      <c r="U132" s="34" t="str">
        <f t="shared" si="76"/>
        <v>x</v>
      </c>
      <c r="V132" s="34" t="str">
        <f t="shared" si="77"/>
        <v/>
      </c>
      <c r="W132" s="34" t="str">
        <f t="shared" si="88"/>
        <v/>
      </c>
      <c r="X132" s="34" t="str">
        <f t="shared" si="89"/>
        <v/>
      </c>
      <c r="Y132" s="34" t="str">
        <f t="shared" si="90"/>
        <v/>
      </c>
      <c r="Z132" s="34" t="str">
        <f t="shared" si="91"/>
        <v/>
      </c>
      <c r="AA132" s="34" t="str">
        <f t="shared" si="92"/>
        <v/>
      </c>
      <c r="AB132" s="34" t="str">
        <f t="shared" si="87"/>
        <v/>
      </c>
      <c r="AC132" s="34" t="str">
        <f t="shared" si="93"/>
        <v>Backup</v>
      </c>
      <c r="AD132" s="34" t="str">
        <f t="shared" si="94"/>
        <v>Threat Intelligence</v>
      </c>
      <c r="AE132" s="34" t="str">
        <f t="shared" si="95"/>
        <v/>
      </c>
      <c r="AF132" s="34" t="str">
        <f t="shared" si="96"/>
        <v/>
      </c>
      <c r="AG132" s="34" t="str">
        <f t="shared" si="97"/>
        <v/>
      </c>
      <c r="AH132" s="34" t="str">
        <f t="shared" si="98"/>
        <v/>
      </c>
      <c r="AI132" s="34" t="str">
        <f t="shared" si="69"/>
        <v xml:space="preserve"> </v>
      </c>
      <c r="AJ132" s="34" t="str">
        <f t="shared" si="70"/>
        <v/>
      </c>
      <c r="AK132" s="34" t="str">
        <f t="shared" si="99"/>
        <v/>
      </c>
      <c r="AL132" s="34" t="str">
        <f t="shared" si="100"/>
        <v/>
      </c>
      <c r="AM132" s="34" t="str">
        <f t="shared" si="71"/>
        <v/>
      </c>
      <c r="AN132" s="34" t="str">
        <f t="shared" si="72"/>
        <v/>
      </c>
    </row>
    <row r="133" spans="1:40">
      <c r="A133" s="90">
        <v>1</v>
      </c>
      <c r="B133" s="15" t="s">
        <v>92</v>
      </c>
      <c r="C133" s="217" t="s">
        <v>403</v>
      </c>
      <c r="D133" s="15" t="str">
        <f>'Self-Assessment'!C138</f>
        <v>No</v>
      </c>
      <c r="E133" s="34">
        <f t="shared" si="85"/>
        <v>0</v>
      </c>
      <c r="F133" s="52"/>
      <c r="G133" s="34">
        <v>3</v>
      </c>
      <c r="H133" s="34">
        <f t="shared" si="86"/>
        <v>0.5</v>
      </c>
      <c r="I133" s="34">
        <f t="shared" si="84"/>
        <v>0</v>
      </c>
      <c r="J133" s="34"/>
      <c r="K133" s="15" t="s">
        <v>215</v>
      </c>
      <c r="L133" s="15" t="s">
        <v>221</v>
      </c>
      <c r="M133" s="15" t="s">
        <v>225</v>
      </c>
      <c r="N133" s="15" t="s">
        <v>255</v>
      </c>
      <c r="O133" s="15" t="s">
        <v>301</v>
      </c>
      <c r="P133" s="15" t="s">
        <v>254</v>
      </c>
      <c r="Q133" s="34" t="s">
        <v>218</v>
      </c>
      <c r="R133" s="34" t="str">
        <f t="shared" ref="R133:R196" si="101">IF($D133="No",$Q133,"")</f>
        <v>x</v>
      </c>
      <c r="S133" s="34" t="str">
        <f t="shared" ref="S133:S196" si="102">IF($D133="Low Partial",$Q133,"")</f>
        <v/>
      </c>
      <c r="T133" s="34" t="str">
        <f t="shared" ref="T133:T196" si="103">IF($D133="Partially",$Q133,"")</f>
        <v/>
      </c>
      <c r="U133" s="34" t="str">
        <f t="shared" ref="U133:U196" si="104">IF($D133="High Partial",$Q133,"")</f>
        <v/>
      </c>
      <c r="V133" s="34" t="str">
        <f t="shared" ref="V133:V196" si="105">IF($D133="Yes",$Q133,"")</f>
        <v/>
      </c>
      <c r="W133" s="34" t="str">
        <f t="shared" si="88"/>
        <v>Backup</v>
      </c>
      <c r="X133" s="34" t="str">
        <f t="shared" si="89"/>
        <v>Threat Intelligence</v>
      </c>
      <c r="Y133" s="34" t="str">
        <f t="shared" si="90"/>
        <v/>
      </c>
      <c r="Z133" s="34" t="str">
        <f t="shared" si="91"/>
        <v/>
      </c>
      <c r="AA133" s="34" t="str">
        <f t="shared" si="92"/>
        <v/>
      </c>
      <c r="AB133" s="34" t="str">
        <f t="shared" si="87"/>
        <v/>
      </c>
      <c r="AC133" s="34" t="str">
        <f t="shared" si="93"/>
        <v/>
      </c>
      <c r="AD133" s="34" t="str">
        <f t="shared" si="94"/>
        <v/>
      </c>
      <c r="AE133" s="34" t="str">
        <f t="shared" si="95"/>
        <v/>
      </c>
      <c r="AF133" s="34" t="str">
        <f t="shared" si="96"/>
        <v/>
      </c>
      <c r="AG133" s="34" t="str">
        <f t="shared" si="97"/>
        <v>S. Protect Family</v>
      </c>
      <c r="AH133" s="34" t="str">
        <f t="shared" si="98"/>
        <v>S. Discover</v>
      </c>
      <c r="AI133" s="34" t="str">
        <f t="shared" ref="AI133:AI196" si="106">IF(D133="Low Partial",N133," ")</f>
        <v xml:space="preserve"> </v>
      </c>
      <c r="AJ133" s="34" t="str">
        <f t="shared" ref="AJ133:AJ196" si="107">IF(D133="Low Partial",O133,"")</f>
        <v/>
      </c>
      <c r="AK133" s="34" t="str">
        <f t="shared" si="99"/>
        <v/>
      </c>
      <c r="AL133" s="34" t="str">
        <f t="shared" si="100"/>
        <v/>
      </c>
      <c r="AM133" s="34" t="str">
        <f t="shared" ref="AM133:AM196" si="108">IF(D133="Low Partial",N133,"")</f>
        <v/>
      </c>
      <c r="AN133" s="34" t="str">
        <f t="shared" ref="AN133:AN196" si="109">IF(D133="Low Partial",O133,"")</f>
        <v/>
      </c>
    </row>
    <row r="134" spans="1:40">
      <c r="A134" s="90">
        <v>1</v>
      </c>
      <c r="B134" s="15" t="s">
        <v>93</v>
      </c>
      <c r="C134" s="217" t="s">
        <v>404</v>
      </c>
      <c r="D134" s="15" t="str">
        <f>'Self-Assessment'!C139</f>
        <v>Yes</v>
      </c>
      <c r="E134" s="34">
        <f t="shared" si="85"/>
        <v>1</v>
      </c>
      <c r="F134" s="52"/>
      <c r="G134" s="34">
        <v>3</v>
      </c>
      <c r="H134" s="34">
        <f t="shared" si="86"/>
        <v>0.5</v>
      </c>
      <c r="I134" s="34">
        <f t="shared" si="84"/>
        <v>0.5</v>
      </c>
      <c r="J134" s="34"/>
      <c r="K134" s="15" t="s">
        <v>215</v>
      </c>
      <c r="L134" s="15" t="s">
        <v>221</v>
      </c>
      <c r="M134" s="15" t="s">
        <v>225</v>
      </c>
      <c r="N134" s="15"/>
      <c r="O134" s="15"/>
      <c r="P134" s="15" t="s">
        <v>302</v>
      </c>
      <c r="Q134" s="34" t="s">
        <v>218</v>
      </c>
      <c r="R134" s="34" t="str">
        <f t="shared" si="101"/>
        <v/>
      </c>
      <c r="S134" s="34" t="str">
        <f t="shared" si="102"/>
        <v/>
      </c>
      <c r="T134" s="34" t="str">
        <f t="shared" si="103"/>
        <v/>
      </c>
      <c r="U134" s="34" t="str">
        <f t="shared" si="104"/>
        <v/>
      </c>
      <c r="V134" s="34" t="str">
        <f t="shared" si="105"/>
        <v>x</v>
      </c>
      <c r="W134" s="34" t="str">
        <f t="shared" si="88"/>
        <v/>
      </c>
      <c r="X134" s="34" t="str">
        <f t="shared" si="89"/>
        <v/>
      </c>
      <c r="Y134" s="34" t="str">
        <f t="shared" si="90"/>
        <v/>
      </c>
      <c r="Z134" s="34" t="str">
        <f t="shared" si="91"/>
        <v/>
      </c>
      <c r="AA134" s="34" t="str">
        <f t="shared" si="92"/>
        <v/>
      </c>
      <c r="AB134" s="34" t="str">
        <f t="shared" si="87"/>
        <v/>
      </c>
      <c r="AC134" s="34" t="str">
        <f t="shared" si="93"/>
        <v/>
      </c>
      <c r="AD134" s="34" t="str">
        <f t="shared" si="94"/>
        <v/>
      </c>
      <c r="AE134" s="34" t="str">
        <f t="shared" si="95"/>
        <v>Backup</v>
      </c>
      <c r="AF134" s="34" t="str">
        <f t="shared" si="96"/>
        <v>Threat Intelligence</v>
      </c>
      <c r="AG134" s="34" t="str">
        <f t="shared" si="97"/>
        <v/>
      </c>
      <c r="AH134" s="34" t="str">
        <f t="shared" si="98"/>
        <v/>
      </c>
      <c r="AI134" s="34" t="str">
        <f t="shared" si="106"/>
        <v xml:space="preserve"> </v>
      </c>
      <c r="AJ134" s="34" t="str">
        <f t="shared" si="107"/>
        <v/>
      </c>
      <c r="AK134" s="34" t="str">
        <f t="shared" si="99"/>
        <v/>
      </c>
      <c r="AL134" s="34" t="str">
        <f t="shared" si="100"/>
        <v/>
      </c>
      <c r="AM134" s="34" t="str">
        <f t="shared" si="108"/>
        <v/>
      </c>
      <c r="AN134" s="34" t="str">
        <f t="shared" si="109"/>
        <v/>
      </c>
    </row>
    <row r="135" spans="1:40">
      <c r="A135" s="90">
        <v>1</v>
      </c>
      <c r="B135" s="15" t="s">
        <v>183</v>
      </c>
      <c r="C135" s="217" t="s">
        <v>405</v>
      </c>
      <c r="D135" s="15" t="str">
        <f>'Self-Assessment'!C140</f>
        <v>High Partial</v>
      </c>
      <c r="E135" s="34">
        <f t="shared" si="85"/>
        <v>0.75</v>
      </c>
      <c r="F135" s="52"/>
      <c r="G135" s="34">
        <v>4</v>
      </c>
      <c r="H135" s="34">
        <f t="shared" si="86"/>
        <v>0.2</v>
      </c>
      <c r="I135" s="34">
        <f t="shared" si="84"/>
        <v>0.15000000000000002</v>
      </c>
      <c r="J135" s="34"/>
      <c r="K135" s="15" t="s">
        <v>213</v>
      </c>
      <c r="L135" s="15" t="s">
        <v>211</v>
      </c>
      <c r="M135" s="15" t="s">
        <v>225</v>
      </c>
      <c r="N135" s="15" t="s">
        <v>209</v>
      </c>
      <c r="O135" s="15" t="s">
        <v>210</v>
      </c>
      <c r="P135" s="15"/>
      <c r="Q135" s="34"/>
      <c r="R135" s="34"/>
      <c r="S135" s="34"/>
      <c r="T135" s="34"/>
      <c r="U135" s="34"/>
      <c r="V135" s="34"/>
      <c r="W135" s="34" t="str">
        <f t="shared" si="88"/>
        <v/>
      </c>
      <c r="X135" s="34" t="str">
        <f t="shared" si="89"/>
        <v/>
      </c>
      <c r="Y135" s="34" t="str">
        <f t="shared" si="90"/>
        <v/>
      </c>
      <c r="Z135" s="34" t="str">
        <f t="shared" si="91"/>
        <v/>
      </c>
      <c r="AA135" s="34" t="str">
        <f t="shared" si="92"/>
        <v/>
      </c>
      <c r="AB135" s="34" t="str">
        <f t="shared" si="87"/>
        <v/>
      </c>
      <c r="AC135" s="34" t="str">
        <f t="shared" si="93"/>
        <v>Best Practice</v>
      </c>
      <c r="AD135" s="34" t="str">
        <f t="shared" si="94"/>
        <v>Procedure</v>
      </c>
      <c r="AE135" s="34" t="str">
        <f t="shared" si="95"/>
        <v/>
      </c>
      <c r="AF135" s="34" t="str">
        <f t="shared" si="96"/>
        <v/>
      </c>
      <c r="AG135" s="34" t="str">
        <f t="shared" si="97"/>
        <v/>
      </c>
      <c r="AH135" s="34" t="str">
        <f t="shared" si="98"/>
        <v/>
      </c>
      <c r="AI135" s="34" t="str">
        <f t="shared" si="106"/>
        <v xml:space="preserve"> </v>
      </c>
      <c r="AJ135" s="34" t="str">
        <f t="shared" si="107"/>
        <v/>
      </c>
      <c r="AK135" s="34" t="str">
        <f t="shared" si="99"/>
        <v/>
      </c>
      <c r="AL135" s="34" t="str">
        <f t="shared" si="100"/>
        <v/>
      </c>
      <c r="AM135" s="34" t="str">
        <f t="shared" si="108"/>
        <v/>
      </c>
      <c r="AN135" s="34" t="str">
        <f t="shared" si="109"/>
        <v/>
      </c>
    </row>
    <row r="136" spans="1:40">
      <c r="A136" s="90">
        <v>1</v>
      </c>
      <c r="B136" s="15" t="s">
        <v>179</v>
      </c>
      <c r="C136" s="217" t="s">
        <v>406</v>
      </c>
      <c r="D136" s="15" t="str">
        <f>'Self-Assessment'!C141</f>
        <v>Yes</v>
      </c>
      <c r="E136" s="34">
        <f t="shared" si="85"/>
        <v>1</v>
      </c>
      <c r="F136" s="52"/>
      <c r="G136" s="34">
        <v>2</v>
      </c>
      <c r="H136" s="34">
        <f t="shared" si="86"/>
        <v>1</v>
      </c>
      <c r="I136" s="34">
        <f t="shared" si="84"/>
        <v>1</v>
      </c>
      <c r="J136" s="34"/>
      <c r="K136" s="15" t="s">
        <v>214</v>
      </c>
      <c r="L136" s="15" t="s">
        <v>211</v>
      </c>
      <c r="M136" s="15" t="s">
        <v>214</v>
      </c>
      <c r="N136" s="15" t="s">
        <v>222</v>
      </c>
      <c r="O136" s="15" t="s">
        <v>234</v>
      </c>
      <c r="P136" s="15"/>
      <c r="Q136" s="34"/>
      <c r="R136" s="34"/>
      <c r="S136" s="34"/>
      <c r="T136" s="34"/>
      <c r="U136" s="34"/>
      <c r="V136" s="34"/>
      <c r="W136" s="34" t="str">
        <f t="shared" si="88"/>
        <v/>
      </c>
      <c r="X136" s="34" t="str">
        <f t="shared" si="89"/>
        <v/>
      </c>
      <c r="Y136" s="34" t="str">
        <f t="shared" si="90"/>
        <v/>
      </c>
      <c r="Z136" s="34" t="str">
        <f t="shared" si="91"/>
        <v/>
      </c>
      <c r="AA136" s="34" t="str">
        <f t="shared" si="92"/>
        <v/>
      </c>
      <c r="AB136" s="34" t="str">
        <f t="shared" si="87"/>
        <v/>
      </c>
      <c r="AC136" s="34" t="str">
        <f t="shared" si="93"/>
        <v/>
      </c>
      <c r="AD136" s="34" t="str">
        <f t="shared" si="94"/>
        <v/>
      </c>
      <c r="AE136" s="34" t="str">
        <f t="shared" si="95"/>
        <v>Security</v>
      </c>
      <c r="AF136" s="34" t="str">
        <f t="shared" si="96"/>
        <v>Procedure</v>
      </c>
      <c r="AG136" s="34" t="str">
        <f t="shared" si="97"/>
        <v/>
      </c>
      <c r="AH136" s="34" t="str">
        <f t="shared" si="98"/>
        <v/>
      </c>
      <c r="AI136" s="34" t="str">
        <f t="shared" si="106"/>
        <v xml:space="preserve"> </v>
      </c>
      <c r="AJ136" s="34" t="str">
        <f t="shared" si="107"/>
        <v/>
      </c>
      <c r="AK136" s="34" t="str">
        <f t="shared" si="99"/>
        <v/>
      </c>
      <c r="AL136" s="34" t="str">
        <f t="shared" si="100"/>
        <v/>
      </c>
      <c r="AM136" s="34" t="str">
        <f t="shared" si="108"/>
        <v/>
      </c>
      <c r="AN136" s="34" t="str">
        <f t="shared" si="109"/>
        <v/>
      </c>
    </row>
    <row r="137" spans="1:40">
      <c r="A137" s="90"/>
      <c r="B137" s="15"/>
      <c r="C137" s="217"/>
      <c r="D137" s="15"/>
      <c r="E137" s="34"/>
      <c r="F137" s="52"/>
      <c r="G137" s="34"/>
      <c r="H137" s="34"/>
      <c r="I137" s="34"/>
      <c r="J137" s="34"/>
      <c r="K137" s="15"/>
      <c r="L137" s="15"/>
      <c r="M137" s="15"/>
      <c r="N137" s="15"/>
      <c r="O137" s="15"/>
      <c r="P137" s="15"/>
      <c r="Q137" s="34"/>
      <c r="R137" s="34"/>
      <c r="S137" s="34"/>
      <c r="T137" s="34"/>
      <c r="U137" s="34"/>
      <c r="V137" s="34"/>
      <c r="W137" s="34" t="str">
        <f t="shared" si="88"/>
        <v/>
      </c>
      <c r="X137" s="34" t="str">
        <f t="shared" si="89"/>
        <v/>
      </c>
      <c r="Y137" s="34" t="str">
        <f t="shared" si="90"/>
        <v/>
      </c>
      <c r="Z137" s="34" t="str">
        <f t="shared" si="91"/>
        <v/>
      </c>
      <c r="AA137" s="34" t="str">
        <f t="shared" si="92"/>
        <v/>
      </c>
      <c r="AB137" s="34" t="str">
        <f t="shared" si="87"/>
        <v/>
      </c>
      <c r="AC137" s="34" t="str">
        <f t="shared" si="93"/>
        <v/>
      </c>
      <c r="AD137" s="34" t="str">
        <f t="shared" si="94"/>
        <v/>
      </c>
      <c r="AE137" s="34" t="str">
        <f t="shared" si="95"/>
        <v/>
      </c>
      <c r="AF137" s="34" t="str">
        <f t="shared" si="96"/>
        <v/>
      </c>
      <c r="AG137" s="34" t="str">
        <f t="shared" si="97"/>
        <v/>
      </c>
      <c r="AH137" s="34" t="str">
        <f t="shared" si="98"/>
        <v/>
      </c>
      <c r="AI137" s="34" t="str">
        <f t="shared" si="106"/>
        <v xml:space="preserve"> </v>
      </c>
      <c r="AJ137" s="34" t="str">
        <f t="shared" si="107"/>
        <v/>
      </c>
      <c r="AK137" s="34" t="str">
        <f t="shared" si="99"/>
        <v/>
      </c>
      <c r="AL137" s="34" t="str">
        <f t="shared" si="100"/>
        <v/>
      </c>
      <c r="AM137" s="34" t="str">
        <f t="shared" si="108"/>
        <v/>
      </c>
      <c r="AN137" s="34" t="str">
        <f t="shared" si="109"/>
        <v/>
      </c>
    </row>
    <row r="138" spans="1:40">
      <c r="A138" s="89"/>
      <c r="B138" s="14" t="s">
        <v>94</v>
      </c>
      <c r="C138" s="14"/>
      <c r="D138" s="14"/>
      <c r="E138" s="33"/>
      <c r="F138" s="60">
        <f>SUM(E139:E145)/COUNTA(E139:E145)*10</f>
        <v>8.2142857142857135</v>
      </c>
      <c r="G138" s="33"/>
      <c r="H138" s="33">
        <f>SUM(H139:H145)</f>
        <v>4.5</v>
      </c>
      <c r="I138" s="33">
        <f>SUM(I139:I145)</f>
        <v>3.6999999999999997</v>
      </c>
      <c r="J138" s="98">
        <f>(I138/H138)*10</f>
        <v>8.2222222222222214</v>
      </c>
      <c r="K138" s="14"/>
      <c r="L138" s="14"/>
      <c r="M138" s="14"/>
      <c r="N138" s="14"/>
      <c r="O138" s="14"/>
      <c r="P138" s="14"/>
      <c r="Q138" s="33"/>
      <c r="R138" s="33"/>
      <c r="S138" s="33"/>
      <c r="T138" s="33"/>
      <c r="U138" s="33"/>
      <c r="V138" s="33"/>
      <c r="W138" s="33" t="str">
        <f t="shared" si="88"/>
        <v/>
      </c>
      <c r="X138" s="33" t="str">
        <f t="shared" si="89"/>
        <v/>
      </c>
      <c r="Y138" s="33" t="str">
        <f t="shared" si="90"/>
        <v/>
      </c>
      <c r="Z138" s="33" t="str">
        <f t="shared" si="91"/>
        <v/>
      </c>
      <c r="AA138" s="33" t="str">
        <f t="shared" si="92"/>
        <v/>
      </c>
      <c r="AB138" s="33" t="str">
        <f t="shared" si="87"/>
        <v/>
      </c>
      <c r="AC138" s="33" t="str">
        <f t="shared" si="93"/>
        <v/>
      </c>
      <c r="AD138" s="33" t="str">
        <f t="shared" si="94"/>
        <v/>
      </c>
      <c r="AE138" s="33" t="str">
        <f t="shared" si="95"/>
        <v/>
      </c>
      <c r="AF138" s="33" t="str">
        <f t="shared" si="96"/>
        <v/>
      </c>
      <c r="AG138" s="33" t="str">
        <f t="shared" si="97"/>
        <v/>
      </c>
      <c r="AH138" s="33" t="str">
        <f t="shared" si="98"/>
        <v/>
      </c>
      <c r="AI138" s="33" t="str">
        <f t="shared" si="106"/>
        <v xml:space="preserve"> </v>
      </c>
      <c r="AJ138" s="33" t="str">
        <f t="shared" si="107"/>
        <v/>
      </c>
      <c r="AK138" s="33" t="str">
        <f t="shared" si="99"/>
        <v/>
      </c>
      <c r="AL138" s="33" t="str">
        <f t="shared" si="100"/>
        <v/>
      </c>
      <c r="AM138" s="33" t="str">
        <f t="shared" si="108"/>
        <v/>
      </c>
      <c r="AN138" s="33" t="str">
        <f t="shared" si="109"/>
        <v/>
      </c>
    </row>
    <row r="139" spans="1:40">
      <c r="A139" s="90">
        <v>1</v>
      </c>
      <c r="B139" s="15" t="s">
        <v>95</v>
      </c>
      <c r="C139" s="217" t="s">
        <v>407</v>
      </c>
      <c r="D139" s="15" t="str">
        <f>'Self-Assessment'!C144</f>
        <v>High Partial</v>
      </c>
      <c r="E139" s="34">
        <f t="shared" ref="E139:E145" si="110">IF(D139="No",0,IF(D139="Yes",1,IF(D139="Partially",0.5,IF(D139="Low Partial", 0.25,IF(D139="High Partial", 0.75," ")))))</f>
        <v>0.75</v>
      </c>
      <c r="F139" s="52"/>
      <c r="G139" s="34">
        <v>5</v>
      </c>
      <c r="H139" s="34">
        <f>IF(G139=1,1.2,IF(G139=2,1,IF(G139=3,0.5,IF(G139=4,0.2,IF(G139=5,0.1,"")))))</f>
        <v>0.1</v>
      </c>
      <c r="I139" s="34">
        <f t="shared" si="84"/>
        <v>7.5000000000000011E-2</v>
      </c>
      <c r="J139" s="34"/>
      <c r="K139" s="15" t="s">
        <v>213</v>
      </c>
      <c r="L139" s="15" t="s">
        <v>211</v>
      </c>
      <c r="M139" s="15" t="s">
        <v>214</v>
      </c>
      <c r="N139" s="15" t="s">
        <v>222</v>
      </c>
      <c r="O139" s="15"/>
      <c r="P139" s="15"/>
      <c r="Q139" s="34"/>
      <c r="R139" s="34"/>
      <c r="S139" s="34"/>
      <c r="T139" s="34"/>
      <c r="U139" s="34"/>
      <c r="V139" s="34"/>
      <c r="W139" s="34" t="str">
        <f t="shared" si="88"/>
        <v/>
      </c>
      <c r="X139" s="34" t="str">
        <f t="shared" si="89"/>
        <v/>
      </c>
      <c r="Y139" s="34" t="str">
        <f t="shared" si="90"/>
        <v/>
      </c>
      <c r="Z139" s="34" t="str">
        <f t="shared" si="91"/>
        <v/>
      </c>
      <c r="AA139" s="34" t="str">
        <f t="shared" si="92"/>
        <v/>
      </c>
      <c r="AB139" s="34" t="str">
        <f t="shared" si="87"/>
        <v/>
      </c>
      <c r="AC139" s="34" t="str">
        <f t="shared" si="93"/>
        <v>Best Practice</v>
      </c>
      <c r="AD139" s="34" t="str">
        <f t="shared" si="94"/>
        <v>Procedure</v>
      </c>
      <c r="AE139" s="34" t="str">
        <f t="shared" si="95"/>
        <v/>
      </c>
      <c r="AF139" s="34" t="str">
        <f t="shared" si="96"/>
        <v/>
      </c>
      <c r="AG139" s="34" t="str">
        <f t="shared" si="97"/>
        <v/>
      </c>
      <c r="AH139" s="34" t="str">
        <f t="shared" si="98"/>
        <v/>
      </c>
      <c r="AI139" s="34" t="str">
        <f t="shared" si="106"/>
        <v xml:space="preserve"> </v>
      </c>
      <c r="AJ139" s="34" t="str">
        <f t="shared" si="107"/>
        <v/>
      </c>
      <c r="AK139" s="34" t="str">
        <f t="shared" si="99"/>
        <v/>
      </c>
      <c r="AL139" s="34" t="str">
        <f t="shared" si="100"/>
        <v/>
      </c>
      <c r="AM139" s="34" t="str">
        <f t="shared" si="108"/>
        <v/>
      </c>
      <c r="AN139" s="34" t="str">
        <f t="shared" si="109"/>
        <v/>
      </c>
    </row>
    <row r="140" spans="1:40">
      <c r="A140" s="90">
        <v>1</v>
      </c>
      <c r="B140" s="15" t="s">
        <v>180</v>
      </c>
      <c r="C140" s="217" t="s">
        <v>542</v>
      </c>
      <c r="D140" s="15" t="str">
        <f>'Self-Assessment'!C145</f>
        <v>Yes</v>
      </c>
      <c r="E140" s="34">
        <f t="shared" si="110"/>
        <v>1</v>
      </c>
      <c r="F140" s="52"/>
      <c r="G140" s="34">
        <v>2</v>
      </c>
      <c r="H140" s="34">
        <f t="shared" ref="H140:H145" si="111">IF(G140=1,1.2,IF(G140=2,1,IF(G140=3,0.5,IF(G140=4,0.2,IF(G140=5,0.1,"")))))</f>
        <v>1</v>
      </c>
      <c r="I140" s="34">
        <f t="shared" si="84"/>
        <v>1</v>
      </c>
      <c r="J140" s="34"/>
      <c r="K140" s="15" t="s">
        <v>214</v>
      </c>
      <c r="L140" s="15" t="s">
        <v>213</v>
      </c>
      <c r="M140" s="15" t="s">
        <v>214</v>
      </c>
      <c r="N140" s="15" t="s">
        <v>222</v>
      </c>
      <c r="O140" s="15"/>
      <c r="P140" s="15"/>
      <c r="Q140" s="34" t="s">
        <v>218</v>
      </c>
      <c r="R140" s="34" t="str">
        <f t="shared" si="101"/>
        <v/>
      </c>
      <c r="S140" s="34" t="str">
        <f t="shared" si="102"/>
        <v/>
      </c>
      <c r="T140" s="34" t="str">
        <f t="shared" si="103"/>
        <v/>
      </c>
      <c r="U140" s="34" t="str">
        <f t="shared" si="104"/>
        <v/>
      </c>
      <c r="V140" s="34" t="str">
        <f t="shared" si="105"/>
        <v>x</v>
      </c>
      <c r="W140" s="34" t="str">
        <f t="shared" si="88"/>
        <v/>
      </c>
      <c r="X140" s="34" t="str">
        <f t="shared" si="89"/>
        <v/>
      </c>
      <c r="Y140" s="34" t="str">
        <f t="shared" si="90"/>
        <v/>
      </c>
      <c r="Z140" s="34" t="str">
        <f t="shared" si="91"/>
        <v/>
      </c>
      <c r="AA140" s="34" t="str">
        <f t="shared" si="92"/>
        <v/>
      </c>
      <c r="AB140" s="34" t="str">
        <f t="shared" si="87"/>
        <v/>
      </c>
      <c r="AC140" s="34" t="str">
        <f t="shared" si="93"/>
        <v/>
      </c>
      <c r="AD140" s="34" t="str">
        <f t="shared" si="94"/>
        <v/>
      </c>
      <c r="AE140" s="34" t="str">
        <f t="shared" si="95"/>
        <v>Security</v>
      </c>
      <c r="AF140" s="34" t="str">
        <f t="shared" si="96"/>
        <v>Best Practice</v>
      </c>
      <c r="AG140" s="34" t="str">
        <f t="shared" si="97"/>
        <v/>
      </c>
      <c r="AH140" s="34" t="str">
        <f t="shared" si="98"/>
        <v/>
      </c>
      <c r="AI140" s="34" t="str">
        <f t="shared" si="106"/>
        <v xml:space="preserve"> </v>
      </c>
      <c r="AJ140" s="34" t="str">
        <f t="shared" si="107"/>
        <v/>
      </c>
      <c r="AK140" s="34" t="str">
        <f t="shared" si="99"/>
        <v/>
      </c>
      <c r="AL140" s="34" t="str">
        <f t="shared" si="100"/>
        <v/>
      </c>
      <c r="AM140" s="34" t="str">
        <f t="shared" si="108"/>
        <v/>
      </c>
      <c r="AN140" s="34" t="str">
        <f t="shared" si="109"/>
        <v/>
      </c>
    </row>
    <row r="141" spans="1:40" ht="15" customHeight="1">
      <c r="A141" s="90">
        <v>1</v>
      </c>
      <c r="B141" s="15" t="s">
        <v>96</v>
      </c>
      <c r="C141" s="217" t="s">
        <v>476</v>
      </c>
      <c r="D141" s="15" t="str">
        <f>'Self-Assessment'!C146</f>
        <v>Partially</v>
      </c>
      <c r="E141" s="34">
        <f t="shared" si="110"/>
        <v>0.5</v>
      </c>
      <c r="F141" s="52"/>
      <c r="G141" s="34">
        <v>1</v>
      </c>
      <c r="H141" s="34">
        <f t="shared" si="111"/>
        <v>1.2</v>
      </c>
      <c r="I141" s="34">
        <f t="shared" si="84"/>
        <v>0.6</v>
      </c>
      <c r="J141" s="34"/>
      <c r="K141" s="15" t="s">
        <v>211</v>
      </c>
      <c r="L141" s="15" t="s">
        <v>213</v>
      </c>
      <c r="M141" s="15" t="s">
        <v>226</v>
      </c>
      <c r="N141" s="15" t="s">
        <v>222</v>
      </c>
      <c r="O141" s="15"/>
      <c r="P141" s="15"/>
      <c r="Q141" s="34"/>
      <c r="R141" s="34"/>
      <c r="S141" s="34"/>
      <c r="T141" s="34"/>
      <c r="U141" s="34"/>
      <c r="V141" s="34"/>
      <c r="W141" s="34" t="str">
        <f t="shared" si="88"/>
        <v/>
      </c>
      <c r="X141" s="34" t="str">
        <f t="shared" si="89"/>
        <v/>
      </c>
      <c r="Y141" s="34" t="str">
        <f t="shared" si="90"/>
        <v/>
      </c>
      <c r="Z141" s="34" t="str">
        <f t="shared" si="91"/>
        <v/>
      </c>
      <c r="AA141" s="34" t="str">
        <f t="shared" si="92"/>
        <v>Procedure</v>
      </c>
      <c r="AB141" s="34" t="str">
        <f t="shared" si="87"/>
        <v>Best Practice</v>
      </c>
      <c r="AC141" s="34" t="str">
        <f t="shared" si="93"/>
        <v/>
      </c>
      <c r="AD141" s="34" t="str">
        <f t="shared" si="94"/>
        <v/>
      </c>
      <c r="AE141" s="34" t="str">
        <f t="shared" si="95"/>
        <v/>
      </c>
      <c r="AF141" s="34" t="str">
        <f t="shared" si="96"/>
        <v/>
      </c>
      <c r="AG141" s="34" t="str">
        <f t="shared" si="97"/>
        <v/>
      </c>
      <c r="AH141" s="34" t="str">
        <f t="shared" si="98"/>
        <v/>
      </c>
      <c r="AI141" s="34" t="str">
        <f t="shared" si="106"/>
        <v xml:space="preserve"> </v>
      </c>
      <c r="AJ141" s="34" t="str">
        <f t="shared" si="107"/>
        <v/>
      </c>
      <c r="AK141" s="34" t="str">
        <f t="shared" si="99"/>
        <v>X-Force</v>
      </c>
      <c r="AL141" s="34">
        <f t="shared" si="100"/>
        <v>0</v>
      </c>
      <c r="AM141" s="34" t="str">
        <f t="shared" si="108"/>
        <v/>
      </c>
      <c r="AN141" s="34" t="str">
        <f t="shared" si="109"/>
        <v/>
      </c>
    </row>
    <row r="142" spans="1:40">
      <c r="A142" s="90">
        <v>1</v>
      </c>
      <c r="B142" s="15" t="s">
        <v>97</v>
      </c>
      <c r="C142" s="217" t="s">
        <v>408</v>
      </c>
      <c r="D142" s="15" t="str">
        <f>'Self-Assessment'!C147</f>
        <v>Yes</v>
      </c>
      <c r="E142" s="34">
        <f t="shared" si="110"/>
        <v>1</v>
      </c>
      <c r="F142" s="52"/>
      <c r="G142" s="34">
        <v>2</v>
      </c>
      <c r="H142" s="34">
        <f t="shared" si="111"/>
        <v>1</v>
      </c>
      <c r="I142" s="34">
        <f t="shared" si="84"/>
        <v>1</v>
      </c>
      <c r="J142" s="34"/>
      <c r="K142" s="15" t="s">
        <v>211</v>
      </c>
      <c r="L142" s="15" t="s">
        <v>213</v>
      </c>
      <c r="M142" s="15" t="s">
        <v>214</v>
      </c>
      <c r="N142" s="15" t="s">
        <v>222</v>
      </c>
      <c r="O142" s="15"/>
      <c r="P142" s="15"/>
      <c r="Q142" s="34" t="s">
        <v>218</v>
      </c>
      <c r="R142" s="34" t="str">
        <f t="shared" si="101"/>
        <v/>
      </c>
      <c r="S142" s="34" t="str">
        <f t="shared" si="102"/>
        <v/>
      </c>
      <c r="T142" s="34" t="str">
        <f t="shared" si="103"/>
        <v/>
      </c>
      <c r="U142" s="34" t="str">
        <f t="shared" si="104"/>
        <v/>
      </c>
      <c r="V142" s="34" t="str">
        <f t="shared" si="105"/>
        <v>x</v>
      </c>
      <c r="W142" s="34" t="str">
        <f t="shared" si="88"/>
        <v/>
      </c>
      <c r="X142" s="34" t="str">
        <f t="shared" si="89"/>
        <v/>
      </c>
      <c r="Y142" s="34" t="str">
        <f t="shared" si="90"/>
        <v/>
      </c>
      <c r="Z142" s="34" t="str">
        <f t="shared" si="91"/>
        <v/>
      </c>
      <c r="AA142" s="34" t="str">
        <f t="shared" si="92"/>
        <v/>
      </c>
      <c r="AB142" s="34" t="str">
        <f t="shared" si="87"/>
        <v/>
      </c>
      <c r="AC142" s="34" t="str">
        <f t="shared" si="93"/>
        <v/>
      </c>
      <c r="AD142" s="34" t="str">
        <f t="shared" si="94"/>
        <v/>
      </c>
      <c r="AE142" s="34" t="str">
        <f t="shared" si="95"/>
        <v>Procedure</v>
      </c>
      <c r="AF142" s="34" t="str">
        <f t="shared" si="96"/>
        <v>Best Practice</v>
      </c>
      <c r="AG142" s="34" t="str">
        <f t="shared" si="97"/>
        <v/>
      </c>
      <c r="AH142" s="34" t="str">
        <f t="shared" si="98"/>
        <v/>
      </c>
      <c r="AI142" s="34" t="str">
        <f t="shared" si="106"/>
        <v xml:space="preserve"> </v>
      </c>
      <c r="AJ142" s="34" t="str">
        <f t="shared" si="107"/>
        <v/>
      </c>
      <c r="AK142" s="34" t="str">
        <f t="shared" si="99"/>
        <v/>
      </c>
      <c r="AL142" s="34" t="str">
        <f t="shared" si="100"/>
        <v/>
      </c>
      <c r="AM142" s="34" t="str">
        <f t="shared" si="108"/>
        <v/>
      </c>
      <c r="AN142" s="34" t="str">
        <f t="shared" si="109"/>
        <v/>
      </c>
    </row>
    <row r="143" spans="1:40">
      <c r="A143" s="90">
        <v>1</v>
      </c>
      <c r="B143" s="15" t="s">
        <v>182</v>
      </c>
      <c r="C143" s="217" t="s">
        <v>477</v>
      </c>
      <c r="D143" s="15" t="str">
        <f>'Self-Assessment'!C148</f>
        <v>High Partial</v>
      </c>
      <c r="E143" s="34">
        <f t="shared" si="110"/>
        <v>0.75</v>
      </c>
      <c r="F143" s="52"/>
      <c r="G143" s="34">
        <v>4</v>
      </c>
      <c r="H143" s="34">
        <f t="shared" si="111"/>
        <v>0.2</v>
      </c>
      <c r="I143" s="34">
        <f t="shared" si="84"/>
        <v>0.15000000000000002</v>
      </c>
      <c r="J143" s="34"/>
      <c r="K143" s="15" t="s">
        <v>219</v>
      </c>
      <c r="L143" s="15" t="s">
        <v>213</v>
      </c>
      <c r="M143" s="15" t="s">
        <v>214</v>
      </c>
      <c r="N143" s="15" t="s">
        <v>222</v>
      </c>
      <c r="O143" s="15"/>
      <c r="P143" s="15"/>
      <c r="Q143" s="34"/>
      <c r="R143" s="34"/>
      <c r="S143" s="34"/>
      <c r="T143" s="34"/>
      <c r="U143" s="34"/>
      <c r="V143" s="34"/>
      <c r="W143" s="34" t="str">
        <f t="shared" si="88"/>
        <v/>
      </c>
      <c r="X143" s="34" t="str">
        <f t="shared" si="89"/>
        <v/>
      </c>
      <c r="Y143" s="34" t="str">
        <f t="shared" si="90"/>
        <v/>
      </c>
      <c r="Z143" s="34" t="str">
        <f t="shared" si="91"/>
        <v/>
      </c>
      <c r="AA143" s="34" t="str">
        <f t="shared" si="92"/>
        <v/>
      </c>
      <c r="AB143" s="34" t="str">
        <f t="shared" si="87"/>
        <v/>
      </c>
      <c r="AC143" s="34" t="str">
        <f t="shared" si="93"/>
        <v>Documentation</v>
      </c>
      <c r="AD143" s="34" t="str">
        <f t="shared" si="94"/>
        <v>Best Practice</v>
      </c>
      <c r="AE143" s="34" t="str">
        <f t="shared" si="95"/>
        <v/>
      </c>
      <c r="AF143" s="34" t="str">
        <f t="shared" si="96"/>
        <v/>
      </c>
      <c r="AG143" s="34" t="str">
        <f t="shared" si="97"/>
        <v/>
      </c>
      <c r="AH143" s="34" t="str">
        <f t="shared" si="98"/>
        <v/>
      </c>
      <c r="AI143" s="34" t="str">
        <f t="shared" si="106"/>
        <v xml:space="preserve"> </v>
      </c>
      <c r="AJ143" s="34" t="str">
        <f t="shared" si="107"/>
        <v/>
      </c>
      <c r="AK143" s="34" t="str">
        <f t="shared" si="99"/>
        <v/>
      </c>
      <c r="AL143" s="34" t="str">
        <f t="shared" si="100"/>
        <v/>
      </c>
      <c r="AM143" s="34" t="str">
        <f t="shared" si="108"/>
        <v/>
      </c>
      <c r="AN143" s="34" t="str">
        <f t="shared" si="109"/>
        <v/>
      </c>
    </row>
    <row r="144" spans="1:40">
      <c r="A144" s="90">
        <v>1</v>
      </c>
      <c r="B144" s="15" t="s">
        <v>98</v>
      </c>
      <c r="C144" s="217" t="s">
        <v>409</v>
      </c>
      <c r="D144" s="15" t="str">
        <f>'Self-Assessment'!C149</f>
        <v>Yes</v>
      </c>
      <c r="E144" s="34">
        <f t="shared" si="110"/>
        <v>1</v>
      </c>
      <c r="F144" s="52"/>
      <c r="G144" s="34">
        <v>3</v>
      </c>
      <c r="H144" s="34">
        <f t="shared" si="111"/>
        <v>0.5</v>
      </c>
      <c r="I144" s="34">
        <f t="shared" si="84"/>
        <v>0.5</v>
      </c>
      <c r="J144" s="34"/>
      <c r="K144" s="15" t="s">
        <v>211</v>
      </c>
      <c r="L144" s="15" t="s">
        <v>213</v>
      </c>
      <c r="M144" s="15" t="s">
        <v>214</v>
      </c>
      <c r="N144" s="15" t="s">
        <v>222</v>
      </c>
      <c r="O144" s="15"/>
      <c r="P144" s="15"/>
      <c r="Q144" s="34"/>
      <c r="R144" s="34"/>
      <c r="S144" s="34"/>
      <c r="T144" s="34"/>
      <c r="U144" s="34"/>
      <c r="V144" s="34"/>
      <c r="W144" s="34" t="str">
        <f t="shared" si="88"/>
        <v/>
      </c>
      <c r="X144" s="34" t="str">
        <f t="shared" si="89"/>
        <v/>
      </c>
      <c r="Y144" s="34" t="str">
        <f t="shared" si="90"/>
        <v/>
      </c>
      <c r="Z144" s="34" t="str">
        <f t="shared" si="91"/>
        <v/>
      </c>
      <c r="AA144" s="34" t="str">
        <f t="shared" si="92"/>
        <v/>
      </c>
      <c r="AB144" s="34" t="str">
        <f t="shared" si="87"/>
        <v/>
      </c>
      <c r="AC144" s="34" t="str">
        <f t="shared" si="93"/>
        <v/>
      </c>
      <c r="AD144" s="34" t="str">
        <f t="shared" si="94"/>
        <v/>
      </c>
      <c r="AE144" s="34" t="str">
        <f t="shared" si="95"/>
        <v>Procedure</v>
      </c>
      <c r="AF144" s="34" t="str">
        <f t="shared" si="96"/>
        <v>Best Practice</v>
      </c>
      <c r="AG144" s="34" t="str">
        <f t="shared" si="97"/>
        <v/>
      </c>
      <c r="AH144" s="34" t="str">
        <f t="shared" si="98"/>
        <v/>
      </c>
      <c r="AI144" s="34" t="str">
        <f t="shared" si="106"/>
        <v xml:space="preserve"> </v>
      </c>
      <c r="AJ144" s="34" t="str">
        <f t="shared" si="107"/>
        <v/>
      </c>
      <c r="AK144" s="34" t="str">
        <f t="shared" si="99"/>
        <v/>
      </c>
      <c r="AL144" s="34" t="str">
        <f t="shared" si="100"/>
        <v/>
      </c>
      <c r="AM144" s="34" t="str">
        <f t="shared" si="108"/>
        <v/>
      </c>
      <c r="AN144" s="34" t="str">
        <f t="shared" si="109"/>
        <v/>
      </c>
    </row>
    <row r="145" spans="1:40">
      <c r="A145" s="90">
        <v>1</v>
      </c>
      <c r="B145" s="15" t="s">
        <v>77</v>
      </c>
      <c r="C145" s="217" t="s">
        <v>410</v>
      </c>
      <c r="D145" s="15" t="str">
        <f>'Self-Assessment'!C150</f>
        <v>High Partial</v>
      </c>
      <c r="E145" s="34">
        <f t="shared" si="110"/>
        <v>0.75</v>
      </c>
      <c r="F145" s="52"/>
      <c r="G145" s="34">
        <v>3</v>
      </c>
      <c r="H145" s="34">
        <f t="shared" si="111"/>
        <v>0.5</v>
      </c>
      <c r="I145" s="34">
        <f t="shared" si="84"/>
        <v>0.375</v>
      </c>
      <c r="J145" s="34"/>
      <c r="K145" s="15" t="s">
        <v>219</v>
      </c>
      <c r="L145" s="15" t="s">
        <v>211</v>
      </c>
      <c r="M145" s="15" t="s">
        <v>214</v>
      </c>
      <c r="N145" s="15" t="s">
        <v>222</v>
      </c>
      <c r="O145" s="15" t="s">
        <v>234</v>
      </c>
      <c r="P145" s="15"/>
      <c r="Q145" s="34"/>
      <c r="R145" s="34"/>
      <c r="S145" s="34"/>
      <c r="T145" s="34"/>
      <c r="U145" s="34"/>
      <c r="V145" s="34"/>
      <c r="W145" s="34" t="str">
        <f t="shared" si="88"/>
        <v/>
      </c>
      <c r="X145" s="34" t="str">
        <f t="shared" si="89"/>
        <v/>
      </c>
      <c r="Y145" s="34" t="str">
        <f t="shared" si="90"/>
        <v/>
      </c>
      <c r="Z145" s="34" t="str">
        <f t="shared" si="91"/>
        <v/>
      </c>
      <c r="AA145" s="34" t="str">
        <f t="shared" si="92"/>
        <v/>
      </c>
      <c r="AB145" s="34" t="str">
        <f t="shared" si="87"/>
        <v/>
      </c>
      <c r="AC145" s="34" t="str">
        <f t="shared" si="93"/>
        <v>Documentation</v>
      </c>
      <c r="AD145" s="34" t="str">
        <f t="shared" si="94"/>
        <v>Procedure</v>
      </c>
      <c r="AE145" s="34" t="str">
        <f t="shared" si="95"/>
        <v/>
      </c>
      <c r="AF145" s="34" t="str">
        <f t="shared" si="96"/>
        <v/>
      </c>
      <c r="AG145" s="34" t="str">
        <f t="shared" si="97"/>
        <v/>
      </c>
      <c r="AH145" s="34" t="str">
        <f t="shared" si="98"/>
        <v/>
      </c>
      <c r="AI145" s="34" t="str">
        <f t="shared" si="106"/>
        <v xml:space="preserve"> </v>
      </c>
      <c r="AJ145" s="34" t="str">
        <f t="shared" si="107"/>
        <v/>
      </c>
      <c r="AK145" s="34" t="str">
        <f t="shared" si="99"/>
        <v/>
      </c>
      <c r="AL145" s="34" t="str">
        <f t="shared" si="100"/>
        <v/>
      </c>
      <c r="AM145" s="34" t="str">
        <f t="shared" si="108"/>
        <v/>
      </c>
      <c r="AN145" s="34" t="str">
        <f t="shared" si="109"/>
        <v/>
      </c>
    </row>
    <row r="146" spans="1:40">
      <c r="A146" s="90"/>
      <c r="B146" s="15"/>
      <c r="C146" s="15"/>
      <c r="D146" s="15"/>
      <c r="E146" s="34"/>
      <c r="F146" s="52"/>
      <c r="G146" s="34"/>
      <c r="H146" s="34"/>
      <c r="I146" s="34"/>
      <c r="J146" s="34"/>
      <c r="K146" s="15"/>
      <c r="L146" s="15"/>
      <c r="M146" s="15"/>
      <c r="N146" s="15"/>
      <c r="O146" s="15"/>
      <c r="P146" s="15"/>
      <c r="Q146" s="34"/>
      <c r="R146" s="34"/>
      <c r="S146" s="34"/>
      <c r="T146" s="34"/>
      <c r="U146" s="34"/>
      <c r="V146" s="34"/>
      <c r="W146" s="34" t="str">
        <f t="shared" si="88"/>
        <v/>
      </c>
      <c r="X146" s="34" t="str">
        <f t="shared" si="89"/>
        <v/>
      </c>
      <c r="Y146" s="34" t="str">
        <f t="shared" si="90"/>
        <v/>
      </c>
      <c r="Z146" s="34" t="str">
        <f t="shared" si="91"/>
        <v/>
      </c>
      <c r="AA146" s="34" t="str">
        <f t="shared" si="92"/>
        <v/>
      </c>
      <c r="AB146" s="34" t="str">
        <f t="shared" si="87"/>
        <v/>
      </c>
      <c r="AC146" s="34" t="str">
        <f t="shared" si="93"/>
        <v/>
      </c>
      <c r="AD146" s="34" t="str">
        <f t="shared" si="94"/>
        <v/>
      </c>
      <c r="AE146" s="34" t="str">
        <f t="shared" si="95"/>
        <v/>
      </c>
      <c r="AF146" s="34" t="str">
        <f t="shared" si="96"/>
        <v/>
      </c>
      <c r="AG146" s="34" t="str">
        <f t="shared" si="97"/>
        <v/>
      </c>
      <c r="AH146" s="34" t="str">
        <f t="shared" si="98"/>
        <v/>
      </c>
      <c r="AI146" s="34" t="str">
        <f t="shared" si="106"/>
        <v xml:space="preserve"> </v>
      </c>
      <c r="AJ146" s="34" t="str">
        <f t="shared" si="107"/>
        <v/>
      </c>
      <c r="AK146" s="34" t="str">
        <f t="shared" si="99"/>
        <v/>
      </c>
      <c r="AL146" s="34" t="str">
        <f t="shared" si="100"/>
        <v/>
      </c>
      <c r="AM146" s="34" t="str">
        <f t="shared" si="108"/>
        <v/>
      </c>
      <c r="AN146" s="34" t="str">
        <f t="shared" si="109"/>
        <v/>
      </c>
    </row>
    <row r="147" spans="1:40">
      <c r="A147" s="35"/>
      <c r="B147" s="16" t="s">
        <v>99</v>
      </c>
      <c r="C147" s="16"/>
      <c r="D147" s="16"/>
      <c r="E147" s="35"/>
      <c r="F147" s="66">
        <f>SUM(E148:E192)/(COUNTA(E148:E192))*10</f>
        <v>8.235294117647058</v>
      </c>
      <c r="G147" s="35"/>
      <c r="H147" s="66">
        <f>(SUM(H148:H192)-H148-H156-H163-H182-H189)</f>
        <v>19.999999999999996</v>
      </c>
      <c r="I147" s="66">
        <f>(SUM(I148:I192)-I148-I156-I163-I182-I189)</f>
        <v>17.049999999999997</v>
      </c>
      <c r="J147" s="100">
        <f>(I147/H147)*10</f>
        <v>8.5250000000000004</v>
      </c>
      <c r="K147" s="16"/>
      <c r="L147" s="16"/>
      <c r="M147" s="16"/>
      <c r="N147" s="16"/>
      <c r="O147" s="16"/>
      <c r="P147" s="16"/>
      <c r="Q147" s="35"/>
      <c r="R147" s="35"/>
      <c r="S147" s="35"/>
      <c r="T147" s="35"/>
      <c r="U147" s="35"/>
      <c r="V147" s="35"/>
      <c r="W147" s="35" t="str">
        <f t="shared" si="88"/>
        <v/>
      </c>
      <c r="X147" s="35" t="str">
        <f t="shared" si="89"/>
        <v/>
      </c>
      <c r="Y147" s="35" t="str">
        <f t="shared" si="90"/>
        <v/>
      </c>
      <c r="Z147" s="35" t="str">
        <f t="shared" si="91"/>
        <v/>
      </c>
      <c r="AA147" s="35" t="str">
        <f t="shared" si="92"/>
        <v/>
      </c>
      <c r="AB147" s="35" t="str">
        <f t="shared" si="87"/>
        <v/>
      </c>
      <c r="AC147" s="35" t="str">
        <f t="shared" si="93"/>
        <v/>
      </c>
      <c r="AD147" s="35" t="str">
        <f t="shared" si="94"/>
        <v/>
      </c>
      <c r="AE147" s="35" t="str">
        <f t="shared" si="95"/>
        <v/>
      </c>
      <c r="AF147" s="35" t="str">
        <f t="shared" si="96"/>
        <v/>
      </c>
      <c r="AG147" s="35" t="str">
        <f t="shared" si="97"/>
        <v/>
      </c>
      <c r="AH147" s="35" t="str">
        <f t="shared" si="98"/>
        <v/>
      </c>
      <c r="AI147" s="35" t="str">
        <f t="shared" si="106"/>
        <v xml:space="preserve"> </v>
      </c>
      <c r="AJ147" s="35" t="str">
        <f t="shared" si="107"/>
        <v/>
      </c>
      <c r="AK147" s="35" t="str">
        <f t="shared" si="99"/>
        <v/>
      </c>
      <c r="AL147" s="35" t="str">
        <f t="shared" si="100"/>
        <v/>
      </c>
      <c r="AM147" s="35" t="str">
        <f t="shared" si="108"/>
        <v/>
      </c>
      <c r="AN147" s="35" t="str">
        <f t="shared" si="109"/>
        <v/>
      </c>
    </row>
    <row r="148" spans="1:40">
      <c r="A148" s="91"/>
      <c r="B148" s="21" t="s">
        <v>100</v>
      </c>
      <c r="C148" s="21"/>
      <c r="D148" s="21"/>
      <c r="E148" s="36"/>
      <c r="F148" s="61">
        <f>SUM(E149:E154)/COUNTA(E149:E154)*10</f>
        <v>7.9166666666666661</v>
      </c>
      <c r="G148" s="36"/>
      <c r="H148" s="36">
        <f>SUM(H149:H154)</f>
        <v>6.3</v>
      </c>
      <c r="I148" s="36">
        <f>SUM(I149:I154)</f>
        <v>5.15</v>
      </c>
      <c r="J148" s="99">
        <f>(I148/H148)*10</f>
        <v>8.1746031746031758</v>
      </c>
      <c r="K148" s="21"/>
      <c r="L148" s="21"/>
      <c r="M148" s="21"/>
      <c r="N148" s="21"/>
      <c r="O148" s="21"/>
      <c r="P148" s="21"/>
      <c r="Q148" s="36"/>
      <c r="R148" s="36"/>
      <c r="S148" s="36"/>
      <c r="T148" s="36"/>
      <c r="U148" s="36"/>
      <c r="V148" s="36"/>
      <c r="W148" s="36" t="str">
        <f t="shared" si="88"/>
        <v/>
      </c>
      <c r="X148" s="36" t="str">
        <f t="shared" si="89"/>
        <v/>
      </c>
      <c r="Y148" s="36" t="str">
        <f t="shared" si="90"/>
        <v/>
      </c>
      <c r="Z148" s="36" t="str">
        <f t="shared" si="91"/>
        <v/>
      </c>
      <c r="AA148" s="36" t="str">
        <f t="shared" si="92"/>
        <v/>
      </c>
      <c r="AB148" s="36" t="str">
        <f t="shared" si="87"/>
        <v/>
      </c>
      <c r="AC148" s="36" t="str">
        <f t="shared" si="93"/>
        <v/>
      </c>
      <c r="AD148" s="36" t="str">
        <f t="shared" si="94"/>
        <v/>
      </c>
      <c r="AE148" s="36" t="str">
        <f t="shared" si="95"/>
        <v/>
      </c>
      <c r="AF148" s="36" t="str">
        <f t="shared" si="96"/>
        <v/>
      </c>
      <c r="AG148" s="36" t="str">
        <f t="shared" si="97"/>
        <v/>
      </c>
      <c r="AH148" s="36" t="str">
        <f t="shared" si="98"/>
        <v/>
      </c>
      <c r="AI148" s="36" t="str">
        <f t="shared" si="106"/>
        <v xml:space="preserve"> </v>
      </c>
      <c r="AJ148" s="36" t="str">
        <f t="shared" si="107"/>
        <v/>
      </c>
      <c r="AK148" s="36" t="str">
        <f t="shared" si="99"/>
        <v/>
      </c>
      <c r="AL148" s="36" t="str">
        <f t="shared" si="100"/>
        <v/>
      </c>
      <c r="AM148" s="36" t="str">
        <f t="shared" si="108"/>
        <v/>
      </c>
      <c r="AN148" s="36" t="str">
        <f t="shared" si="109"/>
        <v/>
      </c>
    </row>
    <row r="149" spans="1:40">
      <c r="A149" s="92">
        <v>1</v>
      </c>
      <c r="B149" s="22" t="s">
        <v>101</v>
      </c>
      <c r="C149" s="218" t="s">
        <v>411</v>
      </c>
      <c r="D149" s="22" t="str">
        <f>'Self-Assessment'!C154</f>
        <v>Yes</v>
      </c>
      <c r="E149" s="37">
        <f t="shared" ref="E149:E154" si="112">IF(D149="No",0,IF(D149="Yes",1,IF(D149="Partially",0.5,IF(D149="Low Partial", 0.25,IF(D149="High Partial", 0.75," ")))))</f>
        <v>1</v>
      </c>
      <c r="F149" s="53"/>
      <c r="G149" s="37">
        <v>1</v>
      </c>
      <c r="H149" s="37">
        <f>IF(G149=1,1.2,IF(G149=2,1,IF(G149=3,0.5,IF(G149=4,0.2,IF(G149=5,0.1,"")))))</f>
        <v>1.2</v>
      </c>
      <c r="I149" s="37">
        <f t="shared" si="84"/>
        <v>1.2</v>
      </c>
      <c r="J149" s="37"/>
      <c r="K149" s="22" t="s">
        <v>211</v>
      </c>
      <c r="L149" s="22" t="s">
        <v>219</v>
      </c>
      <c r="M149" s="22" t="s">
        <v>225</v>
      </c>
      <c r="N149" s="22" t="s">
        <v>222</v>
      </c>
      <c r="O149" s="22"/>
      <c r="P149" s="22"/>
      <c r="Q149" s="37" t="s">
        <v>218</v>
      </c>
      <c r="R149" s="37" t="str">
        <f t="shared" si="101"/>
        <v/>
      </c>
      <c r="S149" s="37" t="str">
        <f t="shared" si="102"/>
        <v/>
      </c>
      <c r="T149" s="37" t="str">
        <f t="shared" si="103"/>
        <v/>
      </c>
      <c r="U149" s="37" t="str">
        <f t="shared" si="104"/>
        <v/>
      </c>
      <c r="V149" s="37" t="str">
        <f t="shared" si="105"/>
        <v>x</v>
      </c>
      <c r="W149" s="37" t="str">
        <f t="shared" si="88"/>
        <v/>
      </c>
      <c r="X149" s="37" t="str">
        <f t="shared" si="89"/>
        <v/>
      </c>
      <c r="Y149" s="37" t="str">
        <f t="shared" si="90"/>
        <v/>
      </c>
      <c r="Z149" s="37" t="str">
        <f t="shared" si="91"/>
        <v/>
      </c>
      <c r="AA149" s="37" t="str">
        <f t="shared" si="92"/>
        <v/>
      </c>
      <c r="AB149" s="37" t="str">
        <f t="shared" si="87"/>
        <v/>
      </c>
      <c r="AC149" s="37" t="str">
        <f t="shared" si="93"/>
        <v/>
      </c>
      <c r="AD149" s="37" t="str">
        <f t="shared" si="94"/>
        <v/>
      </c>
      <c r="AE149" s="37" t="str">
        <f t="shared" si="95"/>
        <v>Procedure</v>
      </c>
      <c r="AF149" s="37" t="str">
        <f t="shared" si="96"/>
        <v>Documentation</v>
      </c>
      <c r="AG149" s="37" t="str">
        <f t="shared" si="97"/>
        <v/>
      </c>
      <c r="AH149" s="37" t="str">
        <f t="shared" si="98"/>
        <v/>
      </c>
      <c r="AI149" s="37" t="str">
        <f t="shared" si="106"/>
        <v xml:space="preserve"> </v>
      </c>
      <c r="AJ149" s="37" t="str">
        <f t="shared" si="107"/>
        <v/>
      </c>
      <c r="AK149" s="37" t="str">
        <f t="shared" si="99"/>
        <v/>
      </c>
      <c r="AL149" s="37" t="str">
        <f t="shared" si="100"/>
        <v/>
      </c>
      <c r="AM149" s="37" t="str">
        <f t="shared" si="108"/>
        <v/>
      </c>
      <c r="AN149" s="37" t="str">
        <f t="shared" si="109"/>
        <v/>
      </c>
    </row>
    <row r="150" spans="1:40">
      <c r="A150" s="92">
        <v>1</v>
      </c>
      <c r="B150" s="22" t="s">
        <v>102</v>
      </c>
      <c r="C150" s="218" t="s">
        <v>412</v>
      </c>
      <c r="D150" s="22" t="str">
        <f>'Self-Assessment'!C155</f>
        <v>High Partial</v>
      </c>
      <c r="E150" s="37">
        <f t="shared" si="112"/>
        <v>0.75</v>
      </c>
      <c r="F150" s="53"/>
      <c r="G150" s="37">
        <v>1</v>
      </c>
      <c r="H150" s="37">
        <f t="shared" ref="H150:H154" si="113">IF(G150=1,1.2,IF(G150=2,1,IF(G150=3,0.5,IF(G150=4,0.2,IF(G150=5,0.1,"")))))</f>
        <v>1.2</v>
      </c>
      <c r="I150" s="37">
        <f t="shared" si="84"/>
        <v>0.89999999999999991</v>
      </c>
      <c r="J150" s="37"/>
      <c r="K150" s="22" t="s">
        <v>211</v>
      </c>
      <c r="L150" s="22" t="s">
        <v>219</v>
      </c>
      <c r="M150" s="22" t="s">
        <v>225</v>
      </c>
      <c r="N150" s="22" t="s">
        <v>222</v>
      </c>
      <c r="O150" s="22"/>
      <c r="P150" s="22"/>
      <c r="Q150" s="37" t="s">
        <v>218</v>
      </c>
      <c r="R150" s="37" t="str">
        <f t="shared" si="101"/>
        <v/>
      </c>
      <c r="S150" s="37" t="str">
        <f t="shared" si="102"/>
        <v/>
      </c>
      <c r="T150" s="37" t="str">
        <f t="shared" si="103"/>
        <v/>
      </c>
      <c r="U150" s="37" t="str">
        <f t="shared" si="104"/>
        <v>x</v>
      </c>
      <c r="V150" s="37" t="str">
        <f t="shared" si="105"/>
        <v/>
      </c>
      <c r="W150" s="37" t="str">
        <f t="shared" si="88"/>
        <v/>
      </c>
      <c r="X150" s="37" t="str">
        <f t="shared" si="89"/>
        <v/>
      </c>
      <c r="Y150" s="37" t="str">
        <f t="shared" si="90"/>
        <v/>
      </c>
      <c r="Z150" s="37" t="str">
        <f t="shared" si="91"/>
        <v/>
      </c>
      <c r="AA150" s="37" t="str">
        <f t="shared" si="92"/>
        <v/>
      </c>
      <c r="AB150" s="37" t="str">
        <f t="shared" si="87"/>
        <v/>
      </c>
      <c r="AC150" s="37" t="str">
        <f t="shared" si="93"/>
        <v>Procedure</v>
      </c>
      <c r="AD150" s="37" t="str">
        <f t="shared" si="94"/>
        <v>Documentation</v>
      </c>
      <c r="AE150" s="37" t="str">
        <f t="shared" si="95"/>
        <v/>
      </c>
      <c r="AF150" s="37" t="str">
        <f t="shared" si="96"/>
        <v/>
      </c>
      <c r="AG150" s="37" t="str">
        <f t="shared" si="97"/>
        <v/>
      </c>
      <c r="AH150" s="37" t="str">
        <f t="shared" si="98"/>
        <v/>
      </c>
      <c r="AI150" s="37" t="str">
        <f t="shared" si="106"/>
        <v xml:space="preserve"> </v>
      </c>
      <c r="AJ150" s="37" t="str">
        <f t="shared" si="107"/>
        <v/>
      </c>
      <c r="AK150" s="37" t="str">
        <f t="shared" si="99"/>
        <v/>
      </c>
      <c r="AL150" s="37" t="str">
        <f t="shared" si="100"/>
        <v/>
      </c>
      <c r="AM150" s="37" t="str">
        <f t="shared" si="108"/>
        <v/>
      </c>
      <c r="AN150" s="37" t="str">
        <f t="shared" si="109"/>
        <v/>
      </c>
    </row>
    <row r="151" spans="1:40">
      <c r="A151" s="92">
        <v>1</v>
      </c>
      <c r="B151" s="22" t="s">
        <v>103</v>
      </c>
      <c r="C151" s="218" t="s">
        <v>413</v>
      </c>
      <c r="D151" s="22" t="str">
        <f>'Self-Assessment'!C156</f>
        <v>Yes</v>
      </c>
      <c r="E151" s="37">
        <f t="shared" si="112"/>
        <v>1</v>
      </c>
      <c r="F151" s="53"/>
      <c r="G151" s="37">
        <v>2</v>
      </c>
      <c r="H151" s="37">
        <f t="shared" si="113"/>
        <v>1</v>
      </c>
      <c r="I151" s="37">
        <f t="shared" si="84"/>
        <v>1</v>
      </c>
      <c r="J151" s="37"/>
      <c r="K151" s="22" t="s">
        <v>211</v>
      </c>
      <c r="L151" s="22" t="s">
        <v>221</v>
      </c>
      <c r="M151" s="22" t="s">
        <v>214</v>
      </c>
      <c r="N151" s="22" t="s">
        <v>222</v>
      </c>
      <c r="O151" s="22"/>
      <c r="P151" s="22"/>
      <c r="Q151" s="37"/>
      <c r="R151" s="37"/>
      <c r="S151" s="37"/>
      <c r="T151" s="37"/>
      <c r="U151" s="37"/>
      <c r="V151" s="37"/>
      <c r="W151" s="37" t="str">
        <f t="shared" si="88"/>
        <v/>
      </c>
      <c r="X151" s="37" t="str">
        <f t="shared" si="89"/>
        <v/>
      </c>
      <c r="Y151" s="37" t="str">
        <f t="shared" si="90"/>
        <v/>
      </c>
      <c r="Z151" s="37" t="str">
        <f t="shared" si="91"/>
        <v/>
      </c>
      <c r="AA151" s="37" t="str">
        <f t="shared" si="92"/>
        <v/>
      </c>
      <c r="AB151" s="37" t="str">
        <f t="shared" si="87"/>
        <v/>
      </c>
      <c r="AC151" s="37" t="str">
        <f t="shared" si="93"/>
        <v/>
      </c>
      <c r="AD151" s="37" t="str">
        <f t="shared" si="94"/>
        <v/>
      </c>
      <c r="AE151" s="37" t="str">
        <f t="shared" si="95"/>
        <v>Procedure</v>
      </c>
      <c r="AF151" s="37" t="str">
        <f t="shared" si="96"/>
        <v>Threat Intelligence</v>
      </c>
      <c r="AG151" s="37" t="str">
        <f t="shared" si="97"/>
        <v/>
      </c>
      <c r="AH151" s="37" t="str">
        <f t="shared" si="98"/>
        <v/>
      </c>
      <c r="AI151" s="37" t="str">
        <f t="shared" si="106"/>
        <v xml:space="preserve"> </v>
      </c>
      <c r="AJ151" s="37" t="str">
        <f t="shared" si="107"/>
        <v/>
      </c>
      <c r="AK151" s="37" t="str">
        <f t="shared" si="99"/>
        <v/>
      </c>
      <c r="AL151" s="37" t="str">
        <f t="shared" si="100"/>
        <v/>
      </c>
      <c r="AM151" s="37" t="str">
        <f t="shared" si="108"/>
        <v/>
      </c>
      <c r="AN151" s="37" t="str">
        <f t="shared" si="109"/>
        <v/>
      </c>
    </row>
    <row r="152" spans="1:40">
      <c r="A152" s="92">
        <v>1</v>
      </c>
      <c r="B152" s="22" t="s">
        <v>104</v>
      </c>
      <c r="C152" s="218" t="s">
        <v>414</v>
      </c>
      <c r="D152" s="22" t="str">
        <f>'Self-Assessment'!C157</f>
        <v>Partially</v>
      </c>
      <c r="E152" s="37">
        <f t="shared" si="112"/>
        <v>0.5</v>
      </c>
      <c r="F152" s="53"/>
      <c r="G152" s="37">
        <v>3</v>
      </c>
      <c r="H152" s="37">
        <f t="shared" si="113"/>
        <v>0.5</v>
      </c>
      <c r="I152" s="37">
        <f t="shared" si="84"/>
        <v>0.25</v>
      </c>
      <c r="J152" s="37"/>
      <c r="K152" s="22" t="s">
        <v>219</v>
      </c>
      <c r="L152" s="22" t="s">
        <v>211</v>
      </c>
      <c r="M152" s="22" t="s">
        <v>226</v>
      </c>
      <c r="N152" s="22" t="s">
        <v>222</v>
      </c>
      <c r="O152" s="22"/>
      <c r="P152" s="22"/>
      <c r="Q152" s="37" t="s">
        <v>218</v>
      </c>
      <c r="R152" s="37" t="str">
        <f t="shared" si="101"/>
        <v/>
      </c>
      <c r="S152" s="37" t="str">
        <f t="shared" si="102"/>
        <v/>
      </c>
      <c r="T152" s="37" t="str">
        <f t="shared" si="103"/>
        <v>x</v>
      </c>
      <c r="U152" s="37" t="str">
        <f t="shared" si="104"/>
        <v/>
      </c>
      <c r="V152" s="37" t="str">
        <f t="shared" si="105"/>
        <v/>
      </c>
      <c r="W152" s="37" t="str">
        <f t="shared" si="88"/>
        <v/>
      </c>
      <c r="X152" s="37" t="str">
        <f t="shared" si="89"/>
        <v/>
      </c>
      <c r="Y152" s="37" t="str">
        <f t="shared" si="90"/>
        <v/>
      </c>
      <c r="Z152" s="37" t="str">
        <f t="shared" si="91"/>
        <v/>
      </c>
      <c r="AA152" s="37" t="str">
        <f t="shared" si="92"/>
        <v>Documentation</v>
      </c>
      <c r="AB152" s="37" t="str">
        <f t="shared" si="87"/>
        <v>Procedure</v>
      </c>
      <c r="AC152" s="37" t="str">
        <f t="shared" si="93"/>
        <v/>
      </c>
      <c r="AD152" s="37" t="str">
        <f t="shared" si="94"/>
        <v/>
      </c>
      <c r="AE152" s="37" t="str">
        <f t="shared" si="95"/>
        <v/>
      </c>
      <c r="AF152" s="37" t="str">
        <f t="shared" si="96"/>
        <v/>
      </c>
      <c r="AG152" s="37" t="str">
        <f t="shared" si="97"/>
        <v/>
      </c>
      <c r="AH152" s="37" t="str">
        <f t="shared" si="98"/>
        <v/>
      </c>
      <c r="AI152" s="37" t="str">
        <f t="shared" si="106"/>
        <v xml:space="preserve"> </v>
      </c>
      <c r="AJ152" s="37" t="str">
        <f t="shared" si="107"/>
        <v/>
      </c>
      <c r="AK152" s="37" t="str">
        <f t="shared" si="99"/>
        <v>X-Force</v>
      </c>
      <c r="AL152" s="37">
        <f t="shared" si="100"/>
        <v>0</v>
      </c>
      <c r="AM152" s="37" t="str">
        <f t="shared" si="108"/>
        <v/>
      </c>
      <c r="AN152" s="37" t="str">
        <f t="shared" si="109"/>
        <v/>
      </c>
    </row>
    <row r="153" spans="1:40">
      <c r="A153" s="92">
        <v>1</v>
      </c>
      <c r="B153" s="22" t="s">
        <v>305</v>
      </c>
      <c r="C153" s="218" t="s">
        <v>478</v>
      </c>
      <c r="D153" s="22" t="str">
        <f>'Self-Assessment'!C158</f>
        <v>High Partial</v>
      </c>
      <c r="E153" s="37">
        <f t="shared" si="112"/>
        <v>0.75</v>
      </c>
      <c r="F153" s="53"/>
      <c r="G153" s="37">
        <v>1</v>
      </c>
      <c r="H153" s="37">
        <f t="shared" si="113"/>
        <v>1.2</v>
      </c>
      <c r="I153" s="37">
        <f t="shared" si="84"/>
        <v>0.89999999999999991</v>
      </c>
      <c r="J153" s="37"/>
      <c r="K153" s="22" t="s">
        <v>219</v>
      </c>
      <c r="L153" s="22" t="s">
        <v>211</v>
      </c>
      <c r="M153" s="22" t="s">
        <v>226</v>
      </c>
      <c r="N153" s="22" t="s">
        <v>222</v>
      </c>
      <c r="O153" s="22"/>
      <c r="P153" s="22"/>
      <c r="Q153" s="37"/>
      <c r="R153" s="37"/>
      <c r="S153" s="37"/>
      <c r="T153" s="37"/>
      <c r="U153" s="37"/>
      <c r="V153" s="37"/>
      <c r="W153" s="37" t="str">
        <f t="shared" si="88"/>
        <v/>
      </c>
      <c r="X153" s="37" t="str">
        <f t="shared" si="89"/>
        <v/>
      </c>
      <c r="Y153" s="37" t="str">
        <f t="shared" si="90"/>
        <v/>
      </c>
      <c r="Z153" s="37" t="str">
        <f t="shared" si="91"/>
        <v/>
      </c>
      <c r="AA153" s="37" t="str">
        <f t="shared" si="92"/>
        <v/>
      </c>
      <c r="AB153" s="37" t="str">
        <f t="shared" si="87"/>
        <v/>
      </c>
      <c r="AC153" s="37" t="str">
        <f t="shared" si="93"/>
        <v>Documentation</v>
      </c>
      <c r="AD153" s="37" t="str">
        <f t="shared" si="94"/>
        <v>Procedure</v>
      </c>
      <c r="AE153" s="37" t="str">
        <f t="shared" si="95"/>
        <v/>
      </c>
      <c r="AF153" s="37" t="str">
        <f t="shared" si="96"/>
        <v/>
      </c>
      <c r="AG153" s="37" t="str">
        <f t="shared" si="97"/>
        <v/>
      </c>
      <c r="AH153" s="37" t="str">
        <f t="shared" si="98"/>
        <v/>
      </c>
      <c r="AI153" s="37" t="str">
        <f t="shared" si="106"/>
        <v xml:space="preserve"> </v>
      </c>
      <c r="AJ153" s="37" t="str">
        <f t="shared" si="107"/>
        <v/>
      </c>
      <c r="AK153" s="37" t="str">
        <f t="shared" si="99"/>
        <v/>
      </c>
      <c r="AL153" s="37" t="str">
        <f t="shared" si="100"/>
        <v/>
      </c>
      <c r="AM153" s="37" t="str">
        <f t="shared" si="108"/>
        <v/>
      </c>
      <c r="AN153" s="37" t="str">
        <f t="shared" si="109"/>
        <v/>
      </c>
    </row>
    <row r="154" spans="1:40">
      <c r="A154" s="92">
        <v>1</v>
      </c>
      <c r="B154" s="22" t="s">
        <v>306</v>
      </c>
      <c r="C154" s="218" t="s">
        <v>482</v>
      </c>
      <c r="D154" s="22" t="str">
        <f>'Self-Assessment'!C159</f>
        <v>High Partial</v>
      </c>
      <c r="E154" s="37">
        <f t="shared" si="112"/>
        <v>0.75</v>
      </c>
      <c r="F154" s="53"/>
      <c r="G154" s="37">
        <v>1</v>
      </c>
      <c r="H154" s="37">
        <f t="shared" si="113"/>
        <v>1.2</v>
      </c>
      <c r="I154" s="37">
        <f t="shared" si="84"/>
        <v>0.89999999999999991</v>
      </c>
      <c r="J154" s="37"/>
      <c r="K154" s="22" t="s">
        <v>213</v>
      </c>
      <c r="L154" s="22" t="s">
        <v>219</v>
      </c>
      <c r="M154" s="22" t="s">
        <v>226</v>
      </c>
      <c r="N154" s="22" t="s">
        <v>222</v>
      </c>
      <c r="O154" s="22"/>
      <c r="P154" s="22"/>
      <c r="Q154" s="37"/>
      <c r="R154" s="37"/>
      <c r="S154" s="37"/>
      <c r="T154" s="37"/>
      <c r="U154" s="37"/>
      <c r="V154" s="37"/>
      <c r="W154" s="37" t="str">
        <f t="shared" si="88"/>
        <v/>
      </c>
      <c r="X154" s="37" t="str">
        <f t="shared" si="89"/>
        <v/>
      </c>
      <c r="Y154" s="37" t="str">
        <f t="shared" si="90"/>
        <v/>
      </c>
      <c r="Z154" s="37" t="str">
        <f t="shared" si="91"/>
        <v/>
      </c>
      <c r="AA154" s="37" t="str">
        <f t="shared" si="92"/>
        <v/>
      </c>
      <c r="AB154" s="37" t="str">
        <f t="shared" si="87"/>
        <v/>
      </c>
      <c r="AC154" s="37" t="str">
        <f t="shared" si="93"/>
        <v>Best Practice</v>
      </c>
      <c r="AD154" s="37" t="str">
        <f t="shared" si="94"/>
        <v>Documentation</v>
      </c>
      <c r="AE154" s="37" t="str">
        <f t="shared" si="95"/>
        <v/>
      </c>
      <c r="AF154" s="37" t="str">
        <f t="shared" si="96"/>
        <v/>
      </c>
      <c r="AG154" s="37" t="str">
        <f t="shared" si="97"/>
        <v/>
      </c>
      <c r="AH154" s="37" t="str">
        <f t="shared" si="98"/>
        <v/>
      </c>
      <c r="AI154" s="37" t="str">
        <f t="shared" si="106"/>
        <v xml:space="preserve"> </v>
      </c>
      <c r="AJ154" s="37" t="str">
        <f t="shared" si="107"/>
        <v/>
      </c>
      <c r="AK154" s="37" t="str">
        <f t="shared" si="99"/>
        <v/>
      </c>
      <c r="AL154" s="37" t="str">
        <f t="shared" si="100"/>
        <v/>
      </c>
      <c r="AM154" s="37" t="str">
        <f t="shared" si="108"/>
        <v/>
      </c>
      <c r="AN154" s="37" t="str">
        <f t="shared" si="109"/>
        <v/>
      </c>
    </row>
    <row r="155" spans="1:40">
      <c r="A155" s="92"/>
      <c r="B155" s="22"/>
      <c r="C155" s="218"/>
      <c r="D155" s="22"/>
      <c r="E155" s="37"/>
      <c r="F155" s="53"/>
      <c r="G155" s="37"/>
      <c r="H155" s="37"/>
      <c r="I155" s="37"/>
      <c r="J155" s="37"/>
      <c r="K155" s="22"/>
      <c r="L155" s="22"/>
      <c r="M155" s="22"/>
      <c r="N155" s="22"/>
      <c r="O155" s="22"/>
      <c r="P155" s="22"/>
      <c r="Q155" s="37"/>
      <c r="R155" s="37"/>
      <c r="S155" s="37"/>
      <c r="T155" s="37"/>
      <c r="U155" s="37"/>
      <c r="V155" s="37"/>
      <c r="W155" s="37" t="str">
        <f t="shared" si="88"/>
        <v/>
      </c>
      <c r="X155" s="37" t="str">
        <f t="shared" si="89"/>
        <v/>
      </c>
      <c r="Y155" s="37" t="str">
        <f t="shared" si="90"/>
        <v/>
      </c>
      <c r="Z155" s="37" t="str">
        <f t="shared" si="91"/>
        <v/>
      </c>
      <c r="AA155" s="37" t="str">
        <f t="shared" si="92"/>
        <v/>
      </c>
      <c r="AB155" s="37" t="str">
        <f t="shared" si="87"/>
        <v/>
      </c>
      <c r="AC155" s="37" t="str">
        <f t="shared" si="93"/>
        <v/>
      </c>
      <c r="AD155" s="37" t="str">
        <f t="shared" si="94"/>
        <v/>
      </c>
      <c r="AE155" s="37" t="str">
        <f t="shared" si="95"/>
        <v/>
      </c>
      <c r="AF155" s="37" t="str">
        <f t="shared" si="96"/>
        <v/>
      </c>
      <c r="AG155" s="37" t="str">
        <f t="shared" si="97"/>
        <v/>
      </c>
      <c r="AH155" s="37" t="str">
        <f t="shared" si="98"/>
        <v/>
      </c>
      <c r="AI155" s="37" t="str">
        <f t="shared" si="106"/>
        <v xml:space="preserve"> </v>
      </c>
      <c r="AJ155" s="37" t="str">
        <f t="shared" si="107"/>
        <v/>
      </c>
      <c r="AK155" s="37" t="str">
        <f t="shared" si="99"/>
        <v/>
      </c>
      <c r="AL155" s="37" t="str">
        <f t="shared" si="100"/>
        <v/>
      </c>
      <c r="AM155" s="37" t="str">
        <f t="shared" si="108"/>
        <v/>
      </c>
      <c r="AN155" s="37" t="str">
        <f t="shared" si="109"/>
        <v/>
      </c>
    </row>
    <row r="156" spans="1:40">
      <c r="A156" s="91"/>
      <c r="B156" s="21" t="s">
        <v>105</v>
      </c>
      <c r="C156" s="21"/>
      <c r="D156" s="21"/>
      <c r="E156" s="36"/>
      <c r="F156" s="61">
        <f>SUM(E157:E161)/COUNTA(E157:E161)*10</f>
        <v>9</v>
      </c>
      <c r="G156" s="36"/>
      <c r="H156" s="36">
        <f>SUM(H157:H161)</f>
        <v>1.2</v>
      </c>
      <c r="I156" s="36">
        <f>SUM(I157:I161)</f>
        <v>1.1499999999999999</v>
      </c>
      <c r="J156" s="99">
        <f>(I156/H156)*10</f>
        <v>9.5833333333333321</v>
      </c>
      <c r="K156" s="21"/>
      <c r="L156" s="21"/>
      <c r="M156" s="21"/>
      <c r="N156" s="22"/>
      <c r="O156" s="21"/>
      <c r="P156" s="21"/>
      <c r="Q156" s="36"/>
      <c r="R156" s="36"/>
      <c r="S156" s="36"/>
      <c r="T156" s="36"/>
      <c r="U156" s="36"/>
      <c r="V156" s="36"/>
      <c r="W156" s="36" t="str">
        <f t="shared" si="88"/>
        <v/>
      </c>
      <c r="X156" s="36" t="str">
        <f t="shared" si="89"/>
        <v/>
      </c>
      <c r="Y156" s="36" t="str">
        <f t="shared" si="90"/>
        <v/>
      </c>
      <c r="Z156" s="36" t="str">
        <f t="shared" si="91"/>
        <v/>
      </c>
      <c r="AA156" s="36" t="str">
        <f t="shared" si="92"/>
        <v/>
      </c>
      <c r="AB156" s="36" t="str">
        <f t="shared" si="87"/>
        <v/>
      </c>
      <c r="AC156" s="36" t="str">
        <f t="shared" si="93"/>
        <v/>
      </c>
      <c r="AD156" s="36" t="str">
        <f t="shared" si="94"/>
        <v/>
      </c>
      <c r="AE156" s="36" t="str">
        <f t="shared" si="95"/>
        <v/>
      </c>
      <c r="AF156" s="36" t="str">
        <f t="shared" si="96"/>
        <v/>
      </c>
      <c r="AG156" s="36" t="str">
        <f t="shared" si="97"/>
        <v/>
      </c>
      <c r="AH156" s="36" t="str">
        <f t="shared" si="98"/>
        <v/>
      </c>
      <c r="AI156" s="36" t="str">
        <f t="shared" si="106"/>
        <v xml:space="preserve"> </v>
      </c>
      <c r="AJ156" s="36" t="str">
        <f t="shared" si="107"/>
        <v/>
      </c>
      <c r="AK156" s="36" t="str">
        <f t="shared" si="99"/>
        <v/>
      </c>
      <c r="AL156" s="36" t="str">
        <f t="shared" si="100"/>
        <v/>
      </c>
      <c r="AM156" s="36" t="str">
        <f t="shared" si="108"/>
        <v/>
      </c>
      <c r="AN156" s="36" t="str">
        <f t="shared" si="109"/>
        <v/>
      </c>
    </row>
    <row r="157" spans="1:40">
      <c r="A157" s="92">
        <v>1</v>
      </c>
      <c r="B157" s="22" t="s">
        <v>106</v>
      </c>
      <c r="C157" s="218" t="s">
        <v>415</v>
      </c>
      <c r="D157" s="22" t="str">
        <f>'Self-Assessment'!C162</f>
        <v>Yes</v>
      </c>
      <c r="E157" s="37">
        <f t="shared" ref="E157:E161" si="114">IF(D157="No",0,IF(D157="Yes",1,IF(D157="Partially",0.5,IF(D157="Low Partial", 0.25,IF(D157="High Partial", 0.75," ")))))</f>
        <v>1</v>
      </c>
      <c r="F157" s="53"/>
      <c r="G157" s="37">
        <v>3</v>
      </c>
      <c r="H157" s="37">
        <f>IF(G157=1,1.2,IF(G157=2,1,IF(G157=3,0.5,IF(G157=4,0.2,IF(G157=5,0.1,"")))))</f>
        <v>0.5</v>
      </c>
      <c r="I157" s="37">
        <f t="shared" si="84"/>
        <v>0.5</v>
      </c>
      <c r="J157" s="37"/>
      <c r="K157" s="22" t="s">
        <v>213</v>
      </c>
      <c r="L157" s="22" t="s">
        <v>219</v>
      </c>
      <c r="M157" s="22" t="s">
        <v>226</v>
      </c>
      <c r="N157" s="22" t="s">
        <v>222</v>
      </c>
      <c r="O157" s="22"/>
      <c r="P157" s="22"/>
      <c r="Q157" s="37"/>
      <c r="R157" s="37"/>
      <c r="S157" s="37"/>
      <c r="T157" s="37"/>
      <c r="U157" s="37"/>
      <c r="V157" s="37"/>
      <c r="W157" s="37" t="str">
        <f t="shared" si="88"/>
        <v/>
      </c>
      <c r="X157" s="37" t="str">
        <f t="shared" si="89"/>
        <v/>
      </c>
      <c r="Y157" s="37" t="str">
        <f t="shared" si="90"/>
        <v/>
      </c>
      <c r="Z157" s="37" t="str">
        <f t="shared" si="91"/>
        <v/>
      </c>
      <c r="AA157" s="37" t="str">
        <f t="shared" si="92"/>
        <v/>
      </c>
      <c r="AB157" s="37" t="str">
        <f t="shared" si="87"/>
        <v/>
      </c>
      <c r="AC157" s="37" t="str">
        <f t="shared" si="93"/>
        <v/>
      </c>
      <c r="AD157" s="37" t="str">
        <f t="shared" si="94"/>
        <v/>
      </c>
      <c r="AE157" s="37" t="str">
        <f t="shared" si="95"/>
        <v>Best Practice</v>
      </c>
      <c r="AF157" s="37" t="str">
        <f t="shared" si="96"/>
        <v>Documentation</v>
      </c>
      <c r="AG157" s="37" t="str">
        <f t="shared" si="97"/>
        <v/>
      </c>
      <c r="AH157" s="37" t="str">
        <f t="shared" si="98"/>
        <v/>
      </c>
      <c r="AI157" s="37" t="str">
        <f t="shared" si="106"/>
        <v xml:space="preserve"> </v>
      </c>
      <c r="AJ157" s="37" t="str">
        <f t="shared" si="107"/>
        <v/>
      </c>
      <c r="AK157" s="37" t="str">
        <f t="shared" si="99"/>
        <v/>
      </c>
      <c r="AL157" s="37" t="str">
        <f t="shared" si="100"/>
        <v/>
      </c>
      <c r="AM157" s="37" t="str">
        <f t="shared" si="108"/>
        <v/>
      </c>
      <c r="AN157" s="37" t="str">
        <f t="shared" si="109"/>
        <v/>
      </c>
    </row>
    <row r="158" spans="1:40">
      <c r="A158" s="92">
        <v>1</v>
      </c>
      <c r="B158" s="22" t="s">
        <v>107</v>
      </c>
      <c r="C158" s="218" t="s">
        <v>416</v>
      </c>
      <c r="D158" s="22" t="str">
        <f>'Self-Assessment'!C163</f>
        <v>Yes</v>
      </c>
      <c r="E158" s="37">
        <f t="shared" si="114"/>
        <v>1</v>
      </c>
      <c r="F158" s="53"/>
      <c r="G158" s="37">
        <v>4</v>
      </c>
      <c r="H158" s="37">
        <f t="shared" ref="H158:H161" si="115">IF(G158=1,1.2,IF(G158=2,1,IF(G158=3,0.5,IF(G158=4,0.2,IF(G158=5,0.1,"")))))</f>
        <v>0.2</v>
      </c>
      <c r="I158" s="37">
        <f t="shared" si="84"/>
        <v>0.2</v>
      </c>
      <c r="J158" s="37"/>
      <c r="K158" s="22" t="s">
        <v>213</v>
      </c>
      <c r="L158" s="22" t="s">
        <v>219</v>
      </c>
      <c r="M158" s="22" t="s">
        <v>226</v>
      </c>
      <c r="N158" s="22" t="s">
        <v>222</v>
      </c>
      <c r="O158" s="22"/>
      <c r="P158" s="22"/>
      <c r="Q158" s="37"/>
      <c r="R158" s="37"/>
      <c r="S158" s="37"/>
      <c r="T158" s="37"/>
      <c r="U158" s="37"/>
      <c r="V158" s="37"/>
      <c r="W158" s="37" t="str">
        <f t="shared" si="88"/>
        <v/>
      </c>
      <c r="X158" s="37" t="str">
        <f t="shared" si="89"/>
        <v/>
      </c>
      <c r="Y158" s="37" t="str">
        <f t="shared" si="90"/>
        <v/>
      </c>
      <c r="Z158" s="37" t="str">
        <f t="shared" si="91"/>
        <v/>
      </c>
      <c r="AA158" s="37" t="str">
        <f t="shared" si="92"/>
        <v/>
      </c>
      <c r="AB158" s="37" t="str">
        <f t="shared" si="87"/>
        <v/>
      </c>
      <c r="AC158" s="37" t="str">
        <f t="shared" si="93"/>
        <v/>
      </c>
      <c r="AD158" s="37" t="str">
        <f t="shared" si="94"/>
        <v/>
      </c>
      <c r="AE158" s="37" t="str">
        <f t="shared" si="95"/>
        <v>Best Practice</v>
      </c>
      <c r="AF158" s="37" t="str">
        <f t="shared" si="96"/>
        <v>Documentation</v>
      </c>
      <c r="AG158" s="37" t="str">
        <f t="shared" si="97"/>
        <v/>
      </c>
      <c r="AH158" s="37" t="str">
        <f t="shared" si="98"/>
        <v/>
      </c>
      <c r="AI158" s="37" t="str">
        <f t="shared" si="106"/>
        <v xml:space="preserve"> </v>
      </c>
      <c r="AJ158" s="37" t="str">
        <f t="shared" si="107"/>
        <v/>
      </c>
      <c r="AK158" s="37" t="str">
        <f t="shared" si="99"/>
        <v/>
      </c>
      <c r="AL158" s="37" t="str">
        <f t="shared" si="100"/>
        <v/>
      </c>
      <c r="AM158" s="37" t="str">
        <f t="shared" si="108"/>
        <v/>
      </c>
      <c r="AN158" s="37" t="str">
        <f t="shared" si="109"/>
        <v/>
      </c>
    </row>
    <row r="159" spans="1:40">
      <c r="A159" s="92">
        <v>1</v>
      </c>
      <c r="B159" s="22" t="s">
        <v>108</v>
      </c>
      <c r="C159" s="218" t="s">
        <v>417</v>
      </c>
      <c r="D159" s="22" t="str">
        <f>'Self-Assessment'!C164</f>
        <v>Yes</v>
      </c>
      <c r="E159" s="37">
        <f t="shared" si="114"/>
        <v>1</v>
      </c>
      <c r="F159" s="53"/>
      <c r="G159" s="37">
        <v>4</v>
      </c>
      <c r="H159" s="37">
        <f t="shared" si="115"/>
        <v>0.2</v>
      </c>
      <c r="I159" s="37">
        <f t="shared" si="84"/>
        <v>0.2</v>
      </c>
      <c r="J159" s="37"/>
      <c r="K159" s="22" t="s">
        <v>213</v>
      </c>
      <c r="L159" s="22" t="s">
        <v>219</v>
      </c>
      <c r="M159" s="22" t="s">
        <v>226</v>
      </c>
      <c r="N159" s="22" t="s">
        <v>222</v>
      </c>
      <c r="O159" s="22"/>
      <c r="P159" s="22"/>
      <c r="Q159" s="37"/>
      <c r="R159" s="37"/>
      <c r="S159" s="37"/>
      <c r="T159" s="37"/>
      <c r="U159" s="37"/>
      <c r="V159" s="37"/>
      <c r="W159" s="37" t="str">
        <f t="shared" si="88"/>
        <v/>
      </c>
      <c r="X159" s="37" t="str">
        <f t="shared" si="89"/>
        <v/>
      </c>
      <c r="Y159" s="37" t="str">
        <f t="shared" si="90"/>
        <v/>
      </c>
      <c r="Z159" s="37" t="str">
        <f t="shared" si="91"/>
        <v/>
      </c>
      <c r="AA159" s="37" t="str">
        <f t="shared" si="92"/>
        <v/>
      </c>
      <c r="AB159" s="37" t="str">
        <f t="shared" si="87"/>
        <v/>
      </c>
      <c r="AC159" s="37" t="str">
        <f t="shared" si="93"/>
        <v/>
      </c>
      <c r="AD159" s="37" t="str">
        <f t="shared" si="94"/>
        <v/>
      </c>
      <c r="AE159" s="37" t="str">
        <f t="shared" si="95"/>
        <v>Best Practice</v>
      </c>
      <c r="AF159" s="37" t="str">
        <f t="shared" si="96"/>
        <v>Documentation</v>
      </c>
      <c r="AG159" s="37" t="str">
        <f t="shared" si="97"/>
        <v/>
      </c>
      <c r="AH159" s="37" t="str">
        <f t="shared" si="98"/>
        <v/>
      </c>
      <c r="AI159" s="37" t="str">
        <f t="shared" si="106"/>
        <v xml:space="preserve"> </v>
      </c>
      <c r="AJ159" s="37" t="str">
        <f t="shared" si="107"/>
        <v/>
      </c>
      <c r="AK159" s="37" t="str">
        <f t="shared" si="99"/>
        <v/>
      </c>
      <c r="AL159" s="37" t="str">
        <f t="shared" si="100"/>
        <v/>
      </c>
      <c r="AM159" s="37" t="str">
        <f t="shared" si="108"/>
        <v/>
      </c>
      <c r="AN159" s="37" t="str">
        <f t="shared" si="109"/>
        <v/>
      </c>
    </row>
    <row r="160" spans="1:40">
      <c r="A160" s="92">
        <v>1</v>
      </c>
      <c r="B160" s="22" t="s">
        <v>109</v>
      </c>
      <c r="C160" s="218" t="s">
        <v>418</v>
      </c>
      <c r="D160" s="22" t="str">
        <f>'Self-Assessment'!C165</f>
        <v>Yes</v>
      </c>
      <c r="E160" s="37">
        <f t="shared" si="114"/>
        <v>1</v>
      </c>
      <c r="F160" s="53"/>
      <c r="G160" s="37">
        <v>4</v>
      </c>
      <c r="H160" s="37">
        <f t="shared" si="115"/>
        <v>0.2</v>
      </c>
      <c r="I160" s="37">
        <f t="shared" si="84"/>
        <v>0.2</v>
      </c>
      <c r="J160" s="37"/>
      <c r="K160" s="22" t="s">
        <v>213</v>
      </c>
      <c r="L160" s="22" t="s">
        <v>211</v>
      </c>
      <c r="M160" s="22" t="s">
        <v>226</v>
      </c>
      <c r="N160" s="22" t="s">
        <v>222</v>
      </c>
      <c r="O160" s="22"/>
      <c r="P160" s="22"/>
      <c r="Q160" s="37"/>
      <c r="R160" s="37"/>
      <c r="S160" s="37"/>
      <c r="T160" s="37"/>
      <c r="U160" s="37"/>
      <c r="V160" s="37"/>
      <c r="W160" s="37" t="str">
        <f t="shared" si="88"/>
        <v/>
      </c>
      <c r="X160" s="37" t="str">
        <f t="shared" si="89"/>
        <v/>
      </c>
      <c r="Y160" s="37" t="str">
        <f t="shared" si="90"/>
        <v/>
      </c>
      <c r="Z160" s="37" t="str">
        <f t="shared" si="91"/>
        <v/>
      </c>
      <c r="AA160" s="37" t="str">
        <f t="shared" si="92"/>
        <v/>
      </c>
      <c r="AB160" s="37" t="str">
        <f t="shared" si="87"/>
        <v/>
      </c>
      <c r="AC160" s="37" t="str">
        <f t="shared" si="93"/>
        <v/>
      </c>
      <c r="AD160" s="37" t="str">
        <f t="shared" si="94"/>
        <v/>
      </c>
      <c r="AE160" s="37" t="str">
        <f t="shared" si="95"/>
        <v>Best Practice</v>
      </c>
      <c r="AF160" s="37" t="str">
        <f t="shared" si="96"/>
        <v>Procedure</v>
      </c>
      <c r="AG160" s="37" t="str">
        <f t="shared" si="97"/>
        <v/>
      </c>
      <c r="AH160" s="37" t="str">
        <f t="shared" si="98"/>
        <v/>
      </c>
      <c r="AI160" s="37" t="str">
        <f t="shared" si="106"/>
        <v xml:space="preserve"> </v>
      </c>
      <c r="AJ160" s="37" t="str">
        <f t="shared" si="107"/>
        <v/>
      </c>
      <c r="AK160" s="37" t="str">
        <f t="shared" si="99"/>
        <v/>
      </c>
      <c r="AL160" s="37" t="str">
        <f t="shared" si="100"/>
        <v/>
      </c>
      <c r="AM160" s="37" t="str">
        <f t="shared" si="108"/>
        <v/>
      </c>
      <c r="AN160" s="37" t="str">
        <f t="shared" si="109"/>
        <v/>
      </c>
    </row>
    <row r="161" spans="1:40">
      <c r="A161" s="92">
        <v>1</v>
      </c>
      <c r="B161" s="22" t="s">
        <v>202</v>
      </c>
      <c r="C161" s="218" t="s">
        <v>479</v>
      </c>
      <c r="D161" s="22" t="str">
        <f>'Self-Assessment'!C166</f>
        <v>Partially</v>
      </c>
      <c r="E161" s="37">
        <f t="shared" si="114"/>
        <v>0.5</v>
      </c>
      <c r="F161" s="53"/>
      <c r="G161" s="37">
        <v>5</v>
      </c>
      <c r="H161" s="37">
        <f t="shared" si="115"/>
        <v>0.1</v>
      </c>
      <c r="I161" s="37">
        <f t="shared" si="84"/>
        <v>0.05</v>
      </c>
      <c r="J161" s="37"/>
      <c r="K161" s="22" t="s">
        <v>13</v>
      </c>
      <c r="L161" s="22" t="s">
        <v>211</v>
      </c>
      <c r="M161" s="22" t="s">
        <v>307</v>
      </c>
      <c r="N161" s="22" t="s">
        <v>222</v>
      </c>
      <c r="O161" s="22"/>
      <c r="P161" s="22"/>
      <c r="Q161" s="37"/>
      <c r="R161" s="37"/>
      <c r="S161" s="37"/>
      <c r="T161" s="37"/>
      <c r="U161" s="37"/>
      <c r="V161" s="37"/>
      <c r="W161" s="37" t="str">
        <f t="shared" si="88"/>
        <v/>
      </c>
      <c r="X161" s="37" t="str">
        <f t="shared" si="89"/>
        <v/>
      </c>
      <c r="Y161" s="37" t="str">
        <f t="shared" si="90"/>
        <v/>
      </c>
      <c r="Z161" s="37" t="str">
        <f t="shared" si="91"/>
        <v/>
      </c>
      <c r="AA161" s="37" t="str">
        <f t="shared" si="92"/>
        <v>Governance</v>
      </c>
      <c r="AB161" s="37" t="str">
        <f t="shared" si="87"/>
        <v>Procedure</v>
      </c>
      <c r="AC161" s="37" t="str">
        <f t="shared" si="93"/>
        <v/>
      </c>
      <c r="AD161" s="37" t="str">
        <f t="shared" si="94"/>
        <v/>
      </c>
      <c r="AE161" s="37" t="str">
        <f t="shared" si="95"/>
        <v/>
      </c>
      <c r="AF161" s="37" t="str">
        <f t="shared" si="96"/>
        <v/>
      </c>
      <c r="AG161" s="37" t="str">
        <f t="shared" si="97"/>
        <v/>
      </c>
      <c r="AH161" s="37" t="str">
        <f t="shared" si="98"/>
        <v/>
      </c>
      <c r="AI161" s="37" t="str">
        <f t="shared" si="106"/>
        <v xml:space="preserve"> </v>
      </c>
      <c r="AJ161" s="37" t="str">
        <f t="shared" si="107"/>
        <v/>
      </c>
      <c r="AK161" s="37" t="str">
        <f t="shared" si="99"/>
        <v>X-Force</v>
      </c>
      <c r="AL161" s="37">
        <f t="shared" si="100"/>
        <v>0</v>
      </c>
      <c r="AM161" s="37" t="str">
        <f t="shared" si="108"/>
        <v/>
      </c>
      <c r="AN161" s="37" t="str">
        <f t="shared" si="109"/>
        <v/>
      </c>
    </row>
    <row r="162" spans="1:40">
      <c r="A162" s="92"/>
      <c r="B162" s="22"/>
      <c r="C162" s="218"/>
      <c r="D162" s="22"/>
      <c r="E162" s="37"/>
      <c r="F162" s="53"/>
      <c r="G162" s="37"/>
      <c r="H162" s="37"/>
      <c r="I162" s="37"/>
      <c r="J162" s="37"/>
      <c r="K162" s="22"/>
      <c r="L162" s="22"/>
      <c r="M162" s="22"/>
      <c r="N162" s="22"/>
      <c r="O162" s="22"/>
      <c r="P162" s="22"/>
      <c r="Q162" s="37"/>
      <c r="R162" s="37"/>
      <c r="S162" s="37"/>
      <c r="T162" s="37"/>
      <c r="U162" s="37"/>
      <c r="V162" s="37"/>
      <c r="W162" s="37" t="str">
        <f t="shared" si="88"/>
        <v/>
      </c>
      <c r="X162" s="37" t="str">
        <f t="shared" si="89"/>
        <v/>
      </c>
      <c r="Y162" s="37" t="str">
        <f t="shared" si="90"/>
        <v/>
      </c>
      <c r="Z162" s="37" t="str">
        <f t="shared" si="91"/>
        <v/>
      </c>
      <c r="AA162" s="37" t="str">
        <f t="shared" si="92"/>
        <v/>
      </c>
      <c r="AB162" s="37" t="str">
        <f t="shared" si="87"/>
        <v/>
      </c>
      <c r="AC162" s="37" t="str">
        <f t="shared" si="93"/>
        <v/>
      </c>
      <c r="AD162" s="37" t="str">
        <f t="shared" si="94"/>
        <v/>
      </c>
      <c r="AE162" s="37" t="str">
        <f t="shared" si="95"/>
        <v/>
      </c>
      <c r="AF162" s="37" t="str">
        <f t="shared" si="96"/>
        <v/>
      </c>
      <c r="AG162" s="37" t="str">
        <f t="shared" si="97"/>
        <v/>
      </c>
      <c r="AH162" s="37" t="str">
        <f t="shared" si="98"/>
        <v/>
      </c>
      <c r="AI162" s="37" t="str">
        <f t="shared" si="106"/>
        <v xml:space="preserve"> </v>
      </c>
      <c r="AJ162" s="37" t="str">
        <f t="shared" si="107"/>
        <v/>
      </c>
      <c r="AK162" s="37" t="str">
        <f t="shared" si="99"/>
        <v/>
      </c>
      <c r="AL162" s="37" t="str">
        <f t="shared" si="100"/>
        <v/>
      </c>
      <c r="AM162" s="37" t="str">
        <f t="shared" si="108"/>
        <v/>
      </c>
      <c r="AN162" s="37" t="str">
        <f t="shared" si="109"/>
        <v/>
      </c>
    </row>
    <row r="163" spans="1:40">
      <c r="A163" s="91"/>
      <c r="B163" s="21" t="s">
        <v>110</v>
      </c>
      <c r="C163" s="21"/>
      <c r="D163" s="21"/>
      <c r="E163" s="36"/>
      <c r="F163" s="61">
        <f>SUM(E164:E180)/COUNTA(E164:E180)*10</f>
        <v>8.125</v>
      </c>
      <c r="G163" s="36"/>
      <c r="H163" s="36">
        <f>SUM(H164:H180)</f>
        <v>7.6000000000000005</v>
      </c>
      <c r="I163" s="36">
        <f>SUM(I164:I180)</f>
        <v>6.8000000000000007</v>
      </c>
      <c r="J163" s="99">
        <f>(I163/H163)*10</f>
        <v>8.9473684210526319</v>
      </c>
      <c r="K163" s="21"/>
      <c r="L163" s="21"/>
      <c r="M163" s="21"/>
      <c r="N163" s="22"/>
      <c r="O163" s="21"/>
      <c r="P163" s="21"/>
      <c r="Q163" s="36"/>
      <c r="R163" s="36"/>
      <c r="S163" s="36"/>
      <c r="T163" s="36"/>
      <c r="U163" s="36"/>
      <c r="V163" s="36"/>
      <c r="W163" s="36" t="str">
        <f t="shared" si="88"/>
        <v/>
      </c>
      <c r="X163" s="36" t="str">
        <f t="shared" si="89"/>
        <v/>
      </c>
      <c r="Y163" s="36" t="str">
        <f t="shared" si="90"/>
        <v/>
      </c>
      <c r="Z163" s="36" t="str">
        <f t="shared" si="91"/>
        <v/>
      </c>
      <c r="AA163" s="36" t="str">
        <f t="shared" si="92"/>
        <v/>
      </c>
      <c r="AB163" s="36" t="str">
        <f t="shared" si="87"/>
        <v/>
      </c>
      <c r="AC163" s="36" t="str">
        <f t="shared" si="93"/>
        <v/>
      </c>
      <c r="AD163" s="36" t="str">
        <f t="shared" si="94"/>
        <v/>
      </c>
      <c r="AE163" s="36" t="str">
        <f t="shared" si="95"/>
        <v/>
      </c>
      <c r="AF163" s="36" t="str">
        <f t="shared" si="96"/>
        <v/>
      </c>
      <c r="AG163" s="36" t="str">
        <f t="shared" si="97"/>
        <v/>
      </c>
      <c r="AH163" s="36" t="str">
        <f t="shared" si="98"/>
        <v/>
      </c>
      <c r="AI163" s="36" t="str">
        <f t="shared" si="106"/>
        <v xml:space="preserve"> </v>
      </c>
      <c r="AJ163" s="36" t="str">
        <f t="shared" si="107"/>
        <v/>
      </c>
      <c r="AK163" s="36" t="str">
        <f t="shared" si="99"/>
        <v/>
      </c>
      <c r="AL163" s="36" t="str">
        <f t="shared" si="100"/>
        <v/>
      </c>
      <c r="AM163" s="36" t="str">
        <f t="shared" si="108"/>
        <v/>
      </c>
      <c r="AN163" s="36" t="str">
        <f t="shared" si="109"/>
        <v/>
      </c>
    </row>
    <row r="164" spans="1:40">
      <c r="A164" s="92">
        <v>1</v>
      </c>
      <c r="B164" s="22" t="s">
        <v>111</v>
      </c>
      <c r="C164" s="218" t="s">
        <v>419</v>
      </c>
      <c r="D164" s="22" t="str">
        <f>'Self-Assessment'!C169</f>
        <v>Yes</v>
      </c>
      <c r="E164" s="37">
        <f t="shared" ref="E164:E180" si="116">IF(D164="No",0,IF(D164="Yes",1,IF(D164="Partially",0.5,IF(D164="Low Partial", 0.25,IF(D164="High Partial", 0.75," ")))))</f>
        <v>1</v>
      </c>
      <c r="F164" s="53"/>
      <c r="G164" s="37">
        <v>1</v>
      </c>
      <c r="H164" s="37">
        <f>IF(G164=1,1.2,IF(G164=2,1,IF(G164=3,0.5,IF(G164=4,0.2,IF(G164=5,0.1,"")))))</f>
        <v>1.2</v>
      </c>
      <c r="I164" s="37">
        <f t="shared" si="84"/>
        <v>1.2</v>
      </c>
      <c r="J164" s="37"/>
      <c r="K164" s="22" t="s">
        <v>214</v>
      </c>
      <c r="L164" s="22" t="s">
        <v>211</v>
      </c>
      <c r="M164" s="22" t="s">
        <v>214</v>
      </c>
      <c r="N164" s="22" t="s">
        <v>222</v>
      </c>
      <c r="O164" s="22" t="s">
        <v>234</v>
      </c>
      <c r="P164" s="22"/>
      <c r="Q164" s="37"/>
      <c r="R164" s="37"/>
      <c r="S164" s="37"/>
      <c r="T164" s="37"/>
      <c r="U164" s="37"/>
      <c r="V164" s="37"/>
      <c r="W164" s="37" t="str">
        <f t="shared" si="88"/>
        <v/>
      </c>
      <c r="X164" s="37" t="str">
        <f t="shared" si="89"/>
        <v/>
      </c>
      <c r="Y164" s="37" t="str">
        <f t="shared" si="90"/>
        <v/>
      </c>
      <c r="Z164" s="37" t="str">
        <f t="shared" si="91"/>
        <v/>
      </c>
      <c r="AA164" s="37" t="str">
        <f t="shared" si="92"/>
        <v/>
      </c>
      <c r="AB164" s="37" t="str">
        <f t="shared" si="87"/>
        <v/>
      </c>
      <c r="AC164" s="37" t="str">
        <f t="shared" si="93"/>
        <v/>
      </c>
      <c r="AD164" s="37" t="str">
        <f t="shared" si="94"/>
        <v/>
      </c>
      <c r="AE164" s="37" t="str">
        <f t="shared" si="95"/>
        <v>Security</v>
      </c>
      <c r="AF164" s="37" t="str">
        <f t="shared" si="96"/>
        <v>Procedure</v>
      </c>
      <c r="AG164" s="37" t="str">
        <f t="shared" si="97"/>
        <v/>
      </c>
      <c r="AH164" s="37" t="str">
        <f t="shared" si="98"/>
        <v/>
      </c>
      <c r="AI164" s="37" t="str">
        <f t="shared" si="106"/>
        <v xml:space="preserve"> </v>
      </c>
      <c r="AJ164" s="37" t="str">
        <f t="shared" si="107"/>
        <v/>
      </c>
      <c r="AK164" s="37" t="str">
        <f t="shared" si="99"/>
        <v/>
      </c>
      <c r="AL164" s="37" t="str">
        <f t="shared" si="100"/>
        <v/>
      </c>
      <c r="AM164" s="37" t="str">
        <f t="shared" si="108"/>
        <v/>
      </c>
      <c r="AN164" s="37" t="str">
        <f t="shared" si="109"/>
        <v/>
      </c>
    </row>
    <row r="165" spans="1:40">
      <c r="A165" s="92">
        <v>1</v>
      </c>
      <c r="B165" s="22" t="s">
        <v>112</v>
      </c>
      <c r="C165" s="218" t="s">
        <v>420</v>
      </c>
      <c r="D165" s="22" t="str">
        <f>'Self-Assessment'!C170</f>
        <v>Yes</v>
      </c>
      <c r="E165" s="37">
        <f t="shared" si="116"/>
        <v>1</v>
      </c>
      <c r="F165" s="53"/>
      <c r="G165" s="37">
        <v>2</v>
      </c>
      <c r="H165" s="37">
        <f t="shared" ref="H165:H170" si="117">IF(G165=1,1.2,IF(G165=2,1,IF(G165=3,0.5,IF(G165=4,0.2,IF(G165=5,0.1,"")))))</f>
        <v>1</v>
      </c>
      <c r="I165" s="37">
        <f t="shared" si="84"/>
        <v>1</v>
      </c>
      <c r="J165" s="37"/>
      <c r="K165" s="22" t="s">
        <v>211</v>
      </c>
      <c r="L165" s="22" t="s">
        <v>219</v>
      </c>
      <c r="M165" s="22" t="s">
        <v>214</v>
      </c>
      <c r="N165" s="22" t="s">
        <v>222</v>
      </c>
      <c r="O165" s="22"/>
      <c r="P165" s="22"/>
      <c r="Q165" s="37"/>
      <c r="R165" s="37"/>
      <c r="S165" s="37"/>
      <c r="T165" s="37"/>
      <c r="U165" s="37"/>
      <c r="V165" s="37"/>
      <c r="W165" s="37" t="str">
        <f t="shared" si="88"/>
        <v/>
      </c>
      <c r="X165" s="37" t="str">
        <f t="shared" si="89"/>
        <v/>
      </c>
      <c r="Y165" s="37" t="str">
        <f t="shared" si="90"/>
        <v/>
      </c>
      <c r="Z165" s="37" t="str">
        <f t="shared" si="91"/>
        <v/>
      </c>
      <c r="AA165" s="37" t="str">
        <f t="shared" si="92"/>
        <v/>
      </c>
      <c r="AB165" s="37" t="str">
        <f t="shared" si="87"/>
        <v/>
      </c>
      <c r="AC165" s="37" t="str">
        <f t="shared" si="93"/>
        <v/>
      </c>
      <c r="AD165" s="37" t="str">
        <f t="shared" si="94"/>
        <v/>
      </c>
      <c r="AE165" s="37" t="str">
        <f t="shared" si="95"/>
        <v>Procedure</v>
      </c>
      <c r="AF165" s="37" t="str">
        <f t="shared" si="96"/>
        <v>Documentation</v>
      </c>
      <c r="AG165" s="37" t="str">
        <f t="shared" si="97"/>
        <v/>
      </c>
      <c r="AH165" s="37" t="str">
        <f t="shared" si="98"/>
        <v/>
      </c>
      <c r="AI165" s="37" t="str">
        <f t="shared" si="106"/>
        <v xml:space="preserve"> </v>
      </c>
      <c r="AJ165" s="37" t="str">
        <f t="shared" si="107"/>
        <v/>
      </c>
      <c r="AK165" s="37" t="str">
        <f t="shared" si="99"/>
        <v/>
      </c>
      <c r="AL165" s="37" t="str">
        <f t="shared" si="100"/>
        <v/>
      </c>
      <c r="AM165" s="37" t="str">
        <f t="shared" si="108"/>
        <v/>
      </c>
      <c r="AN165" s="37" t="str">
        <f t="shared" si="109"/>
        <v/>
      </c>
    </row>
    <row r="166" spans="1:40">
      <c r="A166" s="92">
        <v>1</v>
      </c>
      <c r="B166" s="22" t="s">
        <v>113</v>
      </c>
      <c r="C166" s="218" t="s">
        <v>480</v>
      </c>
      <c r="D166" s="22" t="str">
        <f>'Self-Assessment'!C171</f>
        <v>High Partial</v>
      </c>
      <c r="E166" s="37">
        <f t="shared" si="116"/>
        <v>0.75</v>
      </c>
      <c r="F166" s="53"/>
      <c r="G166" s="37">
        <v>3</v>
      </c>
      <c r="H166" s="37">
        <f t="shared" si="117"/>
        <v>0.5</v>
      </c>
      <c r="I166" s="37">
        <f t="shared" si="84"/>
        <v>0.375</v>
      </c>
      <c r="J166" s="37"/>
      <c r="K166" s="22" t="s">
        <v>221</v>
      </c>
      <c r="L166" s="22" t="s">
        <v>213</v>
      </c>
      <c r="M166" s="22" t="s">
        <v>214</v>
      </c>
      <c r="N166" s="22" t="s">
        <v>222</v>
      </c>
      <c r="O166" s="22"/>
      <c r="P166" s="22"/>
      <c r="Q166" s="37"/>
      <c r="R166" s="37"/>
      <c r="S166" s="37"/>
      <c r="T166" s="37"/>
      <c r="U166" s="37"/>
      <c r="V166" s="37"/>
      <c r="W166" s="37" t="str">
        <f t="shared" si="88"/>
        <v/>
      </c>
      <c r="X166" s="37" t="str">
        <f t="shared" si="89"/>
        <v/>
      </c>
      <c r="Y166" s="37" t="str">
        <f t="shared" si="90"/>
        <v/>
      </c>
      <c r="Z166" s="37" t="str">
        <f t="shared" si="91"/>
        <v/>
      </c>
      <c r="AA166" s="37" t="str">
        <f t="shared" si="92"/>
        <v/>
      </c>
      <c r="AB166" s="37" t="str">
        <f t="shared" si="87"/>
        <v/>
      </c>
      <c r="AC166" s="37" t="str">
        <f t="shared" si="93"/>
        <v>Threat Intelligence</v>
      </c>
      <c r="AD166" s="37" t="str">
        <f t="shared" si="94"/>
        <v>Best Practice</v>
      </c>
      <c r="AE166" s="37" t="str">
        <f t="shared" si="95"/>
        <v/>
      </c>
      <c r="AF166" s="37" t="str">
        <f t="shared" si="96"/>
        <v/>
      </c>
      <c r="AG166" s="37" t="str">
        <f t="shared" si="97"/>
        <v/>
      </c>
      <c r="AH166" s="37" t="str">
        <f t="shared" si="98"/>
        <v/>
      </c>
      <c r="AI166" s="37" t="str">
        <f t="shared" si="106"/>
        <v xml:space="preserve"> </v>
      </c>
      <c r="AJ166" s="37" t="str">
        <f t="shared" si="107"/>
        <v/>
      </c>
      <c r="AK166" s="37" t="str">
        <f t="shared" si="99"/>
        <v/>
      </c>
      <c r="AL166" s="37" t="str">
        <f t="shared" si="100"/>
        <v/>
      </c>
      <c r="AM166" s="37" t="str">
        <f t="shared" si="108"/>
        <v/>
      </c>
      <c r="AN166" s="37" t="str">
        <f t="shared" si="109"/>
        <v/>
      </c>
    </row>
    <row r="167" spans="1:40">
      <c r="A167" s="92">
        <v>1</v>
      </c>
      <c r="B167" s="22" t="s">
        <v>114</v>
      </c>
      <c r="C167" s="218" t="s">
        <v>481</v>
      </c>
      <c r="D167" s="22" t="str">
        <f>'Self-Assessment'!C172</f>
        <v>Yes</v>
      </c>
      <c r="E167" s="37">
        <f t="shared" si="116"/>
        <v>1</v>
      </c>
      <c r="F167" s="53"/>
      <c r="G167" s="37">
        <v>3</v>
      </c>
      <c r="H167" s="37">
        <f t="shared" si="117"/>
        <v>0.5</v>
      </c>
      <c r="I167" s="37">
        <f t="shared" si="84"/>
        <v>0.5</v>
      </c>
      <c r="J167" s="37"/>
      <c r="K167" s="22" t="s">
        <v>221</v>
      </c>
      <c r="L167" s="22" t="s">
        <v>219</v>
      </c>
      <c r="M167" s="22" t="s">
        <v>214</v>
      </c>
      <c r="N167" s="22" t="s">
        <v>298</v>
      </c>
      <c r="O167" s="22" t="s">
        <v>234</v>
      </c>
      <c r="P167" s="22"/>
      <c r="Q167" s="37"/>
      <c r="R167" s="37"/>
      <c r="S167" s="37"/>
      <c r="T167" s="37"/>
      <c r="U167" s="37"/>
      <c r="V167" s="37"/>
      <c r="W167" s="37" t="str">
        <f t="shared" si="88"/>
        <v/>
      </c>
      <c r="X167" s="37" t="str">
        <f t="shared" si="89"/>
        <v/>
      </c>
      <c r="Y167" s="37" t="str">
        <f t="shared" si="90"/>
        <v/>
      </c>
      <c r="Z167" s="37" t="str">
        <f t="shared" si="91"/>
        <v/>
      </c>
      <c r="AA167" s="37" t="str">
        <f t="shared" si="92"/>
        <v/>
      </c>
      <c r="AB167" s="37" t="str">
        <f t="shared" si="87"/>
        <v/>
      </c>
      <c r="AC167" s="37" t="str">
        <f t="shared" si="93"/>
        <v/>
      </c>
      <c r="AD167" s="37" t="str">
        <f t="shared" si="94"/>
        <v/>
      </c>
      <c r="AE167" s="37" t="str">
        <f t="shared" si="95"/>
        <v>Threat Intelligence</v>
      </c>
      <c r="AF167" s="37" t="str">
        <f t="shared" si="96"/>
        <v>Documentation</v>
      </c>
      <c r="AG167" s="37" t="str">
        <f t="shared" si="97"/>
        <v/>
      </c>
      <c r="AH167" s="37" t="str">
        <f t="shared" si="98"/>
        <v/>
      </c>
      <c r="AI167" s="37" t="str">
        <f t="shared" si="106"/>
        <v xml:space="preserve"> </v>
      </c>
      <c r="AJ167" s="37" t="str">
        <f t="shared" si="107"/>
        <v/>
      </c>
      <c r="AK167" s="37" t="str">
        <f t="shared" si="99"/>
        <v/>
      </c>
      <c r="AL167" s="37" t="str">
        <f t="shared" si="100"/>
        <v/>
      </c>
      <c r="AM167" s="37" t="str">
        <f t="shared" si="108"/>
        <v/>
      </c>
      <c r="AN167" s="37" t="str">
        <f t="shared" si="109"/>
        <v/>
      </c>
    </row>
    <row r="168" spans="1:40">
      <c r="A168" s="92">
        <v>1</v>
      </c>
      <c r="B168" s="22" t="s">
        <v>115</v>
      </c>
      <c r="C168" s="218" t="s">
        <v>421</v>
      </c>
      <c r="D168" s="22" t="str">
        <f>'Self-Assessment'!C173</f>
        <v>Yes</v>
      </c>
      <c r="E168" s="37">
        <f t="shared" si="116"/>
        <v>1</v>
      </c>
      <c r="F168" s="53"/>
      <c r="G168" s="37">
        <v>4</v>
      </c>
      <c r="H168" s="37">
        <f t="shared" si="117"/>
        <v>0.2</v>
      </c>
      <c r="I168" s="37">
        <f t="shared" si="84"/>
        <v>0.2</v>
      </c>
      <c r="J168" s="37"/>
      <c r="K168" s="22" t="s">
        <v>213</v>
      </c>
      <c r="L168" s="22" t="s">
        <v>219</v>
      </c>
      <c r="M168" s="22" t="s">
        <v>214</v>
      </c>
      <c r="N168" s="22" t="s">
        <v>222</v>
      </c>
      <c r="O168" s="22"/>
      <c r="P168" s="22"/>
      <c r="Q168" s="37"/>
      <c r="R168" s="37"/>
      <c r="S168" s="37"/>
      <c r="T168" s="37"/>
      <c r="U168" s="37"/>
      <c r="V168" s="37"/>
      <c r="W168" s="37" t="str">
        <f t="shared" si="88"/>
        <v/>
      </c>
      <c r="X168" s="37" t="str">
        <f t="shared" si="89"/>
        <v/>
      </c>
      <c r="Y168" s="37" t="str">
        <f t="shared" si="90"/>
        <v/>
      </c>
      <c r="Z168" s="37" t="str">
        <f t="shared" si="91"/>
        <v/>
      </c>
      <c r="AA168" s="37" t="str">
        <f t="shared" si="92"/>
        <v/>
      </c>
      <c r="AB168" s="37" t="str">
        <f t="shared" si="87"/>
        <v/>
      </c>
      <c r="AC168" s="37" t="str">
        <f t="shared" si="93"/>
        <v/>
      </c>
      <c r="AD168" s="37" t="str">
        <f t="shared" si="94"/>
        <v/>
      </c>
      <c r="AE168" s="37" t="str">
        <f t="shared" si="95"/>
        <v>Best Practice</v>
      </c>
      <c r="AF168" s="37" t="str">
        <f t="shared" si="96"/>
        <v>Documentation</v>
      </c>
      <c r="AG168" s="37" t="str">
        <f t="shared" si="97"/>
        <v/>
      </c>
      <c r="AH168" s="37" t="str">
        <f t="shared" si="98"/>
        <v/>
      </c>
      <c r="AI168" s="37" t="str">
        <f t="shared" si="106"/>
        <v xml:space="preserve"> </v>
      </c>
      <c r="AJ168" s="37" t="str">
        <f t="shared" si="107"/>
        <v/>
      </c>
      <c r="AK168" s="37" t="str">
        <f t="shared" si="99"/>
        <v/>
      </c>
      <c r="AL168" s="37" t="str">
        <f t="shared" si="100"/>
        <v/>
      </c>
      <c r="AM168" s="37" t="str">
        <f t="shared" si="108"/>
        <v/>
      </c>
      <c r="AN168" s="37" t="str">
        <f t="shared" si="109"/>
        <v/>
      </c>
    </row>
    <row r="169" spans="1:40">
      <c r="A169" s="92">
        <v>1</v>
      </c>
      <c r="B169" s="22" t="s">
        <v>116</v>
      </c>
      <c r="C169" s="218" t="s">
        <v>422</v>
      </c>
      <c r="D169" s="22" t="str">
        <f>'Self-Assessment'!C174</f>
        <v>Yes</v>
      </c>
      <c r="E169" s="37">
        <f t="shared" si="116"/>
        <v>1</v>
      </c>
      <c r="F169" s="53"/>
      <c r="G169" s="37">
        <v>3</v>
      </c>
      <c r="H169" s="37">
        <f t="shared" si="117"/>
        <v>0.5</v>
      </c>
      <c r="I169" s="37">
        <f t="shared" si="84"/>
        <v>0.5</v>
      </c>
      <c r="J169" s="37"/>
      <c r="K169" s="22" t="s">
        <v>221</v>
      </c>
      <c r="L169" s="22" t="s">
        <v>213</v>
      </c>
      <c r="M169" s="22" t="s">
        <v>214</v>
      </c>
      <c r="N169" s="22" t="s">
        <v>222</v>
      </c>
      <c r="O169" s="22"/>
      <c r="P169" s="22"/>
      <c r="Q169" s="37"/>
      <c r="R169" s="37"/>
      <c r="S169" s="37"/>
      <c r="T169" s="37"/>
      <c r="U169" s="37"/>
      <c r="V169" s="37"/>
      <c r="W169" s="37" t="str">
        <f t="shared" si="88"/>
        <v/>
      </c>
      <c r="X169" s="37" t="str">
        <f t="shared" si="89"/>
        <v/>
      </c>
      <c r="Y169" s="37" t="str">
        <f t="shared" si="90"/>
        <v/>
      </c>
      <c r="Z169" s="37" t="str">
        <f t="shared" si="91"/>
        <v/>
      </c>
      <c r="AA169" s="37" t="str">
        <f t="shared" si="92"/>
        <v/>
      </c>
      <c r="AB169" s="37" t="str">
        <f t="shared" si="87"/>
        <v/>
      </c>
      <c r="AC169" s="37" t="str">
        <f t="shared" si="93"/>
        <v/>
      </c>
      <c r="AD169" s="37" t="str">
        <f t="shared" si="94"/>
        <v/>
      </c>
      <c r="AE169" s="37" t="str">
        <f t="shared" si="95"/>
        <v>Threat Intelligence</v>
      </c>
      <c r="AF169" s="37" t="str">
        <f t="shared" si="96"/>
        <v>Best Practice</v>
      </c>
      <c r="AG169" s="37" t="str">
        <f t="shared" si="97"/>
        <v/>
      </c>
      <c r="AH169" s="37" t="str">
        <f t="shared" si="98"/>
        <v/>
      </c>
      <c r="AI169" s="37" t="str">
        <f t="shared" si="106"/>
        <v xml:space="preserve"> </v>
      </c>
      <c r="AJ169" s="37" t="str">
        <f t="shared" si="107"/>
        <v/>
      </c>
      <c r="AK169" s="37" t="str">
        <f t="shared" si="99"/>
        <v/>
      </c>
      <c r="AL169" s="37" t="str">
        <f t="shared" si="100"/>
        <v/>
      </c>
      <c r="AM169" s="37" t="str">
        <f t="shared" si="108"/>
        <v/>
      </c>
      <c r="AN169" s="37" t="str">
        <f t="shared" si="109"/>
        <v/>
      </c>
    </row>
    <row r="170" spans="1:40">
      <c r="A170" s="92">
        <v>1</v>
      </c>
      <c r="B170" s="22" t="s">
        <v>117</v>
      </c>
      <c r="C170" s="218" t="s">
        <v>423</v>
      </c>
      <c r="D170" s="22" t="str">
        <f>'Self-Assessment'!C175</f>
        <v>No</v>
      </c>
      <c r="E170" s="37">
        <f t="shared" si="116"/>
        <v>0</v>
      </c>
      <c r="F170" s="53"/>
      <c r="G170" s="37">
        <v>5</v>
      </c>
      <c r="H170" s="37">
        <f t="shared" si="117"/>
        <v>0.1</v>
      </c>
      <c r="I170" s="37">
        <f t="shared" si="84"/>
        <v>0</v>
      </c>
      <c r="J170" s="37"/>
      <c r="K170" s="22" t="s">
        <v>212</v>
      </c>
      <c r="L170" s="22" t="s">
        <v>208</v>
      </c>
      <c r="M170" s="22" t="s">
        <v>214</v>
      </c>
      <c r="N170" s="22" t="s">
        <v>222</v>
      </c>
      <c r="O170" s="22"/>
      <c r="P170" s="22"/>
      <c r="Q170" s="37"/>
      <c r="R170" s="37"/>
      <c r="S170" s="37"/>
      <c r="T170" s="37"/>
      <c r="U170" s="37"/>
      <c r="V170" s="37"/>
      <c r="W170" s="37" t="str">
        <f t="shared" si="88"/>
        <v>Resiliency</v>
      </c>
      <c r="X170" s="37" t="str">
        <f t="shared" si="89"/>
        <v>Efficiency</v>
      </c>
      <c r="Y170" s="37" t="str">
        <f t="shared" si="90"/>
        <v/>
      </c>
      <c r="Z170" s="37" t="str">
        <f t="shared" si="91"/>
        <v/>
      </c>
      <c r="AA170" s="37" t="str">
        <f t="shared" si="92"/>
        <v/>
      </c>
      <c r="AB170" s="37" t="str">
        <f t="shared" si="87"/>
        <v/>
      </c>
      <c r="AC170" s="37" t="str">
        <f t="shared" si="93"/>
        <v/>
      </c>
      <c r="AD170" s="37" t="str">
        <f t="shared" si="94"/>
        <v/>
      </c>
      <c r="AE170" s="37" t="str">
        <f t="shared" si="95"/>
        <v/>
      </c>
      <c r="AF170" s="37" t="str">
        <f t="shared" si="96"/>
        <v/>
      </c>
      <c r="AG170" s="37" t="str">
        <f t="shared" si="97"/>
        <v>X-Force</v>
      </c>
      <c r="AH170" s="37">
        <f t="shared" si="98"/>
        <v>0</v>
      </c>
      <c r="AI170" s="37" t="str">
        <f t="shared" si="106"/>
        <v xml:space="preserve"> </v>
      </c>
      <c r="AJ170" s="37" t="str">
        <f t="shared" si="107"/>
        <v/>
      </c>
      <c r="AK170" s="37" t="str">
        <f t="shared" si="99"/>
        <v/>
      </c>
      <c r="AL170" s="37" t="str">
        <f t="shared" si="100"/>
        <v/>
      </c>
      <c r="AM170" s="37" t="str">
        <f t="shared" si="108"/>
        <v/>
      </c>
      <c r="AN170" s="37" t="str">
        <f t="shared" si="109"/>
        <v/>
      </c>
    </row>
    <row r="171" spans="1:40">
      <c r="A171" s="92">
        <v>1</v>
      </c>
      <c r="B171" s="22" t="s">
        <v>118</v>
      </c>
      <c r="C171" s="218" t="s">
        <v>543</v>
      </c>
      <c r="D171" s="22"/>
      <c r="E171" s="37"/>
      <c r="F171" s="53"/>
      <c r="G171" s="37"/>
      <c r="H171" s="37"/>
      <c r="I171" s="37"/>
      <c r="J171" s="37"/>
      <c r="K171" s="22"/>
      <c r="L171" s="22"/>
      <c r="M171" s="22"/>
      <c r="N171" s="22"/>
      <c r="O171" s="22"/>
      <c r="P171" s="22"/>
      <c r="Q171" s="37"/>
      <c r="R171" s="37"/>
      <c r="S171" s="37"/>
      <c r="T171" s="37"/>
      <c r="U171" s="37"/>
      <c r="V171" s="37"/>
      <c r="W171" s="37" t="str">
        <f t="shared" si="88"/>
        <v/>
      </c>
      <c r="X171" s="37" t="str">
        <f t="shared" si="89"/>
        <v/>
      </c>
      <c r="Y171" s="37" t="str">
        <f t="shared" si="90"/>
        <v/>
      </c>
      <c r="Z171" s="37" t="str">
        <f t="shared" si="91"/>
        <v/>
      </c>
      <c r="AA171" s="37" t="str">
        <f t="shared" si="92"/>
        <v/>
      </c>
      <c r="AB171" s="37" t="str">
        <f t="shared" si="87"/>
        <v/>
      </c>
      <c r="AC171" s="37" t="str">
        <f t="shared" si="93"/>
        <v/>
      </c>
      <c r="AD171" s="37" t="str">
        <f t="shared" si="94"/>
        <v/>
      </c>
      <c r="AE171" s="37" t="str">
        <f t="shared" si="95"/>
        <v/>
      </c>
      <c r="AF171" s="37" t="str">
        <f t="shared" si="96"/>
        <v/>
      </c>
      <c r="AG171" s="37" t="str">
        <f t="shared" si="97"/>
        <v/>
      </c>
      <c r="AH171" s="37" t="str">
        <f t="shared" si="98"/>
        <v/>
      </c>
      <c r="AI171" s="37" t="str">
        <f t="shared" si="106"/>
        <v xml:space="preserve"> </v>
      </c>
      <c r="AJ171" s="37" t="str">
        <f t="shared" si="107"/>
        <v/>
      </c>
      <c r="AK171" s="37" t="str">
        <f t="shared" si="99"/>
        <v/>
      </c>
      <c r="AL171" s="37" t="str">
        <f t="shared" si="100"/>
        <v/>
      </c>
      <c r="AM171" s="37" t="str">
        <f t="shared" si="108"/>
        <v/>
      </c>
      <c r="AN171" s="37" t="str">
        <f t="shared" si="109"/>
        <v/>
      </c>
    </row>
    <row r="172" spans="1:40">
      <c r="A172" s="92">
        <v>1</v>
      </c>
      <c r="B172" s="22" t="s">
        <v>119</v>
      </c>
      <c r="C172" s="218" t="s">
        <v>424</v>
      </c>
      <c r="D172" s="22" t="str">
        <f>'Self-Assessment'!C177</f>
        <v>Partially</v>
      </c>
      <c r="E172" s="37">
        <f t="shared" si="116"/>
        <v>0.5</v>
      </c>
      <c r="F172" s="53"/>
      <c r="G172" s="37">
        <v>3</v>
      </c>
      <c r="H172" s="37">
        <f>IF(G172=1,1.2,IF(G172=2,1,IF(G172=3,0.5,IF(G172=4,0.2,IF(G172=5,0.1,"")))))</f>
        <v>0.5</v>
      </c>
      <c r="I172" s="37">
        <f t="shared" si="84"/>
        <v>0.25</v>
      </c>
      <c r="J172" s="37"/>
      <c r="K172" s="22" t="s">
        <v>213</v>
      </c>
      <c r="L172" s="22" t="s">
        <v>211</v>
      </c>
      <c r="M172" s="22" t="s">
        <v>214</v>
      </c>
      <c r="N172" s="22" t="s">
        <v>222</v>
      </c>
      <c r="O172" s="22"/>
      <c r="P172" s="22"/>
      <c r="Q172" s="37"/>
      <c r="R172" s="37"/>
      <c r="S172" s="37"/>
      <c r="T172" s="37"/>
      <c r="U172" s="37"/>
      <c r="V172" s="37"/>
      <c r="W172" s="37" t="str">
        <f>IF(D172="No",K172,"")</f>
        <v/>
      </c>
      <c r="X172" s="37" t="str">
        <f t="shared" si="89"/>
        <v/>
      </c>
      <c r="Y172" s="37" t="str">
        <f t="shared" si="90"/>
        <v/>
      </c>
      <c r="Z172" s="37" t="str">
        <f t="shared" si="91"/>
        <v/>
      </c>
      <c r="AA172" s="37" t="str">
        <f>IF(D172="Partially",K172,"")</f>
        <v>Best Practice</v>
      </c>
      <c r="AB172" s="37" t="str">
        <f t="shared" si="87"/>
        <v>Procedure</v>
      </c>
      <c r="AC172" s="37" t="str">
        <f t="shared" si="93"/>
        <v/>
      </c>
      <c r="AD172" s="37" t="str">
        <f t="shared" si="94"/>
        <v/>
      </c>
      <c r="AE172" s="37" t="str">
        <f>IF(D172="Yes",K172,"")</f>
        <v/>
      </c>
      <c r="AF172" s="37" t="str">
        <f t="shared" si="96"/>
        <v/>
      </c>
      <c r="AG172" s="37" t="str">
        <f t="shared" si="97"/>
        <v/>
      </c>
      <c r="AH172" s="37" t="str">
        <f t="shared" si="98"/>
        <v/>
      </c>
      <c r="AI172" s="37" t="str">
        <f t="shared" si="106"/>
        <v xml:space="preserve"> </v>
      </c>
      <c r="AJ172" s="37" t="str">
        <f t="shared" si="107"/>
        <v/>
      </c>
      <c r="AK172" s="37" t="str">
        <f t="shared" si="99"/>
        <v>X-Force</v>
      </c>
      <c r="AL172" s="37">
        <f t="shared" si="100"/>
        <v>0</v>
      </c>
      <c r="AM172" s="37" t="str">
        <f t="shared" si="108"/>
        <v/>
      </c>
      <c r="AN172" s="37" t="str">
        <f t="shared" si="109"/>
        <v/>
      </c>
    </row>
    <row r="173" spans="1:40">
      <c r="A173" s="92">
        <v>1</v>
      </c>
      <c r="B173" s="22" t="s">
        <v>120</v>
      </c>
      <c r="C173" s="218" t="s">
        <v>425</v>
      </c>
      <c r="D173" s="22" t="str">
        <f>'Self-Assessment'!C178</f>
        <v>Yes</v>
      </c>
      <c r="E173" s="37">
        <f t="shared" si="116"/>
        <v>1</v>
      </c>
      <c r="F173" s="53"/>
      <c r="G173" s="37">
        <v>3</v>
      </c>
      <c r="H173" s="37">
        <f t="shared" ref="H173:H180" si="118">IF(G173=1,1.2,IF(G173=2,1,IF(G173=3,0.5,IF(G173=4,0.2,IF(G173=5,0.1,"")))))</f>
        <v>0.5</v>
      </c>
      <c r="I173" s="37">
        <f t="shared" si="84"/>
        <v>0.5</v>
      </c>
      <c r="J173" s="37"/>
      <c r="K173" s="22" t="s">
        <v>213</v>
      </c>
      <c r="L173" s="22" t="s">
        <v>211</v>
      </c>
      <c r="M173" s="22" t="s">
        <v>214</v>
      </c>
      <c r="N173" s="22" t="s">
        <v>222</v>
      </c>
      <c r="O173" s="22"/>
      <c r="P173" s="22"/>
      <c r="Q173" s="37"/>
      <c r="R173" s="37"/>
      <c r="S173" s="37"/>
      <c r="T173" s="37"/>
      <c r="U173" s="37"/>
      <c r="V173" s="37"/>
      <c r="W173" s="37" t="str">
        <f t="shared" si="88"/>
        <v/>
      </c>
      <c r="X173" s="37" t="str">
        <f t="shared" si="89"/>
        <v/>
      </c>
      <c r="Y173" s="37" t="str">
        <f t="shared" si="90"/>
        <v/>
      </c>
      <c r="Z173" s="37" t="str">
        <f t="shared" si="91"/>
        <v/>
      </c>
      <c r="AA173" s="37" t="str">
        <f t="shared" si="92"/>
        <v/>
      </c>
      <c r="AB173" s="37" t="str">
        <f t="shared" si="87"/>
        <v/>
      </c>
      <c r="AC173" s="37" t="str">
        <f t="shared" si="93"/>
        <v/>
      </c>
      <c r="AD173" s="37" t="str">
        <f t="shared" si="94"/>
        <v/>
      </c>
      <c r="AE173" s="37" t="str">
        <f t="shared" si="95"/>
        <v>Best Practice</v>
      </c>
      <c r="AF173" s="37" t="str">
        <f t="shared" si="96"/>
        <v>Procedure</v>
      </c>
      <c r="AG173" s="37" t="str">
        <f t="shared" si="97"/>
        <v/>
      </c>
      <c r="AH173" s="37" t="str">
        <f t="shared" si="98"/>
        <v/>
      </c>
      <c r="AI173" s="37" t="str">
        <f t="shared" si="106"/>
        <v xml:space="preserve"> </v>
      </c>
      <c r="AJ173" s="37" t="str">
        <f t="shared" si="107"/>
        <v/>
      </c>
      <c r="AK173" s="37" t="str">
        <f t="shared" si="99"/>
        <v/>
      </c>
      <c r="AL173" s="37" t="str">
        <f t="shared" si="100"/>
        <v/>
      </c>
      <c r="AM173" s="37" t="str">
        <f t="shared" si="108"/>
        <v/>
      </c>
      <c r="AN173" s="37" t="str">
        <f t="shared" si="109"/>
        <v/>
      </c>
    </row>
    <row r="174" spans="1:40">
      <c r="A174" s="92">
        <v>1</v>
      </c>
      <c r="B174" s="22" t="s">
        <v>121</v>
      </c>
      <c r="C174" s="218" t="s">
        <v>426</v>
      </c>
      <c r="D174" s="22" t="str">
        <f>'Self-Assessment'!C179</f>
        <v>Yes</v>
      </c>
      <c r="E174" s="37">
        <f t="shared" si="116"/>
        <v>1</v>
      </c>
      <c r="F174" s="53"/>
      <c r="G174" s="37">
        <v>3</v>
      </c>
      <c r="H174" s="37">
        <f t="shared" si="118"/>
        <v>0.5</v>
      </c>
      <c r="I174" s="37">
        <f t="shared" si="84"/>
        <v>0.5</v>
      </c>
      <c r="J174" s="37"/>
      <c r="K174" s="22" t="s">
        <v>213</v>
      </c>
      <c r="L174" s="22" t="s">
        <v>211</v>
      </c>
      <c r="M174" s="22" t="s">
        <v>214</v>
      </c>
      <c r="N174" s="22" t="s">
        <v>222</v>
      </c>
      <c r="O174" s="22"/>
      <c r="P174" s="22"/>
      <c r="Q174" s="37"/>
      <c r="R174" s="37"/>
      <c r="S174" s="37"/>
      <c r="T174" s="37"/>
      <c r="U174" s="37"/>
      <c r="V174" s="37"/>
      <c r="W174" s="37" t="str">
        <f t="shared" si="88"/>
        <v/>
      </c>
      <c r="X174" s="37" t="str">
        <f t="shared" si="89"/>
        <v/>
      </c>
      <c r="Y174" s="37" t="str">
        <f t="shared" si="90"/>
        <v/>
      </c>
      <c r="Z174" s="37" t="str">
        <f t="shared" si="91"/>
        <v/>
      </c>
      <c r="AA174" s="37" t="str">
        <f t="shared" si="92"/>
        <v/>
      </c>
      <c r="AB174" s="37" t="str">
        <f t="shared" si="87"/>
        <v/>
      </c>
      <c r="AC174" s="37" t="str">
        <f t="shared" si="93"/>
        <v/>
      </c>
      <c r="AD174" s="37" t="str">
        <f t="shared" si="94"/>
        <v/>
      </c>
      <c r="AE174" s="37" t="str">
        <f t="shared" si="95"/>
        <v>Best Practice</v>
      </c>
      <c r="AF174" s="37" t="str">
        <f t="shared" si="96"/>
        <v>Procedure</v>
      </c>
      <c r="AG174" s="37" t="str">
        <f t="shared" si="97"/>
        <v/>
      </c>
      <c r="AH174" s="37" t="str">
        <f t="shared" si="98"/>
        <v/>
      </c>
      <c r="AI174" s="37" t="str">
        <f t="shared" si="106"/>
        <v xml:space="preserve"> </v>
      </c>
      <c r="AJ174" s="37" t="str">
        <f t="shared" si="107"/>
        <v/>
      </c>
      <c r="AK174" s="37" t="str">
        <f t="shared" si="99"/>
        <v/>
      </c>
      <c r="AL174" s="37" t="str">
        <f t="shared" si="100"/>
        <v/>
      </c>
      <c r="AM174" s="37" t="str">
        <f t="shared" si="108"/>
        <v/>
      </c>
      <c r="AN174" s="37" t="str">
        <f t="shared" si="109"/>
        <v/>
      </c>
    </row>
    <row r="175" spans="1:40">
      <c r="A175" s="92">
        <v>1</v>
      </c>
      <c r="B175" s="22" t="s">
        <v>122</v>
      </c>
      <c r="C175" s="218" t="s">
        <v>427</v>
      </c>
      <c r="D175" s="22" t="str">
        <f>'Self-Assessment'!C180</f>
        <v>Yes</v>
      </c>
      <c r="E175" s="37">
        <f t="shared" si="116"/>
        <v>1</v>
      </c>
      <c r="F175" s="53"/>
      <c r="G175" s="37">
        <v>3</v>
      </c>
      <c r="H175" s="37">
        <f t="shared" si="118"/>
        <v>0.5</v>
      </c>
      <c r="I175" s="37">
        <f t="shared" si="84"/>
        <v>0.5</v>
      </c>
      <c r="J175" s="37"/>
      <c r="K175" s="22" t="s">
        <v>213</v>
      </c>
      <c r="L175" s="22" t="s">
        <v>211</v>
      </c>
      <c r="M175" s="22" t="s">
        <v>214</v>
      </c>
      <c r="N175" s="22" t="s">
        <v>222</v>
      </c>
      <c r="O175" s="22"/>
      <c r="P175" s="22"/>
      <c r="Q175" s="37"/>
      <c r="R175" s="37"/>
      <c r="S175" s="37"/>
      <c r="T175" s="37"/>
      <c r="U175" s="37"/>
      <c r="V175" s="37"/>
      <c r="W175" s="37" t="str">
        <f t="shared" si="88"/>
        <v/>
      </c>
      <c r="X175" s="37" t="str">
        <f t="shared" si="89"/>
        <v/>
      </c>
      <c r="Y175" s="37" t="str">
        <f t="shared" si="90"/>
        <v/>
      </c>
      <c r="Z175" s="37" t="str">
        <f t="shared" si="91"/>
        <v/>
      </c>
      <c r="AA175" s="37" t="str">
        <f t="shared" si="92"/>
        <v/>
      </c>
      <c r="AB175" s="37" t="str">
        <f t="shared" si="87"/>
        <v/>
      </c>
      <c r="AC175" s="37" t="str">
        <f t="shared" si="93"/>
        <v/>
      </c>
      <c r="AD175" s="37" t="str">
        <f t="shared" si="94"/>
        <v/>
      </c>
      <c r="AE175" s="37" t="str">
        <f t="shared" si="95"/>
        <v>Best Practice</v>
      </c>
      <c r="AF175" s="37" t="str">
        <f t="shared" si="96"/>
        <v>Procedure</v>
      </c>
      <c r="AG175" s="37" t="str">
        <f t="shared" si="97"/>
        <v/>
      </c>
      <c r="AH175" s="37" t="str">
        <f t="shared" si="98"/>
        <v/>
      </c>
      <c r="AI175" s="37" t="str">
        <f t="shared" si="106"/>
        <v xml:space="preserve"> </v>
      </c>
      <c r="AJ175" s="37" t="str">
        <f t="shared" si="107"/>
        <v/>
      </c>
      <c r="AK175" s="37" t="str">
        <f t="shared" si="99"/>
        <v/>
      </c>
      <c r="AL175" s="37" t="str">
        <f t="shared" si="100"/>
        <v/>
      </c>
      <c r="AM175" s="37" t="str">
        <f t="shared" si="108"/>
        <v/>
      </c>
      <c r="AN175" s="37" t="str">
        <f t="shared" si="109"/>
        <v/>
      </c>
    </row>
    <row r="176" spans="1:40">
      <c r="A176" s="92">
        <v>1</v>
      </c>
      <c r="B176" s="22" t="s">
        <v>123</v>
      </c>
      <c r="C176" s="218" t="s">
        <v>428</v>
      </c>
      <c r="D176" s="22" t="str">
        <f>'Self-Assessment'!C181</f>
        <v>Partially</v>
      </c>
      <c r="E176" s="37">
        <f t="shared" si="116"/>
        <v>0.5</v>
      </c>
      <c r="F176" s="53"/>
      <c r="G176" s="37">
        <v>4</v>
      </c>
      <c r="H176" s="37">
        <f t="shared" si="118"/>
        <v>0.2</v>
      </c>
      <c r="I176" s="37">
        <f t="shared" si="84"/>
        <v>0.1</v>
      </c>
      <c r="J176" s="37"/>
      <c r="K176" s="22" t="s">
        <v>213</v>
      </c>
      <c r="L176" s="22" t="s">
        <v>211</v>
      </c>
      <c r="M176" s="22" t="s">
        <v>214</v>
      </c>
      <c r="N176" s="22" t="s">
        <v>222</v>
      </c>
      <c r="O176" s="22"/>
      <c r="P176" s="22"/>
      <c r="Q176" s="37"/>
      <c r="R176" s="37"/>
      <c r="S176" s="37"/>
      <c r="T176" s="37"/>
      <c r="U176" s="37"/>
      <c r="V176" s="37"/>
      <c r="W176" s="37" t="str">
        <f t="shared" si="88"/>
        <v/>
      </c>
      <c r="X176" s="37" t="str">
        <f t="shared" si="89"/>
        <v/>
      </c>
      <c r="Y176" s="37" t="str">
        <f t="shared" si="90"/>
        <v/>
      </c>
      <c r="Z176" s="37" t="str">
        <f t="shared" si="91"/>
        <v/>
      </c>
      <c r="AA176" s="37" t="str">
        <f t="shared" si="92"/>
        <v>Best Practice</v>
      </c>
      <c r="AB176" s="37" t="str">
        <f t="shared" si="87"/>
        <v>Procedure</v>
      </c>
      <c r="AC176" s="37" t="str">
        <f t="shared" si="93"/>
        <v/>
      </c>
      <c r="AD176" s="37" t="str">
        <f t="shared" si="94"/>
        <v/>
      </c>
      <c r="AE176" s="37" t="str">
        <f t="shared" si="95"/>
        <v/>
      </c>
      <c r="AF176" s="37" t="str">
        <f t="shared" si="96"/>
        <v/>
      </c>
      <c r="AG176" s="37" t="str">
        <f t="shared" si="97"/>
        <v/>
      </c>
      <c r="AH176" s="37" t="str">
        <f t="shared" si="98"/>
        <v/>
      </c>
      <c r="AI176" s="37" t="str">
        <f t="shared" si="106"/>
        <v xml:space="preserve"> </v>
      </c>
      <c r="AJ176" s="37" t="str">
        <f t="shared" si="107"/>
        <v/>
      </c>
      <c r="AK176" s="37" t="str">
        <f t="shared" si="99"/>
        <v>X-Force</v>
      </c>
      <c r="AL176" s="37">
        <f t="shared" si="100"/>
        <v>0</v>
      </c>
      <c r="AM176" s="37" t="str">
        <f t="shared" si="108"/>
        <v/>
      </c>
      <c r="AN176" s="37" t="str">
        <f t="shared" si="109"/>
        <v/>
      </c>
    </row>
    <row r="177" spans="1:40">
      <c r="A177" s="92">
        <v>1</v>
      </c>
      <c r="B177" s="22" t="s">
        <v>124</v>
      </c>
      <c r="C177" s="218" t="s">
        <v>429</v>
      </c>
      <c r="D177" s="22" t="str">
        <f>'Self-Assessment'!C182</f>
        <v>High Partial</v>
      </c>
      <c r="E177" s="37">
        <f t="shared" si="116"/>
        <v>0.75</v>
      </c>
      <c r="F177" s="53"/>
      <c r="G177" s="37">
        <v>3</v>
      </c>
      <c r="H177" s="37">
        <f t="shared" si="118"/>
        <v>0.5</v>
      </c>
      <c r="I177" s="37">
        <f t="shared" si="84"/>
        <v>0.375</v>
      </c>
      <c r="J177" s="37"/>
      <c r="K177" s="22" t="s">
        <v>213</v>
      </c>
      <c r="L177" s="22" t="s">
        <v>211</v>
      </c>
      <c r="M177" s="22" t="s">
        <v>214</v>
      </c>
      <c r="N177" s="22" t="s">
        <v>222</v>
      </c>
      <c r="O177" s="22"/>
      <c r="P177" s="22"/>
      <c r="Q177" s="37"/>
      <c r="R177" s="37"/>
      <c r="S177" s="37"/>
      <c r="T177" s="37"/>
      <c r="U177" s="37"/>
      <c r="V177" s="37"/>
      <c r="W177" s="37" t="str">
        <f t="shared" si="88"/>
        <v/>
      </c>
      <c r="X177" s="37" t="str">
        <f t="shared" si="89"/>
        <v/>
      </c>
      <c r="Y177" s="37" t="str">
        <f t="shared" si="90"/>
        <v/>
      </c>
      <c r="Z177" s="37" t="str">
        <f t="shared" si="91"/>
        <v/>
      </c>
      <c r="AA177" s="37" t="str">
        <f t="shared" si="92"/>
        <v/>
      </c>
      <c r="AB177" s="37" t="str">
        <f t="shared" si="87"/>
        <v/>
      </c>
      <c r="AC177" s="37" t="str">
        <f t="shared" si="93"/>
        <v>Best Practice</v>
      </c>
      <c r="AD177" s="37" t="str">
        <f t="shared" si="94"/>
        <v>Procedure</v>
      </c>
      <c r="AE177" s="37" t="str">
        <f t="shared" si="95"/>
        <v/>
      </c>
      <c r="AF177" s="37" t="str">
        <f t="shared" si="96"/>
        <v/>
      </c>
      <c r="AG177" s="37" t="str">
        <f t="shared" si="97"/>
        <v/>
      </c>
      <c r="AH177" s="37" t="str">
        <f t="shared" si="98"/>
        <v/>
      </c>
      <c r="AI177" s="37" t="str">
        <f t="shared" si="106"/>
        <v xml:space="preserve"> </v>
      </c>
      <c r="AJ177" s="37" t="str">
        <f t="shared" si="107"/>
        <v/>
      </c>
      <c r="AK177" s="37" t="str">
        <f t="shared" si="99"/>
        <v/>
      </c>
      <c r="AL177" s="37" t="str">
        <f t="shared" si="100"/>
        <v/>
      </c>
      <c r="AM177" s="37" t="str">
        <f t="shared" si="108"/>
        <v/>
      </c>
      <c r="AN177" s="37" t="str">
        <f t="shared" si="109"/>
        <v/>
      </c>
    </row>
    <row r="178" spans="1:40">
      <c r="A178" s="92">
        <v>1</v>
      </c>
      <c r="B178" s="22" t="s">
        <v>125</v>
      </c>
      <c r="C178" s="218" t="s">
        <v>430</v>
      </c>
      <c r="D178" s="22" t="str">
        <f>'Self-Assessment'!C183</f>
        <v>High Partial</v>
      </c>
      <c r="E178" s="37">
        <f t="shared" si="116"/>
        <v>0.75</v>
      </c>
      <c r="F178" s="53"/>
      <c r="G178" s="37">
        <v>4</v>
      </c>
      <c r="H178" s="37">
        <f t="shared" si="118"/>
        <v>0.2</v>
      </c>
      <c r="I178" s="37">
        <f t="shared" si="84"/>
        <v>0.15000000000000002</v>
      </c>
      <c r="J178" s="37"/>
      <c r="K178" s="22" t="s">
        <v>213</v>
      </c>
      <c r="L178" s="22" t="s">
        <v>211</v>
      </c>
      <c r="M178" s="22" t="s">
        <v>214</v>
      </c>
      <c r="N178" s="22" t="s">
        <v>222</v>
      </c>
      <c r="O178" s="22"/>
      <c r="P178" s="22"/>
      <c r="Q178" s="37"/>
      <c r="R178" s="37"/>
      <c r="S178" s="37"/>
      <c r="T178" s="37"/>
      <c r="U178" s="37"/>
      <c r="V178" s="37"/>
      <c r="W178" s="37" t="str">
        <f t="shared" si="88"/>
        <v/>
      </c>
      <c r="X178" s="37" t="str">
        <f t="shared" si="89"/>
        <v/>
      </c>
      <c r="Y178" s="37" t="str">
        <f t="shared" si="90"/>
        <v/>
      </c>
      <c r="Z178" s="37" t="str">
        <f t="shared" si="91"/>
        <v/>
      </c>
      <c r="AA178" s="37" t="str">
        <f t="shared" si="92"/>
        <v/>
      </c>
      <c r="AB178" s="37" t="str">
        <f t="shared" si="87"/>
        <v/>
      </c>
      <c r="AC178" s="37" t="str">
        <f t="shared" si="93"/>
        <v>Best Practice</v>
      </c>
      <c r="AD178" s="37" t="str">
        <f t="shared" si="94"/>
        <v>Procedure</v>
      </c>
      <c r="AE178" s="37" t="str">
        <f t="shared" si="95"/>
        <v/>
      </c>
      <c r="AF178" s="37" t="str">
        <f t="shared" si="96"/>
        <v/>
      </c>
      <c r="AG178" s="37" t="str">
        <f t="shared" si="97"/>
        <v/>
      </c>
      <c r="AH178" s="37" t="str">
        <f t="shared" si="98"/>
        <v/>
      </c>
      <c r="AI178" s="37" t="str">
        <f t="shared" si="106"/>
        <v xml:space="preserve"> </v>
      </c>
      <c r="AJ178" s="37" t="str">
        <f t="shared" si="107"/>
        <v/>
      </c>
      <c r="AK178" s="37" t="str">
        <f t="shared" si="99"/>
        <v/>
      </c>
      <c r="AL178" s="37" t="str">
        <f t="shared" si="100"/>
        <v/>
      </c>
      <c r="AM178" s="37" t="str">
        <f t="shared" si="108"/>
        <v/>
      </c>
      <c r="AN178" s="37" t="str">
        <f t="shared" si="109"/>
        <v/>
      </c>
    </row>
    <row r="179" spans="1:40">
      <c r="A179" s="92">
        <v>1</v>
      </c>
      <c r="B179" s="22" t="s">
        <v>126</v>
      </c>
      <c r="C179" s="218" t="s">
        <v>431</v>
      </c>
      <c r="D179" s="22" t="str">
        <f>'Self-Assessment'!C184</f>
        <v>High Partial</v>
      </c>
      <c r="E179" s="37">
        <f t="shared" si="116"/>
        <v>0.75</v>
      </c>
      <c r="F179" s="53"/>
      <c r="G179" s="37">
        <v>4</v>
      </c>
      <c r="H179" s="37">
        <f t="shared" si="118"/>
        <v>0.2</v>
      </c>
      <c r="I179" s="37">
        <f t="shared" si="84"/>
        <v>0.15000000000000002</v>
      </c>
      <c r="J179" s="37"/>
      <c r="K179" s="22" t="s">
        <v>213</v>
      </c>
      <c r="L179" s="22" t="s">
        <v>211</v>
      </c>
      <c r="M179" s="22" t="s">
        <v>214</v>
      </c>
      <c r="N179" s="22" t="s">
        <v>222</v>
      </c>
      <c r="O179" s="22"/>
      <c r="P179" s="22"/>
      <c r="Q179" s="37"/>
      <c r="R179" s="37"/>
      <c r="S179" s="37"/>
      <c r="T179" s="37"/>
      <c r="U179" s="37"/>
      <c r="V179" s="37"/>
      <c r="W179" s="37" t="str">
        <f t="shared" si="88"/>
        <v/>
      </c>
      <c r="X179" s="37" t="str">
        <f t="shared" si="89"/>
        <v/>
      </c>
      <c r="Y179" s="37" t="str">
        <f t="shared" si="90"/>
        <v/>
      </c>
      <c r="Z179" s="37" t="str">
        <f t="shared" si="91"/>
        <v/>
      </c>
      <c r="AA179" s="37" t="str">
        <f t="shared" si="92"/>
        <v/>
      </c>
      <c r="AB179" s="37" t="str">
        <f t="shared" si="87"/>
        <v/>
      </c>
      <c r="AC179" s="37" t="str">
        <f t="shared" si="93"/>
        <v>Best Practice</v>
      </c>
      <c r="AD179" s="37" t="str">
        <f t="shared" si="94"/>
        <v>Procedure</v>
      </c>
      <c r="AE179" s="37" t="str">
        <f t="shared" si="95"/>
        <v/>
      </c>
      <c r="AF179" s="37" t="str">
        <f t="shared" si="96"/>
        <v/>
      </c>
      <c r="AG179" s="37" t="str">
        <f t="shared" si="97"/>
        <v/>
      </c>
      <c r="AH179" s="37" t="str">
        <f t="shared" si="98"/>
        <v/>
      </c>
      <c r="AI179" s="37" t="str">
        <f t="shared" si="106"/>
        <v xml:space="preserve"> </v>
      </c>
      <c r="AJ179" s="37" t="str">
        <f t="shared" si="107"/>
        <v/>
      </c>
      <c r="AK179" s="37" t="str">
        <f t="shared" si="99"/>
        <v/>
      </c>
      <c r="AL179" s="37" t="str">
        <f t="shared" si="100"/>
        <v/>
      </c>
      <c r="AM179" s="37" t="str">
        <f t="shared" si="108"/>
        <v/>
      </c>
      <c r="AN179" s="37" t="str">
        <f t="shared" si="109"/>
        <v/>
      </c>
    </row>
    <row r="180" spans="1:40">
      <c r="A180" s="92">
        <v>1</v>
      </c>
      <c r="B180" s="22" t="s">
        <v>127</v>
      </c>
      <c r="C180" s="218" t="s">
        <v>449</v>
      </c>
      <c r="D180" s="22" t="str">
        <f>'Self-Assessment'!C185</f>
        <v>Yes</v>
      </c>
      <c r="E180" s="37">
        <f t="shared" si="116"/>
        <v>1</v>
      </c>
      <c r="F180" s="53"/>
      <c r="G180" s="37">
        <v>3</v>
      </c>
      <c r="H180" s="37">
        <f t="shared" si="118"/>
        <v>0.5</v>
      </c>
      <c r="I180" s="37">
        <f t="shared" si="84"/>
        <v>0.5</v>
      </c>
      <c r="J180" s="37"/>
      <c r="K180" s="22" t="s">
        <v>213</v>
      </c>
      <c r="L180" s="22" t="s">
        <v>211</v>
      </c>
      <c r="M180" s="22" t="s">
        <v>214</v>
      </c>
      <c r="N180" s="22" t="s">
        <v>222</v>
      </c>
      <c r="O180" s="22"/>
      <c r="P180" s="22"/>
      <c r="Q180" s="37"/>
      <c r="R180" s="37"/>
      <c r="S180" s="37"/>
      <c r="T180" s="37"/>
      <c r="U180" s="37"/>
      <c r="V180" s="37"/>
      <c r="W180" s="37" t="str">
        <f t="shared" si="88"/>
        <v/>
      </c>
      <c r="X180" s="37" t="str">
        <f t="shared" si="89"/>
        <v/>
      </c>
      <c r="Y180" s="37" t="str">
        <f t="shared" si="90"/>
        <v/>
      </c>
      <c r="Z180" s="37" t="str">
        <f t="shared" si="91"/>
        <v/>
      </c>
      <c r="AA180" s="37" t="str">
        <f t="shared" si="92"/>
        <v/>
      </c>
      <c r="AB180" s="37" t="str">
        <f t="shared" si="87"/>
        <v/>
      </c>
      <c r="AC180" s="37" t="str">
        <f t="shared" si="93"/>
        <v/>
      </c>
      <c r="AD180" s="37" t="str">
        <f t="shared" si="94"/>
        <v/>
      </c>
      <c r="AE180" s="37" t="str">
        <f t="shared" si="95"/>
        <v>Best Practice</v>
      </c>
      <c r="AF180" s="37" t="str">
        <f t="shared" si="96"/>
        <v>Procedure</v>
      </c>
      <c r="AG180" s="37" t="str">
        <f t="shared" si="97"/>
        <v/>
      </c>
      <c r="AH180" s="37" t="str">
        <f t="shared" si="98"/>
        <v/>
      </c>
      <c r="AI180" s="37" t="str">
        <f t="shared" si="106"/>
        <v xml:space="preserve"> </v>
      </c>
      <c r="AJ180" s="37" t="str">
        <f t="shared" si="107"/>
        <v/>
      </c>
      <c r="AK180" s="37" t="str">
        <f t="shared" si="99"/>
        <v/>
      </c>
      <c r="AL180" s="37" t="str">
        <f t="shared" si="100"/>
        <v/>
      </c>
      <c r="AM180" s="37" t="str">
        <f t="shared" si="108"/>
        <v/>
      </c>
      <c r="AN180" s="37" t="str">
        <f t="shared" si="109"/>
        <v/>
      </c>
    </row>
    <row r="181" spans="1:40">
      <c r="A181" s="93"/>
      <c r="B181" s="5"/>
      <c r="C181" s="5"/>
      <c r="D181" s="5"/>
      <c r="E181" s="38"/>
      <c r="F181" s="54"/>
      <c r="G181" s="38"/>
      <c r="H181" s="38"/>
      <c r="I181" s="38"/>
      <c r="J181" s="38"/>
      <c r="K181" s="5"/>
      <c r="L181" s="5"/>
      <c r="M181" s="5"/>
      <c r="N181" s="22"/>
      <c r="O181" s="5"/>
      <c r="P181" s="5"/>
      <c r="Q181" s="38"/>
      <c r="R181" s="38"/>
      <c r="S181" s="38"/>
      <c r="T181" s="38"/>
      <c r="U181" s="38"/>
      <c r="V181" s="38"/>
      <c r="W181" s="38" t="str">
        <f>IF(D181="No",K181,"")</f>
        <v/>
      </c>
      <c r="X181" s="38" t="str">
        <f t="shared" si="89"/>
        <v/>
      </c>
      <c r="Y181" s="38" t="str">
        <f t="shared" si="90"/>
        <v/>
      </c>
      <c r="Z181" s="38" t="str">
        <f t="shared" si="91"/>
        <v/>
      </c>
      <c r="AA181" s="38" t="str">
        <f>IF(D181="Partially",K181,"")</f>
        <v/>
      </c>
      <c r="AB181" s="38" t="str">
        <f t="shared" si="87"/>
        <v/>
      </c>
      <c r="AC181" s="38" t="str">
        <f t="shared" si="93"/>
        <v/>
      </c>
      <c r="AD181" s="38" t="str">
        <f t="shared" si="94"/>
        <v/>
      </c>
      <c r="AE181" s="38" t="str">
        <f>IF(D181="Yes",K181,"")</f>
        <v/>
      </c>
      <c r="AF181" s="38" t="str">
        <f t="shared" si="96"/>
        <v/>
      </c>
      <c r="AG181" s="38" t="str">
        <f t="shared" si="97"/>
        <v/>
      </c>
      <c r="AH181" s="38" t="str">
        <f t="shared" si="98"/>
        <v/>
      </c>
      <c r="AI181" s="38" t="str">
        <f t="shared" si="106"/>
        <v xml:space="preserve"> </v>
      </c>
      <c r="AJ181" s="38" t="str">
        <f t="shared" si="107"/>
        <v/>
      </c>
      <c r="AK181" s="38" t="str">
        <f t="shared" si="99"/>
        <v/>
      </c>
      <c r="AL181" s="38" t="str">
        <f t="shared" si="100"/>
        <v/>
      </c>
      <c r="AM181" s="38" t="str">
        <f t="shared" si="108"/>
        <v/>
      </c>
      <c r="AN181" s="38" t="str">
        <f t="shared" si="109"/>
        <v/>
      </c>
    </row>
    <row r="182" spans="1:40">
      <c r="A182" s="91"/>
      <c r="B182" s="21" t="s">
        <v>128</v>
      </c>
      <c r="C182" s="218"/>
      <c r="D182" s="21"/>
      <c r="E182" s="36"/>
      <c r="F182" s="61">
        <f>SUM(E183:E187)/COUNTA(E183:E187)*10</f>
        <v>7.5</v>
      </c>
      <c r="G182" s="36"/>
      <c r="H182" s="36">
        <f>SUM(H183:H187)</f>
        <v>4.6000000000000005</v>
      </c>
      <c r="I182" s="36">
        <f>SUM(I183:I187)</f>
        <v>3.65</v>
      </c>
      <c r="J182" s="99">
        <f>(I182/H182)*10</f>
        <v>7.9347826086956506</v>
      </c>
      <c r="K182" s="21"/>
      <c r="L182" s="21"/>
      <c r="M182" s="21"/>
      <c r="N182" s="22"/>
      <c r="O182" s="21"/>
      <c r="P182" s="21"/>
      <c r="Q182" s="36"/>
      <c r="R182" s="36"/>
      <c r="S182" s="36"/>
      <c r="T182" s="36"/>
      <c r="U182" s="36"/>
      <c r="V182" s="36"/>
      <c r="W182" s="36" t="str">
        <f t="shared" si="88"/>
        <v/>
      </c>
      <c r="X182" s="36" t="str">
        <f t="shared" si="89"/>
        <v/>
      </c>
      <c r="Y182" s="36" t="str">
        <f t="shared" si="90"/>
        <v/>
      </c>
      <c r="Z182" s="36" t="str">
        <f t="shared" si="91"/>
        <v/>
      </c>
      <c r="AA182" s="36" t="str">
        <f t="shared" si="92"/>
        <v/>
      </c>
      <c r="AB182" s="36" t="str">
        <f t="shared" si="87"/>
        <v/>
      </c>
      <c r="AC182" s="36" t="str">
        <f t="shared" si="93"/>
        <v/>
      </c>
      <c r="AD182" s="36" t="str">
        <f t="shared" si="94"/>
        <v/>
      </c>
      <c r="AE182" s="36" t="str">
        <f t="shared" si="95"/>
        <v/>
      </c>
      <c r="AF182" s="36" t="str">
        <f t="shared" si="96"/>
        <v/>
      </c>
      <c r="AG182" s="36" t="str">
        <f t="shared" si="97"/>
        <v/>
      </c>
      <c r="AH182" s="36" t="str">
        <f t="shared" si="98"/>
        <v/>
      </c>
      <c r="AI182" s="36" t="str">
        <f t="shared" si="106"/>
        <v xml:space="preserve"> </v>
      </c>
      <c r="AJ182" s="36" t="str">
        <f t="shared" si="107"/>
        <v/>
      </c>
      <c r="AK182" s="36" t="str">
        <f t="shared" si="99"/>
        <v/>
      </c>
      <c r="AL182" s="36" t="str">
        <f t="shared" si="100"/>
        <v/>
      </c>
      <c r="AM182" s="36" t="str">
        <f t="shared" si="108"/>
        <v/>
      </c>
      <c r="AN182" s="36" t="str">
        <f t="shared" si="109"/>
        <v/>
      </c>
    </row>
    <row r="183" spans="1:40">
      <c r="A183" s="92">
        <v>1</v>
      </c>
      <c r="B183" s="22" t="s">
        <v>129</v>
      </c>
      <c r="C183" s="218" t="s">
        <v>450</v>
      </c>
      <c r="D183" s="22" t="str">
        <f>'Self-Assessment'!C188</f>
        <v>High Partial</v>
      </c>
      <c r="E183" s="37">
        <f t="shared" ref="E183:E187" si="119">IF(D183="No",0,IF(D183="Yes",1,IF(D183="Partially",0.5,IF(D183="Low Partial", 0.25,IF(D183="High Partial", 0.75," ")))))</f>
        <v>0.75</v>
      </c>
      <c r="F183" s="53"/>
      <c r="G183" s="37">
        <v>1</v>
      </c>
      <c r="H183" s="37">
        <f>IF(G183=1,1.2,IF(G183=2,1,IF(G183=3,0.5,IF(G183=4,0.2,IF(G183=5,0.1,"")))))</f>
        <v>1.2</v>
      </c>
      <c r="I183" s="37">
        <f t="shared" ref="I183:I191" si="120">E183*H183</f>
        <v>0.89999999999999991</v>
      </c>
      <c r="J183" s="37"/>
      <c r="K183" s="22" t="s">
        <v>211</v>
      </c>
      <c r="L183" s="22" t="s">
        <v>212</v>
      </c>
      <c r="M183" s="22" t="s">
        <v>214</v>
      </c>
      <c r="N183" s="22" t="s">
        <v>222</v>
      </c>
      <c r="O183" s="22" t="s">
        <v>234</v>
      </c>
      <c r="P183" s="22"/>
      <c r="Q183" s="37" t="s">
        <v>218</v>
      </c>
      <c r="R183" s="37" t="str">
        <f t="shared" si="101"/>
        <v/>
      </c>
      <c r="S183" s="37" t="str">
        <f t="shared" si="102"/>
        <v/>
      </c>
      <c r="T183" s="37" t="str">
        <f t="shared" si="103"/>
        <v/>
      </c>
      <c r="U183" s="37" t="str">
        <f t="shared" si="104"/>
        <v>x</v>
      </c>
      <c r="V183" s="37" t="str">
        <f t="shared" si="105"/>
        <v/>
      </c>
      <c r="W183" s="37" t="str">
        <f t="shared" si="88"/>
        <v/>
      </c>
      <c r="X183" s="37" t="str">
        <f t="shared" si="89"/>
        <v/>
      </c>
      <c r="Y183" s="37" t="str">
        <f t="shared" si="90"/>
        <v/>
      </c>
      <c r="Z183" s="37" t="str">
        <f t="shared" si="91"/>
        <v/>
      </c>
      <c r="AA183" s="37" t="str">
        <f t="shared" si="92"/>
        <v/>
      </c>
      <c r="AB183" s="37" t="str">
        <f t="shared" si="87"/>
        <v/>
      </c>
      <c r="AC183" s="37" t="str">
        <f t="shared" si="93"/>
        <v>Procedure</v>
      </c>
      <c r="AD183" s="37" t="str">
        <f t="shared" si="94"/>
        <v>Resiliency</v>
      </c>
      <c r="AE183" s="37" t="str">
        <f t="shared" si="95"/>
        <v/>
      </c>
      <c r="AF183" s="37" t="str">
        <f t="shared" si="96"/>
        <v/>
      </c>
      <c r="AG183" s="37" t="str">
        <f t="shared" si="97"/>
        <v/>
      </c>
      <c r="AH183" s="37" t="str">
        <f t="shared" si="98"/>
        <v/>
      </c>
      <c r="AI183" s="37" t="str">
        <f t="shared" si="106"/>
        <v xml:space="preserve"> </v>
      </c>
      <c r="AJ183" s="37" t="str">
        <f t="shared" si="107"/>
        <v/>
      </c>
      <c r="AK183" s="37" t="str">
        <f t="shared" si="99"/>
        <v/>
      </c>
      <c r="AL183" s="37" t="str">
        <f t="shared" si="100"/>
        <v/>
      </c>
      <c r="AM183" s="37" t="str">
        <f t="shared" si="108"/>
        <v/>
      </c>
      <c r="AN183" s="37" t="str">
        <f t="shared" si="109"/>
        <v/>
      </c>
    </row>
    <row r="184" spans="1:40">
      <c r="A184" s="92">
        <v>1</v>
      </c>
      <c r="B184" s="22" t="s">
        <v>130</v>
      </c>
      <c r="C184" s="218" t="s">
        <v>451</v>
      </c>
      <c r="D184" s="22" t="str">
        <f>'Self-Assessment'!C189</f>
        <v>High Partial</v>
      </c>
      <c r="E184" s="37">
        <f t="shared" si="119"/>
        <v>0.75</v>
      </c>
      <c r="F184" s="53"/>
      <c r="G184" s="37">
        <v>1</v>
      </c>
      <c r="H184" s="37">
        <f t="shared" ref="H184:H187" si="121">IF(G184=1,1.2,IF(G184=2,1,IF(G184=3,0.5,IF(G184=4,0.2,IF(G184=5,0.1,"")))))</f>
        <v>1.2</v>
      </c>
      <c r="I184" s="37">
        <f t="shared" si="120"/>
        <v>0.89999999999999991</v>
      </c>
      <c r="J184" s="37"/>
      <c r="K184" s="22" t="s">
        <v>211</v>
      </c>
      <c r="L184" s="22" t="s">
        <v>212</v>
      </c>
      <c r="M184" s="22" t="s">
        <v>214</v>
      </c>
      <c r="N184" s="22" t="s">
        <v>222</v>
      </c>
      <c r="O184" s="22" t="s">
        <v>234</v>
      </c>
      <c r="P184" s="22"/>
      <c r="Q184" s="37" t="s">
        <v>218</v>
      </c>
      <c r="R184" s="37" t="str">
        <f t="shared" si="101"/>
        <v/>
      </c>
      <c r="S184" s="37" t="str">
        <f t="shared" si="102"/>
        <v/>
      </c>
      <c r="T184" s="37" t="str">
        <f t="shared" si="103"/>
        <v/>
      </c>
      <c r="U184" s="37" t="str">
        <f t="shared" si="104"/>
        <v>x</v>
      </c>
      <c r="V184" s="37" t="str">
        <f t="shared" si="105"/>
        <v/>
      </c>
      <c r="W184" s="37" t="str">
        <f t="shared" si="88"/>
        <v/>
      </c>
      <c r="X184" s="37" t="str">
        <f t="shared" si="89"/>
        <v/>
      </c>
      <c r="Y184" s="37" t="str">
        <f t="shared" si="90"/>
        <v/>
      </c>
      <c r="Z184" s="37" t="str">
        <f t="shared" si="91"/>
        <v/>
      </c>
      <c r="AA184" s="37" t="str">
        <f t="shared" si="92"/>
        <v/>
      </c>
      <c r="AB184" s="37" t="str">
        <f t="shared" si="87"/>
        <v/>
      </c>
      <c r="AC184" s="37" t="str">
        <f t="shared" si="93"/>
        <v>Procedure</v>
      </c>
      <c r="AD184" s="37" t="str">
        <f t="shared" si="94"/>
        <v>Resiliency</v>
      </c>
      <c r="AE184" s="37" t="str">
        <f t="shared" si="95"/>
        <v/>
      </c>
      <c r="AF184" s="37" t="str">
        <f t="shared" si="96"/>
        <v/>
      </c>
      <c r="AG184" s="37" t="str">
        <f t="shared" si="97"/>
        <v/>
      </c>
      <c r="AH184" s="37" t="str">
        <f t="shared" si="98"/>
        <v/>
      </c>
      <c r="AI184" s="37" t="str">
        <f t="shared" si="106"/>
        <v xml:space="preserve"> </v>
      </c>
      <c r="AJ184" s="37" t="str">
        <f t="shared" si="107"/>
        <v/>
      </c>
      <c r="AK184" s="37" t="str">
        <f t="shared" si="99"/>
        <v/>
      </c>
      <c r="AL184" s="37" t="str">
        <f t="shared" si="100"/>
        <v/>
      </c>
      <c r="AM184" s="37" t="str">
        <f t="shared" si="108"/>
        <v/>
      </c>
      <c r="AN184" s="37" t="str">
        <f t="shared" si="109"/>
        <v/>
      </c>
    </row>
    <row r="185" spans="1:40">
      <c r="A185" s="92">
        <v>1</v>
      </c>
      <c r="B185" s="22" t="s">
        <v>250</v>
      </c>
      <c r="C185" s="218" t="s">
        <v>452</v>
      </c>
      <c r="D185" s="22" t="str">
        <f>'Self-Assessment'!C190</f>
        <v>Yes</v>
      </c>
      <c r="E185" s="37">
        <f t="shared" si="119"/>
        <v>1</v>
      </c>
      <c r="F185" s="53"/>
      <c r="G185" s="37">
        <v>2</v>
      </c>
      <c r="H185" s="37">
        <f t="shared" si="121"/>
        <v>1</v>
      </c>
      <c r="I185" s="37">
        <f t="shared" si="120"/>
        <v>1</v>
      </c>
      <c r="J185" s="37"/>
      <c r="K185" s="22" t="s">
        <v>211</v>
      </c>
      <c r="L185" s="22" t="s">
        <v>213</v>
      </c>
      <c r="M185" s="22" t="s">
        <v>226</v>
      </c>
      <c r="N185" s="22" t="s">
        <v>222</v>
      </c>
      <c r="O185" s="22"/>
      <c r="P185" s="22"/>
      <c r="Q185" s="37" t="s">
        <v>218</v>
      </c>
      <c r="R185" s="37" t="str">
        <f t="shared" si="101"/>
        <v/>
      </c>
      <c r="S185" s="37" t="str">
        <f t="shared" si="102"/>
        <v/>
      </c>
      <c r="T185" s="37" t="str">
        <f t="shared" si="103"/>
        <v/>
      </c>
      <c r="U185" s="37" t="str">
        <f t="shared" si="104"/>
        <v/>
      </c>
      <c r="V185" s="37" t="str">
        <f t="shared" si="105"/>
        <v>x</v>
      </c>
      <c r="W185" s="37" t="str">
        <f t="shared" si="88"/>
        <v/>
      </c>
      <c r="X185" s="37" t="str">
        <f t="shared" si="89"/>
        <v/>
      </c>
      <c r="Y185" s="37" t="str">
        <f t="shared" si="90"/>
        <v/>
      </c>
      <c r="Z185" s="37" t="str">
        <f t="shared" si="91"/>
        <v/>
      </c>
      <c r="AA185" s="37" t="str">
        <f t="shared" si="92"/>
        <v/>
      </c>
      <c r="AB185" s="37" t="str">
        <f t="shared" si="87"/>
        <v/>
      </c>
      <c r="AC185" s="37" t="str">
        <f t="shared" si="93"/>
        <v/>
      </c>
      <c r="AD185" s="37" t="str">
        <f t="shared" si="94"/>
        <v/>
      </c>
      <c r="AE185" s="37" t="str">
        <f t="shared" si="95"/>
        <v>Procedure</v>
      </c>
      <c r="AF185" s="37" t="str">
        <f t="shared" si="96"/>
        <v>Best Practice</v>
      </c>
      <c r="AG185" s="37" t="str">
        <f t="shared" si="97"/>
        <v/>
      </c>
      <c r="AH185" s="37" t="str">
        <f t="shared" si="98"/>
        <v/>
      </c>
      <c r="AI185" s="37" t="str">
        <f t="shared" si="106"/>
        <v xml:space="preserve"> </v>
      </c>
      <c r="AJ185" s="37" t="str">
        <f t="shared" si="107"/>
        <v/>
      </c>
      <c r="AK185" s="37" t="str">
        <f t="shared" si="99"/>
        <v/>
      </c>
      <c r="AL185" s="37" t="str">
        <f t="shared" si="100"/>
        <v/>
      </c>
      <c r="AM185" s="37" t="str">
        <f t="shared" si="108"/>
        <v/>
      </c>
      <c r="AN185" s="37" t="str">
        <f t="shared" si="109"/>
        <v/>
      </c>
    </row>
    <row r="186" spans="1:40">
      <c r="A186" s="92">
        <v>1</v>
      </c>
      <c r="B186" s="22" t="s">
        <v>184</v>
      </c>
      <c r="C186" s="218" t="s">
        <v>453</v>
      </c>
      <c r="D186" s="22" t="str">
        <f>'Self-Assessment'!C191</f>
        <v>High Partial</v>
      </c>
      <c r="E186" s="37">
        <f t="shared" si="119"/>
        <v>0.75</v>
      </c>
      <c r="F186" s="53"/>
      <c r="G186" s="37">
        <v>2</v>
      </c>
      <c r="H186" s="37">
        <f t="shared" si="121"/>
        <v>1</v>
      </c>
      <c r="I186" s="37">
        <f t="shared" si="120"/>
        <v>0.75</v>
      </c>
      <c r="J186" s="37"/>
      <c r="K186" s="22" t="s">
        <v>208</v>
      </c>
      <c r="L186" s="22" t="s">
        <v>213</v>
      </c>
      <c r="M186" s="22" t="s">
        <v>214</v>
      </c>
      <c r="N186" s="22" t="s">
        <v>222</v>
      </c>
      <c r="O186" s="22"/>
      <c r="P186" s="22"/>
      <c r="Q186" s="37"/>
      <c r="R186" s="37"/>
      <c r="S186" s="37"/>
      <c r="T186" s="37"/>
      <c r="U186" s="37"/>
      <c r="V186" s="37"/>
      <c r="W186" s="37" t="str">
        <f t="shared" si="88"/>
        <v/>
      </c>
      <c r="X186" s="37" t="str">
        <f t="shared" si="89"/>
        <v/>
      </c>
      <c r="Y186" s="37" t="str">
        <f t="shared" si="90"/>
        <v/>
      </c>
      <c r="Z186" s="37" t="str">
        <f t="shared" si="91"/>
        <v/>
      </c>
      <c r="AA186" s="37" t="str">
        <f t="shared" si="92"/>
        <v/>
      </c>
      <c r="AB186" s="37" t="str">
        <f t="shared" si="87"/>
        <v/>
      </c>
      <c r="AC186" s="37" t="str">
        <f t="shared" si="93"/>
        <v>Efficiency</v>
      </c>
      <c r="AD186" s="37" t="str">
        <f t="shared" si="94"/>
        <v>Best Practice</v>
      </c>
      <c r="AE186" s="37" t="str">
        <f t="shared" si="95"/>
        <v/>
      </c>
      <c r="AF186" s="37" t="str">
        <f t="shared" si="96"/>
        <v/>
      </c>
      <c r="AG186" s="37" t="str">
        <f t="shared" si="97"/>
        <v/>
      </c>
      <c r="AH186" s="37" t="str">
        <f t="shared" si="98"/>
        <v/>
      </c>
      <c r="AI186" s="37" t="str">
        <f t="shared" si="106"/>
        <v xml:space="preserve"> </v>
      </c>
      <c r="AJ186" s="37" t="str">
        <f t="shared" si="107"/>
        <v/>
      </c>
      <c r="AK186" s="37" t="str">
        <f t="shared" si="99"/>
        <v/>
      </c>
      <c r="AL186" s="37" t="str">
        <f t="shared" si="100"/>
        <v/>
      </c>
      <c r="AM186" s="37" t="str">
        <f t="shared" si="108"/>
        <v/>
      </c>
      <c r="AN186" s="37" t="str">
        <f t="shared" si="109"/>
        <v/>
      </c>
    </row>
    <row r="187" spans="1:40">
      <c r="A187" s="92">
        <v>1</v>
      </c>
      <c r="B187" s="22" t="s">
        <v>131</v>
      </c>
      <c r="C187" s="218" t="s">
        <v>432</v>
      </c>
      <c r="D187" s="22" t="str">
        <f>'Self-Assessment'!C192</f>
        <v>Partially</v>
      </c>
      <c r="E187" s="37">
        <f t="shared" si="119"/>
        <v>0.5</v>
      </c>
      <c r="F187" s="53"/>
      <c r="G187" s="37">
        <v>4</v>
      </c>
      <c r="H187" s="37">
        <f t="shared" si="121"/>
        <v>0.2</v>
      </c>
      <c r="I187" s="37">
        <f t="shared" si="120"/>
        <v>0.1</v>
      </c>
      <c r="J187" s="37"/>
      <c r="K187" s="22" t="s">
        <v>219</v>
      </c>
      <c r="L187" s="22" t="s">
        <v>211</v>
      </c>
      <c r="M187" s="22" t="s">
        <v>214</v>
      </c>
      <c r="N187" s="22" t="s">
        <v>222</v>
      </c>
      <c r="O187" s="22"/>
      <c r="P187" s="22"/>
      <c r="Q187" s="37"/>
      <c r="R187" s="37"/>
      <c r="S187" s="37"/>
      <c r="T187" s="37"/>
      <c r="U187" s="37"/>
      <c r="V187" s="37"/>
      <c r="W187" s="37" t="str">
        <f t="shared" si="88"/>
        <v/>
      </c>
      <c r="X187" s="37" t="str">
        <f t="shared" si="89"/>
        <v/>
      </c>
      <c r="Y187" s="37" t="str">
        <f t="shared" si="90"/>
        <v/>
      </c>
      <c r="Z187" s="37" t="str">
        <f t="shared" si="91"/>
        <v/>
      </c>
      <c r="AA187" s="37" t="str">
        <f t="shared" si="92"/>
        <v>Documentation</v>
      </c>
      <c r="AB187" s="37" t="str">
        <f t="shared" si="87"/>
        <v>Procedure</v>
      </c>
      <c r="AC187" s="37" t="str">
        <f t="shared" si="93"/>
        <v/>
      </c>
      <c r="AD187" s="37" t="str">
        <f t="shared" si="94"/>
        <v/>
      </c>
      <c r="AE187" s="37" t="str">
        <f t="shared" si="95"/>
        <v/>
      </c>
      <c r="AF187" s="37" t="str">
        <f t="shared" si="96"/>
        <v/>
      </c>
      <c r="AG187" s="37" t="str">
        <f t="shared" si="97"/>
        <v/>
      </c>
      <c r="AH187" s="37" t="str">
        <f t="shared" si="98"/>
        <v/>
      </c>
      <c r="AI187" s="37" t="str">
        <f t="shared" si="106"/>
        <v xml:space="preserve"> </v>
      </c>
      <c r="AJ187" s="37" t="str">
        <f t="shared" si="107"/>
        <v/>
      </c>
      <c r="AK187" s="37" t="str">
        <f t="shared" si="99"/>
        <v>X-Force</v>
      </c>
      <c r="AL187" s="37">
        <f t="shared" si="100"/>
        <v>0</v>
      </c>
      <c r="AM187" s="37" t="str">
        <f t="shared" si="108"/>
        <v/>
      </c>
      <c r="AN187" s="37" t="str">
        <f t="shared" si="109"/>
        <v/>
      </c>
    </row>
    <row r="188" spans="1:40">
      <c r="A188" s="92"/>
      <c r="B188" s="22"/>
      <c r="C188" s="22"/>
      <c r="D188" s="22"/>
      <c r="E188" s="37"/>
      <c r="F188" s="53"/>
      <c r="G188" s="37"/>
      <c r="H188" s="37"/>
      <c r="I188" s="37"/>
      <c r="J188" s="37"/>
      <c r="K188" s="22"/>
      <c r="L188" s="22"/>
      <c r="M188" s="22"/>
      <c r="N188" s="22"/>
      <c r="O188" s="22"/>
      <c r="P188" s="22"/>
      <c r="Q188" s="37"/>
      <c r="R188" s="37"/>
      <c r="S188" s="37"/>
      <c r="T188" s="37"/>
      <c r="U188" s="37"/>
      <c r="V188" s="37"/>
      <c r="W188" s="37" t="str">
        <f t="shared" si="88"/>
        <v/>
      </c>
      <c r="X188" s="37" t="str">
        <f t="shared" si="89"/>
        <v/>
      </c>
      <c r="Y188" s="37" t="str">
        <f t="shared" si="90"/>
        <v/>
      </c>
      <c r="Z188" s="37" t="str">
        <f t="shared" si="91"/>
        <v/>
      </c>
      <c r="AA188" s="37" t="str">
        <f t="shared" si="92"/>
        <v/>
      </c>
      <c r="AB188" s="37" t="str">
        <f t="shared" si="87"/>
        <v/>
      </c>
      <c r="AC188" s="37" t="str">
        <f t="shared" si="93"/>
        <v/>
      </c>
      <c r="AD188" s="37" t="str">
        <f t="shared" si="94"/>
        <v/>
      </c>
      <c r="AE188" s="37" t="str">
        <f t="shared" si="95"/>
        <v/>
      </c>
      <c r="AF188" s="37" t="str">
        <f t="shared" si="96"/>
        <v/>
      </c>
      <c r="AG188" s="37" t="str">
        <f t="shared" si="97"/>
        <v/>
      </c>
      <c r="AH188" s="37" t="str">
        <f t="shared" si="98"/>
        <v/>
      </c>
      <c r="AI188" s="37" t="str">
        <f t="shared" si="106"/>
        <v xml:space="preserve"> </v>
      </c>
      <c r="AJ188" s="37" t="str">
        <f t="shared" si="107"/>
        <v/>
      </c>
      <c r="AK188" s="37" t="str">
        <f t="shared" si="99"/>
        <v/>
      </c>
      <c r="AL188" s="37" t="str">
        <f t="shared" si="100"/>
        <v/>
      </c>
      <c r="AM188" s="37" t="str">
        <f t="shared" si="108"/>
        <v/>
      </c>
      <c r="AN188" s="37" t="str">
        <f t="shared" si="109"/>
        <v/>
      </c>
    </row>
    <row r="189" spans="1:40">
      <c r="A189" s="91"/>
      <c r="B189" s="21" t="s">
        <v>132</v>
      </c>
      <c r="C189" s="21"/>
      <c r="D189" s="21"/>
      <c r="E189" s="36"/>
      <c r="F189" s="61">
        <f>SUM(E190:E191)/COUNTA(E190:E191)*10</f>
        <v>10</v>
      </c>
      <c r="G189" s="36"/>
      <c r="H189" s="36">
        <f>SUM(H190:H191)</f>
        <v>0.30000000000000004</v>
      </c>
      <c r="I189" s="36">
        <f>SUM(I190:I191)</f>
        <v>0.30000000000000004</v>
      </c>
      <c r="J189" s="99">
        <f>(I189/H189)*10</f>
        <v>10</v>
      </c>
      <c r="K189" s="21"/>
      <c r="L189" s="21"/>
      <c r="M189" s="21"/>
      <c r="N189" s="22"/>
      <c r="O189" s="21"/>
      <c r="P189" s="21"/>
      <c r="Q189" s="36"/>
      <c r="R189" s="36"/>
      <c r="S189" s="36"/>
      <c r="T189" s="36"/>
      <c r="U189" s="36"/>
      <c r="V189" s="36"/>
      <c r="W189" s="36" t="str">
        <f t="shared" si="88"/>
        <v/>
      </c>
      <c r="X189" s="36" t="str">
        <f t="shared" si="89"/>
        <v/>
      </c>
      <c r="Y189" s="36" t="str">
        <f t="shared" si="90"/>
        <v/>
      </c>
      <c r="Z189" s="36" t="str">
        <f t="shared" si="91"/>
        <v/>
      </c>
      <c r="AA189" s="36" t="str">
        <f t="shared" si="92"/>
        <v/>
      </c>
      <c r="AB189" s="36" t="str">
        <f t="shared" si="87"/>
        <v/>
      </c>
      <c r="AC189" s="36" t="str">
        <f t="shared" si="93"/>
        <v/>
      </c>
      <c r="AD189" s="36" t="str">
        <f t="shared" si="94"/>
        <v/>
      </c>
      <c r="AE189" s="36" t="str">
        <f t="shared" si="95"/>
        <v/>
      </c>
      <c r="AF189" s="36" t="str">
        <f t="shared" si="96"/>
        <v/>
      </c>
      <c r="AG189" s="36" t="str">
        <f t="shared" si="97"/>
        <v/>
      </c>
      <c r="AH189" s="36" t="str">
        <f t="shared" si="98"/>
        <v/>
      </c>
      <c r="AI189" s="36" t="str">
        <f t="shared" si="106"/>
        <v xml:space="preserve"> </v>
      </c>
      <c r="AJ189" s="36" t="str">
        <f t="shared" si="107"/>
        <v/>
      </c>
      <c r="AK189" s="36" t="str">
        <f t="shared" si="99"/>
        <v/>
      </c>
      <c r="AL189" s="36" t="str">
        <f t="shared" si="100"/>
        <v/>
      </c>
      <c r="AM189" s="36" t="str">
        <f t="shared" si="108"/>
        <v/>
      </c>
      <c r="AN189" s="36" t="str">
        <f t="shared" si="109"/>
        <v/>
      </c>
    </row>
    <row r="190" spans="1:40">
      <c r="A190" s="92">
        <v>1</v>
      </c>
      <c r="B190" s="22" t="s">
        <v>133</v>
      </c>
      <c r="C190" s="218" t="s">
        <v>454</v>
      </c>
      <c r="D190" s="22" t="str">
        <f>'Self-Assessment'!C195</f>
        <v>Yes</v>
      </c>
      <c r="E190" s="37">
        <f t="shared" ref="E190:E191" si="122">IF(D190="No",0,IF(D190="Yes",1,IF(D190="Partially",0.5,IF(D190="Low Partial", 0.25,IF(D190="High Partial", 0.75," ")))))</f>
        <v>1</v>
      </c>
      <c r="F190" s="53"/>
      <c r="G190" s="37">
        <v>5</v>
      </c>
      <c r="H190" s="37">
        <f>IF(G190=1,1.2,IF(G190=2,1,IF(G190=3,0.5,IF(G190=4,0.2,IF(G190=5,0.1,"")))))</f>
        <v>0.1</v>
      </c>
      <c r="I190" s="37">
        <f t="shared" si="120"/>
        <v>0.1</v>
      </c>
      <c r="J190" s="37"/>
      <c r="K190" s="22" t="s">
        <v>219</v>
      </c>
      <c r="L190" s="22" t="s">
        <v>213</v>
      </c>
      <c r="M190" s="22" t="s">
        <v>214</v>
      </c>
      <c r="N190" s="22" t="s">
        <v>222</v>
      </c>
      <c r="O190" s="22"/>
      <c r="P190" s="22"/>
      <c r="Q190" s="37"/>
      <c r="R190" s="37"/>
      <c r="S190" s="37"/>
      <c r="T190" s="37"/>
      <c r="U190" s="37"/>
      <c r="V190" s="37"/>
      <c r="W190" s="37" t="str">
        <f t="shared" si="88"/>
        <v/>
      </c>
      <c r="X190" s="37" t="str">
        <f t="shared" si="89"/>
        <v/>
      </c>
      <c r="Y190" s="37" t="str">
        <f t="shared" si="90"/>
        <v/>
      </c>
      <c r="Z190" s="37" t="str">
        <f t="shared" si="91"/>
        <v/>
      </c>
      <c r="AA190" s="37" t="str">
        <f t="shared" si="92"/>
        <v/>
      </c>
      <c r="AB190" s="37" t="str">
        <f t="shared" si="87"/>
        <v/>
      </c>
      <c r="AC190" s="37" t="str">
        <f t="shared" si="93"/>
        <v/>
      </c>
      <c r="AD190" s="37" t="str">
        <f t="shared" si="94"/>
        <v/>
      </c>
      <c r="AE190" s="37" t="str">
        <f t="shared" si="95"/>
        <v>Documentation</v>
      </c>
      <c r="AF190" s="37" t="str">
        <f t="shared" si="96"/>
        <v>Best Practice</v>
      </c>
      <c r="AG190" s="37" t="str">
        <f t="shared" si="97"/>
        <v/>
      </c>
      <c r="AH190" s="37" t="str">
        <f t="shared" si="98"/>
        <v/>
      </c>
      <c r="AI190" s="37" t="str">
        <f t="shared" si="106"/>
        <v xml:space="preserve"> </v>
      </c>
      <c r="AJ190" s="37" t="str">
        <f t="shared" si="107"/>
        <v/>
      </c>
      <c r="AK190" s="37" t="str">
        <f t="shared" si="99"/>
        <v/>
      </c>
      <c r="AL190" s="37" t="str">
        <f t="shared" si="100"/>
        <v/>
      </c>
      <c r="AM190" s="37" t="str">
        <f t="shared" si="108"/>
        <v/>
      </c>
      <c r="AN190" s="37" t="str">
        <f t="shared" si="109"/>
        <v/>
      </c>
    </row>
    <row r="191" spans="1:40">
      <c r="A191" s="92">
        <v>1</v>
      </c>
      <c r="B191" s="22" t="s">
        <v>134</v>
      </c>
      <c r="C191" s="218" t="s">
        <v>433</v>
      </c>
      <c r="D191" s="22" t="str">
        <f>'Self-Assessment'!C196</f>
        <v>Yes</v>
      </c>
      <c r="E191" s="37">
        <f t="shared" si="122"/>
        <v>1</v>
      </c>
      <c r="F191" s="53"/>
      <c r="G191" s="37">
        <v>4</v>
      </c>
      <c r="H191" s="37">
        <f>IF(G191=1,1.2,IF(G191=2,1,IF(G191=3,0.5,IF(G191=4,0.2,IF(G191=5,0.1,"")))))</f>
        <v>0.2</v>
      </c>
      <c r="I191" s="37">
        <f t="shared" si="120"/>
        <v>0.2</v>
      </c>
      <c r="J191" s="37"/>
      <c r="K191" s="22" t="s">
        <v>219</v>
      </c>
      <c r="L191" s="22" t="s">
        <v>213</v>
      </c>
      <c r="M191" s="22" t="s">
        <v>214</v>
      </c>
      <c r="N191" s="22" t="s">
        <v>222</v>
      </c>
      <c r="O191" s="22"/>
      <c r="P191" s="22"/>
      <c r="Q191" s="37"/>
      <c r="R191" s="37"/>
      <c r="S191" s="37"/>
      <c r="T191" s="37"/>
      <c r="U191" s="37"/>
      <c r="V191" s="37"/>
      <c r="W191" s="37" t="str">
        <f t="shared" si="88"/>
        <v/>
      </c>
      <c r="X191" s="37" t="str">
        <f t="shared" si="89"/>
        <v/>
      </c>
      <c r="Y191" s="37" t="str">
        <f t="shared" si="90"/>
        <v/>
      </c>
      <c r="Z191" s="37" t="str">
        <f t="shared" si="91"/>
        <v/>
      </c>
      <c r="AA191" s="37" t="str">
        <f t="shared" si="92"/>
        <v/>
      </c>
      <c r="AB191" s="37" t="str">
        <f t="shared" si="87"/>
        <v/>
      </c>
      <c r="AC191" s="37" t="str">
        <f t="shared" si="93"/>
        <v/>
      </c>
      <c r="AD191" s="37" t="str">
        <f t="shared" si="94"/>
        <v/>
      </c>
      <c r="AE191" s="37" t="str">
        <f t="shared" si="95"/>
        <v>Documentation</v>
      </c>
      <c r="AF191" s="37" t="str">
        <f t="shared" si="96"/>
        <v>Best Practice</v>
      </c>
      <c r="AG191" s="37" t="str">
        <f t="shared" si="97"/>
        <v/>
      </c>
      <c r="AH191" s="37" t="str">
        <f t="shared" si="98"/>
        <v/>
      </c>
      <c r="AI191" s="37" t="str">
        <f t="shared" si="106"/>
        <v xml:space="preserve"> </v>
      </c>
      <c r="AJ191" s="37" t="str">
        <f t="shared" si="107"/>
        <v/>
      </c>
      <c r="AK191" s="37" t="str">
        <f t="shared" si="99"/>
        <v/>
      </c>
      <c r="AL191" s="37" t="str">
        <f t="shared" si="100"/>
        <v/>
      </c>
      <c r="AM191" s="37" t="str">
        <f t="shared" si="108"/>
        <v/>
      </c>
      <c r="AN191" s="37" t="str">
        <f t="shared" si="109"/>
        <v/>
      </c>
    </row>
    <row r="192" spans="1:40">
      <c r="A192" s="92"/>
      <c r="B192" s="22"/>
      <c r="C192" s="22"/>
      <c r="D192" s="22"/>
      <c r="E192" s="37"/>
      <c r="F192" s="53"/>
      <c r="G192" s="37"/>
      <c r="H192" s="37"/>
      <c r="I192" s="37"/>
      <c r="J192" s="37"/>
      <c r="K192" s="22"/>
      <c r="L192" s="22"/>
      <c r="M192" s="22"/>
      <c r="N192" s="22"/>
      <c r="O192" s="22"/>
      <c r="P192" s="22"/>
      <c r="Q192" s="37"/>
      <c r="R192" s="37"/>
      <c r="S192" s="37"/>
      <c r="T192" s="37"/>
      <c r="U192" s="37"/>
      <c r="V192" s="37"/>
      <c r="W192" s="37" t="str">
        <f t="shared" si="88"/>
        <v/>
      </c>
      <c r="X192" s="37" t="str">
        <f t="shared" si="89"/>
        <v/>
      </c>
      <c r="Y192" s="37" t="str">
        <f t="shared" si="90"/>
        <v/>
      </c>
      <c r="Z192" s="37" t="str">
        <f t="shared" si="91"/>
        <v/>
      </c>
      <c r="AA192" s="37" t="str">
        <f t="shared" si="92"/>
        <v/>
      </c>
      <c r="AB192" s="37" t="str">
        <f t="shared" si="87"/>
        <v/>
      </c>
      <c r="AC192" s="37" t="str">
        <f t="shared" si="93"/>
        <v/>
      </c>
      <c r="AD192" s="37" t="str">
        <f t="shared" si="94"/>
        <v/>
      </c>
      <c r="AE192" s="37" t="str">
        <f t="shared" si="95"/>
        <v/>
      </c>
      <c r="AF192" s="37" t="str">
        <f t="shared" si="96"/>
        <v/>
      </c>
      <c r="AG192" s="37" t="str">
        <f t="shared" si="97"/>
        <v/>
      </c>
      <c r="AH192" s="37" t="str">
        <f t="shared" si="98"/>
        <v/>
      </c>
      <c r="AI192" s="37" t="str">
        <f t="shared" si="106"/>
        <v xml:space="preserve"> </v>
      </c>
      <c r="AJ192" s="37" t="str">
        <f t="shared" si="107"/>
        <v/>
      </c>
      <c r="AK192" s="37" t="str">
        <f t="shared" si="99"/>
        <v/>
      </c>
      <c r="AL192" s="37" t="str">
        <f t="shared" si="100"/>
        <v/>
      </c>
      <c r="AM192" s="37" t="str">
        <f t="shared" si="108"/>
        <v/>
      </c>
      <c r="AN192" s="37" t="str">
        <f t="shared" si="109"/>
        <v/>
      </c>
    </row>
    <row r="193" spans="1:40">
      <c r="A193" s="39"/>
      <c r="B193" s="17" t="s">
        <v>135</v>
      </c>
      <c r="C193" s="17"/>
      <c r="D193" s="17"/>
      <c r="E193" s="39"/>
      <c r="F193" s="67">
        <f>SUM(E194:E223)/(COUNTA(E194:E223))*10</f>
        <v>7.7272727272727266</v>
      </c>
      <c r="G193" s="39"/>
      <c r="H193" s="39">
        <f>SUM(H194:H222)-H194-H202-H216-H220</f>
        <v>9.3999999999999879</v>
      </c>
      <c r="I193" s="39">
        <f>SUM(I194:I223)-I194-I202-I216-I220</f>
        <v>8.0749999999999957</v>
      </c>
      <c r="J193" s="55">
        <f>I193/H193*10</f>
        <v>8.5904255319148994</v>
      </c>
      <c r="K193" s="17"/>
      <c r="L193" s="17"/>
      <c r="M193" s="17"/>
      <c r="N193" s="17"/>
      <c r="O193" s="17"/>
      <c r="P193" s="17"/>
      <c r="Q193" s="39"/>
      <c r="R193" s="39"/>
      <c r="S193" s="39"/>
      <c r="T193" s="39"/>
      <c r="U193" s="39"/>
      <c r="V193" s="39"/>
      <c r="W193" s="39" t="str">
        <f t="shared" si="88"/>
        <v/>
      </c>
      <c r="X193" s="39" t="str">
        <f t="shared" si="89"/>
        <v/>
      </c>
      <c r="Y193" s="39" t="str">
        <f t="shared" si="90"/>
        <v/>
      </c>
      <c r="Z193" s="39" t="str">
        <f t="shared" si="91"/>
        <v/>
      </c>
      <c r="AA193" s="39" t="str">
        <f t="shared" si="92"/>
        <v/>
      </c>
      <c r="AB193" s="39" t="str">
        <f t="shared" si="87"/>
        <v/>
      </c>
      <c r="AC193" s="39" t="str">
        <f t="shared" si="93"/>
        <v/>
      </c>
      <c r="AD193" s="39" t="str">
        <f t="shared" si="94"/>
        <v/>
      </c>
      <c r="AE193" s="39" t="str">
        <f t="shared" si="95"/>
        <v/>
      </c>
      <c r="AF193" s="39" t="str">
        <f t="shared" si="96"/>
        <v/>
      </c>
      <c r="AG193" s="39" t="str">
        <f t="shared" si="97"/>
        <v/>
      </c>
      <c r="AH193" s="39" t="str">
        <f t="shared" si="98"/>
        <v/>
      </c>
      <c r="AI193" s="39" t="str">
        <f t="shared" si="106"/>
        <v xml:space="preserve"> </v>
      </c>
      <c r="AJ193" s="39" t="str">
        <f t="shared" si="107"/>
        <v/>
      </c>
      <c r="AK193" s="39" t="str">
        <f t="shared" si="99"/>
        <v/>
      </c>
      <c r="AL193" s="39" t="str">
        <f t="shared" si="100"/>
        <v/>
      </c>
      <c r="AM193" s="39" t="str">
        <f t="shared" si="108"/>
        <v/>
      </c>
      <c r="AN193" s="39" t="str">
        <f t="shared" si="109"/>
        <v/>
      </c>
    </row>
    <row r="194" spans="1:40">
      <c r="A194" s="94"/>
      <c r="B194" s="18" t="s">
        <v>136</v>
      </c>
      <c r="C194" s="18"/>
      <c r="D194" s="18"/>
      <c r="E194" s="40"/>
      <c r="F194" s="62">
        <f>SUM(E195:E200)/COUNTA(E195:E200)*10</f>
        <v>7.0833333333333339</v>
      </c>
      <c r="G194" s="40"/>
      <c r="H194" s="40">
        <f>SUM(H195:H200)</f>
        <v>3.9000000000000004</v>
      </c>
      <c r="I194" s="40">
        <f>SUM(I195:I200)</f>
        <v>3.5</v>
      </c>
      <c r="J194" s="56">
        <f>(I194/H194)*10</f>
        <v>8.9743589743589745</v>
      </c>
      <c r="K194" s="18"/>
      <c r="L194" s="18"/>
      <c r="M194" s="18"/>
      <c r="N194" s="18"/>
      <c r="O194" s="18"/>
      <c r="P194" s="18"/>
      <c r="Q194" s="40"/>
      <c r="R194" s="40"/>
      <c r="S194" s="40"/>
      <c r="T194" s="40"/>
      <c r="U194" s="40"/>
      <c r="V194" s="40"/>
      <c r="W194" s="40" t="str">
        <f t="shared" si="88"/>
        <v/>
      </c>
      <c r="X194" s="40" t="str">
        <f t="shared" si="89"/>
        <v/>
      </c>
      <c r="Y194" s="40" t="str">
        <f t="shared" si="90"/>
        <v/>
      </c>
      <c r="Z194" s="40" t="str">
        <f t="shared" si="91"/>
        <v/>
      </c>
      <c r="AA194" s="40" t="str">
        <f t="shared" si="92"/>
        <v/>
      </c>
      <c r="AB194" s="40" t="str">
        <f t="shared" ref="AB194:AB223" si="123">IF(D194="Partially",L194,"")</f>
        <v/>
      </c>
      <c r="AC194" s="40" t="str">
        <f t="shared" si="93"/>
        <v/>
      </c>
      <c r="AD194" s="40" t="str">
        <f t="shared" si="94"/>
        <v/>
      </c>
      <c r="AE194" s="40" t="str">
        <f t="shared" si="95"/>
        <v/>
      </c>
      <c r="AF194" s="40" t="str">
        <f t="shared" si="96"/>
        <v/>
      </c>
      <c r="AG194" s="40" t="str">
        <f t="shared" si="97"/>
        <v/>
      </c>
      <c r="AH194" s="40" t="str">
        <f t="shared" si="98"/>
        <v/>
      </c>
      <c r="AI194" s="40" t="str">
        <f t="shared" si="106"/>
        <v xml:space="preserve"> </v>
      </c>
      <c r="AJ194" s="40" t="str">
        <f t="shared" si="107"/>
        <v/>
      </c>
      <c r="AK194" s="40" t="str">
        <f t="shared" si="99"/>
        <v/>
      </c>
      <c r="AL194" s="40" t="str">
        <f t="shared" si="100"/>
        <v/>
      </c>
      <c r="AM194" s="40" t="str">
        <f t="shared" si="108"/>
        <v/>
      </c>
      <c r="AN194" s="40" t="str">
        <f t="shared" si="109"/>
        <v/>
      </c>
    </row>
    <row r="195" spans="1:40">
      <c r="A195" s="95">
        <v>1</v>
      </c>
      <c r="B195" s="19" t="s">
        <v>251</v>
      </c>
      <c r="C195" s="219" t="s">
        <v>434</v>
      </c>
      <c r="D195" s="19" t="str">
        <f>'Self-Assessment'!C200</f>
        <v>Partially</v>
      </c>
      <c r="E195" s="41">
        <f t="shared" ref="E195:E200" si="124">IF(D195="No",0,IF(D195="Yes",1,IF(D195="Partially",0.5,IF(D195="Low Partial", 0.25,IF(D195="High Partial", 0.75," ")))))</f>
        <v>0.5</v>
      </c>
      <c r="F195" s="57"/>
      <c r="G195" s="41">
        <v>5</v>
      </c>
      <c r="H195" s="41">
        <f>IF(G195=1,1.2,IF(G195=2,1,IF(G195=3,0.5,IF(G195=4,0.2,IF(G195=5,0.1,"")))))</f>
        <v>0.1</v>
      </c>
      <c r="I195" s="41">
        <f>E195*H195</f>
        <v>0.05</v>
      </c>
      <c r="J195" s="41"/>
      <c r="K195" s="19" t="s">
        <v>215</v>
      </c>
      <c r="L195" s="19" t="s">
        <v>208</v>
      </c>
      <c r="M195" s="19" t="s">
        <v>225</v>
      </c>
      <c r="N195" s="19" t="s">
        <v>255</v>
      </c>
      <c r="O195" s="19" t="s">
        <v>257</v>
      </c>
      <c r="P195" s="19"/>
      <c r="Q195" s="41"/>
      <c r="R195" s="41"/>
      <c r="S195" s="41"/>
      <c r="T195" s="41"/>
      <c r="U195" s="41"/>
      <c r="V195" s="41"/>
      <c r="W195" s="41" t="str">
        <f t="shared" ref="W195:W223" si="125">IF(D195="No",K195,"")</f>
        <v/>
      </c>
      <c r="X195" s="41" t="str">
        <f t="shared" ref="X195:X223" si="126">IF(D195="No",L195,"")</f>
        <v/>
      </c>
      <c r="Y195" s="41" t="str">
        <f t="shared" ref="Y195:Y225" si="127">IF(D195="Low Partial",K195,"")</f>
        <v/>
      </c>
      <c r="Z195" s="41" t="str">
        <f t="shared" ref="Z195:Z225" si="128">IF(D195="Low Partial",L195,"")</f>
        <v/>
      </c>
      <c r="AA195" s="41" t="str">
        <f t="shared" ref="AA195:AA223" si="129">IF(D195="Partially",K195,"")</f>
        <v>Backup</v>
      </c>
      <c r="AB195" s="41" t="str">
        <f t="shared" si="123"/>
        <v>Efficiency</v>
      </c>
      <c r="AC195" s="41" t="str">
        <f t="shared" ref="AC195:AC225" si="130">IF(D195="High Partial",K195,"")</f>
        <v/>
      </c>
      <c r="AD195" s="41" t="str">
        <f t="shared" ref="AD195:AD225" si="131">IF(D195="High Partial",L195,"")</f>
        <v/>
      </c>
      <c r="AE195" s="41" t="str">
        <f t="shared" ref="AE195:AE223" si="132">IF(D195="Yes",K195,"")</f>
        <v/>
      </c>
      <c r="AF195" s="41" t="str">
        <f t="shared" ref="AF195:AF223" si="133">IF(D195="Yes",L195,"")</f>
        <v/>
      </c>
      <c r="AG195" s="41" t="str">
        <f t="shared" ref="AG195:AG223" si="134">IF(D195="No",N195,"")</f>
        <v/>
      </c>
      <c r="AH195" s="41" t="str">
        <f t="shared" ref="AH195:AH223" si="135">IF(D195="No",O195,"")</f>
        <v/>
      </c>
      <c r="AI195" s="41" t="str">
        <f t="shared" si="106"/>
        <v xml:space="preserve"> </v>
      </c>
      <c r="AJ195" s="41" t="str">
        <f t="shared" si="107"/>
        <v/>
      </c>
      <c r="AK195" s="41" t="str">
        <f t="shared" ref="AK195:AK223" si="136">IF(D195="Partially",N195,"")</f>
        <v>S. Protect Family</v>
      </c>
      <c r="AL195" s="41" t="str">
        <f t="shared" ref="AL195:AL223" si="137">IF(D195="Partially",O195,"")</f>
        <v>Copy Data Management</v>
      </c>
      <c r="AM195" s="41" t="str">
        <f t="shared" si="108"/>
        <v/>
      </c>
      <c r="AN195" s="41" t="str">
        <f t="shared" si="109"/>
        <v/>
      </c>
    </row>
    <row r="196" spans="1:40">
      <c r="A196" s="95">
        <v>1</v>
      </c>
      <c r="B196" s="19" t="s">
        <v>137</v>
      </c>
      <c r="C196" s="219" t="s">
        <v>435</v>
      </c>
      <c r="D196" s="19" t="str">
        <f>'Self-Assessment'!C201</f>
        <v>Yes</v>
      </c>
      <c r="E196" s="41">
        <f t="shared" si="124"/>
        <v>1</v>
      </c>
      <c r="F196" s="57"/>
      <c r="G196" s="41">
        <v>3</v>
      </c>
      <c r="H196" s="41">
        <f t="shared" ref="H196:H200" si="138">IF(G196=1,1.2,IF(G196=2,1,IF(G196=3,0.5,IF(G196=4,0.2,IF(G196=5,0.1,"")))))</f>
        <v>0.5</v>
      </c>
      <c r="I196" s="41">
        <f t="shared" ref="I196:I222" si="139">E196*H196</f>
        <v>0.5</v>
      </c>
      <c r="J196" s="41"/>
      <c r="K196" s="19" t="s">
        <v>215</v>
      </c>
      <c r="L196" s="19" t="s">
        <v>212</v>
      </c>
      <c r="M196" s="19" t="s">
        <v>253</v>
      </c>
      <c r="N196" s="19" t="s">
        <v>255</v>
      </c>
      <c r="O196" s="19" t="s">
        <v>254</v>
      </c>
      <c r="P196" s="19"/>
      <c r="Q196" s="41" t="s">
        <v>218</v>
      </c>
      <c r="R196" s="41" t="str">
        <f t="shared" si="101"/>
        <v/>
      </c>
      <c r="S196" s="41" t="str">
        <f t="shared" si="102"/>
        <v/>
      </c>
      <c r="T196" s="41" t="str">
        <f t="shared" si="103"/>
        <v/>
      </c>
      <c r="U196" s="41" t="str">
        <f t="shared" si="104"/>
        <v/>
      </c>
      <c r="V196" s="41" t="str">
        <f t="shared" si="105"/>
        <v>x</v>
      </c>
      <c r="W196" s="41" t="str">
        <f t="shared" si="125"/>
        <v/>
      </c>
      <c r="X196" s="41" t="str">
        <f t="shared" si="126"/>
        <v/>
      </c>
      <c r="Y196" s="41" t="str">
        <f t="shared" si="127"/>
        <v/>
      </c>
      <c r="Z196" s="41" t="str">
        <f t="shared" si="128"/>
        <v/>
      </c>
      <c r="AA196" s="41" t="str">
        <f t="shared" si="129"/>
        <v/>
      </c>
      <c r="AB196" s="41" t="str">
        <f t="shared" si="123"/>
        <v/>
      </c>
      <c r="AC196" s="41" t="str">
        <f t="shared" si="130"/>
        <v/>
      </c>
      <c r="AD196" s="41" t="str">
        <f t="shared" si="131"/>
        <v/>
      </c>
      <c r="AE196" s="41" t="str">
        <f t="shared" si="132"/>
        <v>Backup</v>
      </c>
      <c r="AF196" s="41" t="str">
        <f t="shared" si="133"/>
        <v>Resiliency</v>
      </c>
      <c r="AG196" s="41" t="str">
        <f t="shared" si="134"/>
        <v/>
      </c>
      <c r="AH196" s="41" t="str">
        <f t="shared" si="135"/>
        <v/>
      </c>
      <c r="AI196" s="41" t="str">
        <f t="shared" si="106"/>
        <v xml:space="preserve"> </v>
      </c>
      <c r="AJ196" s="41" t="str">
        <f t="shared" si="107"/>
        <v/>
      </c>
      <c r="AK196" s="41" t="str">
        <f t="shared" si="136"/>
        <v/>
      </c>
      <c r="AL196" s="41" t="str">
        <f t="shared" si="137"/>
        <v/>
      </c>
      <c r="AM196" s="41" t="str">
        <f t="shared" si="108"/>
        <v/>
      </c>
      <c r="AN196" s="41" t="str">
        <f t="shared" si="109"/>
        <v/>
      </c>
    </row>
    <row r="197" spans="1:40">
      <c r="A197" s="95">
        <v>1</v>
      </c>
      <c r="B197" s="19" t="s">
        <v>138</v>
      </c>
      <c r="C197" s="219" t="s">
        <v>436</v>
      </c>
      <c r="D197" s="19" t="str">
        <f>'Self-Assessment'!C202</f>
        <v>High Partial</v>
      </c>
      <c r="E197" s="41">
        <f t="shared" si="124"/>
        <v>0.75</v>
      </c>
      <c r="F197" s="57"/>
      <c r="G197" s="41">
        <v>2</v>
      </c>
      <c r="H197" s="41">
        <f t="shared" si="138"/>
        <v>1</v>
      </c>
      <c r="I197" s="41">
        <f t="shared" si="139"/>
        <v>0.75</v>
      </c>
      <c r="J197" s="41"/>
      <c r="K197" s="19" t="s">
        <v>215</v>
      </c>
      <c r="L197" s="19" t="s">
        <v>212</v>
      </c>
      <c r="M197" s="19" t="s">
        <v>256</v>
      </c>
      <c r="N197" s="19" t="s">
        <v>255</v>
      </c>
      <c r="O197" s="19"/>
      <c r="P197" s="19"/>
      <c r="Q197" s="41" t="s">
        <v>218</v>
      </c>
      <c r="R197" s="41" t="str">
        <f t="shared" ref="R197:R221" si="140">IF($D197="No",$Q197,"")</f>
        <v/>
      </c>
      <c r="S197" s="41" t="str">
        <f t="shared" ref="S197:S221" si="141">IF($D197="Low Partial",$Q197,"")</f>
        <v/>
      </c>
      <c r="T197" s="41" t="str">
        <f t="shared" ref="T197:T221" si="142">IF($D197="Partially",$Q197,"")</f>
        <v/>
      </c>
      <c r="U197" s="41" t="str">
        <f t="shared" ref="U197:U221" si="143">IF($D197="High Partial",$Q197,"")</f>
        <v>x</v>
      </c>
      <c r="V197" s="41" t="str">
        <f t="shared" ref="V197:V221" si="144">IF($D197="Yes",$Q197,"")</f>
        <v/>
      </c>
      <c r="W197" s="41" t="str">
        <f t="shared" si="125"/>
        <v/>
      </c>
      <c r="X197" s="41" t="str">
        <f t="shared" si="126"/>
        <v/>
      </c>
      <c r="Y197" s="41" t="str">
        <f t="shared" si="127"/>
        <v/>
      </c>
      <c r="Z197" s="41" t="str">
        <f t="shared" si="128"/>
        <v/>
      </c>
      <c r="AA197" s="41" t="str">
        <f t="shared" si="129"/>
        <v/>
      </c>
      <c r="AB197" s="41" t="str">
        <f t="shared" si="123"/>
        <v/>
      </c>
      <c r="AC197" s="41" t="str">
        <f t="shared" si="130"/>
        <v>Backup</v>
      </c>
      <c r="AD197" s="41" t="str">
        <f t="shared" si="131"/>
        <v>Resiliency</v>
      </c>
      <c r="AE197" s="41" t="str">
        <f t="shared" si="132"/>
        <v/>
      </c>
      <c r="AF197" s="41" t="str">
        <f t="shared" si="133"/>
        <v/>
      </c>
      <c r="AG197" s="41" t="str">
        <f t="shared" si="134"/>
        <v/>
      </c>
      <c r="AH197" s="41" t="str">
        <f t="shared" si="135"/>
        <v/>
      </c>
      <c r="AI197" s="41" t="str">
        <f t="shared" ref="AI197:AI223" si="145">IF(D197="Low Partial",N197," ")</f>
        <v xml:space="preserve"> </v>
      </c>
      <c r="AJ197" s="41" t="str">
        <f t="shared" ref="AJ197:AJ223" si="146">IF(D197="Low Partial",O197,"")</f>
        <v/>
      </c>
      <c r="AK197" s="41" t="str">
        <f t="shared" si="136"/>
        <v/>
      </c>
      <c r="AL197" s="41" t="str">
        <f t="shared" si="137"/>
        <v/>
      </c>
      <c r="AM197" s="41" t="str">
        <f t="shared" ref="AM197:AM223" si="147">IF(D197="Low Partial",N197,"")</f>
        <v/>
      </c>
      <c r="AN197" s="41" t="str">
        <f t="shared" ref="AN197:AN223" si="148">IF(D197="Low Partial",O197,"")</f>
        <v/>
      </c>
    </row>
    <row r="198" spans="1:40">
      <c r="A198" s="95">
        <v>1</v>
      </c>
      <c r="B198" s="19" t="s">
        <v>139</v>
      </c>
      <c r="C198" s="219" t="s">
        <v>437</v>
      </c>
      <c r="D198" s="19" t="str">
        <f>'Self-Assessment'!C203</f>
        <v>No</v>
      </c>
      <c r="E198" s="41">
        <f t="shared" si="124"/>
        <v>0</v>
      </c>
      <c r="F198" s="57"/>
      <c r="G198" s="41">
        <v>5</v>
      </c>
      <c r="H198" s="41">
        <f t="shared" si="138"/>
        <v>0.1</v>
      </c>
      <c r="I198" s="41">
        <f t="shared" si="139"/>
        <v>0</v>
      </c>
      <c r="J198" s="41"/>
      <c r="K198" s="19" t="s">
        <v>223</v>
      </c>
      <c r="L198" s="19" t="s">
        <v>208</v>
      </c>
      <c r="M198" s="19" t="s">
        <v>225</v>
      </c>
      <c r="N198" s="19" t="s">
        <v>255</v>
      </c>
      <c r="O198" s="19" t="s">
        <v>257</v>
      </c>
      <c r="P198" s="19"/>
      <c r="Q198" s="41"/>
      <c r="R198" s="41"/>
      <c r="S198" s="41"/>
      <c r="T198" s="41"/>
      <c r="U198" s="41"/>
      <c r="V198" s="41"/>
      <c r="W198" s="41" t="str">
        <f t="shared" si="125"/>
        <v>DR Planning</v>
      </c>
      <c r="X198" s="41" t="str">
        <f t="shared" si="126"/>
        <v>Efficiency</v>
      </c>
      <c r="Y198" s="41" t="str">
        <f t="shared" si="127"/>
        <v/>
      </c>
      <c r="Z198" s="41" t="str">
        <f t="shared" si="128"/>
        <v/>
      </c>
      <c r="AA198" s="41" t="str">
        <f t="shared" si="129"/>
        <v/>
      </c>
      <c r="AB198" s="41" t="str">
        <f t="shared" si="123"/>
        <v/>
      </c>
      <c r="AC198" s="41" t="str">
        <f t="shared" si="130"/>
        <v/>
      </c>
      <c r="AD198" s="41" t="str">
        <f t="shared" si="131"/>
        <v/>
      </c>
      <c r="AE198" s="41" t="str">
        <f t="shared" si="132"/>
        <v/>
      </c>
      <c r="AF198" s="41" t="str">
        <f t="shared" si="133"/>
        <v/>
      </c>
      <c r="AG198" s="41" t="str">
        <f t="shared" si="134"/>
        <v>S. Protect Family</v>
      </c>
      <c r="AH198" s="41" t="str">
        <f t="shared" si="135"/>
        <v>Copy Data Management</v>
      </c>
      <c r="AI198" s="41" t="str">
        <f t="shared" si="145"/>
        <v xml:space="preserve"> </v>
      </c>
      <c r="AJ198" s="41" t="str">
        <f t="shared" si="146"/>
        <v/>
      </c>
      <c r="AK198" s="41" t="str">
        <f t="shared" si="136"/>
        <v/>
      </c>
      <c r="AL198" s="41" t="str">
        <f t="shared" si="137"/>
        <v/>
      </c>
      <c r="AM198" s="41" t="str">
        <f t="shared" si="147"/>
        <v/>
      </c>
      <c r="AN198" s="41" t="str">
        <f t="shared" si="148"/>
        <v/>
      </c>
    </row>
    <row r="199" spans="1:40">
      <c r="A199" s="95">
        <v>1</v>
      </c>
      <c r="B199" s="19" t="s">
        <v>142</v>
      </c>
      <c r="C199" s="219" t="s">
        <v>438</v>
      </c>
      <c r="D199" s="19" t="str">
        <f>'Self-Assessment'!C204</f>
        <v>Yes</v>
      </c>
      <c r="E199" s="41">
        <f t="shared" si="124"/>
        <v>1</v>
      </c>
      <c r="F199" s="57"/>
      <c r="G199" s="41">
        <v>2</v>
      </c>
      <c r="H199" s="41">
        <f t="shared" si="138"/>
        <v>1</v>
      </c>
      <c r="I199" s="41">
        <f t="shared" si="139"/>
        <v>1</v>
      </c>
      <c r="J199" s="41"/>
      <c r="K199" s="19" t="s">
        <v>211</v>
      </c>
      <c r="L199" s="19" t="s">
        <v>223</v>
      </c>
      <c r="M199" s="19" t="s">
        <v>258</v>
      </c>
      <c r="N199" s="19" t="s">
        <v>213</v>
      </c>
      <c r="O199" s="19"/>
      <c r="P199" s="19"/>
      <c r="Q199" s="41"/>
      <c r="R199" s="41"/>
      <c r="S199" s="41"/>
      <c r="T199" s="41"/>
      <c r="U199" s="41"/>
      <c r="V199" s="41"/>
      <c r="W199" s="41" t="str">
        <f t="shared" si="125"/>
        <v/>
      </c>
      <c r="X199" s="41" t="str">
        <f t="shared" si="126"/>
        <v/>
      </c>
      <c r="Y199" s="41" t="str">
        <f t="shared" si="127"/>
        <v/>
      </c>
      <c r="Z199" s="41" t="str">
        <f t="shared" si="128"/>
        <v/>
      </c>
      <c r="AA199" s="41" t="str">
        <f t="shared" si="129"/>
        <v/>
      </c>
      <c r="AB199" s="41" t="str">
        <f t="shared" si="123"/>
        <v/>
      </c>
      <c r="AC199" s="41" t="str">
        <f t="shared" si="130"/>
        <v/>
      </c>
      <c r="AD199" s="41" t="str">
        <f t="shared" si="131"/>
        <v/>
      </c>
      <c r="AE199" s="41" t="str">
        <f t="shared" si="132"/>
        <v>Procedure</v>
      </c>
      <c r="AF199" s="41" t="str">
        <f t="shared" si="133"/>
        <v>DR Planning</v>
      </c>
      <c r="AG199" s="41" t="str">
        <f t="shared" si="134"/>
        <v/>
      </c>
      <c r="AH199" s="41" t="str">
        <f t="shared" si="135"/>
        <v/>
      </c>
      <c r="AI199" s="41" t="str">
        <f t="shared" si="145"/>
        <v xml:space="preserve"> </v>
      </c>
      <c r="AJ199" s="41" t="str">
        <f t="shared" si="146"/>
        <v/>
      </c>
      <c r="AK199" s="41" t="str">
        <f t="shared" si="136"/>
        <v/>
      </c>
      <c r="AL199" s="41" t="str">
        <f t="shared" si="137"/>
        <v/>
      </c>
      <c r="AM199" s="41" t="str">
        <f t="shared" si="147"/>
        <v/>
      </c>
      <c r="AN199" s="41" t="str">
        <f t="shared" si="148"/>
        <v/>
      </c>
    </row>
    <row r="200" spans="1:40">
      <c r="A200" s="95">
        <v>1</v>
      </c>
      <c r="B200" s="19" t="s">
        <v>169</v>
      </c>
      <c r="C200" s="220" t="s">
        <v>439</v>
      </c>
      <c r="D200" s="19" t="str">
        <f>'Self-Assessment'!C205</f>
        <v>Yes</v>
      </c>
      <c r="E200" s="41">
        <f t="shared" si="124"/>
        <v>1</v>
      </c>
      <c r="F200" s="57"/>
      <c r="G200" s="41">
        <v>1</v>
      </c>
      <c r="H200" s="41">
        <f t="shared" si="138"/>
        <v>1.2</v>
      </c>
      <c r="I200" s="41">
        <f t="shared" si="139"/>
        <v>1.2</v>
      </c>
      <c r="J200" s="41"/>
      <c r="K200" s="19" t="s">
        <v>211</v>
      </c>
      <c r="L200" s="19" t="s">
        <v>227</v>
      </c>
      <c r="M200" s="19" t="s">
        <v>258</v>
      </c>
      <c r="N200" s="19" t="s">
        <v>213</v>
      </c>
      <c r="O200" s="19"/>
      <c r="P200" s="19"/>
      <c r="Q200" s="41" t="s">
        <v>218</v>
      </c>
      <c r="R200" s="41" t="str">
        <f t="shared" si="140"/>
        <v/>
      </c>
      <c r="S200" s="41" t="str">
        <f t="shared" si="141"/>
        <v/>
      </c>
      <c r="T200" s="41" t="str">
        <f t="shared" si="142"/>
        <v/>
      </c>
      <c r="U200" s="41" t="str">
        <f t="shared" si="143"/>
        <v/>
      </c>
      <c r="V200" s="41" t="str">
        <f t="shared" si="144"/>
        <v>x</v>
      </c>
      <c r="W200" s="41" t="str">
        <f t="shared" si="125"/>
        <v/>
      </c>
      <c r="X200" s="41" t="str">
        <f t="shared" si="126"/>
        <v/>
      </c>
      <c r="Y200" s="41" t="str">
        <f t="shared" si="127"/>
        <v/>
      </c>
      <c r="Z200" s="41" t="str">
        <f t="shared" si="128"/>
        <v/>
      </c>
      <c r="AA200" s="41" t="str">
        <f t="shared" si="129"/>
        <v/>
      </c>
      <c r="AB200" s="41" t="str">
        <f t="shared" si="123"/>
        <v/>
      </c>
      <c r="AC200" s="41" t="str">
        <f t="shared" si="130"/>
        <v/>
      </c>
      <c r="AD200" s="41" t="str">
        <f t="shared" si="131"/>
        <v/>
      </c>
      <c r="AE200" s="41" t="str">
        <f t="shared" si="132"/>
        <v>Procedure</v>
      </c>
      <c r="AF200" s="41" t="str">
        <f t="shared" si="133"/>
        <v>Testing</v>
      </c>
      <c r="AG200" s="41" t="str">
        <f t="shared" si="134"/>
        <v/>
      </c>
      <c r="AH200" s="41" t="str">
        <f t="shared" si="135"/>
        <v/>
      </c>
      <c r="AI200" s="41" t="str">
        <f t="shared" si="145"/>
        <v xml:space="preserve"> </v>
      </c>
      <c r="AJ200" s="41" t="str">
        <f t="shared" si="146"/>
        <v/>
      </c>
      <c r="AK200" s="41" t="str">
        <f t="shared" si="136"/>
        <v/>
      </c>
      <c r="AL200" s="41" t="str">
        <f t="shared" si="137"/>
        <v/>
      </c>
      <c r="AM200" s="41" t="str">
        <f t="shared" si="147"/>
        <v/>
      </c>
      <c r="AN200" s="41" t="str">
        <f t="shared" si="148"/>
        <v/>
      </c>
    </row>
    <row r="201" spans="1:40">
      <c r="A201" s="95"/>
      <c r="B201" s="19"/>
      <c r="C201" s="19"/>
      <c r="D201" s="19"/>
      <c r="E201" s="41"/>
      <c r="F201" s="57"/>
      <c r="G201" s="41"/>
      <c r="H201" s="41"/>
      <c r="I201" s="41"/>
      <c r="J201" s="41"/>
      <c r="K201" s="19"/>
      <c r="L201" s="19"/>
      <c r="M201" s="19"/>
      <c r="N201" s="18"/>
      <c r="O201" s="19"/>
      <c r="P201" s="19"/>
      <c r="Q201" s="41"/>
      <c r="R201" s="41"/>
      <c r="S201" s="41"/>
      <c r="T201" s="41"/>
      <c r="U201" s="41"/>
      <c r="V201" s="41"/>
      <c r="W201" s="41" t="str">
        <f t="shared" si="125"/>
        <v/>
      </c>
      <c r="X201" s="41" t="str">
        <f t="shared" si="126"/>
        <v/>
      </c>
      <c r="Y201" s="41" t="str">
        <f t="shared" si="127"/>
        <v/>
      </c>
      <c r="Z201" s="41" t="str">
        <f t="shared" si="128"/>
        <v/>
      </c>
      <c r="AA201" s="41" t="str">
        <f t="shared" si="129"/>
        <v/>
      </c>
      <c r="AB201" s="41" t="str">
        <f t="shared" si="123"/>
        <v/>
      </c>
      <c r="AC201" s="41" t="str">
        <f t="shared" si="130"/>
        <v/>
      </c>
      <c r="AD201" s="41" t="str">
        <f t="shared" si="131"/>
        <v/>
      </c>
      <c r="AE201" s="41" t="str">
        <f t="shared" si="132"/>
        <v/>
      </c>
      <c r="AF201" s="41" t="str">
        <f t="shared" si="133"/>
        <v/>
      </c>
      <c r="AG201" s="41" t="str">
        <f t="shared" si="134"/>
        <v/>
      </c>
      <c r="AH201" s="41" t="str">
        <f t="shared" si="135"/>
        <v/>
      </c>
      <c r="AI201" s="41" t="str">
        <f t="shared" si="145"/>
        <v xml:space="preserve"> </v>
      </c>
      <c r="AJ201" s="41" t="str">
        <f t="shared" si="146"/>
        <v/>
      </c>
      <c r="AK201" s="41" t="str">
        <f t="shared" si="136"/>
        <v/>
      </c>
      <c r="AL201" s="41" t="str">
        <f t="shared" si="137"/>
        <v/>
      </c>
      <c r="AM201" s="41" t="str">
        <f t="shared" si="147"/>
        <v/>
      </c>
      <c r="AN201" s="41" t="str">
        <f t="shared" si="148"/>
        <v/>
      </c>
    </row>
    <row r="202" spans="1:40">
      <c r="A202" s="94"/>
      <c r="B202" s="18" t="s">
        <v>140</v>
      </c>
      <c r="C202" s="18"/>
      <c r="D202" s="18"/>
      <c r="E202" s="40"/>
      <c r="F202" s="62">
        <f>SUM(E203:E213)/COUNTA(E203:E213)*10</f>
        <v>7.0454545454545459</v>
      </c>
      <c r="G202" s="40"/>
      <c r="H202" s="40">
        <f>SUM(H203:H214)</f>
        <v>4.7</v>
      </c>
      <c r="I202" s="40">
        <f>SUM(I203:I214)</f>
        <v>3.7749999999999995</v>
      </c>
      <c r="J202" s="56">
        <f>(I202/H202)*10</f>
        <v>8.0319148936170208</v>
      </c>
      <c r="K202" s="18"/>
      <c r="L202" s="18"/>
      <c r="M202" s="18"/>
      <c r="N202" s="18"/>
      <c r="O202" s="18"/>
      <c r="P202" s="18"/>
      <c r="Q202" s="40"/>
      <c r="R202" s="40"/>
      <c r="S202" s="40"/>
      <c r="T202" s="40"/>
      <c r="U202" s="40"/>
      <c r="V202" s="40"/>
      <c r="W202" s="40" t="str">
        <f t="shared" si="125"/>
        <v/>
      </c>
      <c r="X202" s="40" t="str">
        <f t="shared" si="126"/>
        <v/>
      </c>
      <c r="Y202" s="40" t="str">
        <f t="shared" si="127"/>
        <v/>
      </c>
      <c r="Z202" s="40" t="str">
        <f t="shared" si="128"/>
        <v/>
      </c>
      <c r="AA202" s="40" t="str">
        <f t="shared" si="129"/>
        <v/>
      </c>
      <c r="AB202" s="40" t="str">
        <f t="shared" si="123"/>
        <v/>
      </c>
      <c r="AC202" s="40" t="str">
        <f t="shared" si="130"/>
        <v/>
      </c>
      <c r="AD202" s="40" t="str">
        <f t="shared" si="131"/>
        <v/>
      </c>
      <c r="AE202" s="40" t="str">
        <f t="shared" si="132"/>
        <v/>
      </c>
      <c r="AF202" s="40" t="str">
        <f t="shared" si="133"/>
        <v/>
      </c>
      <c r="AG202" s="40" t="str">
        <f t="shared" si="134"/>
        <v/>
      </c>
      <c r="AH202" s="40" t="str">
        <f t="shared" si="135"/>
        <v/>
      </c>
      <c r="AI202" s="40" t="str">
        <f t="shared" si="145"/>
        <v xml:space="preserve"> </v>
      </c>
      <c r="AJ202" s="40" t="str">
        <f t="shared" si="146"/>
        <v/>
      </c>
      <c r="AK202" s="40" t="str">
        <f t="shared" si="136"/>
        <v/>
      </c>
      <c r="AL202" s="40" t="str">
        <f t="shared" si="137"/>
        <v/>
      </c>
      <c r="AM202" s="40" t="str">
        <f t="shared" si="147"/>
        <v/>
      </c>
      <c r="AN202" s="40" t="str">
        <f t="shared" si="148"/>
        <v/>
      </c>
    </row>
    <row r="203" spans="1:40">
      <c r="A203" s="95">
        <v>1</v>
      </c>
      <c r="B203" s="19" t="s">
        <v>141</v>
      </c>
      <c r="C203" s="219" t="s">
        <v>440</v>
      </c>
      <c r="D203" s="19" t="str">
        <f>'Self-Assessment'!C208</f>
        <v>No</v>
      </c>
      <c r="E203" s="41">
        <f t="shared" ref="E203:E214" si="149">IF(D203="No",0,IF(D203="Yes",1,IF(D203="Partially",0.5,IF(D203="Low Partial", 0.25,IF(D203="High Partial", 0.75," ")))))</f>
        <v>0</v>
      </c>
      <c r="F203" s="57"/>
      <c r="G203" s="41">
        <v>3</v>
      </c>
      <c r="H203" s="41">
        <f>IF(G203=1,1.2,IF(G203=2,1,IF(G203=3,0.5,IF(G203=4,0.2,IF(G203=5,0.1,"")))))</f>
        <v>0.5</v>
      </c>
      <c r="I203" s="41">
        <f t="shared" si="139"/>
        <v>0</v>
      </c>
      <c r="J203" s="41"/>
      <c r="K203" s="19" t="s">
        <v>215</v>
      </c>
      <c r="L203" s="19" t="s">
        <v>212</v>
      </c>
      <c r="M203" s="19" t="s">
        <v>253</v>
      </c>
      <c r="N203" s="19" t="s">
        <v>255</v>
      </c>
      <c r="O203" s="19"/>
      <c r="P203" s="19" t="s">
        <v>254</v>
      </c>
      <c r="Q203" s="41" t="s">
        <v>218</v>
      </c>
      <c r="R203" s="41" t="str">
        <f t="shared" si="140"/>
        <v>x</v>
      </c>
      <c r="S203" s="41" t="str">
        <f t="shared" si="141"/>
        <v/>
      </c>
      <c r="T203" s="41" t="str">
        <f t="shared" si="142"/>
        <v/>
      </c>
      <c r="U203" s="41" t="str">
        <f t="shared" si="143"/>
        <v/>
      </c>
      <c r="V203" s="41" t="str">
        <f t="shared" si="144"/>
        <v/>
      </c>
      <c r="W203" s="41" t="str">
        <f t="shared" si="125"/>
        <v>Backup</v>
      </c>
      <c r="X203" s="41" t="str">
        <f t="shared" si="126"/>
        <v>Resiliency</v>
      </c>
      <c r="Y203" s="41" t="str">
        <f t="shared" si="127"/>
        <v/>
      </c>
      <c r="Z203" s="41" t="str">
        <f t="shared" si="128"/>
        <v/>
      </c>
      <c r="AA203" s="41" t="str">
        <f t="shared" si="129"/>
        <v/>
      </c>
      <c r="AB203" s="41" t="str">
        <f t="shared" si="123"/>
        <v/>
      </c>
      <c r="AC203" s="41" t="str">
        <f t="shared" si="130"/>
        <v/>
      </c>
      <c r="AD203" s="41" t="str">
        <f t="shared" si="131"/>
        <v/>
      </c>
      <c r="AE203" s="41" t="str">
        <f t="shared" si="132"/>
        <v/>
      </c>
      <c r="AF203" s="41" t="str">
        <f t="shared" si="133"/>
        <v/>
      </c>
      <c r="AG203" s="41" t="str">
        <f t="shared" si="134"/>
        <v>S. Protect Family</v>
      </c>
      <c r="AH203" s="41" t="str">
        <f>IF(D203="No",P203,"")</f>
        <v>Predatar</v>
      </c>
      <c r="AI203" s="41" t="str">
        <f t="shared" si="145"/>
        <v xml:space="preserve"> </v>
      </c>
      <c r="AJ203" s="41" t="str">
        <f t="shared" si="146"/>
        <v/>
      </c>
      <c r="AK203" s="41" t="str">
        <f t="shared" si="136"/>
        <v/>
      </c>
      <c r="AL203" s="41" t="str">
        <f>IF(D203="Partially",P203,"")</f>
        <v/>
      </c>
      <c r="AM203" s="41" t="str">
        <f t="shared" si="147"/>
        <v/>
      </c>
      <c r="AN203" s="41" t="str">
        <f t="shared" si="148"/>
        <v/>
      </c>
    </row>
    <row r="204" spans="1:40">
      <c r="A204" s="95">
        <v>1</v>
      </c>
      <c r="B204" s="19" t="s">
        <v>143</v>
      </c>
      <c r="C204" s="219" t="s">
        <v>441</v>
      </c>
      <c r="D204" s="19" t="str">
        <f>'Self-Assessment'!C209</f>
        <v>Yes</v>
      </c>
      <c r="E204" s="41">
        <f t="shared" si="149"/>
        <v>1</v>
      </c>
      <c r="F204" s="57"/>
      <c r="G204" s="41">
        <v>4</v>
      </c>
      <c r="H204" s="41">
        <f t="shared" ref="H204:H214" si="150">IF(G204=1,1.2,IF(G204=2,1,IF(G204=3,0.5,IF(G204=4,0.2,IF(G204=5,0.1,"")))))</f>
        <v>0.2</v>
      </c>
      <c r="I204" s="41">
        <f t="shared" si="139"/>
        <v>0.2</v>
      </c>
      <c r="J204" s="41"/>
      <c r="K204" s="19" t="s">
        <v>13</v>
      </c>
      <c r="L204" s="19" t="s">
        <v>219</v>
      </c>
      <c r="M204" s="19" t="s">
        <v>258</v>
      </c>
      <c r="N204" s="19" t="s">
        <v>213</v>
      </c>
      <c r="O204" s="19"/>
      <c r="P204" s="19"/>
      <c r="Q204" s="41"/>
      <c r="R204" s="41"/>
      <c r="S204" s="41"/>
      <c r="T204" s="41"/>
      <c r="U204" s="41"/>
      <c r="V204" s="41"/>
      <c r="W204" s="41" t="str">
        <f t="shared" si="125"/>
        <v/>
      </c>
      <c r="X204" s="41" t="str">
        <f t="shared" si="126"/>
        <v/>
      </c>
      <c r="Y204" s="41" t="str">
        <f t="shared" si="127"/>
        <v/>
      </c>
      <c r="Z204" s="41" t="str">
        <f t="shared" si="128"/>
        <v/>
      </c>
      <c r="AA204" s="41" t="str">
        <f t="shared" si="129"/>
        <v/>
      </c>
      <c r="AB204" s="41" t="str">
        <f t="shared" si="123"/>
        <v/>
      </c>
      <c r="AC204" s="41" t="str">
        <f t="shared" si="130"/>
        <v/>
      </c>
      <c r="AD204" s="41" t="str">
        <f t="shared" si="131"/>
        <v/>
      </c>
      <c r="AE204" s="41" t="str">
        <f t="shared" si="132"/>
        <v>Governance</v>
      </c>
      <c r="AF204" s="41" t="str">
        <f t="shared" si="133"/>
        <v>Documentation</v>
      </c>
      <c r="AG204" s="41" t="str">
        <f t="shared" si="134"/>
        <v/>
      </c>
      <c r="AH204" s="41" t="str">
        <f t="shared" si="135"/>
        <v/>
      </c>
      <c r="AI204" s="41" t="str">
        <f t="shared" si="145"/>
        <v xml:space="preserve"> </v>
      </c>
      <c r="AJ204" s="41" t="str">
        <f t="shared" si="146"/>
        <v/>
      </c>
      <c r="AK204" s="41" t="str">
        <f t="shared" si="136"/>
        <v/>
      </c>
      <c r="AL204" s="41" t="str">
        <f t="shared" si="137"/>
        <v/>
      </c>
      <c r="AM204" s="41" t="str">
        <f t="shared" si="147"/>
        <v/>
      </c>
      <c r="AN204" s="41" t="str">
        <f t="shared" si="148"/>
        <v/>
      </c>
    </row>
    <row r="205" spans="1:40">
      <c r="A205" s="95">
        <v>1</v>
      </c>
      <c r="B205" s="19" t="s">
        <v>144</v>
      </c>
      <c r="C205" s="220" t="s">
        <v>442</v>
      </c>
      <c r="D205" s="19" t="str">
        <f>'Self-Assessment'!C210</f>
        <v>High Partial</v>
      </c>
      <c r="E205" s="41">
        <f t="shared" si="149"/>
        <v>0.75</v>
      </c>
      <c r="F205" s="57"/>
      <c r="G205" s="41">
        <v>3</v>
      </c>
      <c r="H205" s="41">
        <f t="shared" si="150"/>
        <v>0.5</v>
      </c>
      <c r="I205" s="41">
        <f t="shared" si="139"/>
        <v>0.375</v>
      </c>
      <c r="J205" s="41"/>
      <c r="K205" s="19" t="s">
        <v>224</v>
      </c>
      <c r="L205" s="19" t="s">
        <v>227</v>
      </c>
      <c r="M205" s="19" t="s">
        <v>258</v>
      </c>
      <c r="N205" s="19" t="s">
        <v>213</v>
      </c>
      <c r="O205" s="19"/>
      <c r="P205" s="19"/>
      <c r="Q205" s="41"/>
      <c r="R205" s="41"/>
      <c r="S205" s="41"/>
      <c r="T205" s="41"/>
      <c r="U205" s="41"/>
      <c r="V205" s="41"/>
      <c r="W205" s="41" t="str">
        <f t="shared" si="125"/>
        <v/>
      </c>
      <c r="X205" s="41" t="str">
        <f t="shared" si="126"/>
        <v/>
      </c>
      <c r="Y205" s="41" t="str">
        <f t="shared" si="127"/>
        <v/>
      </c>
      <c r="Z205" s="41" t="str">
        <f t="shared" si="128"/>
        <v/>
      </c>
      <c r="AA205" s="41" t="str">
        <f t="shared" si="129"/>
        <v/>
      </c>
      <c r="AB205" s="41" t="str">
        <f t="shared" si="123"/>
        <v/>
      </c>
      <c r="AC205" s="41" t="str">
        <f t="shared" si="130"/>
        <v>Run Books</v>
      </c>
      <c r="AD205" s="41" t="str">
        <f t="shared" si="131"/>
        <v>Testing</v>
      </c>
      <c r="AE205" s="41" t="str">
        <f t="shared" si="132"/>
        <v/>
      </c>
      <c r="AF205" s="41" t="str">
        <f t="shared" si="133"/>
        <v/>
      </c>
      <c r="AG205" s="41" t="str">
        <f t="shared" si="134"/>
        <v/>
      </c>
      <c r="AH205" s="41" t="str">
        <f t="shared" si="135"/>
        <v/>
      </c>
      <c r="AI205" s="41" t="str">
        <f t="shared" si="145"/>
        <v xml:space="preserve"> </v>
      </c>
      <c r="AJ205" s="41" t="str">
        <f t="shared" si="146"/>
        <v/>
      </c>
      <c r="AK205" s="41" t="str">
        <f t="shared" si="136"/>
        <v/>
      </c>
      <c r="AL205" s="41" t="str">
        <f t="shared" si="137"/>
        <v/>
      </c>
      <c r="AM205" s="41" t="str">
        <f t="shared" si="147"/>
        <v/>
      </c>
      <c r="AN205" s="41" t="str">
        <f t="shared" si="148"/>
        <v/>
      </c>
    </row>
    <row r="206" spans="1:40">
      <c r="A206" s="95">
        <v>1</v>
      </c>
      <c r="B206" s="19" t="s">
        <v>145</v>
      </c>
      <c r="C206" s="220" t="s">
        <v>455</v>
      </c>
      <c r="D206" s="19" t="str">
        <f>'Self-Assessment'!C211</f>
        <v>Yes</v>
      </c>
      <c r="E206" s="41">
        <f t="shared" si="149"/>
        <v>1</v>
      </c>
      <c r="F206" s="57"/>
      <c r="G206" s="41">
        <v>4</v>
      </c>
      <c r="H206" s="41">
        <f t="shared" si="150"/>
        <v>0.2</v>
      </c>
      <c r="I206" s="41">
        <f t="shared" si="139"/>
        <v>0.2</v>
      </c>
      <c r="J206" s="41"/>
      <c r="K206" s="19" t="s">
        <v>224</v>
      </c>
      <c r="L206" s="19" t="s">
        <v>219</v>
      </c>
      <c r="M206" s="19" t="s">
        <v>258</v>
      </c>
      <c r="N206" s="19" t="s">
        <v>213</v>
      </c>
      <c r="O206" s="19"/>
      <c r="P206" s="19"/>
      <c r="Q206" s="41" t="s">
        <v>218</v>
      </c>
      <c r="R206" s="41" t="str">
        <f t="shared" si="140"/>
        <v/>
      </c>
      <c r="S206" s="41" t="str">
        <f t="shared" si="141"/>
        <v/>
      </c>
      <c r="T206" s="41" t="str">
        <f t="shared" si="142"/>
        <v/>
      </c>
      <c r="U206" s="41" t="str">
        <f t="shared" si="143"/>
        <v/>
      </c>
      <c r="V206" s="41" t="str">
        <f t="shared" si="144"/>
        <v>x</v>
      </c>
      <c r="W206" s="41" t="str">
        <f t="shared" si="125"/>
        <v/>
      </c>
      <c r="X206" s="41" t="str">
        <f t="shared" si="126"/>
        <v/>
      </c>
      <c r="Y206" s="41" t="str">
        <f t="shared" si="127"/>
        <v/>
      </c>
      <c r="Z206" s="41" t="str">
        <f t="shared" si="128"/>
        <v/>
      </c>
      <c r="AA206" s="41" t="str">
        <f t="shared" si="129"/>
        <v/>
      </c>
      <c r="AB206" s="41" t="str">
        <f t="shared" si="123"/>
        <v/>
      </c>
      <c r="AC206" s="41" t="str">
        <f t="shared" si="130"/>
        <v/>
      </c>
      <c r="AD206" s="41" t="str">
        <f t="shared" si="131"/>
        <v/>
      </c>
      <c r="AE206" s="41" t="str">
        <f t="shared" si="132"/>
        <v>Run Books</v>
      </c>
      <c r="AF206" s="41" t="str">
        <f t="shared" si="133"/>
        <v>Documentation</v>
      </c>
      <c r="AG206" s="41" t="str">
        <f t="shared" si="134"/>
        <v/>
      </c>
      <c r="AH206" s="41" t="str">
        <f t="shared" si="135"/>
        <v/>
      </c>
      <c r="AI206" s="41" t="str">
        <f t="shared" si="145"/>
        <v xml:space="preserve"> </v>
      </c>
      <c r="AJ206" s="41" t="str">
        <f t="shared" si="146"/>
        <v/>
      </c>
      <c r="AK206" s="41" t="str">
        <f t="shared" si="136"/>
        <v/>
      </c>
      <c r="AL206" s="41" t="str">
        <f t="shared" si="137"/>
        <v/>
      </c>
      <c r="AM206" s="41" t="str">
        <f t="shared" si="147"/>
        <v/>
      </c>
      <c r="AN206" s="41" t="str">
        <f t="shared" si="148"/>
        <v/>
      </c>
    </row>
    <row r="207" spans="1:40">
      <c r="A207" s="95">
        <v>1</v>
      </c>
      <c r="B207" s="19" t="s">
        <v>192</v>
      </c>
      <c r="C207" s="220" t="s">
        <v>456</v>
      </c>
      <c r="D207" s="19" t="str">
        <f>'Self-Assessment'!C212</f>
        <v>High Partial</v>
      </c>
      <c r="E207" s="41">
        <f t="shared" si="149"/>
        <v>0.75</v>
      </c>
      <c r="F207" s="57"/>
      <c r="G207" s="41">
        <v>5</v>
      </c>
      <c r="H207" s="41">
        <f t="shared" si="150"/>
        <v>0.1</v>
      </c>
      <c r="I207" s="41">
        <f t="shared" si="139"/>
        <v>7.5000000000000011E-2</v>
      </c>
      <c r="J207" s="41"/>
      <c r="K207" s="19" t="s">
        <v>211</v>
      </c>
      <c r="L207" s="19" t="s">
        <v>219</v>
      </c>
      <c r="M207" s="19" t="s">
        <v>258</v>
      </c>
      <c r="N207" s="19" t="s">
        <v>213</v>
      </c>
      <c r="O207" s="19"/>
      <c r="P207" s="19"/>
      <c r="Q207" s="41"/>
      <c r="R207" s="41"/>
      <c r="S207" s="41"/>
      <c r="T207" s="41"/>
      <c r="U207" s="41"/>
      <c r="V207" s="41"/>
      <c r="W207" s="41" t="str">
        <f t="shared" si="125"/>
        <v/>
      </c>
      <c r="X207" s="41" t="str">
        <f t="shared" si="126"/>
        <v/>
      </c>
      <c r="Y207" s="41" t="str">
        <f t="shared" si="127"/>
        <v/>
      </c>
      <c r="Z207" s="41" t="str">
        <f t="shared" si="128"/>
        <v/>
      </c>
      <c r="AA207" s="41" t="str">
        <f t="shared" si="129"/>
        <v/>
      </c>
      <c r="AB207" s="41" t="str">
        <f t="shared" si="123"/>
        <v/>
      </c>
      <c r="AC207" s="41" t="str">
        <f t="shared" si="130"/>
        <v>Procedure</v>
      </c>
      <c r="AD207" s="41" t="str">
        <f t="shared" si="131"/>
        <v>Documentation</v>
      </c>
      <c r="AE207" s="41" t="str">
        <f t="shared" si="132"/>
        <v/>
      </c>
      <c r="AF207" s="41" t="str">
        <f t="shared" si="133"/>
        <v/>
      </c>
      <c r="AG207" s="41" t="str">
        <f t="shared" si="134"/>
        <v/>
      </c>
      <c r="AH207" s="41" t="str">
        <f t="shared" si="135"/>
        <v/>
      </c>
      <c r="AI207" s="41" t="str">
        <f t="shared" si="145"/>
        <v xml:space="preserve"> </v>
      </c>
      <c r="AJ207" s="41" t="str">
        <f t="shared" si="146"/>
        <v/>
      </c>
      <c r="AK207" s="41" t="str">
        <f t="shared" si="136"/>
        <v/>
      </c>
      <c r="AL207" s="41" t="str">
        <f t="shared" si="137"/>
        <v/>
      </c>
      <c r="AM207" s="41" t="str">
        <f t="shared" si="147"/>
        <v/>
      </c>
      <c r="AN207" s="41" t="str">
        <f t="shared" si="148"/>
        <v/>
      </c>
    </row>
    <row r="208" spans="1:40">
      <c r="A208" s="95">
        <v>1</v>
      </c>
      <c r="B208" s="19" t="s">
        <v>29</v>
      </c>
      <c r="C208" s="220" t="s">
        <v>443</v>
      </c>
      <c r="D208" s="19" t="str">
        <f>'Self-Assessment'!C213</f>
        <v>High Partial</v>
      </c>
      <c r="E208" s="41">
        <f t="shared" si="149"/>
        <v>0.75</v>
      </c>
      <c r="F208" s="57"/>
      <c r="G208" s="41">
        <v>5</v>
      </c>
      <c r="H208" s="41">
        <f t="shared" si="150"/>
        <v>0.1</v>
      </c>
      <c r="I208" s="41">
        <f t="shared" si="139"/>
        <v>7.5000000000000011E-2</v>
      </c>
      <c r="J208" s="41"/>
      <c r="K208" s="19" t="s">
        <v>211</v>
      </c>
      <c r="L208" s="19" t="s">
        <v>208</v>
      </c>
      <c r="M208" s="19" t="s">
        <v>258</v>
      </c>
      <c r="N208" s="19" t="s">
        <v>213</v>
      </c>
      <c r="O208" s="19"/>
      <c r="P208" s="19"/>
      <c r="Q208" s="41"/>
      <c r="R208" s="41"/>
      <c r="S208" s="41"/>
      <c r="T208" s="41"/>
      <c r="U208" s="41"/>
      <c r="V208" s="41"/>
      <c r="W208" s="41" t="str">
        <f t="shared" si="125"/>
        <v/>
      </c>
      <c r="X208" s="41" t="str">
        <f t="shared" si="126"/>
        <v/>
      </c>
      <c r="Y208" s="41" t="str">
        <f t="shared" si="127"/>
        <v/>
      </c>
      <c r="Z208" s="41" t="str">
        <f t="shared" si="128"/>
        <v/>
      </c>
      <c r="AA208" s="41" t="str">
        <f t="shared" si="129"/>
        <v/>
      </c>
      <c r="AB208" s="41" t="str">
        <f t="shared" si="123"/>
        <v/>
      </c>
      <c r="AC208" s="41" t="str">
        <f t="shared" si="130"/>
        <v>Procedure</v>
      </c>
      <c r="AD208" s="41" t="str">
        <f t="shared" si="131"/>
        <v>Efficiency</v>
      </c>
      <c r="AE208" s="41" t="str">
        <f t="shared" si="132"/>
        <v/>
      </c>
      <c r="AF208" s="41" t="str">
        <f t="shared" si="133"/>
        <v/>
      </c>
      <c r="AG208" s="41" t="str">
        <f t="shared" si="134"/>
        <v/>
      </c>
      <c r="AH208" s="41" t="str">
        <f t="shared" si="135"/>
        <v/>
      </c>
      <c r="AI208" s="41" t="str">
        <f t="shared" si="145"/>
        <v xml:space="preserve"> </v>
      </c>
      <c r="AJ208" s="41" t="str">
        <f t="shared" si="146"/>
        <v/>
      </c>
      <c r="AK208" s="41" t="str">
        <f t="shared" si="136"/>
        <v/>
      </c>
      <c r="AL208" s="41" t="str">
        <f t="shared" si="137"/>
        <v/>
      </c>
      <c r="AM208" s="41" t="str">
        <f t="shared" si="147"/>
        <v/>
      </c>
      <c r="AN208" s="41" t="str">
        <f t="shared" si="148"/>
        <v/>
      </c>
    </row>
    <row r="209" spans="1:73">
      <c r="A209" s="95">
        <v>1</v>
      </c>
      <c r="B209" s="19" t="s">
        <v>146</v>
      </c>
      <c r="C209" s="220" t="s">
        <v>483</v>
      </c>
      <c r="D209" s="19" t="str">
        <f>'Self-Assessment'!C214</f>
        <v>Yes</v>
      </c>
      <c r="E209" s="41">
        <f t="shared" si="149"/>
        <v>1</v>
      </c>
      <c r="F209" s="57"/>
      <c r="G209" s="41">
        <v>2</v>
      </c>
      <c r="H209" s="41">
        <f t="shared" si="150"/>
        <v>1</v>
      </c>
      <c r="I209" s="41">
        <f t="shared" si="139"/>
        <v>1</v>
      </c>
      <c r="J209" s="41"/>
      <c r="K209" s="19" t="s">
        <v>13</v>
      </c>
      <c r="L209" s="19" t="s">
        <v>212</v>
      </c>
      <c r="M209" s="19" t="s">
        <v>258</v>
      </c>
      <c r="N209" s="19" t="s">
        <v>213</v>
      </c>
      <c r="O209" s="19"/>
      <c r="P209" s="19"/>
      <c r="Q209" s="41" t="s">
        <v>218</v>
      </c>
      <c r="R209" s="41" t="str">
        <f t="shared" si="140"/>
        <v/>
      </c>
      <c r="S209" s="41" t="str">
        <f t="shared" si="141"/>
        <v/>
      </c>
      <c r="T209" s="41" t="str">
        <f t="shared" si="142"/>
        <v/>
      </c>
      <c r="U209" s="41" t="str">
        <f t="shared" si="143"/>
        <v/>
      </c>
      <c r="V209" s="41" t="str">
        <f t="shared" si="144"/>
        <v>x</v>
      </c>
      <c r="W209" s="41" t="str">
        <f t="shared" si="125"/>
        <v/>
      </c>
      <c r="X209" s="41" t="str">
        <f t="shared" si="126"/>
        <v/>
      </c>
      <c r="Y209" s="41" t="str">
        <f t="shared" si="127"/>
        <v/>
      </c>
      <c r="Z209" s="41" t="str">
        <f t="shared" si="128"/>
        <v/>
      </c>
      <c r="AA209" s="41" t="str">
        <f t="shared" si="129"/>
        <v/>
      </c>
      <c r="AB209" s="41" t="str">
        <f t="shared" si="123"/>
        <v/>
      </c>
      <c r="AC209" s="41" t="str">
        <f t="shared" si="130"/>
        <v/>
      </c>
      <c r="AD209" s="41" t="str">
        <f t="shared" si="131"/>
        <v/>
      </c>
      <c r="AE209" s="41" t="str">
        <f t="shared" si="132"/>
        <v>Governance</v>
      </c>
      <c r="AF209" s="41" t="str">
        <f t="shared" si="133"/>
        <v>Resiliency</v>
      </c>
      <c r="AG209" s="41" t="str">
        <f t="shared" si="134"/>
        <v/>
      </c>
      <c r="AH209" s="41" t="str">
        <f t="shared" si="135"/>
        <v/>
      </c>
      <c r="AI209" s="41" t="str">
        <f t="shared" si="145"/>
        <v xml:space="preserve"> </v>
      </c>
      <c r="AJ209" s="41" t="str">
        <f t="shared" si="146"/>
        <v/>
      </c>
      <c r="AK209" s="41" t="str">
        <f t="shared" si="136"/>
        <v/>
      </c>
      <c r="AL209" s="41" t="str">
        <f t="shared" si="137"/>
        <v/>
      </c>
      <c r="AM209" s="41" t="str">
        <f t="shared" si="147"/>
        <v/>
      </c>
      <c r="AN209" s="41" t="str">
        <f t="shared" si="148"/>
        <v/>
      </c>
    </row>
    <row r="210" spans="1:73">
      <c r="A210" s="95">
        <v>1</v>
      </c>
      <c r="B210" s="19" t="s">
        <v>155</v>
      </c>
      <c r="C210" s="220" t="s">
        <v>444</v>
      </c>
      <c r="D210" s="19" t="str">
        <f>'Self-Assessment'!C215</f>
        <v>No</v>
      </c>
      <c r="E210" s="41">
        <f t="shared" si="149"/>
        <v>0</v>
      </c>
      <c r="F210" s="57"/>
      <c r="G210" s="41">
        <v>4</v>
      </c>
      <c r="H210" s="41">
        <f t="shared" si="150"/>
        <v>0.2</v>
      </c>
      <c r="I210" s="41">
        <f t="shared" si="139"/>
        <v>0</v>
      </c>
      <c r="J210" s="41"/>
      <c r="K210" s="19" t="s">
        <v>227</v>
      </c>
      <c r="L210" s="19" t="s">
        <v>208</v>
      </c>
      <c r="M210" s="19" t="s">
        <v>258</v>
      </c>
      <c r="N210" s="19" t="s">
        <v>213</v>
      </c>
      <c r="O210" s="19"/>
      <c r="P210" s="19"/>
      <c r="Q210" s="41" t="s">
        <v>218</v>
      </c>
      <c r="R210" s="41" t="str">
        <f t="shared" si="140"/>
        <v>x</v>
      </c>
      <c r="S210" s="41" t="str">
        <f t="shared" si="141"/>
        <v/>
      </c>
      <c r="T210" s="41" t="str">
        <f t="shared" si="142"/>
        <v/>
      </c>
      <c r="U210" s="41" t="str">
        <f t="shared" si="143"/>
        <v/>
      </c>
      <c r="V210" s="41" t="str">
        <f t="shared" si="144"/>
        <v/>
      </c>
      <c r="W210" s="41" t="str">
        <f t="shared" si="125"/>
        <v>Testing</v>
      </c>
      <c r="X210" s="41" t="str">
        <f t="shared" si="126"/>
        <v>Efficiency</v>
      </c>
      <c r="Y210" s="41" t="str">
        <f t="shared" si="127"/>
        <v/>
      </c>
      <c r="Z210" s="41" t="str">
        <f t="shared" si="128"/>
        <v/>
      </c>
      <c r="AA210" s="41" t="str">
        <f t="shared" si="129"/>
        <v/>
      </c>
      <c r="AB210" s="41" t="str">
        <f t="shared" si="123"/>
        <v/>
      </c>
      <c r="AC210" s="41" t="str">
        <f t="shared" si="130"/>
        <v/>
      </c>
      <c r="AD210" s="41" t="str">
        <f t="shared" si="131"/>
        <v/>
      </c>
      <c r="AE210" s="41" t="str">
        <f t="shared" si="132"/>
        <v/>
      </c>
      <c r="AF210" s="41" t="str">
        <f t="shared" si="133"/>
        <v/>
      </c>
      <c r="AG210" s="41" t="str">
        <f t="shared" si="134"/>
        <v>Best Practice</v>
      </c>
      <c r="AH210" s="41">
        <f t="shared" si="135"/>
        <v>0</v>
      </c>
      <c r="AI210" s="41" t="str">
        <f t="shared" si="145"/>
        <v xml:space="preserve"> </v>
      </c>
      <c r="AJ210" s="41" t="str">
        <f t="shared" si="146"/>
        <v/>
      </c>
      <c r="AK210" s="41" t="str">
        <f t="shared" si="136"/>
        <v/>
      </c>
      <c r="AL210" s="41" t="str">
        <f t="shared" si="137"/>
        <v/>
      </c>
      <c r="AM210" s="41" t="str">
        <f t="shared" si="147"/>
        <v/>
      </c>
      <c r="AN210" s="41" t="str">
        <f t="shared" si="148"/>
        <v/>
      </c>
    </row>
    <row r="211" spans="1:73">
      <c r="A211" s="95">
        <v>1</v>
      </c>
      <c r="B211" s="19" t="s">
        <v>83</v>
      </c>
      <c r="C211" s="220" t="s">
        <v>445</v>
      </c>
      <c r="D211" s="19" t="str">
        <f>'Self-Assessment'!C216</f>
        <v>Yes</v>
      </c>
      <c r="E211" s="41">
        <f t="shared" si="149"/>
        <v>1</v>
      </c>
      <c r="F211" s="57"/>
      <c r="G211" s="41">
        <v>3</v>
      </c>
      <c r="H211" s="41">
        <f t="shared" si="150"/>
        <v>0.5</v>
      </c>
      <c r="I211" s="41">
        <f t="shared" si="139"/>
        <v>0.5</v>
      </c>
      <c r="J211" s="41"/>
      <c r="K211" s="19" t="s">
        <v>227</v>
      </c>
      <c r="L211" s="19" t="s">
        <v>212</v>
      </c>
      <c r="M211" s="19" t="s">
        <v>233</v>
      </c>
      <c r="N211" s="19" t="s">
        <v>213</v>
      </c>
      <c r="O211" s="19"/>
      <c r="P211" s="19"/>
      <c r="Q211" s="41"/>
      <c r="R211" s="41"/>
      <c r="S211" s="41"/>
      <c r="T211" s="41"/>
      <c r="U211" s="41"/>
      <c r="V211" s="41"/>
      <c r="W211" s="41" t="str">
        <f t="shared" si="125"/>
        <v/>
      </c>
      <c r="X211" s="41" t="str">
        <f t="shared" si="126"/>
        <v/>
      </c>
      <c r="Y211" s="41" t="str">
        <f t="shared" si="127"/>
        <v/>
      </c>
      <c r="Z211" s="41" t="str">
        <f t="shared" si="128"/>
        <v/>
      </c>
      <c r="AA211" s="41" t="str">
        <f t="shared" si="129"/>
        <v/>
      </c>
      <c r="AB211" s="41" t="str">
        <f t="shared" si="123"/>
        <v/>
      </c>
      <c r="AC211" s="41" t="str">
        <f t="shared" si="130"/>
        <v/>
      </c>
      <c r="AD211" s="41" t="str">
        <f t="shared" si="131"/>
        <v/>
      </c>
      <c r="AE211" s="41" t="str">
        <f t="shared" si="132"/>
        <v>Testing</v>
      </c>
      <c r="AF211" s="41" t="str">
        <f t="shared" si="133"/>
        <v>Resiliency</v>
      </c>
      <c r="AG211" s="41" t="str">
        <f t="shared" si="134"/>
        <v/>
      </c>
      <c r="AH211" s="41" t="str">
        <f t="shared" si="135"/>
        <v/>
      </c>
      <c r="AI211" s="41" t="str">
        <f t="shared" si="145"/>
        <v xml:space="preserve"> </v>
      </c>
      <c r="AJ211" s="41" t="str">
        <f t="shared" si="146"/>
        <v/>
      </c>
      <c r="AK211" s="41" t="str">
        <f t="shared" si="136"/>
        <v/>
      </c>
      <c r="AL211" s="41" t="str">
        <f t="shared" si="137"/>
        <v/>
      </c>
      <c r="AM211" s="41" t="str">
        <f t="shared" si="147"/>
        <v/>
      </c>
      <c r="AN211" s="41" t="str">
        <f t="shared" si="148"/>
        <v/>
      </c>
    </row>
    <row r="212" spans="1:73">
      <c r="A212" s="95">
        <v>1</v>
      </c>
      <c r="B212" s="19" t="s">
        <v>147</v>
      </c>
      <c r="C212" s="220" t="s">
        <v>446</v>
      </c>
      <c r="D212" s="19" t="str">
        <f>'Self-Assessment'!C217</f>
        <v>Yes</v>
      </c>
      <c r="E212" s="41">
        <f t="shared" si="149"/>
        <v>1</v>
      </c>
      <c r="F212" s="57"/>
      <c r="G212" s="41">
        <v>5</v>
      </c>
      <c r="H212" s="41">
        <f t="shared" si="150"/>
        <v>0.1</v>
      </c>
      <c r="I212" s="41">
        <f t="shared" si="139"/>
        <v>0.1</v>
      </c>
      <c r="J212" s="41"/>
      <c r="K212" s="19" t="s">
        <v>212</v>
      </c>
      <c r="L212" s="19" t="s">
        <v>208</v>
      </c>
      <c r="M212" s="19" t="s">
        <v>258</v>
      </c>
      <c r="N212" s="19" t="s">
        <v>213</v>
      </c>
      <c r="O212" s="19"/>
      <c r="P212" s="19"/>
      <c r="Q212" s="41"/>
      <c r="R212" s="41"/>
      <c r="S212" s="41"/>
      <c r="T212" s="41"/>
      <c r="U212" s="41"/>
      <c r="V212" s="41"/>
      <c r="W212" s="41" t="str">
        <f t="shared" si="125"/>
        <v/>
      </c>
      <c r="X212" s="41" t="str">
        <f t="shared" si="126"/>
        <v/>
      </c>
      <c r="Y212" s="41" t="str">
        <f t="shared" si="127"/>
        <v/>
      </c>
      <c r="Z212" s="41" t="str">
        <f t="shared" si="128"/>
        <v/>
      </c>
      <c r="AA212" s="41" t="str">
        <f t="shared" si="129"/>
        <v/>
      </c>
      <c r="AB212" s="41" t="str">
        <f t="shared" si="123"/>
        <v/>
      </c>
      <c r="AC212" s="41" t="str">
        <f t="shared" si="130"/>
        <v/>
      </c>
      <c r="AD212" s="41" t="str">
        <f t="shared" si="131"/>
        <v/>
      </c>
      <c r="AE212" s="41" t="str">
        <f t="shared" si="132"/>
        <v>Resiliency</v>
      </c>
      <c r="AF212" s="41" t="str">
        <f t="shared" si="133"/>
        <v>Efficiency</v>
      </c>
      <c r="AG212" s="41" t="str">
        <f t="shared" si="134"/>
        <v/>
      </c>
      <c r="AH212" s="41" t="str">
        <f t="shared" si="135"/>
        <v/>
      </c>
      <c r="AI212" s="41" t="str">
        <f t="shared" si="145"/>
        <v xml:space="preserve"> </v>
      </c>
      <c r="AJ212" s="41" t="str">
        <f t="shared" si="146"/>
        <v/>
      </c>
      <c r="AK212" s="41" t="str">
        <f t="shared" si="136"/>
        <v/>
      </c>
      <c r="AL212" s="41" t="str">
        <f t="shared" si="137"/>
        <v/>
      </c>
      <c r="AM212" s="41" t="str">
        <f t="shared" si="147"/>
        <v/>
      </c>
      <c r="AN212" s="41" t="str">
        <f t="shared" si="148"/>
        <v/>
      </c>
    </row>
    <row r="213" spans="1:73">
      <c r="A213" s="95">
        <v>1</v>
      </c>
      <c r="B213" s="19" t="s">
        <v>62</v>
      </c>
      <c r="C213" s="220" t="s">
        <v>369</v>
      </c>
      <c r="D213" s="19" t="str">
        <f>'Self-Assessment'!C218</f>
        <v>Partially</v>
      </c>
      <c r="E213" s="41">
        <f t="shared" si="149"/>
        <v>0.5</v>
      </c>
      <c r="F213" s="57"/>
      <c r="G213" s="41">
        <v>5</v>
      </c>
      <c r="H213" s="41">
        <f t="shared" si="150"/>
        <v>0.1</v>
      </c>
      <c r="I213" s="41">
        <f t="shared" si="139"/>
        <v>0.05</v>
      </c>
      <c r="J213" s="41"/>
      <c r="K213" s="19" t="s">
        <v>211</v>
      </c>
      <c r="L213" s="19" t="s">
        <v>208</v>
      </c>
      <c r="M213" s="19" t="s">
        <v>225</v>
      </c>
      <c r="N213" s="19" t="s">
        <v>213</v>
      </c>
      <c r="O213" s="19"/>
      <c r="P213" s="19"/>
      <c r="Q213" s="41"/>
      <c r="R213" s="41"/>
      <c r="S213" s="41"/>
      <c r="T213" s="41"/>
      <c r="U213" s="41"/>
      <c r="V213" s="41"/>
      <c r="W213" s="41" t="str">
        <f t="shared" si="125"/>
        <v/>
      </c>
      <c r="X213" s="41" t="str">
        <f t="shared" si="126"/>
        <v/>
      </c>
      <c r="Y213" s="41" t="str">
        <f t="shared" si="127"/>
        <v/>
      </c>
      <c r="Z213" s="41" t="str">
        <f t="shared" si="128"/>
        <v/>
      </c>
      <c r="AA213" s="41" t="str">
        <f t="shared" si="129"/>
        <v>Procedure</v>
      </c>
      <c r="AB213" s="41" t="str">
        <f t="shared" si="123"/>
        <v>Efficiency</v>
      </c>
      <c r="AC213" s="41" t="str">
        <f t="shared" si="130"/>
        <v/>
      </c>
      <c r="AD213" s="41" t="str">
        <f t="shared" si="131"/>
        <v/>
      </c>
      <c r="AE213" s="41" t="str">
        <f t="shared" si="132"/>
        <v/>
      </c>
      <c r="AF213" s="41" t="str">
        <f t="shared" si="133"/>
        <v/>
      </c>
      <c r="AG213" s="41" t="str">
        <f t="shared" si="134"/>
        <v/>
      </c>
      <c r="AH213" s="41" t="str">
        <f t="shared" si="135"/>
        <v/>
      </c>
      <c r="AI213" s="41" t="str">
        <f t="shared" si="145"/>
        <v xml:space="preserve"> </v>
      </c>
      <c r="AJ213" s="41" t="str">
        <f t="shared" si="146"/>
        <v/>
      </c>
      <c r="AK213" s="41" t="str">
        <f t="shared" si="136"/>
        <v>Best Practice</v>
      </c>
      <c r="AL213" s="41">
        <f t="shared" si="137"/>
        <v>0</v>
      </c>
      <c r="AM213" s="41" t="str">
        <f t="shared" si="147"/>
        <v/>
      </c>
      <c r="AN213" s="41" t="str">
        <f t="shared" si="148"/>
        <v/>
      </c>
    </row>
    <row r="214" spans="1:73">
      <c r="A214" s="95">
        <v>1</v>
      </c>
      <c r="B214" s="19" t="s">
        <v>265</v>
      </c>
      <c r="C214" s="220" t="s">
        <v>457</v>
      </c>
      <c r="D214" s="19" t="str">
        <f>'Self-Assessment'!C219</f>
        <v>Yes</v>
      </c>
      <c r="E214" s="41">
        <f t="shared" si="149"/>
        <v>1</v>
      </c>
      <c r="F214" s="57"/>
      <c r="G214" s="41">
        <v>1</v>
      </c>
      <c r="H214" s="41">
        <f t="shared" si="150"/>
        <v>1.2</v>
      </c>
      <c r="I214" s="41">
        <f t="shared" si="139"/>
        <v>1.2</v>
      </c>
      <c r="J214" s="41"/>
      <c r="K214" s="19" t="s">
        <v>224</v>
      </c>
      <c r="L214" s="19" t="s">
        <v>219</v>
      </c>
      <c r="M214" s="19" t="s">
        <v>258</v>
      </c>
      <c r="N214" s="19" t="s">
        <v>213</v>
      </c>
      <c r="O214" s="19"/>
      <c r="P214" s="19"/>
      <c r="Q214" s="41"/>
      <c r="R214" s="41"/>
      <c r="S214" s="41"/>
      <c r="T214" s="41"/>
      <c r="U214" s="41"/>
      <c r="V214" s="41"/>
      <c r="W214" s="41" t="str">
        <f t="shared" si="125"/>
        <v/>
      </c>
      <c r="X214" s="41" t="str">
        <f t="shared" si="126"/>
        <v/>
      </c>
      <c r="Y214" s="41" t="str">
        <f t="shared" si="127"/>
        <v/>
      </c>
      <c r="Z214" s="41" t="str">
        <f t="shared" si="128"/>
        <v/>
      </c>
      <c r="AA214" s="41" t="str">
        <f t="shared" si="129"/>
        <v/>
      </c>
      <c r="AB214" s="41" t="str">
        <f t="shared" si="123"/>
        <v/>
      </c>
      <c r="AC214" s="41" t="str">
        <f t="shared" si="130"/>
        <v/>
      </c>
      <c r="AD214" s="41" t="str">
        <f t="shared" si="131"/>
        <v/>
      </c>
      <c r="AE214" s="41" t="str">
        <f t="shared" si="132"/>
        <v>Run Books</v>
      </c>
      <c r="AF214" s="41" t="str">
        <f t="shared" si="133"/>
        <v>Documentation</v>
      </c>
      <c r="AG214" s="41" t="str">
        <f t="shared" si="134"/>
        <v/>
      </c>
      <c r="AH214" s="41" t="str">
        <f t="shared" si="135"/>
        <v/>
      </c>
      <c r="AI214" s="41" t="str">
        <f t="shared" si="145"/>
        <v xml:space="preserve"> </v>
      </c>
      <c r="AJ214" s="41" t="str">
        <f t="shared" si="146"/>
        <v/>
      </c>
      <c r="AK214" s="41" t="str">
        <f t="shared" si="136"/>
        <v/>
      </c>
      <c r="AL214" s="41" t="str">
        <f t="shared" si="137"/>
        <v/>
      </c>
      <c r="AM214" s="41" t="str">
        <f t="shared" si="147"/>
        <v/>
      </c>
      <c r="AN214" s="41" t="str">
        <f t="shared" si="148"/>
        <v/>
      </c>
    </row>
    <row r="215" spans="1:73">
      <c r="A215" s="95"/>
      <c r="B215" s="19"/>
      <c r="C215" s="19"/>
      <c r="D215" s="19"/>
      <c r="E215" s="41"/>
      <c r="F215" s="57"/>
      <c r="G215" s="41"/>
      <c r="H215" s="41"/>
      <c r="I215" s="41"/>
      <c r="J215" s="41"/>
      <c r="K215" s="19"/>
      <c r="L215" s="19"/>
      <c r="M215" s="19"/>
      <c r="N215" s="19"/>
      <c r="O215" s="19"/>
      <c r="P215" s="19"/>
      <c r="Q215" s="41"/>
      <c r="R215" s="41"/>
      <c r="S215" s="41"/>
      <c r="T215" s="41"/>
      <c r="U215" s="41"/>
      <c r="V215" s="41"/>
      <c r="W215" s="41" t="str">
        <f t="shared" si="125"/>
        <v/>
      </c>
      <c r="X215" s="41" t="str">
        <f t="shared" si="126"/>
        <v/>
      </c>
      <c r="Y215" s="41" t="str">
        <f t="shared" si="127"/>
        <v/>
      </c>
      <c r="Z215" s="41" t="str">
        <f t="shared" si="128"/>
        <v/>
      </c>
      <c r="AA215" s="41" t="str">
        <f t="shared" si="129"/>
        <v/>
      </c>
      <c r="AB215" s="41" t="str">
        <f t="shared" si="123"/>
        <v/>
      </c>
      <c r="AC215" s="41" t="str">
        <f t="shared" si="130"/>
        <v/>
      </c>
      <c r="AD215" s="41" t="str">
        <f t="shared" si="131"/>
        <v/>
      </c>
      <c r="AE215" s="41" t="str">
        <f t="shared" si="132"/>
        <v/>
      </c>
      <c r="AF215" s="41" t="str">
        <f t="shared" si="133"/>
        <v/>
      </c>
      <c r="AG215" s="41" t="str">
        <f t="shared" si="134"/>
        <v/>
      </c>
      <c r="AH215" s="41" t="str">
        <f t="shared" si="135"/>
        <v/>
      </c>
      <c r="AI215" s="41" t="str">
        <f t="shared" si="145"/>
        <v xml:space="preserve"> </v>
      </c>
      <c r="AJ215" s="41" t="str">
        <f t="shared" si="146"/>
        <v/>
      </c>
      <c r="AK215" s="41" t="str">
        <f t="shared" si="136"/>
        <v/>
      </c>
      <c r="AL215" s="41" t="str">
        <f t="shared" si="137"/>
        <v/>
      </c>
      <c r="AM215" s="41" t="str">
        <f t="shared" si="147"/>
        <v/>
      </c>
      <c r="AN215" s="41" t="str">
        <f t="shared" si="148"/>
        <v/>
      </c>
    </row>
    <row r="216" spans="1:73">
      <c r="A216" s="94"/>
      <c r="B216" s="18" t="s">
        <v>148</v>
      </c>
      <c r="C216" s="18"/>
      <c r="D216" s="18"/>
      <c r="E216" s="40"/>
      <c r="F216" s="62">
        <f>SUM(E217:E218)/COUNTA(E217:E218)*10</f>
        <v>10</v>
      </c>
      <c r="G216" s="40"/>
      <c r="H216" s="40">
        <f>SUM(H217:H218)</f>
        <v>0.4</v>
      </c>
      <c r="I216" s="40">
        <f>SUM(I217:I218)</f>
        <v>0.4</v>
      </c>
      <c r="J216" s="56">
        <f>(I216/H216)*10</f>
        <v>10</v>
      </c>
      <c r="K216" s="18"/>
      <c r="L216" s="18"/>
      <c r="M216" s="18"/>
      <c r="N216" s="18"/>
      <c r="O216" s="18"/>
      <c r="P216" s="18"/>
      <c r="Q216" s="40"/>
      <c r="R216" s="40"/>
      <c r="S216" s="40"/>
      <c r="T216" s="40"/>
      <c r="U216" s="40"/>
      <c r="V216" s="40"/>
      <c r="W216" s="40" t="str">
        <f t="shared" si="125"/>
        <v/>
      </c>
      <c r="X216" s="40" t="str">
        <f t="shared" si="126"/>
        <v/>
      </c>
      <c r="Y216" s="40" t="str">
        <f t="shared" si="127"/>
        <v/>
      </c>
      <c r="Z216" s="40" t="str">
        <f t="shared" si="128"/>
        <v/>
      </c>
      <c r="AA216" s="40" t="str">
        <f t="shared" si="129"/>
        <v/>
      </c>
      <c r="AB216" s="40" t="str">
        <f t="shared" si="123"/>
        <v/>
      </c>
      <c r="AC216" s="40" t="str">
        <f t="shared" si="130"/>
        <v/>
      </c>
      <c r="AD216" s="40" t="str">
        <f t="shared" si="131"/>
        <v/>
      </c>
      <c r="AE216" s="40" t="str">
        <f t="shared" si="132"/>
        <v/>
      </c>
      <c r="AF216" s="40" t="str">
        <f t="shared" si="133"/>
        <v/>
      </c>
      <c r="AG216" s="40" t="str">
        <f t="shared" si="134"/>
        <v/>
      </c>
      <c r="AH216" s="40" t="str">
        <f t="shared" si="135"/>
        <v/>
      </c>
      <c r="AI216" s="40" t="str">
        <f t="shared" si="145"/>
        <v xml:space="preserve"> </v>
      </c>
      <c r="AJ216" s="40" t="str">
        <f t="shared" si="146"/>
        <v/>
      </c>
      <c r="AK216" s="40" t="str">
        <f t="shared" si="136"/>
        <v/>
      </c>
      <c r="AL216" s="40" t="str">
        <f t="shared" si="137"/>
        <v/>
      </c>
      <c r="AM216" s="40" t="str">
        <f t="shared" si="147"/>
        <v/>
      </c>
      <c r="AN216" s="40" t="str">
        <f t="shared" si="148"/>
        <v/>
      </c>
    </row>
    <row r="217" spans="1:73">
      <c r="A217" s="95">
        <v>1</v>
      </c>
      <c r="B217" s="19" t="s">
        <v>149</v>
      </c>
      <c r="C217" s="219" t="s">
        <v>458</v>
      </c>
      <c r="D217" s="19" t="str">
        <f>'Self-Assessment'!C222</f>
        <v>Yes</v>
      </c>
      <c r="E217" s="41">
        <f t="shared" ref="E217:E218" si="151">IF(D217="No",0,IF(D217="Yes",1,IF(D217="Partially",0.5,IF(D217="Low Partial", 0.25,IF(D217="High Partial", 0.75," ")))))</f>
        <v>1</v>
      </c>
      <c r="F217" s="57"/>
      <c r="G217" s="41">
        <v>4</v>
      </c>
      <c r="H217" s="41">
        <f t="shared" ref="H217:H218" si="152">IF(G217=1,1.2,IF(G217=2,1,IF(G217=3,0.5,IF(G217=4,0.2,IF(G217=5,0.1,"")))))</f>
        <v>0.2</v>
      </c>
      <c r="I217" s="41">
        <f t="shared" si="139"/>
        <v>0.2</v>
      </c>
      <c r="J217" s="41"/>
      <c r="K217" s="19" t="s">
        <v>224</v>
      </c>
      <c r="L217" s="19" t="s">
        <v>219</v>
      </c>
      <c r="M217" s="19" t="s">
        <v>258</v>
      </c>
      <c r="N217" s="19" t="s">
        <v>213</v>
      </c>
      <c r="O217" s="19"/>
      <c r="P217" s="19"/>
      <c r="Q217" s="41"/>
      <c r="R217" s="41"/>
      <c r="S217" s="41"/>
      <c r="T217" s="41"/>
      <c r="U217" s="41"/>
      <c r="V217" s="41"/>
      <c r="W217" s="41" t="str">
        <f t="shared" si="125"/>
        <v/>
      </c>
      <c r="X217" s="41" t="str">
        <f t="shared" si="126"/>
        <v/>
      </c>
      <c r="Y217" s="41" t="str">
        <f t="shared" si="127"/>
        <v/>
      </c>
      <c r="Z217" s="41" t="str">
        <f t="shared" si="128"/>
        <v/>
      </c>
      <c r="AA217" s="41" t="str">
        <f t="shared" si="129"/>
        <v/>
      </c>
      <c r="AB217" s="41" t="str">
        <f t="shared" si="123"/>
        <v/>
      </c>
      <c r="AC217" s="41" t="str">
        <f t="shared" si="130"/>
        <v/>
      </c>
      <c r="AD217" s="41" t="str">
        <f t="shared" si="131"/>
        <v/>
      </c>
      <c r="AE217" s="41" t="str">
        <f t="shared" si="132"/>
        <v>Run Books</v>
      </c>
      <c r="AF217" s="41" t="str">
        <f t="shared" si="133"/>
        <v>Documentation</v>
      </c>
      <c r="AG217" s="41" t="str">
        <f t="shared" si="134"/>
        <v/>
      </c>
      <c r="AH217" s="41" t="str">
        <f t="shared" si="135"/>
        <v/>
      </c>
      <c r="AI217" s="41" t="str">
        <f t="shared" si="145"/>
        <v xml:space="preserve"> </v>
      </c>
      <c r="AJ217" s="41" t="str">
        <f t="shared" si="146"/>
        <v/>
      </c>
      <c r="AK217" s="41" t="str">
        <f t="shared" si="136"/>
        <v/>
      </c>
      <c r="AL217" s="41" t="str">
        <f t="shared" si="137"/>
        <v/>
      </c>
      <c r="AM217" s="41" t="str">
        <f t="shared" si="147"/>
        <v/>
      </c>
      <c r="AN217" s="41" t="str">
        <f t="shared" si="148"/>
        <v/>
      </c>
    </row>
    <row r="218" spans="1:73">
      <c r="A218" s="95">
        <v>1</v>
      </c>
      <c r="B218" s="19" t="s">
        <v>150</v>
      </c>
      <c r="C218" s="219" t="s">
        <v>447</v>
      </c>
      <c r="D218" s="19" t="str">
        <f>'Self-Assessment'!C223</f>
        <v>Yes</v>
      </c>
      <c r="E218" s="41">
        <f t="shared" si="151"/>
        <v>1</v>
      </c>
      <c r="F218" s="57"/>
      <c r="G218" s="41">
        <v>4</v>
      </c>
      <c r="H218" s="41">
        <f t="shared" si="152"/>
        <v>0.2</v>
      </c>
      <c r="I218" s="41">
        <f t="shared" si="139"/>
        <v>0.2</v>
      </c>
      <c r="J218" s="41"/>
      <c r="K218" s="19" t="s">
        <v>224</v>
      </c>
      <c r="L218" s="19" t="s">
        <v>219</v>
      </c>
      <c r="M218" s="19" t="s">
        <v>258</v>
      </c>
      <c r="N218" s="19" t="s">
        <v>213</v>
      </c>
      <c r="O218" s="19"/>
      <c r="P218" s="19"/>
      <c r="Q218" s="41"/>
      <c r="R218" s="41"/>
      <c r="S218" s="41"/>
      <c r="T218" s="41"/>
      <c r="U218" s="41"/>
      <c r="V218" s="41"/>
      <c r="W218" s="41" t="str">
        <f t="shared" si="125"/>
        <v/>
      </c>
      <c r="X218" s="41" t="str">
        <f t="shared" si="126"/>
        <v/>
      </c>
      <c r="Y218" s="41" t="str">
        <f t="shared" si="127"/>
        <v/>
      </c>
      <c r="Z218" s="41" t="str">
        <f t="shared" si="128"/>
        <v/>
      </c>
      <c r="AA218" s="41" t="str">
        <f t="shared" si="129"/>
        <v/>
      </c>
      <c r="AB218" s="41" t="str">
        <f t="shared" si="123"/>
        <v/>
      </c>
      <c r="AC218" s="41" t="str">
        <f t="shared" si="130"/>
        <v/>
      </c>
      <c r="AD218" s="41" t="str">
        <f t="shared" si="131"/>
        <v/>
      </c>
      <c r="AE218" s="41" t="str">
        <f t="shared" si="132"/>
        <v>Run Books</v>
      </c>
      <c r="AF218" s="41" t="str">
        <f t="shared" si="133"/>
        <v>Documentation</v>
      </c>
      <c r="AG218" s="41" t="str">
        <f t="shared" si="134"/>
        <v/>
      </c>
      <c r="AH218" s="41" t="str">
        <f t="shared" si="135"/>
        <v/>
      </c>
      <c r="AI218" s="41" t="str">
        <f t="shared" si="145"/>
        <v xml:space="preserve"> </v>
      </c>
      <c r="AJ218" s="41" t="str">
        <f t="shared" si="146"/>
        <v/>
      </c>
      <c r="AK218" s="41" t="str">
        <f t="shared" si="136"/>
        <v/>
      </c>
      <c r="AL218" s="41" t="str">
        <f t="shared" si="137"/>
        <v/>
      </c>
      <c r="AM218" s="41" t="str">
        <f t="shared" si="147"/>
        <v/>
      </c>
      <c r="AN218" s="41" t="str">
        <f t="shared" si="148"/>
        <v/>
      </c>
    </row>
    <row r="219" spans="1:73">
      <c r="A219" s="95"/>
      <c r="B219" s="19"/>
      <c r="C219" s="19"/>
      <c r="D219" s="19"/>
      <c r="E219" s="41"/>
      <c r="F219" s="57"/>
      <c r="G219" s="41"/>
      <c r="H219" s="41"/>
      <c r="I219" s="41"/>
      <c r="J219" s="41"/>
      <c r="K219" s="19"/>
      <c r="L219" s="19"/>
      <c r="M219" s="19"/>
      <c r="N219" s="19"/>
      <c r="O219" s="19"/>
      <c r="P219" s="19"/>
      <c r="Q219" s="41"/>
      <c r="R219" s="41"/>
      <c r="S219" s="41"/>
      <c r="T219" s="41"/>
      <c r="U219" s="41"/>
      <c r="V219" s="41"/>
      <c r="W219" s="41" t="str">
        <f t="shared" si="125"/>
        <v/>
      </c>
      <c r="X219" s="41" t="str">
        <f t="shared" si="126"/>
        <v/>
      </c>
      <c r="Y219" s="41" t="str">
        <f t="shared" si="127"/>
        <v/>
      </c>
      <c r="Z219" s="41" t="str">
        <f t="shared" si="128"/>
        <v/>
      </c>
      <c r="AA219" s="41" t="str">
        <f t="shared" si="129"/>
        <v/>
      </c>
      <c r="AB219" s="41" t="str">
        <f t="shared" si="123"/>
        <v/>
      </c>
      <c r="AC219" s="41" t="str">
        <f t="shared" si="130"/>
        <v/>
      </c>
      <c r="AD219" s="41" t="str">
        <f t="shared" si="131"/>
        <v/>
      </c>
      <c r="AE219" s="41" t="str">
        <f t="shared" si="132"/>
        <v/>
      </c>
      <c r="AF219" s="41" t="str">
        <f t="shared" si="133"/>
        <v/>
      </c>
      <c r="AG219" s="41" t="str">
        <f t="shared" si="134"/>
        <v/>
      </c>
      <c r="AH219" s="41" t="str">
        <f t="shared" si="135"/>
        <v/>
      </c>
      <c r="AI219" s="41" t="str">
        <f t="shared" si="145"/>
        <v xml:space="preserve"> </v>
      </c>
      <c r="AJ219" s="41" t="str">
        <f t="shared" si="146"/>
        <v/>
      </c>
      <c r="AK219" s="41" t="str">
        <f t="shared" si="136"/>
        <v/>
      </c>
      <c r="AL219" s="41" t="str">
        <f t="shared" si="137"/>
        <v/>
      </c>
      <c r="AM219" s="41" t="str">
        <f t="shared" si="147"/>
        <v/>
      </c>
      <c r="AN219" s="41" t="str">
        <f t="shared" si="148"/>
        <v/>
      </c>
    </row>
    <row r="220" spans="1:73">
      <c r="A220" s="94"/>
      <c r="B220" s="18" t="s">
        <v>151</v>
      </c>
      <c r="C220" s="18"/>
      <c r="D220" s="18"/>
      <c r="E220" s="40"/>
      <c r="F220" s="62">
        <f>SUM(E221:E222)/COUNTA(E221:E222)*10</f>
        <v>10</v>
      </c>
      <c r="G220" s="40"/>
      <c r="H220" s="40">
        <f>SUM(H221:H222)</f>
        <v>0.4</v>
      </c>
      <c r="I220" s="40">
        <f>SUM(I221:I222)</f>
        <v>0.4</v>
      </c>
      <c r="J220" s="56">
        <f>(I220/H220)*10</f>
        <v>10</v>
      </c>
      <c r="K220" s="18"/>
      <c r="L220" s="18"/>
      <c r="M220" s="18"/>
      <c r="N220" s="18"/>
      <c r="O220" s="18"/>
      <c r="P220" s="18"/>
      <c r="Q220" s="40"/>
      <c r="R220" s="40"/>
      <c r="S220" s="40"/>
      <c r="T220" s="40"/>
      <c r="U220" s="40"/>
      <c r="V220" s="40"/>
      <c r="W220" s="40" t="str">
        <f t="shared" si="125"/>
        <v/>
      </c>
      <c r="X220" s="40" t="str">
        <f t="shared" si="126"/>
        <v/>
      </c>
      <c r="Y220" s="40" t="str">
        <f t="shared" si="127"/>
        <v/>
      </c>
      <c r="Z220" s="40" t="str">
        <f t="shared" si="128"/>
        <v/>
      </c>
      <c r="AA220" s="40" t="str">
        <f t="shared" si="129"/>
        <v/>
      </c>
      <c r="AB220" s="40" t="str">
        <f t="shared" si="123"/>
        <v/>
      </c>
      <c r="AC220" s="40" t="str">
        <f t="shared" si="130"/>
        <v/>
      </c>
      <c r="AD220" s="40" t="str">
        <f t="shared" si="131"/>
        <v/>
      </c>
      <c r="AE220" s="40" t="str">
        <f t="shared" si="132"/>
        <v/>
      </c>
      <c r="AF220" s="40" t="str">
        <f t="shared" si="133"/>
        <v/>
      </c>
      <c r="AG220" s="40" t="str">
        <f t="shared" si="134"/>
        <v/>
      </c>
      <c r="AH220" s="40" t="str">
        <f t="shared" si="135"/>
        <v/>
      </c>
      <c r="AI220" s="40" t="str">
        <f t="shared" si="145"/>
        <v xml:space="preserve"> </v>
      </c>
      <c r="AJ220" s="40" t="str">
        <f t="shared" si="146"/>
        <v/>
      </c>
      <c r="AK220" s="40" t="str">
        <f t="shared" si="136"/>
        <v/>
      </c>
      <c r="AL220" s="40" t="str">
        <f t="shared" si="137"/>
        <v/>
      </c>
      <c r="AM220" s="40" t="str">
        <f t="shared" si="147"/>
        <v/>
      </c>
      <c r="AN220" s="40" t="str">
        <f t="shared" si="148"/>
        <v/>
      </c>
    </row>
    <row r="221" spans="1:73">
      <c r="A221" s="95">
        <v>1</v>
      </c>
      <c r="B221" s="19" t="s">
        <v>152</v>
      </c>
      <c r="C221" s="219" t="s">
        <v>459</v>
      </c>
      <c r="D221" s="19" t="str">
        <f>'Self-Assessment'!C226</f>
        <v>Yes</v>
      </c>
      <c r="E221" s="41">
        <f t="shared" ref="E221:E222" si="153">IF(D221="No",0,IF(D221="Yes",1,IF(D221="Partially",0.5,IF(D221="Low Partial", 0.25,IF(D221="High Partial", 0.75," ")))))</f>
        <v>1</v>
      </c>
      <c r="F221" s="57"/>
      <c r="G221" s="41">
        <v>4</v>
      </c>
      <c r="H221" s="41">
        <f t="shared" ref="H221:H222" si="154">IF(G221=1,1.2,IF(G221=2,1,IF(G221=3,0.5,IF(G221=4,0.2,IF(G221=5,0.1,"")))))</f>
        <v>0.2</v>
      </c>
      <c r="I221" s="41">
        <f t="shared" si="139"/>
        <v>0.2</v>
      </c>
      <c r="J221" s="41"/>
      <c r="K221" s="19" t="s">
        <v>212</v>
      </c>
      <c r="L221" s="19" t="s">
        <v>223</v>
      </c>
      <c r="M221" s="19" t="s">
        <v>258</v>
      </c>
      <c r="N221" s="19" t="s">
        <v>222</v>
      </c>
      <c r="O221" s="19"/>
      <c r="P221" s="19"/>
      <c r="Q221" s="41" t="s">
        <v>218</v>
      </c>
      <c r="R221" s="41" t="str">
        <f t="shared" si="140"/>
        <v/>
      </c>
      <c r="S221" s="41" t="str">
        <f t="shared" si="141"/>
        <v/>
      </c>
      <c r="T221" s="41" t="str">
        <f t="shared" si="142"/>
        <v/>
      </c>
      <c r="U221" s="41" t="str">
        <f t="shared" si="143"/>
        <v/>
      </c>
      <c r="V221" s="41" t="str">
        <f t="shared" si="144"/>
        <v>x</v>
      </c>
      <c r="W221" s="41" t="str">
        <f t="shared" si="125"/>
        <v/>
      </c>
      <c r="X221" s="41" t="str">
        <f t="shared" si="126"/>
        <v/>
      </c>
      <c r="Y221" s="41" t="str">
        <f t="shared" si="127"/>
        <v/>
      </c>
      <c r="Z221" s="41" t="str">
        <f t="shared" si="128"/>
        <v/>
      </c>
      <c r="AA221" s="41" t="str">
        <f t="shared" si="129"/>
        <v/>
      </c>
      <c r="AB221" s="41" t="str">
        <f t="shared" si="123"/>
        <v/>
      </c>
      <c r="AC221" s="41" t="str">
        <f t="shared" si="130"/>
        <v/>
      </c>
      <c r="AD221" s="41" t="str">
        <f t="shared" si="131"/>
        <v/>
      </c>
      <c r="AE221" s="41" t="str">
        <f t="shared" si="132"/>
        <v>Resiliency</v>
      </c>
      <c r="AF221" s="41" t="str">
        <f t="shared" si="133"/>
        <v>DR Planning</v>
      </c>
      <c r="AG221" s="41" t="str">
        <f t="shared" si="134"/>
        <v/>
      </c>
      <c r="AH221" s="41" t="str">
        <f t="shared" si="135"/>
        <v/>
      </c>
      <c r="AI221" s="41" t="str">
        <f t="shared" si="145"/>
        <v xml:space="preserve"> </v>
      </c>
      <c r="AJ221" s="41" t="str">
        <f t="shared" si="146"/>
        <v/>
      </c>
      <c r="AK221" s="41" t="str">
        <f t="shared" si="136"/>
        <v/>
      </c>
      <c r="AL221" s="41" t="str">
        <f t="shared" si="137"/>
        <v/>
      </c>
      <c r="AM221" s="41" t="str">
        <f t="shared" si="147"/>
        <v/>
      </c>
      <c r="AN221" s="41" t="str">
        <f t="shared" si="148"/>
        <v/>
      </c>
    </row>
    <row r="222" spans="1:73">
      <c r="A222" s="95">
        <v>1</v>
      </c>
      <c r="B222" s="19" t="s">
        <v>153</v>
      </c>
      <c r="C222" s="219" t="s">
        <v>448</v>
      </c>
      <c r="D222" s="19" t="str">
        <f>'Self-Assessment'!C227</f>
        <v>Yes</v>
      </c>
      <c r="E222" s="41">
        <f t="shared" si="153"/>
        <v>1</v>
      </c>
      <c r="F222" s="57"/>
      <c r="G222" s="41">
        <v>4</v>
      </c>
      <c r="H222" s="41">
        <f t="shared" si="154"/>
        <v>0.2</v>
      </c>
      <c r="I222" s="41">
        <f t="shared" si="139"/>
        <v>0.2</v>
      </c>
      <c r="J222" s="41"/>
      <c r="K222" s="19" t="s">
        <v>13</v>
      </c>
      <c r="L222" s="19" t="s">
        <v>211</v>
      </c>
      <c r="M222" s="19" t="s">
        <v>258</v>
      </c>
      <c r="N222" s="19" t="s">
        <v>213</v>
      </c>
      <c r="O222" s="19"/>
      <c r="P222" s="19"/>
      <c r="Q222" s="41"/>
      <c r="R222" s="41"/>
      <c r="S222" s="41"/>
      <c r="T222" s="41"/>
      <c r="U222" s="41"/>
      <c r="V222" s="41"/>
      <c r="W222" s="41" t="str">
        <f t="shared" si="125"/>
        <v/>
      </c>
      <c r="X222" s="41" t="str">
        <f t="shared" si="126"/>
        <v/>
      </c>
      <c r="Y222" s="41" t="str">
        <f t="shared" si="127"/>
        <v/>
      </c>
      <c r="Z222" s="41" t="str">
        <f t="shared" si="128"/>
        <v/>
      </c>
      <c r="AA222" s="41" t="str">
        <f t="shared" si="129"/>
        <v/>
      </c>
      <c r="AB222" s="41" t="str">
        <f t="shared" si="123"/>
        <v/>
      </c>
      <c r="AC222" s="41" t="str">
        <f t="shared" si="130"/>
        <v/>
      </c>
      <c r="AD222" s="41" t="str">
        <f t="shared" si="131"/>
        <v/>
      </c>
      <c r="AE222" s="41" t="str">
        <f t="shared" si="132"/>
        <v>Governance</v>
      </c>
      <c r="AF222" s="41" t="str">
        <f t="shared" si="133"/>
        <v>Procedure</v>
      </c>
      <c r="AG222" s="41" t="str">
        <f t="shared" si="134"/>
        <v/>
      </c>
      <c r="AH222" s="41" t="str">
        <f t="shared" si="135"/>
        <v/>
      </c>
      <c r="AI222" s="41" t="str">
        <f t="shared" si="145"/>
        <v xml:space="preserve"> </v>
      </c>
      <c r="AJ222" s="41" t="str">
        <f t="shared" si="146"/>
        <v/>
      </c>
      <c r="AK222" s="41" t="str">
        <f t="shared" si="136"/>
        <v/>
      </c>
      <c r="AL222" s="41" t="str">
        <f t="shared" si="137"/>
        <v/>
      </c>
      <c r="AM222" s="41" t="str">
        <f t="shared" si="147"/>
        <v/>
      </c>
      <c r="AN222" s="41" t="str">
        <f t="shared" si="148"/>
        <v/>
      </c>
    </row>
    <row r="223" spans="1:73">
      <c r="A223" s="95"/>
      <c r="B223" s="19"/>
      <c r="C223" s="19"/>
      <c r="D223" s="19"/>
      <c r="E223" s="41"/>
      <c r="F223" s="57"/>
      <c r="G223" s="41"/>
      <c r="H223" s="41"/>
      <c r="I223" s="41"/>
      <c r="J223" s="41"/>
      <c r="K223" s="19"/>
      <c r="L223" s="19"/>
      <c r="M223" s="19"/>
      <c r="N223" s="19"/>
      <c r="O223" s="19"/>
      <c r="P223" s="19"/>
      <c r="Q223" s="41"/>
      <c r="R223" s="41"/>
      <c r="S223" s="41"/>
      <c r="T223" s="41"/>
      <c r="U223" s="41"/>
      <c r="V223" s="41"/>
      <c r="W223" s="41" t="str">
        <f t="shared" si="125"/>
        <v/>
      </c>
      <c r="X223" s="41" t="str">
        <f t="shared" si="126"/>
        <v/>
      </c>
      <c r="Y223" s="41" t="str">
        <f t="shared" si="127"/>
        <v/>
      </c>
      <c r="Z223" s="41" t="str">
        <f t="shared" si="128"/>
        <v/>
      </c>
      <c r="AA223" s="41" t="str">
        <f t="shared" si="129"/>
        <v/>
      </c>
      <c r="AB223" s="41" t="str">
        <f t="shared" si="123"/>
        <v/>
      </c>
      <c r="AC223" s="41" t="str">
        <f t="shared" si="130"/>
        <v/>
      </c>
      <c r="AD223" s="41" t="str">
        <f t="shared" si="131"/>
        <v/>
      </c>
      <c r="AE223" s="41" t="str">
        <f t="shared" si="132"/>
        <v/>
      </c>
      <c r="AF223" s="41" t="str">
        <f t="shared" si="133"/>
        <v/>
      </c>
      <c r="AG223" s="41" t="str">
        <f t="shared" si="134"/>
        <v/>
      </c>
      <c r="AH223" s="41" t="str">
        <f t="shared" si="135"/>
        <v/>
      </c>
      <c r="AI223" s="41" t="str">
        <f t="shared" si="145"/>
        <v xml:space="preserve"> </v>
      </c>
      <c r="AJ223" s="41" t="str">
        <f t="shared" si="146"/>
        <v/>
      </c>
      <c r="AK223" s="41" t="str">
        <f t="shared" si="136"/>
        <v/>
      </c>
      <c r="AL223" s="41" t="str">
        <f t="shared" si="137"/>
        <v/>
      </c>
      <c r="AM223" s="41" t="str">
        <f t="shared" si="147"/>
        <v/>
      </c>
      <c r="AN223" s="41" t="str">
        <f t="shared" si="148"/>
        <v/>
      </c>
      <c r="BJ223" s="20"/>
      <c r="BK223" s="20"/>
      <c r="BL223" s="20"/>
      <c r="BM223" s="20"/>
    </row>
    <row r="224" spans="1:73">
      <c r="A224" s="42"/>
      <c r="B224" s="6"/>
      <c r="C224" s="6"/>
      <c r="D224" s="6"/>
      <c r="E224" s="42"/>
      <c r="F224" s="58"/>
      <c r="G224" s="42"/>
      <c r="H224" s="42"/>
      <c r="I224" s="42"/>
      <c r="J224" s="42"/>
      <c r="K224" s="6"/>
      <c r="L224" s="6"/>
      <c r="M224" s="6"/>
      <c r="N224" s="6"/>
      <c r="O224" s="6"/>
      <c r="P224" s="6"/>
      <c r="Q224" s="42"/>
      <c r="R224" s="42"/>
      <c r="S224" s="42"/>
      <c r="T224" s="42"/>
      <c r="U224" s="42"/>
      <c r="V224" s="42"/>
      <c r="W224" s="42"/>
      <c r="X224" s="42"/>
      <c r="Y224" s="42" t="str">
        <f t="shared" si="127"/>
        <v/>
      </c>
      <c r="Z224" s="42" t="str">
        <f t="shared" si="128"/>
        <v/>
      </c>
      <c r="AA224" s="42"/>
      <c r="AB224" s="42"/>
      <c r="AC224" s="42" t="str">
        <f t="shared" si="130"/>
        <v/>
      </c>
      <c r="AD224" s="42" t="str">
        <f t="shared" si="131"/>
        <v/>
      </c>
      <c r="AE224" s="42"/>
      <c r="AF224" s="42"/>
      <c r="AG224" s="42"/>
      <c r="AH224" s="42"/>
      <c r="AI224" s="42"/>
      <c r="AJ224" s="42"/>
      <c r="AK224" s="42"/>
      <c r="AL224" s="42"/>
      <c r="AM224" s="42"/>
      <c r="AN224" s="42"/>
      <c r="BJ224" s="20"/>
      <c r="BK224" s="20"/>
      <c r="BL224" s="20"/>
      <c r="BM224" s="20"/>
      <c r="BO224" s="20"/>
      <c r="BP224" s="20"/>
      <c r="BQ224" s="20"/>
      <c r="BR224" s="20"/>
      <c r="BS224" s="20"/>
      <c r="BT224" s="20"/>
      <c r="BU224" s="20"/>
    </row>
    <row r="225" spans="1:76">
      <c r="A225" s="96">
        <v>1</v>
      </c>
      <c r="B225" s="7" t="s">
        <v>154</v>
      </c>
      <c r="C225" s="7"/>
      <c r="D225" s="7" t="str">
        <f>'Self-Assessment'!C230</f>
        <v>Yes</v>
      </c>
      <c r="E225" s="59">
        <f t="shared" ref="E225" si="155">IF(D225="No",0,IF(D225="Yes",1,IF(D225="Partially",0.5,IF(D225="Low Partial", 0.25,IF(D225="High Partial", 0.75," ")))))</f>
        <v>1</v>
      </c>
      <c r="F225" s="59"/>
      <c r="G225" s="43">
        <v>5</v>
      </c>
      <c r="H225" s="43">
        <f t="shared" ref="H225" si="156">IF(G225=1,1,IF(G225=2,0.8,IF(G225=3,0.6,IF(G225=4,0.4,IF(G225=5,0.2,"")))))</f>
        <v>0.2</v>
      </c>
      <c r="I225" s="43">
        <f t="shared" ref="I225" si="157">E225*H225</f>
        <v>0.2</v>
      </c>
      <c r="J225" s="43"/>
      <c r="K225" s="7"/>
      <c r="L225" s="7"/>
      <c r="M225" s="7"/>
      <c r="N225" s="7"/>
      <c r="O225" s="7"/>
      <c r="P225" s="7"/>
      <c r="Q225" s="43"/>
      <c r="R225" s="43"/>
      <c r="S225" s="43"/>
      <c r="T225" s="43"/>
      <c r="U225" s="43"/>
      <c r="V225" s="43"/>
      <c r="W225" s="43"/>
      <c r="X225" s="43"/>
      <c r="Y225" s="43" t="str">
        <f t="shared" si="127"/>
        <v/>
      </c>
      <c r="Z225" s="43" t="str">
        <f t="shared" si="128"/>
        <v/>
      </c>
      <c r="AA225" s="43"/>
      <c r="AB225" s="43"/>
      <c r="AC225" s="43" t="str">
        <f t="shared" si="130"/>
        <v/>
      </c>
      <c r="AD225" s="43" t="str">
        <f t="shared" si="131"/>
        <v/>
      </c>
      <c r="AE225" s="43"/>
      <c r="AF225" s="43"/>
      <c r="AG225" s="43"/>
      <c r="AH225" s="43"/>
      <c r="AI225" s="43"/>
      <c r="AJ225" s="43"/>
      <c r="AK225" s="43"/>
      <c r="AL225" s="43"/>
      <c r="AM225" s="43"/>
      <c r="AN225" s="43"/>
      <c r="AP225" s="20"/>
      <c r="AQ225" s="20"/>
      <c r="AR225" s="20"/>
      <c r="AS225" s="20"/>
      <c r="AT225" s="20"/>
      <c r="AU225" s="20"/>
      <c r="AW225" s="20"/>
      <c r="AX225" s="20"/>
      <c r="AY225" s="20"/>
      <c r="AZ225" s="20"/>
      <c r="BA225" s="20"/>
      <c r="BO225" s="20"/>
      <c r="BP225" s="20"/>
      <c r="BQ225" s="20"/>
      <c r="BR225" s="20"/>
      <c r="BS225" s="20"/>
      <c r="BT225" s="20"/>
      <c r="BU225" s="20"/>
      <c r="BW225" s="20"/>
      <c r="BX225" s="20"/>
    </row>
    <row r="226" spans="1:76" s="20" customFormat="1">
      <c r="A226" s="102"/>
      <c r="B226" s="82"/>
      <c r="C226" s="82"/>
      <c r="D226" s="82"/>
      <c r="E226" s="103"/>
      <c r="F226" s="103"/>
      <c r="G226" s="104"/>
      <c r="H226" s="104"/>
      <c r="I226" s="104"/>
      <c r="J226" s="104"/>
      <c r="K226" s="82"/>
      <c r="L226" s="82"/>
      <c r="M226" s="82"/>
      <c r="N226" s="82"/>
      <c r="O226" s="82"/>
      <c r="P226" s="82"/>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BJ226"/>
      <c r="BK226"/>
      <c r="BL226"/>
      <c r="BM226"/>
      <c r="BO226"/>
      <c r="BP226"/>
      <c r="BQ226"/>
      <c r="BR226"/>
      <c r="BS226"/>
      <c r="BT226"/>
      <c r="BU226"/>
    </row>
    <row r="227" spans="1:76" s="20" customFormat="1">
      <c r="A227" s="105"/>
      <c r="B227" s="108" t="s">
        <v>268</v>
      </c>
      <c r="C227" s="108"/>
      <c r="D227" s="106"/>
      <c r="E227" s="107"/>
      <c r="F227" s="103"/>
      <c r="G227" s="104"/>
      <c r="H227" s="104"/>
      <c r="I227" s="104"/>
      <c r="J227" s="104"/>
      <c r="K227" s="82"/>
      <c r="L227" s="82"/>
      <c r="M227" s="82"/>
      <c r="N227" s="82"/>
      <c r="O227" s="82"/>
      <c r="P227" s="82"/>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P227"/>
      <c r="AQ227"/>
      <c r="AR227"/>
      <c r="AS227"/>
      <c r="AT227"/>
      <c r="AU227"/>
      <c r="AW227"/>
      <c r="AX227"/>
      <c r="AY227"/>
      <c r="AZ227"/>
      <c r="BA227"/>
      <c r="BJ227"/>
      <c r="BK227"/>
      <c r="BL227"/>
      <c r="BM227"/>
      <c r="BO227"/>
      <c r="BP227"/>
      <c r="BQ227"/>
      <c r="BR227"/>
      <c r="BS227"/>
      <c r="BT227"/>
      <c r="BU227"/>
      <c r="BW227"/>
      <c r="BX227"/>
    </row>
    <row r="228" spans="1:76">
      <c r="A228" s="24" t="s">
        <v>187</v>
      </c>
      <c r="B228" t="s">
        <v>266</v>
      </c>
      <c r="C228" t="s">
        <v>540</v>
      </c>
      <c r="D228" t="s">
        <v>185</v>
      </c>
      <c r="E228" t="s">
        <v>267</v>
      </c>
    </row>
    <row r="229" spans="1:76">
      <c r="A229" s="23">
        <v>1</v>
      </c>
      <c r="B229" s="2" t="s">
        <v>316</v>
      </c>
      <c r="C229" s="2"/>
      <c r="D229" s="2" t="str">
        <f>$D$4</f>
        <v>Partially</v>
      </c>
      <c r="E229" s="2" t="s">
        <v>4</v>
      </c>
    </row>
    <row r="230" spans="1:76">
      <c r="A230" s="23">
        <v>1</v>
      </c>
      <c r="B230" s="2" t="s">
        <v>317</v>
      </c>
      <c r="C230" s="2"/>
      <c r="D230" s="2" t="str">
        <f>$D$5</f>
        <v>Yes</v>
      </c>
      <c r="E230" s="2" t="s">
        <v>4</v>
      </c>
    </row>
    <row r="231" spans="1:76">
      <c r="A231" s="204">
        <v>3</v>
      </c>
      <c r="B231" s="202" t="s">
        <v>318</v>
      </c>
      <c r="C231" s="202"/>
      <c r="D231" s="2" t="str">
        <f>$D$6</f>
        <v>Yes</v>
      </c>
      <c r="E231" s="2" t="s">
        <v>4</v>
      </c>
    </row>
    <row r="232" spans="1:76">
      <c r="A232" s="23">
        <v>5</v>
      </c>
      <c r="B232" s="3" t="s">
        <v>319</v>
      </c>
      <c r="C232" s="3"/>
      <c r="D232" s="3" t="str">
        <f>$D$7</f>
        <v>Partially</v>
      </c>
      <c r="E232" s="2" t="s">
        <v>4</v>
      </c>
    </row>
    <row r="233" spans="1:76">
      <c r="A233" s="23">
        <v>3</v>
      </c>
      <c r="B233" s="2" t="s">
        <v>320</v>
      </c>
      <c r="C233" s="2"/>
      <c r="D233" s="2" t="str">
        <f>$D$10</f>
        <v>Partially</v>
      </c>
      <c r="E233" s="2" t="s">
        <v>4</v>
      </c>
    </row>
    <row r="234" spans="1:76">
      <c r="A234" s="204">
        <v>4</v>
      </c>
      <c r="B234" s="202" t="s">
        <v>321</v>
      </c>
      <c r="C234" s="202"/>
      <c r="D234" s="2" t="str">
        <f>$D$11</f>
        <v>Partially</v>
      </c>
      <c r="E234" s="2" t="s">
        <v>4</v>
      </c>
    </row>
    <row r="235" spans="1:76">
      <c r="A235" s="23">
        <v>2</v>
      </c>
      <c r="B235" s="2" t="s">
        <v>322</v>
      </c>
      <c r="C235" s="2"/>
      <c r="D235" s="2" t="str">
        <f>$D$12</f>
        <v>Partially</v>
      </c>
      <c r="E235" s="2" t="s">
        <v>4</v>
      </c>
    </row>
    <row r="236" spans="1:76">
      <c r="A236" s="23">
        <v>3</v>
      </c>
      <c r="B236" s="2" t="s">
        <v>323</v>
      </c>
      <c r="C236" s="2"/>
      <c r="D236" s="2" t="str">
        <f>$D$13</f>
        <v>No</v>
      </c>
      <c r="E236" s="2" t="s">
        <v>4</v>
      </c>
    </row>
    <row r="237" spans="1:76">
      <c r="A237" s="204">
        <v>1</v>
      </c>
      <c r="B237" s="200" t="s">
        <v>324</v>
      </c>
      <c r="C237" s="200"/>
      <c r="D237" s="3" t="str">
        <f>$D$16</f>
        <v>Yes</v>
      </c>
      <c r="E237" s="2" t="s">
        <v>4</v>
      </c>
    </row>
    <row r="238" spans="1:76">
      <c r="A238" s="204">
        <v>4</v>
      </c>
      <c r="B238" s="200" t="s">
        <v>325</v>
      </c>
      <c r="C238" s="200"/>
      <c r="D238" s="3" t="str">
        <f>$D$17</f>
        <v>No</v>
      </c>
      <c r="E238" s="2" t="s">
        <v>4</v>
      </c>
    </row>
    <row r="239" spans="1:76">
      <c r="A239" s="204">
        <v>2</v>
      </c>
      <c r="B239" s="202" t="s">
        <v>326</v>
      </c>
      <c r="C239" s="202"/>
      <c r="D239" s="2" t="str">
        <f>$D$18</f>
        <v>No</v>
      </c>
      <c r="E239" s="2" t="s">
        <v>4</v>
      </c>
    </row>
    <row r="240" spans="1:76">
      <c r="A240" s="23">
        <v>1</v>
      </c>
      <c r="B240" s="2" t="s">
        <v>327</v>
      </c>
      <c r="C240" s="2"/>
      <c r="D240" s="2" t="str">
        <f>$D$19</f>
        <v>No</v>
      </c>
      <c r="E240" s="2" t="s">
        <v>4</v>
      </c>
    </row>
    <row r="241" spans="1:5">
      <c r="A241" s="23">
        <v>3</v>
      </c>
      <c r="B241" s="2" t="s">
        <v>460</v>
      </c>
      <c r="C241" s="2"/>
      <c r="D241" s="2" t="str">
        <f>$D$20</f>
        <v>No</v>
      </c>
      <c r="E241" s="2" t="s">
        <v>4</v>
      </c>
    </row>
    <row r="242" spans="1:5">
      <c r="A242" s="23">
        <v>3</v>
      </c>
      <c r="B242" s="2" t="s">
        <v>328</v>
      </c>
      <c r="C242" s="2"/>
      <c r="D242" s="2" t="str">
        <f>$D$21</f>
        <v>No</v>
      </c>
      <c r="E242" s="2" t="s">
        <v>4</v>
      </c>
    </row>
    <row r="243" spans="1:5">
      <c r="A243" s="23">
        <v>1</v>
      </c>
      <c r="B243" s="2" t="s">
        <v>329</v>
      </c>
      <c r="C243" s="2"/>
      <c r="D243" s="2" t="str">
        <f>$D$24</f>
        <v>Yes</v>
      </c>
      <c r="E243" s="2" t="s">
        <v>4</v>
      </c>
    </row>
    <row r="244" spans="1:5">
      <c r="A244" s="204">
        <v>4</v>
      </c>
      <c r="B244" s="202" t="s">
        <v>330</v>
      </c>
      <c r="C244" s="202"/>
      <c r="D244" s="2" t="str">
        <f>$D$25</f>
        <v>High Partial</v>
      </c>
      <c r="E244" s="2" t="s">
        <v>4</v>
      </c>
    </row>
    <row r="245" spans="1:5">
      <c r="A245" s="23">
        <v>2</v>
      </c>
      <c r="B245" s="2" t="s">
        <v>331</v>
      </c>
      <c r="C245" s="2"/>
      <c r="D245" s="2" t="str">
        <f>$D$26</f>
        <v>Yes</v>
      </c>
      <c r="E245" s="2" t="s">
        <v>4</v>
      </c>
    </row>
    <row r="246" spans="1:5">
      <c r="A246" s="23">
        <v>3</v>
      </c>
      <c r="B246" s="3" t="s">
        <v>461</v>
      </c>
      <c r="C246" s="3"/>
      <c r="D246" s="3" t="str">
        <f>$D$27</f>
        <v>Yes</v>
      </c>
      <c r="E246" s="2" t="s">
        <v>4</v>
      </c>
    </row>
    <row r="247" spans="1:5">
      <c r="A247" s="23">
        <v>2</v>
      </c>
      <c r="B247" s="2" t="s">
        <v>332</v>
      </c>
      <c r="C247" s="2"/>
      <c r="D247" s="2" t="str">
        <f>$D$28</f>
        <v>High Partial</v>
      </c>
      <c r="E247" s="2" t="s">
        <v>4</v>
      </c>
    </row>
    <row r="248" spans="1:5">
      <c r="A248" s="23">
        <v>2</v>
      </c>
      <c r="B248" s="3" t="s">
        <v>333</v>
      </c>
      <c r="C248" s="3"/>
      <c r="D248" s="3" t="str">
        <f>$D$29</f>
        <v>Yes</v>
      </c>
      <c r="E248" s="2" t="s">
        <v>4</v>
      </c>
    </row>
    <row r="249" spans="1:5">
      <c r="A249" s="23">
        <v>3</v>
      </c>
      <c r="B249" s="2" t="s">
        <v>334</v>
      </c>
      <c r="C249" s="2"/>
      <c r="D249" s="2" t="str">
        <f>$D$30</f>
        <v>High Partial</v>
      </c>
      <c r="E249" s="2" t="s">
        <v>4</v>
      </c>
    </row>
    <row r="250" spans="1:5">
      <c r="A250" s="204">
        <v>4</v>
      </c>
      <c r="B250" s="200" t="s">
        <v>335</v>
      </c>
      <c r="C250" s="200"/>
      <c r="D250" s="3" t="str">
        <f>$D$31</f>
        <v>No</v>
      </c>
      <c r="E250" s="2" t="s">
        <v>4</v>
      </c>
    </row>
    <row r="251" spans="1:5">
      <c r="A251" s="204">
        <v>4</v>
      </c>
      <c r="B251" s="202" t="s">
        <v>336</v>
      </c>
      <c r="C251" s="202"/>
      <c r="D251" s="2" t="str">
        <f>$D$32</f>
        <v>Partially</v>
      </c>
      <c r="E251" s="2" t="s">
        <v>4</v>
      </c>
    </row>
    <row r="252" spans="1:5">
      <c r="A252" s="204">
        <v>4</v>
      </c>
      <c r="B252" s="200" t="s">
        <v>337</v>
      </c>
      <c r="C252" s="200"/>
      <c r="D252" s="3" t="str">
        <f>$D$33</f>
        <v>Partially</v>
      </c>
      <c r="E252" s="2" t="s">
        <v>4</v>
      </c>
    </row>
    <row r="253" spans="1:5">
      <c r="A253" s="23">
        <v>4</v>
      </c>
      <c r="B253" s="2" t="s">
        <v>338</v>
      </c>
      <c r="C253" s="2"/>
      <c r="D253" s="2" t="str">
        <f>$D$34</f>
        <v>Partially</v>
      </c>
      <c r="E253" s="2" t="s">
        <v>4</v>
      </c>
    </row>
    <row r="254" spans="1:5">
      <c r="A254" s="23">
        <v>3</v>
      </c>
      <c r="B254" s="3" t="s">
        <v>339</v>
      </c>
      <c r="C254" s="3"/>
      <c r="D254" s="3" t="str">
        <f>$D$35</f>
        <v>Partially</v>
      </c>
      <c r="E254" s="2" t="s">
        <v>4</v>
      </c>
    </row>
    <row r="255" spans="1:5">
      <c r="A255" s="23">
        <v>3</v>
      </c>
      <c r="B255" s="3" t="s">
        <v>340</v>
      </c>
      <c r="C255" s="3"/>
      <c r="D255" s="3" t="str">
        <f>$D$36</f>
        <v>Partially</v>
      </c>
      <c r="E255" s="2" t="s">
        <v>4</v>
      </c>
    </row>
    <row r="256" spans="1:5">
      <c r="A256" s="23">
        <v>2</v>
      </c>
      <c r="B256" s="3" t="s">
        <v>341</v>
      </c>
      <c r="C256" s="3"/>
      <c r="D256" s="3" t="str">
        <f>$D$37</f>
        <v>Partially</v>
      </c>
      <c r="E256" s="2" t="s">
        <v>4</v>
      </c>
    </row>
    <row r="257" spans="1:5">
      <c r="A257" s="204">
        <v>2</v>
      </c>
      <c r="B257" s="200" t="s">
        <v>342</v>
      </c>
      <c r="C257" s="200"/>
      <c r="D257" s="3" t="str">
        <f>$D$40</f>
        <v>Partially</v>
      </c>
      <c r="E257" s="2" t="s">
        <v>4</v>
      </c>
    </row>
    <row r="258" spans="1:5">
      <c r="A258" s="23">
        <v>4</v>
      </c>
      <c r="B258" s="2" t="s">
        <v>343</v>
      </c>
      <c r="C258" s="2"/>
      <c r="D258" s="2" t="str">
        <f>$D$41</f>
        <v>Partially</v>
      </c>
      <c r="E258" s="2" t="s">
        <v>4</v>
      </c>
    </row>
    <row r="259" spans="1:5">
      <c r="A259" s="204">
        <v>2</v>
      </c>
      <c r="B259" s="200" t="s">
        <v>344</v>
      </c>
      <c r="C259" s="200"/>
      <c r="D259" s="3" t="str">
        <f>$D$42</f>
        <v>No</v>
      </c>
      <c r="E259" s="2" t="s">
        <v>4</v>
      </c>
    </row>
    <row r="260" spans="1:5">
      <c r="A260" s="204">
        <v>2</v>
      </c>
      <c r="B260" s="202" t="s">
        <v>484</v>
      </c>
      <c r="C260" s="202"/>
      <c r="D260" s="2" t="str">
        <f>$D$43</f>
        <v>No</v>
      </c>
      <c r="E260" s="2" t="s">
        <v>4</v>
      </c>
    </row>
    <row r="261" spans="1:5">
      <c r="A261" s="23">
        <v>2</v>
      </c>
      <c r="B261" s="2" t="s">
        <v>345</v>
      </c>
      <c r="C261" s="2"/>
      <c r="D261" s="2" t="str">
        <f>$D$44</f>
        <v>No</v>
      </c>
      <c r="E261" s="2" t="s">
        <v>4</v>
      </c>
    </row>
    <row r="262" spans="1:5">
      <c r="A262" s="204">
        <v>4</v>
      </c>
      <c r="B262" s="202" t="s">
        <v>346</v>
      </c>
      <c r="C262" s="202"/>
      <c r="D262" s="2" t="str">
        <f>$D$45</f>
        <v>No</v>
      </c>
      <c r="E262" s="2" t="s">
        <v>4</v>
      </c>
    </row>
    <row r="263" spans="1:5">
      <c r="A263" s="204">
        <v>3</v>
      </c>
      <c r="B263" s="200" t="s">
        <v>462</v>
      </c>
      <c r="C263" s="200"/>
      <c r="D263" s="3" t="str">
        <f>$D$46</f>
        <v>Partially</v>
      </c>
      <c r="E263" s="2" t="s">
        <v>4</v>
      </c>
    </row>
    <row r="264" spans="1:5">
      <c r="A264" s="204">
        <v>5</v>
      </c>
      <c r="B264" s="200" t="s">
        <v>463</v>
      </c>
      <c r="C264" s="200"/>
      <c r="D264" s="3" t="str">
        <f>$D$47</f>
        <v>Partially</v>
      </c>
      <c r="E264" s="2" t="s">
        <v>4</v>
      </c>
    </row>
    <row r="265" spans="1:5">
      <c r="A265" s="204">
        <v>4</v>
      </c>
      <c r="B265" s="202" t="s">
        <v>347</v>
      </c>
      <c r="C265" s="202"/>
      <c r="D265" s="2" t="str">
        <f>$D$48</f>
        <v>Yes</v>
      </c>
      <c r="E265" s="2" t="s">
        <v>4</v>
      </c>
    </row>
    <row r="266" spans="1:5">
      <c r="A266" s="31">
        <v>1</v>
      </c>
      <c r="B266" s="4" t="s">
        <v>348</v>
      </c>
      <c r="C266" s="4"/>
      <c r="D266" s="4" t="str">
        <f>$D$52</f>
        <v>Yes</v>
      </c>
      <c r="E266" s="4" t="s">
        <v>40</v>
      </c>
    </row>
    <row r="267" spans="1:5">
      <c r="A267" s="31">
        <v>1</v>
      </c>
      <c r="B267" s="4" t="s">
        <v>349</v>
      </c>
      <c r="C267" s="4"/>
      <c r="D267" s="4" t="str">
        <f>$D$53</f>
        <v>Yes</v>
      </c>
      <c r="E267" s="4" t="s">
        <v>40</v>
      </c>
    </row>
    <row r="268" spans="1:5">
      <c r="A268" s="31">
        <v>1</v>
      </c>
      <c r="B268" s="4" t="s">
        <v>464</v>
      </c>
      <c r="C268" s="4"/>
      <c r="D268" s="4" t="str">
        <f>$D$54</f>
        <v>Yes</v>
      </c>
      <c r="E268" s="4" t="s">
        <v>40</v>
      </c>
    </row>
    <row r="269" spans="1:5">
      <c r="A269" s="31">
        <v>2</v>
      </c>
      <c r="B269" s="4" t="s">
        <v>350</v>
      </c>
      <c r="C269" s="4"/>
      <c r="D269" s="4" t="str">
        <f>$D$55</f>
        <v>Yes</v>
      </c>
      <c r="E269" s="4" t="s">
        <v>40</v>
      </c>
    </row>
    <row r="270" spans="1:5">
      <c r="A270" s="31">
        <v>2</v>
      </c>
      <c r="B270" s="4" t="s">
        <v>351</v>
      </c>
      <c r="C270" s="4"/>
      <c r="D270" s="4" t="str">
        <f>$D$56</f>
        <v>Yes</v>
      </c>
      <c r="E270" s="4" t="s">
        <v>40</v>
      </c>
    </row>
    <row r="271" spans="1:5">
      <c r="A271" s="31">
        <v>2</v>
      </c>
      <c r="B271" s="4" t="s">
        <v>352</v>
      </c>
      <c r="C271" s="4"/>
      <c r="D271" s="4" t="str">
        <f>$D$57</f>
        <v>Yes</v>
      </c>
      <c r="E271" s="4" t="s">
        <v>40</v>
      </c>
    </row>
    <row r="272" spans="1:5">
      <c r="A272" s="31">
        <v>2</v>
      </c>
      <c r="B272" s="4" t="s">
        <v>353</v>
      </c>
      <c r="C272" s="4"/>
      <c r="D272" s="4" t="str">
        <f>$D$58</f>
        <v>Yes</v>
      </c>
      <c r="E272" s="4" t="s">
        <v>40</v>
      </c>
    </row>
    <row r="273" spans="1:5">
      <c r="A273" s="205">
        <v>3</v>
      </c>
      <c r="B273" s="201" t="s">
        <v>354</v>
      </c>
      <c r="C273" s="201"/>
      <c r="D273" s="4" t="str">
        <f>$D$59</f>
        <v>Yes</v>
      </c>
      <c r="E273" s="4" t="s">
        <v>40</v>
      </c>
    </row>
    <row r="274" spans="1:5">
      <c r="A274" s="205">
        <v>3</v>
      </c>
      <c r="B274" s="201" t="s">
        <v>355</v>
      </c>
      <c r="C274" s="201"/>
      <c r="D274" s="4" t="str">
        <f>$D$60</f>
        <v>No</v>
      </c>
      <c r="E274" s="4" t="s">
        <v>40</v>
      </c>
    </row>
    <row r="275" spans="1:5">
      <c r="A275" s="31">
        <v>1</v>
      </c>
      <c r="B275" s="4" t="s">
        <v>356</v>
      </c>
      <c r="C275" s="4"/>
      <c r="D275" s="4" t="str">
        <f>$D$63</f>
        <v>Yes</v>
      </c>
      <c r="E275" s="4" t="s">
        <v>40</v>
      </c>
    </row>
    <row r="276" spans="1:5">
      <c r="A276" s="205">
        <v>2</v>
      </c>
      <c r="B276" s="201" t="s">
        <v>357</v>
      </c>
      <c r="C276" s="201"/>
      <c r="D276" s="4" t="str">
        <f>$D$64</f>
        <v>Yes</v>
      </c>
      <c r="E276" s="4" t="s">
        <v>40</v>
      </c>
    </row>
    <row r="277" spans="1:5">
      <c r="A277" s="205">
        <v>3</v>
      </c>
      <c r="B277" s="201" t="s">
        <v>358</v>
      </c>
      <c r="C277" s="201"/>
      <c r="D277" s="4" t="str">
        <f>$D$65</f>
        <v>Yes</v>
      </c>
      <c r="E277" s="4" t="s">
        <v>40</v>
      </c>
    </row>
    <row r="278" spans="1:5">
      <c r="A278" s="31">
        <v>1</v>
      </c>
      <c r="B278" s="4" t="s">
        <v>359</v>
      </c>
      <c r="C278" s="4"/>
      <c r="D278" s="4" t="str">
        <f>$D$68</f>
        <v>Partially</v>
      </c>
      <c r="E278" s="4" t="s">
        <v>40</v>
      </c>
    </row>
    <row r="279" spans="1:5">
      <c r="A279" s="31">
        <v>1</v>
      </c>
      <c r="B279" s="4" t="s">
        <v>465</v>
      </c>
      <c r="C279" s="4"/>
      <c r="D279" s="4" t="str">
        <f>$D$69</f>
        <v>No</v>
      </c>
      <c r="E279" s="4" t="s">
        <v>40</v>
      </c>
    </row>
    <row r="280" spans="1:5">
      <c r="A280" s="31">
        <v>1</v>
      </c>
      <c r="B280" s="4" t="s">
        <v>466</v>
      </c>
      <c r="C280" s="4"/>
      <c r="D280" s="4" t="str">
        <f>$D$70</f>
        <v>Yes</v>
      </c>
      <c r="E280" s="4" t="s">
        <v>40</v>
      </c>
    </row>
    <row r="281" spans="1:5">
      <c r="A281" s="31">
        <v>1</v>
      </c>
      <c r="B281" s="4" t="s">
        <v>467</v>
      </c>
      <c r="C281" s="4"/>
      <c r="D281" s="4" t="str">
        <f>$D$71</f>
        <v>No</v>
      </c>
      <c r="E281" s="4" t="s">
        <v>40</v>
      </c>
    </row>
    <row r="282" spans="1:5">
      <c r="A282" s="31">
        <v>1</v>
      </c>
      <c r="B282" s="4" t="s">
        <v>360</v>
      </c>
      <c r="C282" s="4"/>
      <c r="D282" s="4" t="str">
        <f>$D$72</f>
        <v>Yes</v>
      </c>
      <c r="E282" s="4" t="s">
        <v>40</v>
      </c>
    </row>
    <row r="283" spans="1:5">
      <c r="A283" s="205">
        <v>2</v>
      </c>
      <c r="B283" s="201" t="s">
        <v>361</v>
      </c>
      <c r="C283" s="201"/>
      <c r="D283" s="4" t="str">
        <f>$D$73</f>
        <v>Yes</v>
      </c>
      <c r="E283" s="4" t="s">
        <v>40</v>
      </c>
    </row>
    <row r="284" spans="1:5">
      <c r="A284" s="31">
        <v>4</v>
      </c>
      <c r="B284" s="4" t="s">
        <v>362</v>
      </c>
      <c r="C284" s="4"/>
      <c r="D284" s="4" t="str">
        <f>$D$74</f>
        <v>Yes</v>
      </c>
      <c r="E284" s="4" t="s">
        <v>40</v>
      </c>
    </row>
    <row r="285" spans="1:5">
      <c r="A285" s="205">
        <v>2</v>
      </c>
      <c r="B285" s="201" t="s">
        <v>363</v>
      </c>
      <c r="C285" s="201"/>
      <c r="D285" s="4" t="str">
        <f>$D$75</f>
        <v>Yes</v>
      </c>
      <c r="E285" s="4" t="s">
        <v>40</v>
      </c>
    </row>
    <row r="286" spans="1:5">
      <c r="A286" s="205">
        <v>3</v>
      </c>
      <c r="B286" s="201" t="s">
        <v>364</v>
      </c>
      <c r="C286" s="201"/>
      <c r="D286" s="4" t="str">
        <f>$D$76</f>
        <v>Yes</v>
      </c>
      <c r="E286" s="4" t="s">
        <v>40</v>
      </c>
    </row>
    <row r="287" spans="1:5">
      <c r="A287" s="205">
        <v>4</v>
      </c>
      <c r="B287" s="201" t="s">
        <v>365</v>
      </c>
      <c r="C287" s="201"/>
      <c r="D287" s="4" t="str">
        <f>$D$77</f>
        <v>Yes</v>
      </c>
      <c r="E287" s="4" t="s">
        <v>40</v>
      </c>
    </row>
    <row r="288" spans="1:5">
      <c r="A288" s="31">
        <v>4</v>
      </c>
      <c r="B288" s="4" t="s">
        <v>366</v>
      </c>
      <c r="C288" s="4"/>
      <c r="D288" s="4" t="str">
        <f>$D$78</f>
        <v>Yes</v>
      </c>
      <c r="E288" s="4" t="s">
        <v>40</v>
      </c>
    </row>
    <row r="289" spans="1:5">
      <c r="A289" s="205">
        <v>4</v>
      </c>
      <c r="B289" s="201" t="s">
        <v>367</v>
      </c>
      <c r="C289" s="201"/>
      <c r="D289" s="4" t="str">
        <f>$D$79</f>
        <v>Yes</v>
      </c>
      <c r="E289" s="4" t="s">
        <v>40</v>
      </c>
    </row>
    <row r="290" spans="1:5">
      <c r="A290" s="31">
        <v>1</v>
      </c>
      <c r="B290" s="4" t="s">
        <v>368</v>
      </c>
      <c r="C290" s="4"/>
      <c r="D290" s="4" t="str">
        <f>$D$80</f>
        <v>Yes</v>
      </c>
      <c r="E290" s="4" t="s">
        <v>40</v>
      </c>
    </row>
    <row r="291" spans="1:5">
      <c r="A291" s="205">
        <v>4</v>
      </c>
      <c r="B291" s="201" t="s">
        <v>369</v>
      </c>
      <c r="C291" s="201"/>
      <c r="D291" s="4" t="str">
        <f>$D$81</f>
        <v>Yes</v>
      </c>
      <c r="E291" s="4" t="s">
        <v>40</v>
      </c>
    </row>
    <row r="292" spans="1:5">
      <c r="A292" s="31">
        <v>4</v>
      </c>
      <c r="B292" s="4" t="s">
        <v>370</v>
      </c>
      <c r="C292" s="4"/>
      <c r="D292" s="4" t="str">
        <f>$D$82</f>
        <v>Yes</v>
      </c>
      <c r="E292" s="4" t="s">
        <v>40</v>
      </c>
    </row>
    <row r="293" spans="1:5">
      <c r="A293" s="31">
        <v>2</v>
      </c>
      <c r="B293" s="4" t="s">
        <v>468</v>
      </c>
      <c r="C293" s="4"/>
      <c r="D293" s="4" t="str">
        <f>$D$83</f>
        <v>Yes</v>
      </c>
      <c r="E293" s="4" t="s">
        <v>40</v>
      </c>
    </row>
    <row r="294" spans="1:5">
      <c r="A294" s="205">
        <v>4</v>
      </c>
      <c r="B294" s="201" t="s">
        <v>371</v>
      </c>
      <c r="C294" s="201"/>
      <c r="D294" s="4" t="str">
        <f>$D$84</f>
        <v>Yes</v>
      </c>
      <c r="E294" s="4" t="s">
        <v>40</v>
      </c>
    </row>
    <row r="295" spans="1:5">
      <c r="A295" s="31">
        <v>3</v>
      </c>
      <c r="B295" s="4" t="s">
        <v>372</v>
      </c>
      <c r="C295" s="4"/>
      <c r="D295" s="4" t="str">
        <f>$D$85</f>
        <v>No</v>
      </c>
      <c r="E295" s="4" t="s">
        <v>40</v>
      </c>
    </row>
    <row r="296" spans="1:5">
      <c r="A296" s="205">
        <v>5</v>
      </c>
      <c r="B296" s="201" t="s">
        <v>469</v>
      </c>
      <c r="C296" s="201"/>
      <c r="D296" s="4" t="str">
        <f>$D$86</f>
        <v>No</v>
      </c>
      <c r="E296" s="4" t="s">
        <v>40</v>
      </c>
    </row>
    <row r="297" spans="1:5">
      <c r="A297" s="31">
        <v>3</v>
      </c>
      <c r="B297" s="4" t="s">
        <v>373</v>
      </c>
      <c r="C297" s="4"/>
      <c r="D297" s="4" t="str">
        <f>$D$87</f>
        <v>Yes</v>
      </c>
      <c r="E297" s="4" t="s">
        <v>40</v>
      </c>
    </row>
    <row r="298" spans="1:5">
      <c r="A298" s="205">
        <v>3</v>
      </c>
      <c r="B298" s="201" t="s">
        <v>79</v>
      </c>
      <c r="C298" s="201"/>
      <c r="D298" s="4" t="str">
        <f>$D$88</f>
        <v>Yes</v>
      </c>
      <c r="E298" s="4" t="s">
        <v>40</v>
      </c>
    </row>
    <row r="299" spans="1:5">
      <c r="A299" s="205">
        <v>3</v>
      </c>
      <c r="B299" s="201" t="s">
        <v>374</v>
      </c>
      <c r="C299" s="201"/>
      <c r="D299" s="4" t="str">
        <f>$D$89</f>
        <v>Partially</v>
      </c>
      <c r="E299" s="4" t="s">
        <v>40</v>
      </c>
    </row>
    <row r="300" spans="1:5">
      <c r="A300" s="205">
        <v>2</v>
      </c>
      <c r="B300" s="201" t="s">
        <v>470</v>
      </c>
      <c r="C300" s="201"/>
      <c r="D300" s="4" t="str">
        <f>$D$92</f>
        <v>Yes</v>
      </c>
      <c r="E300" s="4" t="s">
        <v>40</v>
      </c>
    </row>
    <row r="301" spans="1:5">
      <c r="A301" s="205">
        <v>3</v>
      </c>
      <c r="B301" s="201" t="s">
        <v>375</v>
      </c>
      <c r="C301" s="201"/>
      <c r="D301" s="4" t="str">
        <f>$D$93</f>
        <v>Yes</v>
      </c>
      <c r="E301" s="4" t="s">
        <v>40</v>
      </c>
    </row>
    <row r="302" spans="1:5">
      <c r="A302" s="205">
        <v>3</v>
      </c>
      <c r="B302" s="201" t="s">
        <v>471</v>
      </c>
      <c r="C302" s="201"/>
      <c r="D302" s="4" t="str">
        <f>$D$94</f>
        <v>Yes</v>
      </c>
      <c r="E302" s="4" t="s">
        <v>40</v>
      </c>
    </row>
    <row r="303" spans="1:5">
      <c r="A303" s="205">
        <v>4</v>
      </c>
      <c r="B303" s="201" t="s">
        <v>376</v>
      </c>
      <c r="C303" s="201"/>
      <c r="D303" s="4" t="str">
        <f>$D$95</f>
        <v>Yes</v>
      </c>
      <c r="E303" s="4" t="s">
        <v>40</v>
      </c>
    </row>
    <row r="304" spans="1:5">
      <c r="A304" s="31">
        <v>1</v>
      </c>
      <c r="B304" s="4" t="s">
        <v>377</v>
      </c>
      <c r="C304" s="4"/>
      <c r="D304" s="4" t="str">
        <f>$D$96</f>
        <v>Yes</v>
      </c>
      <c r="E304" s="4" t="s">
        <v>40</v>
      </c>
    </row>
    <row r="305" spans="1:5">
      <c r="A305" s="31">
        <v>1</v>
      </c>
      <c r="B305" s="4" t="s">
        <v>378</v>
      </c>
      <c r="C305" s="4"/>
      <c r="D305" s="4" t="str">
        <f>$D$97</f>
        <v>Yes</v>
      </c>
      <c r="E305" s="4" t="s">
        <v>40</v>
      </c>
    </row>
    <row r="306" spans="1:5">
      <c r="A306" s="205">
        <v>2</v>
      </c>
      <c r="B306" s="201" t="s">
        <v>379</v>
      </c>
      <c r="C306" s="201"/>
      <c r="D306" s="4" t="str">
        <f>$D$98</f>
        <v>Yes</v>
      </c>
      <c r="E306" s="4" t="s">
        <v>40</v>
      </c>
    </row>
    <row r="307" spans="1:5">
      <c r="A307" s="205">
        <v>3</v>
      </c>
      <c r="B307" s="201" t="s">
        <v>472</v>
      </c>
      <c r="C307" s="201"/>
      <c r="D307" s="4" t="str">
        <f>$D$99</f>
        <v>Yes</v>
      </c>
      <c r="E307" s="4" t="s">
        <v>40</v>
      </c>
    </row>
    <row r="308" spans="1:5">
      <c r="A308" s="31">
        <v>2</v>
      </c>
      <c r="B308" s="4" t="s">
        <v>473</v>
      </c>
      <c r="C308" s="4"/>
      <c r="D308" s="4" t="str">
        <f>$D$100</f>
        <v>High Partial</v>
      </c>
      <c r="E308" s="4" t="s">
        <v>40</v>
      </c>
    </row>
    <row r="309" spans="1:5">
      <c r="A309" s="205">
        <v>3</v>
      </c>
      <c r="B309" s="201" t="s">
        <v>380</v>
      </c>
      <c r="C309" s="201"/>
      <c r="D309" s="4" t="str">
        <f>$D$101</f>
        <v>Yes</v>
      </c>
      <c r="E309" s="4" t="s">
        <v>40</v>
      </c>
    </row>
    <row r="310" spans="1:5">
      <c r="A310" s="31">
        <v>3</v>
      </c>
      <c r="B310" s="4" t="s">
        <v>381</v>
      </c>
      <c r="C310" s="4"/>
      <c r="D310" s="4" t="str">
        <f>$D$102</f>
        <v>Yes</v>
      </c>
      <c r="E310" s="4" t="s">
        <v>40</v>
      </c>
    </row>
    <row r="311" spans="1:5">
      <c r="A311" s="205">
        <v>4</v>
      </c>
      <c r="B311" s="201" t="s">
        <v>382</v>
      </c>
      <c r="C311" s="201"/>
      <c r="D311" s="4" t="str">
        <f>$D$105</f>
        <v>Yes</v>
      </c>
      <c r="E311" s="4" t="s">
        <v>40</v>
      </c>
    </row>
    <row r="312" spans="1:5">
      <c r="A312" s="205">
        <v>4</v>
      </c>
      <c r="B312" s="201" t="s">
        <v>383</v>
      </c>
      <c r="C312" s="201"/>
      <c r="D312" s="4" t="str">
        <f>$D$106</f>
        <v>Yes</v>
      </c>
      <c r="E312" s="4" t="s">
        <v>40</v>
      </c>
    </row>
    <row r="313" spans="1:5">
      <c r="A313" s="31">
        <v>1</v>
      </c>
      <c r="B313" s="4" t="s">
        <v>384</v>
      </c>
      <c r="C313" s="4"/>
      <c r="D313" s="4" t="str">
        <f>$D$107</f>
        <v>Yes</v>
      </c>
      <c r="E313" s="4" t="s">
        <v>40</v>
      </c>
    </row>
    <row r="314" spans="1:5">
      <c r="A314" s="34">
        <v>3</v>
      </c>
      <c r="B314" s="15" t="s">
        <v>385</v>
      </c>
      <c r="C314" s="15"/>
      <c r="D314" s="15" t="str">
        <f>$D$111</f>
        <v>Yes</v>
      </c>
      <c r="E314" s="15" t="s">
        <v>81</v>
      </c>
    </row>
    <row r="315" spans="1:5">
      <c r="A315" s="34">
        <v>3</v>
      </c>
      <c r="B315" s="15" t="s">
        <v>386</v>
      </c>
      <c r="C315" s="15"/>
      <c r="D315" s="15" t="str">
        <f>$D$112</f>
        <v>Yes</v>
      </c>
      <c r="E315" s="15" t="s">
        <v>81</v>
      </c>
    </row>
    <row r="316" spans="1:5">
      <c r="A316" s="206">
        <v>2</v>
      </c>
      <c r="B316" s="157" t="s">
        <v>387</v>
      </c>
      <c r="C316" s="199"/>
      <c r="D316" s="15" t="str">
        <f>$D$113</f>
        <v>High Partial</v>
      </c>
      <c r="E316" s="15" t="s">
        <v>81</v>
      </c>
    </row>
    <row r="317" spans="1:5">
      <c r="A317" s="206">
        <v>3</v>
      </c>
      <c r="B317" s="157" t="s">
        <v>388</v>
      </c>
      <c r="C317" s="199"/>
      <c r="D317" s="15" t="str">
        <f>$D$114</f>
        <v>High Partial</v>
      </c>
      <c r="E317" s="15" t="s">
        <v>81</v>
      </c>
    </row>
    <row r="318" spans="1:5">
      <c r="A318" s="34">
        <v>4</v>
      </c>
      <c r="B318" s="15" t="s">
        <v>474</v>
      </c>
      <c r="C318" s="15"/>
      <c r="D318" s="15" t="str">
        <f>$D$115</f>
        <v>Yes</v>
      </c>
      <c r="E318" s="15" t="s">
        <v>81</v>
      </c>
    </row>
    <row r="319" spans="1:5">
      <c r="A319" s="207">
        <v>4</v>
      </c>
      <c r="B319" s="199" t="s">
        <v>389</v>
      </c>
      <c r="C319" s="199"/>
      <c r="D319" s="15" t="str">
        <f>$D$116</f>
        <v>High Partial</v>
      </c>
      <c r="E319" s="15" t="s">
        <v>81</v>
      </c>
    </row>
    <row r="320" spans="1:5">
      <c r="A320" s="206">
        <v>2</v>
      </c>
      <c r="B320" s="157" t="s">
        <v>390</v>
      </c>
      <c r="C320" s="199"/>
      <c r="D320" s="15" t="str">
        <f>$D$117</f>
        <v>High Partial</v>
      </c>
      <c r="E320" s="15" t="s">
        <v>81</v>
      </c>
    </row>
    <row r="321" spans="1:5">
      <c r="A321" s="206">
        <v>2</v>
      </c>
      <c r="B321" s="157" t="s">
        <v>391</v>
      </c>
      <c r="C321" s="199"/>
      <c r="D321" s="15" t="str">
        <f>$D$118</f>
        <v>Yes</v>
      </c>
      <c r="E321" s="15" t="s">
        <v>81</v>
      </c>
    </row>
    <row r="322" spans="1:5">
      <c r="A322" s="206">
        <v>1</v>
      </c>
      <c r="B322" s="157" t="s">
        <v>392</v>
      </c>
      <c r="C322" s="199"/>
      <c r="D322" s="15" t="str">
        <f>$D$119</f>
        <v>Yes</v>
      </c>
      <c r="E322" s="15" t="s">
        <v>81</v>
      </c>
    </row>
    <row r="323" spans="1:5">
      <c r="A323" s="206">
        <v>1</v>
      </c>
      <c r="B323" s="157" t="s">
        <v>393</v>
      </c>
      <c r="C323" s="199"/>
      <c r="D323" s="15" t="str">
        <f>$D$120</f>
        <v>Yes</v>
      </c>
      <c r="E323" s="15" t="s">
        <v>81</v>
      </c>
    </row>
    <row r="324" spans="1:5">
      <c r="A324" s="34">
        <v>2</v>
      </c>
      <c r="B324" s="15" t="s">
        <v>475</v>
      </c>
      <c r="C324" s="15"/>
      <c r="D324" s="15" t="str">
        <f>$D$121</f>
        <v>Yes</v>
      </c>
      <c r="E324" s="15" t="s">
        <v>81</v>
      </c>
    </row>
    <row r="325" spans="1:5">
      <c r="A325" s="34">
        <v>3</v>
      </c>
      <c r="B325" s="15" t="s">
        <v>394</v>
      </c>
      <c r="C325" s="15"/>
      <c r="D325" s="15" t="str">
        <f>$D$122</f>
        <v>Yes</v>
      </c>
      <c r="E325" s="15" t="s">
        <v>81</v>
      </c>
    </row>
    <row r="326" spans="1:5">
      <c r="A326" s="34">
        <v>2</v>
      </c>
      <c r="B326" s="15" t="s">
        <v>395</v>
      </c>
      <c r="C326" s="15"/>
      <c r="D326" s="15" t="str">
        <f>$D$123</f>
        <v>Partially</v>
      </c>
      <c r="E326" s="15" t="s">
        <v>81</v>
      </c>
    </row>
    <row r="327" spans="1:5">
      <c r="A327" s="207">
        <v>3</v>
      </c>
      <c r="B327" s="199" t="s">
        <v>396</v>
      </c>
      <c r="C327" s="199"/>
      <c r="D327" s="15" t="str">
        <f>$D$126</f>
        <v>Partially</v>
      </c>
      <c r="E327" s="15" t="s">
        <v>81</v>
      </c>
    </row>
    <row r="328" spans="1:5">
      <c r="A328" s="207">
        <v>1</v>
      </c>
      <c r="B328" s="199" t="s">
        <v>397</v>
      </c>
      <c r="C328" s="199"/>
      <c r="D328" s="15" t="str">
        <f>$D$127</f>
        <v>Yes</v>
      </c>
      <c r="E328" s="15" t="s">
        <v>81</v>
      </c>
    </row>
    <row r="329" spans="1:5">
      <c r="A329" s="34">
        <v>1</v>
      </c>
      <c r="B329" s="15" t="s">
        <v>398</v>
      </c>
      <c r="C329" s="15"/>
      <c r="D329" s="15" t="str">
        <f>$D$128</f>
        <v>No</v>
      </c>
      <c r="E329" s="15" t="s">
        <v>81</v>
      </c>
    </row>
    <row r="330" spans="1:5">
      <c r="A330" s="207">
        <v>2</v>
      </c>
      <c r="B330" s="199" t="s">
        <v>399</v>
      </c>
      <c r="C330" s="199"/>
      <c r="D330" s="15" t="str">
        <f>$D$129</f>
        <v>Yes</v>
      </c>
      <c r="E330" s="15" t="s">
        <v>81</v>
      </c>
    </row>
    <row r="331" spans="1:5">
      <c r="A331" s="206">
        <v>1</v>
      </c>
      <c r="B331" s="157" t="s">
        <v>400</v>
      </c>
      <c r="C331" s="199"/>
      <c r="D331" s="15" t="str">
        <f>$D$130</f>
        <v>Yes</v>
      </c>
      <c r="E331" s="15" t="s">
        <v>81</v>
      </c>
    </row>
    <row r="332" spans="1:5">
      <c r="A332" s="206">
        <v>1</v>
      </c>
      <c r="B332" s="157" t="s">
        <v>401</v>
      </c>
      <c r="C332" s="199"/>
      <c r="D332" s="15" t="str">
        <f>$D$131</f>
        <v>Yes</v>
      </c>
      <c r="E332" s="15" t="s">
        <v>81</v>
      </c>
    </row>
    <row r="333" spans="1:5">
      <c r="A333" s="206">
        <v>2</v>
      </c>
      <c r="B333" s="157" t="s">
        <v>402</v>
      </c>
      <c r="C333" s="199"/>
      <c r="D333" s="15" t="str">
        <f>$D$132</f>
        <v>High Partial</v>
      </c>
      <c r="E333" s="15" t="s">
        <v>81</v>
      </c>
    </row>
    <row r="334" spans="1:5">
      <c r="A334" s="206">
        <v>3</v>
      </c>
      <c r="B334" s="157" t="s">
        <v>403</v>
      </c>
      <c r="C334" s="199"/>
      <c r="D334" s="15" t="str">
        <f>$D$133</f>
        <v>No</v>
      </c>
      <c r="E334" s="15" t="s">
        <v>81</v>
      </c>
    </row>
    <row r="335" spans="1:5">
      <c r="A335" s="207">
        <v>3</v>
      </c>
      <c r="B335" s="199" t="s">
        <v>404</v>
      </c>
      <c r="C335" s="199"/>
      <c r="D335" s="15" t="str">
        <f>$D$134</f>
        <v>Yes</v>
      </c>
      <c r="E335" s="15" t="s">
        <v>81</v>
      </c>
    </row>
    <row r="336" spans="1:5">
      <c r="A336" s="34">
        <v>4</v>
      </c>
      <c r="B336" s="15" t="s">
        <v>405</v>
      </c>
      <c r="C336" s="15"/>
      <c r="D336" s="15" t="str">
        <f>$D$135</f>
        <v>High Partial</v>
      </c>
      <c r="E336" s="15" t="s">
        <v>81</v>
      </c>
    </row>
    <row r="337" spans="1:5">
      <c r="A337" s="207">
        <v>2</v>
      </c>
      <c r="B337" s="199" t="s">
        <v>406</v>
      </c>
      <c r="C337" s="199"/>
      <c r="D337" s="15" t="str">
        <f>$D$136</f>
        <v>Yes</v>
      </c>
      <c r="E337" s="15" t="s">
        <v>81</v>
      </c>
    </row>
    <row r="338" spans="1:5">
      <c r="A338" s="207">
        <v>5</v>
      </c>
      <c r="B338" s="199" t="s">
        <v>407</v>
      </c>
      <c r="C338" s="199"/>
      <c r="D338" s="15" t="str">
        <f>$D$139</f>
        <v>High Partial</v>
      </c>
      <c r="E338" s="15" t="s">
        <v>81</v>
      </c>
    </row>
    <row r="339" spans="1:5">
      <c r="A339" s="34">
        <v>2</v>
      </c>
      <c r="B339" s="15" t="s">
        <v>534</v>
      </c>
      <c r="C339" s="15"/>
      <c r="D339" s="15" t="str">
        <f>$D$140</f>
        <v>Yes</v>
      </c>
      <c r="E339" s="15" t="s">
        <v>81</v>
      </c>
    </row>
    <row r="340" spans="1:5">
      <c r="A340" s="206">
        <v>1</v>
      </c>
      <c r="B340" s="157" t="s">
        <v>476</v>
      </c>
      <c r="C340" s="199"/>
      <c r="D340" s="15" t="str">
        <f>$D$141</f>
        <v>Partially</v>
      </c>
      <c r="E340" s="15" t="s">
        <v>81</v>
      </c>
    </row>
    <row r="341" spans="1:5">
      <c r="A341" s="34">
        <v>2</v>
      </c>
      <c r="B341" s="15" t="s">
        <v>408</v>
      </c>
      <c r="C341" s="15"/>
      <c r="D341" s="15" t="str">
        <f>$D$142</f>
        <v>Yes</v>
      </c>
      <c r="E341" s="15" t="s">
        <v>81</v>
      </c>
    </row>
    <row r="342" spans="1:5">
      <c r="A342" s="206">
        <v>4</v>
      </c>
      <c r="B342" s="157" t="s">
        <v>477</v>
      </c>
      <c r="C342" s="199"/>
      <c r="D342" s="15" t="str">
        <f>$D$143</f>
        <v>High Partial</v>
      </c>
      <c r="E342" s="15" t="s">
        <v>81</v>
      </c>
    </row>
    <row r="343" spans="1:5">
      <c r="A343" s="206">
        <v>3</v>
      </c>
      <c r="B343" s="157" t="s">
        <v>409</v>
      </c>
      <c r="C343" s="199"/>
      <c r="D343" s="15" t="str">
        <f>$D$144</f>
        <v>Yes</v>
      </c>
      <c r="E343" s="15" t="s">
        <v>81</v>
      </c>
    </row>
    <row r="344" spans="1:5">
      <c r="A344" s="34">
        <v>3</v>
      </c>
      <c r="B344" s="15" t="s">
        <v>410</v>
      </c>
      <c r="C344" s="15"/>
      <c r="D344" s="15" t="str">
        <f>$D$145</f>
        <v>High Partial</v>
      </c>
      <c r="E344" s="15" t="s">
        <v>81</v>
      </c>
    </row>
    <row r="345" spans="1:5">
      <c r="A345" s="37">
        <v>1</v>
      </c>
      <c r="B345" s="22" t="s">
        <v>411</v>
      </c>
      <c r="C345" s="22"/>
      <c r="D345" s="22" t="str">
        <f>$D$149</f>
        <v>Yes</v>
      </c>
      <c r="E345" s="22" t="s">
        <v>99</v>
      </c>
    </row>
    <row r="346" spans="1:5">
      <c r="A346" s="208">
        <v>1</v>
      </c>
      <c r="B346" s="158" t="s">
        <v>412</v>
      </c>
      <c r="C346" s="198"/>
      <c r="D346" s="22" t="str">
        <f>$D$150</f>
        <v>High Partial</v>
      </c>
      <c r="E346" s="22" t="s">
        <v>99</v>
      </c>
    </row>
    <row r="347" spans="1:5">
      <c r="A347" s="209">
        <v>2</v>
      </c>
      <c r="B347" s="198" t="s">
        <v>413</v>
      </c>
      <c r="C347" s="198"/>
      <c r="D347" s="22" t="str">
        <f>$D$151</f>
        <v>Yes</v>
      </c>
      <c r="E347" s="22" t="s">
        <v>99</v>
      </c>
    </row>
    <row r="348" spans="1:5">
      <c r="A348" s="37">
        <v>3</v>
      </c>
      <c r="B348" s="22" t="s">
        <v>414</v>
      </c>
      <c r="C348" s="22"/>
      <c r="D348" s="22" t="str">
        <f>$D$152</f>
        <v>Partially</v>
      </c>
      <c r="E348" s="22" t="s">
        <v>99</v>
      </c>
    </row>
    <row r="349" spans="1:5">
      <c r="A349" s="37">
        <v>1</v>
      </c>
      <c r="B349" s="22" t="s">
        <v>478</v>
      </c>
      <c r="C349" s="22"/>
      <c r="D349" s="22" t="str">
        <f>$D$153</f>
        <v>High Partial</v>
      </c>
      <c r="E349" s="22" t="s">
        <v>99</v>
      </c>
    </row>
    <row r="350" spans="1:5">
      <c r="A350" s="37">
        <v>1</v>
      </c>
      <c r="B350" s="22" t="s">
        <v>482</v>
      </c>
      <c r="C350" s="22"/>
      <c r="D350" s="22" t="str">
        <f>$D$154</f>
        <v>High Partial</v>
      </c>
      <c r="E350" s="22" t="s">
        <v>99</v>
      </c>
    </row>
    <row r="351" spans="1:5">
      <c r="A351" s="208">
        <v>3</v>
      </c>
      <c r="B351" s="158" t="s">
        <v>415</v>
      </c>
      <c r="C351" s="198"/>
      <c r="D351" s="22" t="str">
        <f>$D$157</f>
        <v>Yes</v>
      </c>
      <c r="E351" s="22" t="s">
        <v>99</v>
      </c>
    </row>
    <row r="352" spans="1:5">
      <c r="A352" s="208">
        <v>4</v>
      </c>
      <c r="B352" s="158" t="s">
        <v>416</v>
      </c>
      <c r="C352" s="198"/>
      <c r="D352" s="22" t="str">
        <f>$D$158</f>
        <v>Yes</v>
      </c>
      <c r="E352" s="22" t="s">
        <v>99</v>
      </c>
    </row>
    <row r="353" spans="1:5">
      <c r="A353" s="208">
        <v>4</v>
      </c>
      <c r="B353" s="158" t="s">
        <v>417</v>
      </c>
      <c r="C353" s="198"/>
      <c r="D353" s="22" t="str">
        <f>$D$159</f>
        <v>Yes</v>
      </c>
      <c r="E353" s="22" t="s">
        <v>99</v>
      </c>
    </row>
    <row r="354" spans="1:5">
      <c r="A354" s="208">
        <v>4</v>
      </c>
      <c r="B354" s="158" t="s">
        <v>418</v>
      </c>
      <c r="C354" s="198"/>
      <c r="D354" s="22" t="str">
        <f>$D$160</f>
        <v>Yes</v>
      </c>
      <c r="E354" s="22" t="s">
        <v>99</v>
      </c>
    </row>
    <row r="355" spans="1:5">
      <c r="A355" s="209">
        <v>5</v>
      </c>
      <c r="B355" s="198" t="s">
        <v>479</v>
      </c>
      <c r="C355" s="198"/>
      <c r="D355" s="22" t="str">
        <f>$D$161</f>
        <v>Partially</v>
      </c>
      <c r="E355" s="22" t="s">
        <v>99</v>
      </c>
    </row>
    <row r="356" spans="1:5">
      <c r="A356" s="208">
        <v>1</v>
      </c>
      <c r="B356" s="158" t="s">
        <v>419</v>
      </c>
      <c r="C356" s="198"/>
      <c r="D356" s="22" t="str">
        <f>$D$164</f>
        <v>Yes</v>
      </c>
      <c r="E356" s="22" t="s">
        <v>99</v>
      </c>
    </row>
    <row r="357" spans="1:5">
      <c r="A357" s="208">
        <v>2</v>
      </c>
      <c r="B357" s="158" t="s">
        <v>420</v>
      </c>
      <c r="C357" s="198"/>
      <c r="D357" s="22" t="str">
        <f>$D$165</f>
        <v>Yes</v>
      </c>
      <c r="E357" s="22" t="s">
        <v>99</v>
      </c>
    </row>
    <row r="358" spans="1:5">
      <c r="A358" s="209">
        <v>3</v>
      </c>
      <c r="B358" s="198" t="s">
        <v>480</v>
      </c>
      <c r="C358" s="198"/>
      <c r="D358" s="22" t="str">
        <f>$D$166</f>
        <v>High Partial</v>
      </c>
      <c r="E358" s="22" t="s">
        <v>99</v>
      </c>
    </row>
    <row r="359" spans="1:5">
      <c r="A359" s="208">
        <v>3</v>
      </c>
      <c r="B359" s="158" t="s">
        <v>481</v>
      </c>
      <c r="C359" s="198"/>
      <c r="D359" s="22" t="str">
        <f>$D$167</f>
        <v>Yes</v>
      </c>
      <c r="E359" s="22" t="s">
        <v>99</v>
      </c>
    </row>
    <row r="360" spans="1:5">
      <c r="A360" s="208">
        <v>4</v>
      </c>
      <c r="B360" s="158" t="s">
        <v>421</v>
      </c>
      <c r="C360" s="198"/>
      <c r="D360" s="22" t="str">
        <f>$D$168</f>
        <v>Yes</v>
      </c>
      <c r="E360" s="22" t="s">
        <v>99</v>
      </c>
    </row>
    <row r="361" spans="1:5">
      <c r="A361" s="208">
        <v>3</v>
      </c>
      <c r="B361" s="158" t="s">
        <v>422</v>
      </c>
      <c r="C361" s="198"/>
      <c r="D361" s="22" t="str">
        <f>$D$169</f>
        <v>Yes</v>
      </c>
      <c r="E361" s="22" t="s">
        <v>99</v>
      </c>
    </row>
    <row r="362" spans="1:5">
      <c r="A362" s="209">
        <v>5</v>
      </c>
      <c r="B362" s="198" t="s">
        <v>423</v>
      </c>
      <c r="C362" s="198"/>
      <c r="D362" s="22" t="str">
        <f>$D$170</f>
        <v>No</v>
      </c>
      <c r="E362" s="22" t="s">
        <v>99</v>
      </c>
    </row>
    <row r="363" spans="1:5">
      <c r="A363" s="209">
        <v>3</v>
      </c>
      <c r="B363" s="198" t="s">
        <v>424</v>
      </c>
      <c r="C363" s="198"/>
      <c r="D363" s="22" t="str">
        <f>$D$172</f>
        <v>Partially</v>
      </c>
      <c r="E363" s="22" t="s">
        <v>99</v>
      </c>
    </row>
    <row r="364" spans="1:5">
      <c r="A364" s="37">
        <v>3</v>
      </c>
      <c r="B364" s="22" t="s">
        <v>425</v>
      </c>
      <c r="C364" s="22"/>
      <c r="D364" s="22" t="str">
        <f>$D$173</f>
        <v>Yes</v>
      </c>
      <c r="E364" s="22" t="s">
        <v>99</v>
      </c>
    </row>
    <row r="365" spans="1:5">
      <c r="A365" s="209">
        <v>3</v>
      </c>
      <c r="B365" s="198" t="s">
        <v>426</v>
      </c>
      <c r="C365" s="198"/>
      <c r="D365" s="22" t="str">
        <f>$D$174</f>
        <v>Yes</v>
      </c>
      <c r="E365" s="22" t="s">
        <v>99</v>
      </c>
    </row>
    <row r="366" spans="1:5">
      <c r="A366" s="209">
        <v>3</v>
      </c>
      <c r="B366" s="198" t="s">
        <v>427</v>
      </c>
      <c r="C366" s="198"/>
      <c r="D366" s="22" t="str">
        <f>$D$175</f>
        <v>Yes</v>
      </c>
      <c r="E366" s="22" t="s">
        <v>99</v>
      </c>
    </row>
    <row r="367" spans="1:5">
      <c r="A367" s="209">
        <v>4</v>
      </c>
      <c r="B367" s="198" t="s">
        <v>428</v>
      </c>
      <c r="C367" s="198"/>
      <c r="D367" s="22" t="str">
        <f>$D$176</f>
        <v>Partially</v>
      </c>
      <c r="E367" s="22" t="s">
        <v>99</v>
      </c>
    </row>
    <row r="368" spans="1:5">
      <c r="A368" s="209">
        <v>3</v>
      </c>
      <c r="B368" s="198" t="s">
        <v>429</v>
      </c>
      <c r="C368" s="198"/>
      <c r="D368" s="22" t="str">
        <f>$D$177</f>
        <v>High Partial</v>
      </c>
      <c r="E368" s="22" t="s">
        <v>99</v>
      </c>
    </row>
    <row r="369" spans="1:5">
      <c r="A369" s="37">
        <v>4</v>
      </c>
      <c r="B369" s="22" t="s">
        <v>430</v>
      </c>
      <c r="C369" s="22"/>
      <c r="D369" s="22" t="str">
        <f>$D$178</f>
        <v>High Partial</v>
      </c>
      <c r="E369" s="22" t="s">
        <v>99</v>
      </c>
    </row>
    <row r="370" spans="1:5">
      <c r="A370" s="209">
        <v>4</v>
      </c>
      <c r="B370" s="198" t="s">
        <v>431</v>
      </c>
      <c r="C370" s="198"/>
      <c r="D370" s="22" t="str">
        <f>$D$179</f>
        <v>High Partial</v>
      </c>
      <c r="E370" s="22" t="s">
        <v>99</v>
      </c>
    </row>
    <row r="371" spans="1:5">
      <c r="A371" s="209">
        <v>3</v>
      </c>
      <c r="B371" s="198" t="s">
        <v>449</v>
      </c>
      <c r="C371" s="198"/>
      <c r="D371" s="22" t="str">
        <f>$D$180</f>
        <v>Yes</v>
      </c>
      <c r="E371" s="22" t="s">
        <v>99</v>
      </c>
    </row>
    <row r="372" spans="1:5">
      <c r="A372" s="208">
        <v>1</v>
      </c>
      <c r="B372" s="158" t="s">
        <v>450</v>
      </c>
      <c r="C372" s="198"/>
      <c r="D372" s="22" t="str">
        <f>$D$183</f>
        <v>High Partial</v>
      </c>
      <c r="E372" s="22" t="s">
        <v>99</v>
      </c>
    </row>
    <row r="373" spans="1:5">
      <c r="A373" s="208">
        <v>1</v>
      </c>
      <c r="B373" s="158" t="s">
        <v>451</v>
      </c>
      <c r="C373" s="198"/>
      <c r="D373" s="22" t="str">
        <f>$D$184</f>
        <v>High Partial</v>
      </c>
      <c r="E373" s="22" t="s">
        <v>99</v>
      </c>
    </row>
    <row r="374" spans="1:5">
      <c r="A374" s="209">
        <v>2</v>
      </c>
      <c r="B374" s="198" t="s">
        <v>452</v>
      </c>
      <c r="C374" s="198"/>
      <c r="D374" s="22" t="str">
        <f>$D$185</f>
        <v>Yes</v>
      </c>
      <c r="E374" s="22" t="s">
        <v>99</v>
      </c>
    </row>
    <row r="375" spans="1:5">
      <c r="A375" s="37">
        <v>2</v>
      </c>
      <c r="B375" s="22" t="s">
        <v>453</v>
      </c>
      <c r="C375" s="22"/>
      <c r="D375" s="22" t="str">
        <f>$D$186</f>
        <v>High Partial</v>
      </c>
      <c r="E375" s="22" t="s">
        <v>99</v>
      </c>
    </row>
    <row r="376" spans="1:5">
      <c r="A376" s="208">
        <v>4</v>
      </c>
      <c r="B376" s="158" t="s">
        <v>432</v>
      </c>
      <c r="C376" s="198"/>
      <c r="D376" s="22" t="str">
        <f>$D$187</f>
        <v>Partially</v>
      </c>
      <c r="E376" s="22" t="s">
        <v>99</v>
      </c>
    </row>
    <row r="377" spans="1:5">
      <c r="A377" s="208">
        <v>5</v>
      </c>
      <c r="B377" s="158" t="s">
        <v>454</v>
      </c>
      <c r="C377" s="198"/>
      <c r="D377" s="22" t="str">
        <f>$D$190</f>
        <v>Yes</v>
      </c>
      <c r="E377" s="22" t="s">
        <v>99</v>
      </c>
    </row>
    <row r="378" spans="1:5">
      <c r="A378" s="208">
        <v>4</v>
      </c>
      <c r="B378" s="158" t="s">
        <v>433</v>
      </c>
      <c r="C378" s="198"/>
      <c r="D378" s="22" t="str">
        <f>$D$191</f>
        <v>Yes</v>
      </c>
      <c r="E378" s="22" t="s">
        <v>99</v>
      </c>
    </row>
    <row r="379" spans="1:5">
      <c r="A379" s="210">
        <v>5</v>
      </c>
      <c r="B379" s="159" t="s">
        <v>434</v>
      </c>
      <c r="C379" s="213"/>
      <c r="D379" s="19" t="str">
        <f>$D$195</f>
        <v>Partially</v>
      </c>
      <c r="E379" s="19" t="s">
        <v>135</v>
      </c>
    </row>
    <row r="380" spans="1:5">
      <c r="A380" s="210">
        <v>3</v>
      </c>
      <c r="B380" s="159" t="s">
        <v>435</v>
      </c>
      <c r="C380" s="213"/>
      <c r="D380" s="19" t="str">
        <f>$D$196</f>
        <v>Yes</v>
      </c>
      <c r="E380" s="19" t="s">
        <v>135</v>
      </c>
    </row>
    <row r="381" spans="1:5">
      <c r="A381" s="210">
        <v>2</v>
      </c>
      <c r="B381" s="159" t="s">
        <v>436</v>
      </c>
      <c r="C381" s="213"/>
      <c r="D381" s="19" t="str">
        <f>$D$197</f>
        <v>High Partial</v>
      </c>
      <c r="E381" s="19" t="s">
        <v>135</v>
      </c>
    </row>
    <row r="382" spans="1:5">
      <c r="A382" s="210">
        <v>5</v>
      </c>
      <c r="B382" s="159" t="s">
        <v>437</v>
      </c>
      <c r="C382" s="213"/>
      <c r="D382" s="19" t="str">
        <f>$D$198</f>
        <v>No</v>
      </c>
      <c r="E382" s="19" t="s">
        <v>135</v>
      </c>
    </row>
    <row r="383" spans="1:5">
      <c r="A383" s="210">
        <v>2</v>
      </c>
      <c r="B383" s="159" t="s">
        <v>438</v>
      </c>
      <c r="C383" s="213"/>
      <c r="D383" s="19" t="str">
        <f>$D$199</f>
        <v>Yes</v>
      </c>
      <c r="E383" s="19" t="s">
        <v>135</v>
      </c>
    </row>
    <row r="384" spans="1:5">
      <c r="A384" s="41">
        <v>1</v>
      </c>
      <c r="B384" s="19" t="s">
        <v>439</v>
      </c>
      <c r="C384" s="19"/>
      <c r="D384" s="19" t="str">
        <f>$D$200</f>
        <v>Yes</v>
      </c>
      <c r="E384" s="19" t="s">
        <v>135</v>
      </c>
    </row>
    <row r="385" spans="1:5">
      <c r="A385" s="210">
        <v>3</v>
      </c>
      <c r="B385" s="159" t="s">
        <v>440</v>
      </c>
      <c r="C385" s="213"/>
      <c r="D385" s="19" t="str">
        <f>$D$203</f>
        <v>No</v>
      </c>
      <c r="E385" s="19" t="s">
        <v>135</v>
      </c>
    </row>
    <row r="386" spans="1:5">
      <c r="A386" s="210">
        <v>4</v>
      </c>
      <c r="B386" s="159" t="s">
        <v>441</v>
      </c>
      <c r="C386" s="213"/>
      <c r="D386" s="19" t="str">
        <f>$D$204</f>
        <v>Yes</v>
      </c>
      <c r="E386" s="19" t="s">
        <v>135</v>
      </c>
    </row>
    <row r="387" spans="1:5">
      <c r="A387" s="41">
        <v>3</v>
      </c>
      <c r="B387" s="19" t="s">
        <v>442</v>
      </c>
      <c r="C387" s="19"/>
      <c r="D387" s="19" t="str">
        <f>$D$205</f>
        <v>High Partial</v>
      </c>
      <c r="E387" s="19" t="s">
        <v>135</v>
      </c>
    </row>
    <row r="388" spans="1:5">
      <c r="A388" s="211">
        <v>4</v>
      </c>
      <c r="B388" s="203" t="s">
        <v>455</v>
      </c>
      <c r="C388" s="203"/>
      <c r="D388" s="19" t="str">
        <f>$D$206</f>
        <v>Yes</v>
      </c>
      <c r="E388" s="19" t="s">
        <v>135</v>
      </c>
    </row>
    <row r="389" spans="1:5">
      <c r="A389" s="41">
        <v>5</v>
      </c>
      <c r="B389" s="19" t="s">
        <v>456</v>
      </c>
      <c r="C389" s="19"/>
      <c r="D389" s="19" t="str">
        <f>$D$207</f>
        <v>High Partial</v>
      </c>
      <c r="E389" s="19" t="s">
        <v>135</v>
      </c>
    </row>
    <row r="390" spans="1:5">
      <c r="A390" s="41">
        <v>5</v>
      </c>
      <c r="B390" s="19" t="s">
        <v>443</v>
      </c>
      <c r="C390" s="19"/>
      <c r="D390" s="19" t="str">
        <f>$D$208</f>
        <v>High Partial</v>
      </c>
      <c r="E390" s="19" t="s">
        <v>135</v>
      </c>
    </row>
    <row r="391" spans="1:5">
      <c r="A391" s="41">
        <v>2</v>
      </c>
      <c r="B391" s="19" t="s">
        <v>483</v>
      </c>
      <c r="C391" s="19"/>
      <c r="D391" s="19" t="str">
        <f>$D$209</f>
        <v>Yes</v>
      </c>
      <c r="E391" s="19" t="s">
        <v>135</v>
      </c>
    </row>
    <row r="392" spans="1:5">
      <c r="A392" s="41">
        <v>4</v>
      </c>
      <c r="B392" s="19" t="s">
        <v>444</v>
      </c>
      <c r="C392" s="19"/>
      <c r="D392" s="19" t="str">
        <f>$D$210</f>
        <v>No</v>
      </c>
      <c r="E392" s="19" t="s">
        <v>135</v>
      </c>
    </row>
    <row r="393" spans="1:5">
      <c r="A393" s="41">
        <v>3</v>
      </c>
      <c r="B393" s="19" t="s">
        <v>445</v>
      </c>
      <c r="C393" s="19"/>
      <c r="D393" s="19" t="str">
        <f>$D$211</f>
        <v>Yes</v>
      </c>
      <c r="E393" s="19" t="s">
        <v>135</v>
      </c>
    </row>
    <row r="394" spans="1:5">
      <c r="A394" s="211">
        <v>5</v>
      </c>
      <c r="B394" s="203" t="s">
        <v>446</v>
      </c>
      <c r="C394" s="203"/>
      <c r="D394" s="19" t="str">
        <f>$D$212</f>
        <v>Yes</v>
      </c>
      <c r="E394" s="19" t="s">
        <v>135</v>
      </c>
    </row>
    <row r="395" spans="1:5">
      <c r="A395" s="211">
        <v>5</v>
      </c>
      <c r="B395" s="203" t="s">
        <v>369</v>
      </c>
      <c r="C395" s="203"/>
      <c r="D395" s="19" t="str">
        <f>$D$213</f>
        <v>Partially</v>
      </c>
      <c r="E395" s="19" t="s">
        <v>135</v>
      </c>
    </row>
    <row r="396" spans="1:5">
      <c r="A396" s="41">
        <v>1</v>
      </c>
      <c r="B396" s="19" t="s">
        <v>457</v>
      </c>
      <c r="C396" s="19"/>
      <c r="D396" s="19" t="str">
        <f>$D$214</f>
        <v>Yes</v>
      </c>
      <c r="E396" s="19" t="s">
        <v>135</v>
      </c>
    </row>
    <row r="397" spans="1:5">
      <c r="A397" s="210">
        <v>4</v>
      </c>
      <c r="B397" s="159" t="s">
        <v>458</v>
      </c>
      <c r="C397" s="213"/>
      <c r="D397" s="19" t="str">
        <f>$D$217</f>
        <v>Yes</v>
      </c>
      <c r="E397" s="19" t="s">
        <v>135</v>
      </c>
    </row>
    <row r="398" spans="1:5">
      <c r="A398" s="210">
        <v>4</v>
      </c>
      <c r="B398" s="159" t="s">
        <v>447</v>
      </c>
      <c r="C398" s="213"/>
      <c r="D398" s="19" t="str">
        <f>$D$218</f>
        <v>Yes</v>
      </c>
      <c r="E398" s="19" t="s">
        <v>135</v>
      </c>
    </row>
    <row r="399" spans="1:5">
      <c r="A399" s="210">
        <v>4</v>
      </c>
      <c r="B399" s="159" t="s">
        <v>459</v>
      </c>
      <c r="C399" s="213"/>
      <c r="D399" s="19" t="str">
        <f>$D$221</f>
        <v>Yes</v>
      </c>
      <c r="E399" s="19" t="s">
        <v>135</v>
      </c>
    </row>
    <row r="400" spans="1:5">
      <c r="A400" s="210">
        <v>4</v>
      </c>
      <c r="B400" s="159" t="s">
        <v>448</v>
      </c>
      <c r="C400" s="213"/>
      <c r="D400" s="19" t="str">
        <f>$D$222</f>
        <v>Yes</v>
      </c>
      <c r="E400" s="19" t="s">
        <v>135</v>
      </c>
    </row>
    <row r="401" spans="2:4">
      <c r="B401" s="6"/>
      <c r="C401" s="6"/>
      <c r="D401" s="6"/>
    </row>
  </sheetData>
  <pageMargins left="0.7" right="0.7" top="0.75" bottom="0.75" header="0.3" footer="0.3"/>
  <legacyDrawing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Introduction</vt:lpstr>
      <vt:lpstr>Value Proposition Descrip.</vt:lpstr>
      <vt:lpstr>Customer Basic Information</vt:lpstr>
      <vt:lpstr>Self-Assessment</vt:lpstr>
      <vt:lpstr>Results</vt:lpstr>
      <vt:lpstr>License</vt:lpstr>
      <vt:lpstr>Internal Data</vt:lpstr>
      <vt:lpstr>Introduction!Print_Area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Maximos Nolan</cp:lastModifiedBy>
  <dcterms:created xsi:type="dcterms:W3CDTF">2021-06-25T18:27:49Z</dcterms:created>
  <dcterms:modified xsi:type="dcterms:W3CDTF">2021-08-02T19:54:38Z</dcterms:modified>
</cp:coreProperties>
</file>