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sch4844_uni_sydney_edu_au/Documents/THESIS/solver/NewGridSolver/experiment/"/>
    </mc:Choice>
  </mc:AlternateContent>
  <xr:revisionPtr revIDLastSave="156" documentId="8_{0B6CDF7E-42A7-4EA0-A96D-56A395B7B4B0}" xr6:coauthVersionLast="47" xr6:coauthVersionMax="47" xr10:uidLastSave="{02529F13-E9D5-4435-8456-FF5BDE9AF92C}"/>
  <bookViews>
    <workbookView xWindow="-120" yWindow="-120" windowWidth="29040" windowHeight="15720" xr2:uid="{00E24CA9-E14F-41B1-A623-73F9665F4E0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A31" i="1"/>
  <c r="B31" i="1"/>
  <c r="U31" i="1"/>
  <c r="T31" i="1"/>
  <c r="C22" i="1"/>
  <c r="C23" i="1"/>
  <c r="C24" i="1"/>
  <c r="C25" i="1"/>
  <c r="C26" i="1"/>
  <c r="C27" i="1"/>
  <c r="I27" i="1" s="1"/>
  <c r="C28" i="1"/>
  <c r="H21" i="1"/>
  <c r="H22" i="1"/>
  <c r="I22" i="1" s="1"/>
  <c r="H23" i="1"/>
  <c r="H24" i="1"/>
  <c r="H25" i="1"/>
  <c r="H26" i="1"/>
  <c r="I26" i="1" s="1"/>
  <c r="H27" i="1"/>
  <c r="H28" i="1"/>
  <c r="I28" i="1" s="1"/>
  <c r="I25" i="1"/>
  <c r="I24" i="1"/>
  <c r="H8" i="3"/>
  <c r="H6" i="3"/>
  <c r="H5" i="3"/>
  <c r="H2" i="3"/>
  <c r="H3" i="3"/>
  <c r="C29" i="3"/>
  <c r="B17" i="1"/>
  <c r="B18" i="1"/>
  <c r="BG20" i="2"/>
  <c r="BG24" i="2"/>
  <c r="BG32" i="2"/>
  <c r="BG28" i="2"/>
  <c r="BG16" i="2"/>
  <c r="BG12" i="2"/>
  <c r="BG8" i="2"/>
  <c r="BG4" i="2"/>
  <c r="AY16" i="2"/>
  <c r="AR32" i="2"/>
  <c r="AK32" i="2"/>
  <c r="AD32" i="2"/>
  <c r="W32" i="2"/>
  <c r="P32" i="2"/>
  <c r="I32" i="2"/>
  <c r="B32" i="2"/>
  <c r="AK28" i="2"/>
  <c r="AD28" i="2"/>
  <c r="W28" i="2"/>
  <c r="P28" i="2"/>
  <c r="I28" i="2"/>
  <c r="B28" i="2"/>
  <c r="B8" i="2"/>
  <c r="I8" i="2"/>
  <c r="P8" i="2"/>
  <c r="W8" i="2"/>
  <c r="AD8" i="2"/>
  <c r="AK8" i="2"/>
  <c r="AR8" i="2"/>
  <c r="AK24" i="2"/>
  <c r="AD24" i="2"/>
  <c r="W24" i="2"/>
  <c r="P24" i="2"/>
  <c r="I24" i="2"/>
  <c r="B24" i="2"/>
  <c r="AK20" i="2"/>
  <c r="AD20" i="2"/>
  <c r="W20" i="2"/>
  <c r="P20" i="2"/>
  <c r="I20" i="2"/>
  <c r="B20" i="2"/>
  <c r="AR16" i="2"/>
  <c r="AK16" i="2"/>
  <c r="AD16" i="2"/>
  <c r="W16" i="2"/>
  <c r="P16" i="2"/>
  <c r="I16" i="2"/>
  <c r="B16" i="2"/>
  <c r="AR12" i="2"/>
  <c r="AK12" i="2"/>
  <c r="AD12" i="2"/>
  <c r="W12" i="2"/>
  <c r="P12" i="2"/>
  <c r="I12" i="2"/>
  <c r="B12" i="2"/>
  <c r="AR4" i="2"/>
  <c r="AK4" i="2"/>
  <c r="AD4" i="2"/>
  <c r="W4" i="2"/>
  <c r="P4" i="2"/>
  <c r="I4" i="2"/>
  <c r="B4" i="2"/>
  <c r="I21" i="1" l="1"/>
  <c r="I23" i="1"/>
</calcChain>
</file>

<file path=xl/sharedStrings.xml><?xml version="1.0" encoding="utf-8"?>
<sst xmlns="http://schemas.openxmlformats.org/spreadsheetml/2006/main" count="154" uniqueCount="95">
  <si>
    <t>datacondithrust =</t>
  </si>
  <si>
    <t xml:space="preserve">    0.0026    0.0026    0.0026    0.0025    0.0025    0.0025    0.0025</t>
  </si>
  <si>
    <t>datacondiT_W =</t>
  </si>
  <si>
    <t xml:space="preserve">    0.0333    0.0328    0.0327    0.0323    0.0321    0.0322    0.0321</t>
  </si>
  <si>
    <t>datacondiP_W =</t>
  </si>
  <si>
    <t xml:space="preserve">   1.0e-03 *</t>
  </si>
  <si>
    <t xml:space="preserve">    0.1317    0.1294    0.1292    0.1274    0.1269    0.1271    0.1269</t>
  </si>
  <si>
    <t xml:space="preserve">    0.0026    0.0026    0.0026    0.0026    0.0026    0.0026    0.0025</t>
  </si>
  <si>
    <t xml:space="preserve">    0.0334    0.0327    0.0325    0.0323    0.0323    0.0324    0.0322</t>
  </si>
  <si>
    <t xml:space="preserve">    0.1318    0.1291    0.1283    0.1276    0.1276    0.1278    0.1274</t>
  </si>
  <si>
    <t>condi plasma</t>
  </si>
  <si>
    <t>condi gas</t>
  </si>
  <si>
    <t>diverging plasma</t>
  </si>
  <si>
    <t>datadivergthrust =</t>
  </si>
  <si>
    <t xml:space="preserve">    0.0027    0.0027    0.0027    0.0026    0.0027    0.0026</t>
  </si>
  <si>
    <t>datadivergT_W =</t>
  </si>
  <si>
    <t xml:space="preserve">    0.0339    0.0341    0.0338    0.0334    0.0336    0.0333</t>
  </si>
  <si>
    <t>datadivergP_W =</t>
  </si>
  <si>
    <t xml:space="preserve">    0.1339    0.1345    0.1335    0.1321    0.1327    0.1317</t>
  </si>
  <si>
    <t>diverging gas</t>
  </si>
  <si>
    <t xml:space="preserve">    0.0027    0.0027    0.0027    0.0026    0.0026    0.0026    0.0026</t>
  </si>
  <si>
    <t xml:space="preserve">    0.0339    0.0339    0.0337    0.0334    0.0334    0.0333    0.0335</t>
  </si>
  <si>
    <t xml:space="preserve">    0.1339    0.1338    0.1330    0.1320    0.1319    0.1317    0.1322</t>
  </si>
  <si>
    <t>flared plasma</t>
  </si>
  <si>
    <t>dataflaredthrust =</t>
  </si>
  <si>
    <t xml:space="preserve">    0.0027    0.0027    0.0027    0.0026    0.0026    0.0026</t>
  </si>
  <si>
    <t>dataflaredT_W =</t>
  </si>
  <si>
    <t xml:space="preserve">    0.0337    0.0337    0.0332    0.0330    0.0331    0.0331</t>
  </si>
  <si>
    <t>dataflaredP_W =</t>
  </si>
  <si>
    <t xml:space="preserve">    0.1348    0.1347    0.1328    0.1319    0.1324    0.1324</t>
  </si>
  <si>
    <t>flared gas</t>
  </si>
  <si>
    <t xml:space="preserve">    0.0336    0.0335    0.0334    0.0331    0.0332    0.0329</t>
  </si>
  <si>
    <t xml:space="preserve">    0.1344    0.1341    0.1338    0.1322    0.1327    0.1316</t>
  </si>
  <si>
    <t>cyl plasma</t>
  </si>
  <si>
    <t>datacylthrust =</t>
  </si>
  <si>
    <t xml:space="preserve">    0.0012    0.0012    0.0012    0.0011    0.0011    0.0011    0.0011</t>
  </si>
  <si>
    <t>datacylT_W =</t>
  </si>
  <si>
    <t xml:space="preserve">    0.0333    0.0332    0.0331    0.0328    0.0327    0.0327    0.0327</t>
  </si>
  <si>
    <t>datacylP_W =</t>
  </si>
  <si>
    <t xml:space="preserve">   1.0e-04 *</t>
  </si>
  <si>
    <t xml:space="preserve">    0.5819    0.5818    0.5790    0.5744    0.5730    0.5727    0.5730</t>
  </si>
  <si>
    <t>cyl gas</t>
  </si>
  <si>
    <t xml:space="preserve">    0.0012    0.0012    0.0011    0.0012    0.0011    0.0011    0.0011    0.0011</t>
  </si>
  <si>
    <t xml:space="preserve">    0.0333    0.0335    0.0328    0.0329    0.0328    0.0327    0.0328    0.0328</t>
  </si>
  <si>
    <t xml:space="preserve">    0.5829    0.5858    0.5739    0.5762    0.5747    0.5730    0.5735    0.5748</t>
  </si>
  <si>
    <t>Nozzle</t>
  </si>
  <si>
    <t>Condi Hot</t>
  </si>
  <si>
    <t>Condi Cold</t>
  </si>
  <si>
    <t>Cylinder Hot</t>
  </si>
  <si>
    <t>Cylinder Cold</t>
  </si>
  <si>
    <t>Flared Hot</t>
  </si>
  <si>
    <t>Flared Cold</t>
  </si>
  <si>
    <t>Diverging Hot</t>
  </si>
  <si>
    <t>Diverging Cold</t>
  </si>
  <si>
    <t>condi</t>
  </si>
  <si>
    <t>cylinder</t>
  </si>
  <si>
    <t>flared</t>
  </si>
  <si>
    <t>diverging</t>
  </si>
  <si>
    <t>Average mass bit</t>
  </si>
  <si>
    <t>Efficiency</t>
  </si>
  <si>
    <t>CV^2</t>
  </si>
  <si>
    <t xml:space="preserve">C </t>
  </si>
  <si>
    <t>Vendor</t>
  </si>
  <si>
    <t>Amount</t>
  </si>
  <si>
    <t>Bunnings</t>
  </si>
  <si>
    <t>Jaycar</t>
  </si>
  <si>
    <t>Swift Supplies</t>
  </si>
  <si>
    <t>Basalt Tape</t>
  </si>
  <si>
    <t>Maker Store</t>
  </si>
  <si>
    <t>Rods</t>
  </si>
  <si>
    <t>Marketplace</t>
  </si>
  <si>
    <t>3d printer</t>
  </si>
  <si>
    <t>First Part China</t>
  </si>
  <si>
    <t>Nozzle manufacturing</t>
  </si>
  <si>
    <t>Components</t>
  </si>
  <si>
    <t>RS Components</t>
  </si>
  <si>
    <t>Magnet Warehouse</t>
  </si>
  <si>
    <t>Element 14</t>
  </si>
  <si>
    <t>Purchased Items</t>
  </si>
  <si>
    <t>Total</t>
  </si>
  <si>
    <t>Amount Purchased ($)</t>
  </si>
  <si>
    <t>Parts Bought</t>
  </si>
  <si>
    <t>Hardware Components</t>
  </si>
  <si>
    <t>Electrical Comonents (Accelerometer, Capacitors, Cabling, etc.)</t>
  </si>
  <si>
    <t>Extrusion, Bearings</t>
  </si>
  <si>
    <t>Hall Sensor</t>
  </si>
  <si>
    <t>Nozzles</t>
  </si>
  <si>
    <t>Main Bar Rod</t>
  </si>
  <si>
    <t>Specific Impulse (s)</t>
  </si>
  <si>
    <t>Discharge Time ($\mu s$)</t>
  </si>
  <si>
    <t>Mass Bit ($\mu g$)</t>
  </si>
  <si>
    <t>Max Thrust (mN)</t>
  </si>
  <si>
    <t>T/W (mN/kg)</t>
  </si>
  <si>
    <t>T/P (mN/J)</t>
  </si>
  <si>
    <t>Impulse Bit ($\mu 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</si>
</sst>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8FEC-D72C-4A7F-B5D4-019A72B0838C}">
  <dimension ref="A1:AU44"/>
  <sheetViews>
    <sheetView tabSelected="1" topLeftCell="A10" workbookViewId="0">
      <selection activeCell="C21" sqref="C21"/>
    </sheetView>
  </sheetViews>
  <sheetFormatPr defaultRowHeight="15" x14ac:dyDescent="0.25"/>
  <cols>
    <col min="3" max="3" width="12" bestFit="1" customWidth="1"/>
    <col min="7" max="7" width="11" bestFit="1" customWidth="1"/>
    <col min="8" max="8" width="12" bestFit="1" customWidth="1"/>
  </cols>
  <sheetData>
    <row r="1" spans="1:47" x14ac:dyDescent="0.25">
      <c r="A1" t="s">
        <v>10</v>
      </c>
      <c r="H1" t="s">
        <v>11</v>
      </c>
      <c r="O1" t="s">
        <v>12</v>
      </c>
      <c r="U1" t="s">
        <v>19</v>
      </c>
      <c r="AB1" t="s">
        <v>23</v>
      </c>
      <c r="AH1" t="s">
        <v>30</v>
      </c>
      <c r="AN1" t="s">
        <v>33</v>
      </c>
      <c r="AU1" t="s">
        <v>41</v>
      </c>
    </row>
    <row r="2" spans="1:47" x14ac:dyDescent="0.25">
      <c r="A2" t="s">
        <v>0</v>
      </c>
      <c r="H2" t="s">
        <v>0</v>
      </c>
      <c r="O2" t="s">
        <v>13</v>
      </c>
      <c r="U2" t="s">
        <v>13</v>
      </c>
      <c r="AH2" t="s">
        <v>24</v>
      </c>
      <c r="AU2" t="s">
        <v>34</v>
      </c>
    </row>
    <row r="3" spans="1:47" x14ac:dyDescent="0.25">
      <c r="AB3" t="s">
        <v>24</v>
      </c>
      <c r="AN3" t="s">
        <v>34</v>
      </c>
    </row>
    <row r="4" spans="1:47" x14ac:dyDescent="0.25">
      <c r="A4" t="s">
        <v>1</v>
      </c>
      <c r="H4" t="s">
        <v>7</v>
      </c>
      <c r="O4" t="s">
        <v>14</v>
      </c>
      <c r="U4" t="s">
        <v>20</v>
      </c>
      <c r="AH4" t="s">
        <v>14</v>
      </c>
      <c r="AU4" t="s">
        <v>42</v>
      </c>
    </row>
    <row r="5" spans="1:47" x14ac:dyDescent="0.25">
      <c r="AB5" t="s">
        <v>25</v>
      </c>
      <c r="AN5" t="s">
        <v>35</v>
      </c>
    </row>
    <row r="7" spans="1:47" x14ac:dyDescent="0.25">
      <c r="A7" t="s">
        <v>2</v>
      </c>
      <c r="H7" t="s">
        <v>2</v>
      </c>
      <c r="O7" t="s">
        <v>15</v>
      </c>
      <c r="U7" t="s">
        <v>15</v>
      </c>
      <c r="AH7" t="s">
        <v>26</v>
      </c>
      <c r="AU7" t="s">
        <v>36</v>
      </c>
    </row>
    <row r="8" spans="1:47" x14ac:dyDescent="0.25">
      <c r="AB8" t="s">
        <v>26</v>
      </c>
      <c r="AN8" t="s">
        <v>36</v>
      </c>
    </row>
    <row r="9" spans="1:47" x14ac:dyDescent="0.25">
      <c r="A9" t="s">
        <v>3</v>
      </c>
      <c r="H9" t="s">
        <v>8</v>
      </c>
      <c r="O9" t="s">
        <v>16</v>
      </c>
      <c r="U9" t="s">
        <v>21</v>
      </c>
      <c r="AH9" t="s">
        <v>31</v>
      </c>
      <c r="AU9" t="s">
        <v>43</v>
      </c>
    </row>
    <row r="10" spans="1:47" x14ac:dyDescent="0.25">
      <c r="AB10" t="s">
        <v>27</v>
      </c>
      <c r="AN10" t="s">
        <v>37</v>
      </c>
    </row>
    <row r="12" spans="1:47" x14ac:dyDescent="0.25">
      <c r="A12" t="s">
        <v>4</v>
      </c>
      <c r="H12" t="s">
        <v>4</v>
      </c>
      <c r="O12" t="s">
        <v>17</v>
      </c>
      <c r="U12" t="s">
        <v>17</v>
      </c>
      <c r="AH12" t="s">
        <v>28</v>
      </c>
      <c r="AU12" t="s">
        <v>38</v>
      </c>
    </row>
    <row r="13" spans="1:47" x14ac:dyDescent="0.25">
      <c r="AB13" t="s">
        <v>28</v>
      </c>
      <c r="AN13" t="s">
        <v>38</v>
      </c>
    </row>
    <row r="14" spans="1:47" x14ac:dyDescent="0.25">
      <c r="A14" t="s">
        <v>5</v>
      </c>
      <c r="H14" t="s">
        <v>5</v>
      </c>
      <c r="O14" t="s">
        <v>5</v>
      </c>
      <c r="U14" t="s">
        <v>5</v>
      </c>
      <c r="AH14" t="s">
        <v>5</v>
      </c>
      <c r="AU14" t="s">
        <v>39</v>
      </c>
    </row>
    <row r="15" spans="1:47" x14ac:dyDescent="0.25">
      <c r="AB15" t="s">
        <v>5</v>
      </c>
      <c r="AN15" t="s">
        <v>39</v>
      </c>
    </row>
    <row r="16" spans="1:47" x14ac:dyDescent="0.25">
      <c r="A16" t="s">
        <v>6</v>
      </c>
      <c r="H16" t="s">
        <v>9</v>
      </c>
      <c r="O16" t="s">
        <v>18</v>
      </c>
      <c r="U16" t="s">
        <v>22</v>
      </c>
      <c r="AH16" t="s">
        <v>32</v>
      </c>
      <c r="AU16" t="s">
        <v>44</v>
      </c>
    </row>
    <row r="17" spans="1:40" x14ac:dyDescent="0.25">
      <c r="A17" t="s">
        <v>61</v>
      </c>
      <c r="B17">
        <f>9.99999999999999E-06</f>
        <v>9.9999999999999907E-6</v>
      </c>
      <c r="AB17" t="s">
        <v>29</v>
      </c>
      <c r="AN17" t="s">
        <v>40</v>
      </c>
    </row>
    <row r="18" spans="1:40" x14ac:dyDescent="0.25">
      <c r="A18" t="s">
        <v>60</v>
      </c>
      <c r="B18">
        <f>9.99999999999999E-06*1350^2</f>
        <v>18.224999999999984</v>
      </c>
    </row>
    <row r="20" spans="1:40" x14ac:dyDescent="0.25">
      <c r="A20" t="s">
        <v>45</v>
      </c>
      <c r="B20" t="s">
        <v>89</v>
      </c>
      <c r="C20" t="s">
        <v>90</v>
      </c>
      <c r="D20" t="s">
        <v>91</v>
      </c>
      <c r="E20" t="s">
        <v>92</v>
      </c>
      <c r="F20" t="s">
        <v>93</v>
      </c>
      <c r="G20" t="s">
        <v>88</v>
      </c>
      <c r="H20" t="s">
        <v>94</v>
      </c>
      <c r="I20" t="s">
        <v>59</v>
      </c>
    </row>
    <row r="21" spans="1:40" x14ac:dyDescent="0.25">
      <c r="A21" t="s">
        <v>48</v>
      </c>
      <c r="B21" s="3">
        <v>11.571428571428571</v>
      </c>
      <c r="C21" s="1">
        <f>(B21/(10^6))*($A$37/1000)</f>
        <v>1.0467514285714286E-6</v>
      </c>
      <c r="D21" s="1">
        <v>8.8038808064209995E-4</v>
      </c>
      <c r="E21" s="1">
        <v>2.5153945161202899E-2</v>
      </c>
      <c r="F21" s="1">
        <v>4.8306616221788801E-5</v>
      </c>
      <c r="G21" s="1">
        <v>9.9211103306278497E-2</v>
      </c>
      <c r="H21" s="1">
        <f>G21^2/(B21*$B$18)</f>
        <v>4.6673035028361883E-5</v>
      </c>
      <c r="I21" s="1">
        <f>(H21^2)/(C21*$B$18)</f>
        <v>1.1418813674903968E-4</v>
      </c>
    </row>
    <row r="22" spans="1:40" x14ac:dyDescent="0.25">
      <c r="A22" t="s">
        <v>49</v>
      </c>
      <c r="B22" s="3">
        <v>12.142857142857142</v>
      </c>
      <c r="C22" s="1">
        <f t="shared" ref="C22:C28" si="0">(B22/(10^6))*($A$37/1000)</f>
        <v>1.0984428571428571E-6</v>
      </c>
      <c r="D22" s="1">
        <v>9.9319347282058506E-4</v>
      </c>
      <c r="E22" s="1">
        <v>2.83769563663024E-2</v>
      </c>
      <c r="F22" s="1">
        <v>5.4496212500443601E-5</v>
      </c>
      <c r="G22" s="1">
        <v>0.111923164797118</v>
      </c>
      <c r="H22" s="1">
        <f>G22^2/(B22*$B$18)</f>
        <v>5.66045759557298E-5</v>
      </c>
      <c r="I22" s="1">
        <f t="shared" ref="I22:I28" si="1">(H22^2)/(C22*$B$18)</f>
        <v>1.6005088373739196E-4</v>
      </c>
      <c r="O22">
        <v>0.44108367876378901</v>
      </c>
      <c r="P22">
        <v>0</v>
      </c>
      <c r="Q22">
        <v>0</v>
      </c>
      <c r="T22" s="1">
        <v>-1.06581410364015E-16</v>
      </c>
      <c r="U22">
        <v>2.2829978164242599E-2</v>
      </c>
    </row>
    <row r="23" spans="1:40" x14ac:dyDescent="0.25">
      <c r="A23" t="s">
        <v>46</v>
      </c>
      <c r="B23" s="3">
        <v>11.571428571428571</v>
      </c>
      <c r="C23" s="1">
        <f t="shared" si="0"/>
        <v>1.0467514285714286E-6</v>
      </c>
      <c r="D23" s="1">
        <v>3.9141265484226697E-3</v>
      </c>
      <c r="E23" s="1">
        <v>4.9545905676236401E-2</v>
      </c>
      <c r="F23" s="1">
        <v>2.1476688880234099E-4</v>
      </c>
      <c r="G23" s="1">
        <v>0.44108367876378901</v>
      </c>
      <c r="H23" s="1">
        <f>G23^2/(B23*$B$18)</f>
        <v>9.225447893800628E-4</v>
      </c>
      <c r="I23" s="1">
        <f t="shared" si="1"/>
        <v>4.4613245813085123E-2</v>
      </c>
      <c r="O23" s="1">
        <v>-1.06581410364015E-16</v>
      </c>
      <c r="P23">
        <v>2.2829978164242599E-2</v>
      </c>
      <c r="Q23">
        <v>0</v>
      </c>
      <c r="T23" s="1">
        <v>-1.2168044349891701E-15</v>
      </c>
      <c r="U23">
        <v>8.4746595071428302E-3</v>
      </c>
    </row>
    <row r="24" spans="1:40" x14ac:dyDescent="0.25">
      <c r="A24" t="s">
        <v>47</v>
      </c>
      <c r="B24" s="3">
        <v>11.714285714285714</v>
      </c>
      <c r="C24" s="1">
        <f t="shared" si="0"/>
        <v>1.0596742857142855E-6</v>
      </c>
      <c r="D24" s="1">
        <v>3.9085898069542904E-3</v>
      </c>
      <c r="E24" s="1">
        <v>4.9475820341193501E-2</v>
      </c>
      <c r="F24" s="1">
        <v>2.1446308954481701E-4</v>
      </c>
      <c r="G24" s="1">
        <v>0.44045974229545398</v>
      </c>
      <c r="H24" s="1">
        <f>G24^2/(B24*$B$18)</f>
        <v>9.0871791768265618E-4</v>
      </c>
      <c r="I24" s="1">
        <f t="shared" si="1"/>
        <v>4.2758085359655071E-2</v>
      </c>
      <c r="T24" s="1">
        <v>7.9936057773011302E-16</v>
      </c>
      <c r="U24">
        <v>4.4071878873823599E-2</v>
      </c>
    </row>
    <row r="25" spans="1:40" x14ac:dyDescent="0.25">
      <c r="A25" t="s">
        <v>50</v>
      </c>
      <c r="B25" s="3">
        <v>11.5</v>
      </c>
      <c r="C25" s="1">
        <f t="shared" si="0"/>
        <v>1.04029E-6</v>
      </c>
      <c r="D25" s="1">
        <v>2.8919019104644002E-3</v>
      </c>
      <c r="E25" s="1">
        <v>3.6148773880805E-2</v>
      </c>
      <c r="F25" s="1">
        <v>1.5867774543014499E-4</v>
      </c>
      <c r="G25" s="1">
        <v>0.32588898634503799</v>
      </c>
      <c r="H25" s="1">
        <f>G25^2/(B25*$B$18)</f>
        <v>5.0672693467404518E-4</v>
      </c>
      <c r="I25" s="1">
        <f t="shared" si="1"/>
        <v>1.354334738563809E-2</v>
      </c>
      <c r="O25">
        <v>0.44045974229545398</v>
      </c>
      <c r="P25">
        <v>0</v>
      </c>
      <c r="Q25">
        <v>0</v>
      </c>
      <c r="T25" s="1">
        <v>-1.29674049276218E-15</v>
      </c>
      <c r="U25">
        <v>4.1956133264015602E-3</v>
      </c>
    </row>
    <row r="26" spans="1:40" x14ac:dyDescent="0.25">
      <c r="A26" t="s">
        <v>51</v>
      </c>
      <c r="B26" s="3">
        <v>11.5</v>
      </c>
      <c r="C26" s="1">
        <f t="shared" si="0"/>
        <v>1.04029E-6</v>
      </c>
      <c r="D26" s="1">
        <v>2.9301414261338099E-3</v>
      </c>
      <c r="E26" s="1">
        <v>3.6626767826672603E-2</v>
      </c>
      <c r="F26" s="1">
        <v>1.6077593559033201E-4</v>
      </c>
      <c r="G26" s="1">
        <v>0.33019820477140799</v>
      </c>
      <c r="H26" s="1">
        <f>G26^2/(B26*$B$18)</f>
        <v>5.2021639856508989E-4</v>
      </c>
      <c r="I26" s="1">
        <f t="shared" si="1"/>
        <v>1.427401390756715E-2</v>
      </c>
      <c r="O26" s="1">
        <v>-1.2168044349891701E-15</v>
      </c>
      <c r="P26">
        <v>8.4746595071428302E-3</v>
      </c>
      <c r="Q26">
        <v>0</v>
      </c>
      <c r="T26" s="1">
        <v>-3.1219471452459399E-15</v>
      </c>
      <c r="U26">
        <v>0.13368007222032599</v>
      </c>
    </row>
    <row r="27" spans="1:40" x14ac:dyDescent="0.25">
      <c r="A27" t="s">
        <v>52</v>
      </c>
      <c r="B27" s="3">
        <v>12.666666666666666</v>
      </c>
      <c r="C27" s="1">
        <f t="shared" si="0"/>
        <v>1.1458266666666667E-6</v>
      </c>
      <c r="D27" s="1">
        <v>2.2465170784302202E-3</v>
      </c>
      <c r="E27" s="1">
        <v>2.8436925043420599E-2</v>
      </c>
      <c r="F27" s="1">
        <v>1.2326568331578699E-4</v>
      </c>
      <c r="G27" s="1">
        <v>0.25316044463585402</v>
      </c>
      <c r="H27" s="1">
        <f>G27^2/(B27*$B$18)</f>
        <v>2.776270770120137E-4</v>
      </c>
      <c r="I27" s="1">
        <f t="shared" si="1"/>
        <v>3.6909416458939443E-3</v>
      </c>
      <c r="T27" s="1">
        <v>-1.45661260830821E-15</v>
      </c>
      <c r="U27">
        <v>2.79533620008519E-3</v>
      </c>
    </row>
    <row r="28" spans="1:40" x14ac:dyDescent="0.25">
      <c r="A28" t="s">
        <v>53</v>
      </c>
      <c r="B28" s="3">
        <v>12</v>
      </c>
      <c r="C28" s="1">
        <f t="shared" si="0"/>
        <v>1.0855199999999999E-6</v>
      </c>
      <c r="D28" s="1">
        <v>2.21271024939261E-3</v>
      </c>
      <c r="E28" s="1">
        <v>2.8008990498640599E-2</v>
      </c>
      <c r="F28" s="1">
        <v>1.21410713272571E-4</v>
      </c>
      <c r="G28" s="1">
        <v>0.24935074652446801</v>
      </c>
      <c r="H28" s="1">
        <f>G28^2/(B28*$B$18)</f>
        <v>2.8429718697901027E-4</v>
      </c>
      <c r="I28" s="1">
        <f t="shared" si="1"/>
        <v>4.0854486722983214E-3</v>
      </c>
      <c r="O28">
        <v>0.25316044463585402</v>
      </c>
      <c r="P28">
        <v>0</v>
      </c>
      <c r="Q28">
        <v>0</v>
      </c>
      <c r="T28" s="1">
        <v>-4.3520742565306101E-16</v>
      </c>
      <c r="U28">
        <v>3.3452846886406297E-2</v>
      </c>
    </row>
    <row r="29" spans="1:40" x14ac:dyDescent="0.25">
      <c r="O29" s="1">
        <v>7.9936057773011302E-16</v>
      </c>
      <c r="P29">
        <v>4.4071878873823599E-2</v>
      </c>
      <c r="Q29">
        <v>0</v>
      </c>
      <c r="T29" s="1">
        <v>5.1514348342607299E-16</v>
      </c>
      <c r="U29">
        <v>7.1968112872629001E-3</v>
      </c>
    </row>
    <row r="31" spans="1:40" x14ac:dyDescent="0.25">
      <c r="A31" s="3">
        <f>AVERAGE(B21:B28)</f>
        <v>11.833333333333334</v>
      </c>
      <c r="B31">
        <f>STDEVA(B21:B28)</f>
        <v>0.41258938032941284</v>
      </c>
      <c r="O31">
        <v>0.24935074652446801</v>
      </c>
      <c r="P31">
        <v>0</v>
      </c>
      <c r="Q31">
        <v>0</v>
      </c>
      <c r="T31" s="1">
        <f>AVERAGE(T22:T29)</f>
        <v>-7.899236820207987E-16</v>
      </c>
      <c r="U31">
        <f>AVERAGE(U22:U29)</f>
        <v>3.2087149558211368E-2</v>
      </c>
    </row>
    <row r="32" spans="1:40" x14ac:dyDescent="0.25">
      <c r="O32" s="1">
        <v>-1.29674049276218E-15</v>
      </c>
      <c r="P32">
        <v>4.1956133264015602E-3</v>
      </c>
      <c r="Q32">
        <v>0</v>
      </c>
    </row>
    <row r="33" spans="1:17" x14ac:dyDescent="0.25">
      <c r="D33" t="s">
        <v>45</v>
      </c>
      <c r="E33" t="s">
        <v>89</v>
      </c>
      <c r="F33" t="s">
        <v>90</v>
      </c>
      <c r="G33" t="s">
        <v>88</v>
      </c>
      <c r="H33" t="s">
        <v>94</v>
      </c>
      <c r="I33" t="s">
        <v>59</v>
      </c>
    </row>
    <row r="34" spans="1:17" x14ac:dyDescent="0.25">
      <c r="D34" t="s">
        <v>48</v>
      </c>
      <c r="E34" s="3">
        <v>11.571428571428571</v>
      </c>
      <c r="F34" s="4">
        <v>1.0467514285714286E-6</v>
      </c>
      <c r="G34" s="4">
        <v>9.9211103306278497E-2</v>
      </c>
      <c r="H34" s="4">
        <v>4.6673035028361883E-5</v>
      </c>
      <c r="I34" s="4">
        <v>1.1418813674903968E-4</v>
      </c>
      <c r="O34">
        <v>0.32588898634503799</v>
      </c>
      <c r="P34">
        <v>0</v>
      </c>
      <c r="Q34">
        <v>0</v>
      </c>
    </row>
    <row r="35" spans="1:17" x14ac:dyDescent="0.25">
      <c r="A35">
        <v>1000</v>
      </c>
      <c r="D35" t="s">
        <v>49</v>
      </c>
      <c r="E35" s="3">
        <v>12.142857142857142</v>
      </c>
      <c r="F35" s="4">
        <v>1.0984428571428571E-6</v>
      </c>
      <c r="G35" s="4">
        <v>0.111923164797118</v>
      </c>
      <c r="H35" s="4">
        <v>5.66045759557298E-5</v>
      </c>
      <c r="I35" s="4">
        <v>1.6005088373739196E-4</v>
      </c>
      <c r="O35" s="1">
        <v>-3.1219471452459399E-15</v>
      </c>
      <c r="P35">
        <v>0.13368007222032599</v>
      </c>
      <c r="Q35">
        <v>0</v>
      </c>
    </row>
    <row r="36" spans="1:17" x14ac:dyDescent="0.25">
      <c r="D36" t="s">
        <v>46</v>
      </c>
      <c r="E36" s="3">
        <v>11.571428571428571</v>
      </c>
      <c r="F36" s="4">
        <v>1.0467514285714286E-6</v>
      </c>
      <c r="G36" s="4">
        <v>0.44108367876378901</v>
      </c>
      <c r="H36" s="4">
        <v>9.225447893800628E-4</v>
      </c>
      <c r="I36" s="4">
        <v>4.4613245813085123E-2</v>
      </c>
    </row>
    <row r="37" spans="1:17" x14ac:dyDescent="0.25">
      <c r="A37">
        <v>90.46</v>
      </c>
      <c r="D37" t="s">
        <v>47</v>
      </c>
      <c r="E37" s="3">
        <v>11.714285714285714</v>
      </c>
      <c r="F37" s="4">
        <v>1.0596742857142855E-6</v>
      </c>
      <c r="G37" s="4">
        <v>0.44045974229545398</v>
      </c>
      <c r="H37" s="4">
        <v>9.0871791768265618E-4</v>
      </c>
      <c r="I37" s="4">
        <v>4.2758085359655071E-2</v>
      </c>
      <c r="O37">
        <v>0.33019820477140799</v>
      </c>
      <c r="P37">
        <v>0</v>
      </c>
      <c r="Q37">
        <v>0</v>
      </c>
    </row>
    <row r="38" spans="1:17" x14ac:dyDescent="0.25">
      <c r="D38" t="s">
        <v>50</v>
      </c>
      <c r="E38" s="3">
        <v>11.5</v>
      </c>
      <c r="F38" s="4">
        <v>1.04029E-6</v>
      </c>
      <c r="G38" s="4">
        <v>0.32588898634503799</v>
      </c>
      <c r="H38" s="4">
        <v>5.0672693467404518E-4</v>
      </c>
      <c r="I38" s="4">
        <v>1.354334738563809E-2</v>
      </c>
      <c r="O38" s="1">
        <v>-1.45661260830821E-15</v>
      </c>
      <c r="P38">
        <v>2.79533620008519E-3</v>
      </c>
      <c r="Q38">
        <v>0</v>
      </c>
    </row>
    <row r="39" spans="1:17" x14ac:dyDescent="0.25">
      <c r="D39" t="s">
        <v>51</v>
      </c>
      <c r="E39" s="3">
        <v>11.5</v>
      </c>
      <c r="F39" s="4">
        <v>1.04029E-6</v>
      </c>
      <c r="G39" s="4">
        <v>0.33019820477140799</v>
      </c>
      <c r="H39" s="4">
        <v>5.2021639856508989E-4</v>
      </c>
      <c r="I39" s="4">
        <v>1.427401390756715E-2</v>
      </c>
    </row>
    <row r="40" spans="1:17" x14ac:dyDescent="0.25">
      <c r="D40" t="s">
        <v>52</v>
      </c>
      <c r="E40" s="3">
        <v>12.666666666666666</v>
      </c>
      <c r="F40" s="4">
        <v>1.1458266666666667E-6</v>
      </c>
      <c r="G40" s="4">
        <v>0.25316044463585402</v>
      </c>
      <c r="H40" s="4">
        <v>2.776270770120137E-4</v>
      </c>
      <c r="I40" s="4">
        <v>3.6909416458939443E-3</v>
      </c>
      <c r="O40">
        <v>9.9211103306278497E-2</v>
      </c>
      <c r="P40">
        <v>0</v>
      </c>
      <c r="Q40">
        <v>0</v>
      </c>
    </row>
    <row r="41" spans="1:17" x14ac:dyDescent="0.25">
      <c r="D41" t="s">
        <v>53</v>
      </c>
      <c r="E41" s="3">
        <v>12</v>
      </c>
      <c r="F41" s="4">
        <v>1.0855199999999999E-6</v>
      </c>
      <c r="G41" s="4">
        <v>0.24935074652446801</v>
      </c>
      <c r="H41" s="4">
        <v>2.8429718697901027E-4</v>
      </c>
      <c r="I41" s="4">
        <v>4.0854486722983214E-3</v>
      </c>
      <c r="O41" s="1">
        <v>-4.3520742565306101E-16</v>
      </c>
      <c r="P41">
        <v>3.3452846886406297E-2</v>
      </c>
      <c r="Q41">
        <v>0</v>
      </c>
    </row>
    <row r="43" spans="1:17" x14ac:dyDescent="0.25">
      <c r="O43">
        <v>0.111923164797118</v>
      </c>
      <c r="P43">
        <v>0</v>
      </c>
      <c r="Q43">
        <v>0</v>
      </c>
    </row>
    <row r="44" spans="1:17" x14ac:dyDescent="0.25">
      <c r="O44" s="1">
        <v>5.1514348342607299E-16</v>
      </c>
      <c r="P44">
        <v>7.1968112872629001E-3</v>
      </c>
      <c r="Q4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5C34-C5EB-4608-ADF0-C10FF10561CD}">
  <dimension ref="A1:BG32"/>
  <sheetViews>
    <sheetView topLeftCell="A11" workbookViewId="0">
      <selection activeCell="BG20" sqref="BG20"/>
    </sheetView>
  </sheetViews>
  <sheetFormatPr defaultRowHeight="15" x14ac:dyDescent="0.25"/>
  <sheetData>
    <row r="1" spans="1:59" x14ac:dyDescent="0.25">
      <c r="A1" t="s">
        <v>54</v>
      </c>
      <c r="B1">
        <v>9096</v>
      </c>
      <c r="C1">
        <v>2.3362660000000002</v>
      </c>
      <c r="D1">
        <v>6.3389069999999998</v>
      </c>
      <c r="E1">
        <v>0.125</v>
      </c>
      <c r="F1">
        <v>-1.1719E-2</v>
      </c>
      <c r="G1">
        <v>1.027344</v>
      </c>
      <c r="I1">
        <v>9285</v>
      </c>
      <c r="J1">
        <v>2.394917</v>
      </c>
      <c r="K1">
        <v>7.0668559999999996</v>
      </c>
      <c r="L1">
        <v>0.125</v>
      </c>
      <c r="M1">
        <v>-1.1719E-2</v>
      </c>
      <c r="N1">
        <v>1.03125</v>
      </c>
      <c r="P1">
        <v>9366</v>
      </c>
      <c r="Q1">
        <v>2.3998050000000002</v>
      </c>
      <c r="R1">
        <v>0.90374900000000002</v>
      </c>
      <c r="S1">
        <v>0.12109399999999999</v>
      </c>
      <c r="T1">
        <v>-1.1719E-2</v>
      </c>
      <c r="U1">
        <v>1.027344</v>
      </c>
      <c r="W1">
        <v>11581</v>
      </c>
      <c r="X1">
        <v>2.370479</v>
      </c>
      <c r="Y1">
        <v>2.712148</v>
      </c>
      <c r="Z1">
        <v>0.12109399999999999</v>
      </c>
      <c r="AA1">
        <v>-1.5625E-2</v>
      </c>
      <c r="AB1">
        <v>1.027344</v>
      </c>
      <c r="AD1">
        <v>9248</v>
      </c>
      <c r="AE1">
        <v>2.3607040000000001</v>
      </c>
      <c r="AF1">
        <v>7.0668559999999996</v>
      </c>
      <c r="AG1">
        <v>0.12109399999999999</v>
      </c>
      <c r="AH1">
        <v>-1.1719E-2</v>
      </c>
      <c r="AI1">
        <v>1.03125</v>
      </c>
      <c r="AK1">
        <v>10345</v>
      </c>
      <c r="AL1">
        <v>2.346041</v>
      </c>
      <c r="AM1">
        <v>7.7959550000000002</v>
      </c>
      <c r="AN1">
        <v>0.125</v>
      </c>
      <c r="AO1">
        <v>-1.5625E-2</v>
      </c>
      <c r="AP1">
        <v>1.027344</v>
      </c>
      <c r="AR1">
        <v>11887</v>
      </c>
      <c r="AS1">
        <v>2.331378</v>
      </c>
      <c r="AT1">
        <v>6.7027460000000003</v>
      </c>
      <c r="AU1">
        <v>0.117188</v>
      </c>
      <c r="AV1">
        <v>-1.5625E-2</v>
      </c>
      <c r="AW1">
        <v>1.027344</v>
      </c>
      <c r="BG1" t="s">
        <v>58</v>
      </c>
    </row>
    <row r="2" spans="1:59" x14ac:dyDescent="0.25">
      <c r="B2">
        <v>9102</v>
      </c>
      <c r="C2">
        <v>2.370479</v>
      </c>
      <c r="D2">
        <v>6.3389069999999998</v>
      </c>
      <c r="E2">
        <v>0.125</v>
      </c>
      <c r="F2">
        <v>-1.1719E-2</v>
      </c>
      <c r="G2">
        <v>1.027344</v>
      </c>
      <c r="I2">
        <v>9291</v>
      </c>
      <c r="J2">
        <v>2.2727270000000002</v>
      </c>
      <c r="K2">
        <v>5.9753239999999996</v>
      </c>
      <c r="L2">
        <v>0.125</v>
      </c>
      <c r="M2">
        <v>-1.5625E-2</v>
      </c>
      <c r="N2">
        <v>1.03125</v>
      </c>
      <c r="P2">
        <v>9371</v>
      </c>
      <c r="Q2">
        <v>2.2629519999999999</v>
      </c>
      <c r="R2">
        <v>5.6119830000000004</v>
      </c>
      <c r="S2">
        <v>0.125</v>
      </c>
      <c r="T2">
        <v>-1.5625E-2</v>
      </c>
      <c r="U2">
        <v>1.027344</v>
      </c>
      <c r="W2">
        <v>11586</v>
      </c>
      <c r="X2">
        <v>2.2482890000000002</v>
      </c>
      <c r="Y2">
        <v>2.712148</v>
      </c>
      <c r="Z2">
        <v>0.12109399999999999</v>
      </c>
      <c r="AA2">
        <v>-1.5625E-2</v>
      </c>
      <c r="AB2">
        <v>1.027344</v>
      </c>
      <c r="AD2">
        <v>9254</v>
      </c>
      <c r="AE2">
        <v>2.2580640000000001</v>
      </c>
      <c r="AF2">
        <v>1.9885649999999999</v>
      </c>
      <c r="AG2">
        <v>0.125</v>
      </c>
      <c r="AH2">
        <v>-1.5625E-2</v>
      </c>
      <c r="AI2">
        <v>1.027344</v>
      </c>
      <c r="AK2">
        <v>10351</v>
      </c>
      <c r="AL2">
        <v>2.2091889999999998</v>
      </c>
      <c r="AM2">
        <v>7.0668559999999996</v>
      </c>
      <c r="AN2">
        <v>0.125</v>
      </c>
      <c r="AO2">
        <v>-1.5625E-2</v>
      </c>
      <c r="AP2">
        <v>1.027344</v>
      </c>
      <c r="AR2">
        <v>11893</v>
      </c>
      <c r="AS2">
        <v>2.1652</v>
      </c>
      <c r="AT2">
        <v>7.0668559999999996</v>
      </c>
      <c r="AU2">
        <v>0.117188</v>
      </c>
      <c r="AV2">
        <v>-1.5625E-2</v>
      </c>
      <c r="AW2">
        <v>1.027344</v>
      </c>
    </row>
    <row r="3" spans="1:59" x14ac:dyDescent="0.25">
      <c r="B3">
        <v>9107</v>
      </c>
      <c r="C3">
        <v>2.4437929999999999</v>
      </c>
      <c r="D3">
        <v>6.3389069999999998</v>
      </c>
      <c r="E3">
        <v>0.125</v>
      </c>
      <c r="F3">
        <v>-1.1719E-2</v>
      </c>
      <c r="G3">
        <v>1.0390619999999999</v>
      </c>
      <c r="I3">
        <v>9297</v>
      </c>
      <c r="J3">
        <v>2.424242</v>
      </c>
      <c r="K3">
        <v>-0.54223500000000002</v>
      </c>
      <c r="L3">
        <v>0.125</v>
      </c>
      <c r="M3">
        <v>-1.5625E-2</v>
      </c>
      <c r="N3">
        <v>1.03125</v>
      </c>
      <c r="P3">
        <v>9377</v>
      </c>
      <c r="Q3">
        <v>2.4291299999999998</v>
      </c>
      <c r="R3">
        <v>5.9753239999999996</v>
      </c>
      <c r="S3">
        <v>0.125</v>
      </c>
      <c r="T3">
        <v>-1.5625E-2</v>
      </c>
      <c r="U3">
        <v>1.027344</v>
      </c>
      <c r="W3">
        <v>11592</v>
      </c>
      <c r="X3">
        <v>2.4437929999999999</v>
      </c>
      <c r="Y3">
        <v>0.90374900000000002</v>
      </c>
      <c r="Z3">
        <v>0.12890599999999999</v>
      </c>
      <c r="AA3">
        <v>-3.9060000000000002E-3</v>
      </c>
      <c r="AB3">
        <v>1.027344</v>
      </c>
      <c r="AD3">
        <v>9261</v>
      </c>
      <c r="AE3">
        <v>2.4046919999999998</v>
      </c>
      <c r="AF3">
        <v>6.3389069999999998</v>
      </c>
      <c r="AG3">
        <v>0.117188</v>
      </c>
      <c r="AH3">
        <v>-1.9531E-2</v>
      </c>
      <c r="AI3">
        <v>1.03125</v>
      </c>
      <c r="AK3">
        <v>10356</v>
      </c>
      <c r="AL3">
        <v>2.4193549999999999</v>
      </c>
      <c r="AM3">
        <v>9.2580969999999994</v>
      </c>
      <c r="AN3">
        <v>0.117188</v>
      </c>
      <c r="AO3">
        <v>-1.9531E-2</v>
      </c>
      <c r="AP3">
        <v>1.027344</v>
      </c>
      <c r="AR3">
        <v>11899</v>
      </c>
      <c r="AS3">
        <v>2.3558159999999999</v>
      </c>
      <c r="AT3">
        <v>6.7027460000000003</v>
      </c>
      <c r="AU3">
        <v>0.12890599999999999</v>
      </c>
      <c r="AV3">
        <v>-3.9060000000000002E-3</v>
      </c>
      <c r="AW3">
        <v>1.027344</v>
      </c>
    </row>
    <row r="4" spans="1:59" x14ac:dyDescent="0.25">
      <c r="B4">
        <f>B3-B1</f>
        <v>11</v>
      </c>
      <c r="I4">
        <f>I3-I1</f>
        <v>12</v>
      </c>
      <c r="P4">
        <f>P3-P1</f>
        <v>11</v>
      </c>
      <c r="W4">
        <f>W3-W1</f>
        <v>11</v>
      </c>
      <c r="AD4">
        <f>AD3-AD1</f>
        <v>13</v>
      </c>
      <c r="AK4">
        <f>AK3-AK1</f>
        <v>11</v>
      </c>
      <c r="AR4">
        <f>AR3-AR1</f>
        <v>12</v>
      </c>
      <c r="BG4">
        <f>AVERAGE(B4:AR4)</f>
        <v>11.571428571428571</v>
      </c>
    </row>
    <row r="5" spans="1:59" x14ac:dyDescent="0.25">
      <c r="B5">
        <v>2003</v>
      </c>
      <c r="C5">
        <v>2.541544</v>
      </c>
      <c r="D5">
        <v>5.9753239999999996</v>
      </c>
      <c r="E5">
        <v>0.12890599999999999</v>
      </c>
      <c r="F5">
        <v>-1.1719E-2</v>
      </c>
      <c r="G5">
        <v>1.0234369999999999</v>
      </c>
      <c r="I5">
        <v>2240</v>
      </c>
      <c r="J5">
        <v>2.487781</v>
      </c>
      <c r="K5">
        <v>0.18074299999999999</v>
      </c>
      <c r="L5">
        <v>0.12109399999999999</v>
      </c>
      <c r="M5">
        <v>-1.5625E-2</v>
      </c>
      <c r="N5">
        <v>1.027344</v>
      </c>
      <c r="P5">
        <v>1378</v>
      </c>
      <c r="Q5">
        <v>2.5610949999999999</v>
      </c>
      <c r="R5">
        <v>5.9753239999999996</v>
      </c>
      <c r="S5">
        <v>0.125</v>
      </c>
      <c r="T5">
        <v>-1.5625E-2</v>
      </c>
      <c r="U5">
        <v>1.03125</v>
      </c>
      <c r="W5">
        <v>1313</v>
      </c>
      <c r="X5">
        <v>2.5904199999999999</v>
      </c>
      <c r="Y5">
        <v>5.6119830000000004</v>
      </c>
      <c r="Z5">
        <v>0.12109399999999999</v>
      </c>
      <c r="AA5">
        <v>-1.1719E-2</v>
      </c>
      <c r="AB5">
        <v>1.027344</v>
      </c>
      <c r="AD5">
        <v>976</v>
      </c>
      <c r="AE5">
        <v>2.55132</v>
      </c>
      <c r="AF5">
        <v>5.6119830000000004</v>
      </c>
      <c r="AG5">
        <v>0.12109399999999999</v>
      </c>
      <c r="AH5">
        <v>-1.5625E-2</v>
      </c>
      <c r="AI5">
        <v>1.027344</v>
      </c>
      <c r="AK5">
        <v>1419</v>
      </c>
      <c r="AL5">
        <v>2.5219939999999998</v>
      </c>
      <c r="AM5">
        <v>5.9753239999999996</v>
      </c>
      <c r="AN5">
        <v>0.12109399999999999</v>
      </c>
      <c r="AO5">
        <v>-1.5625E-2</v>
      </c>
      <c r="AP5">
        <v>1.03125</v>
      </c>
      <c r="AR5">
        <v>1524</v>
      </c>
      <c r="AS5">
        <v>2.5366569999999999</v>
      </c>
      <c r="AT5">
        <v>4.5232559999999999</v>
      </c>
      <c r="AU5">
        <v>0.12109399999999999</v>
      </c>
      <c r="AV5">
        <v>-1.5625E-2</v>
      </c>
      <c r="AW5">
        <v>1.03125</v>
      </c>
    </row>
    <row r="6" spans="1:59" x14ac:dyDescent="0.25">
      <c r="B6">
        <v>2010</v>
      </c>
      <c r="C6">
        <v>2.3558159999999999</v>
      </c>
      <c r="D6">
        <v>5.6119830000000004</v>
      </c>
      <c r="E6">
        <v>0.125</v>
      </c>
      <c r="F6">
        <v>-1.5625E-2</v>
      </c>
      <c r="G6">
        <v>1.027344</v>
      </c>
      <c r="I6">
        <v>2245</v>
      </c>
      <c r="J6">
        <v>2.3020529999999999</v>
      </c>
      <c r="K6">
        <v>5.6119830000000004</v>
      </c>
      <c r="L6">
        <v>0.125</v>
      </c>
      <c r="M6">
        <v>-1.9531E-2</v>
      </c>
      <c r="N6">
        <v>1.03125</v>
      </c>
      <c r="P6">
        <v>1383</v>
      </c>
      <c r="Q6">
        <v>2.3753669999999998</v>
      </c>
      <c r="R6">
        <v>5.9753239999999996</v>
      </c>
      <c r="S6">
        <v>0.125</v>
      </c>
      <c r="T6">
        <v>-1.5625E-2</v>
      </c>
      <c r="U6">
        <v>1.03125</v>
      </c>
      <c r="W6">
        <v>1319</v>
      </c>
      <c r="X6">
        <v>2.3509289999999998</v>
      </c>
      <c r="Y6">
        <v>5.6119830000000004</v>
      </c>
      <c r="Z6">
        <v>0.125</v>
      </c>
      <c r="AA6">
        <v>-1.5625E-2</v>
      </c>
      <c r="AB6">
        <v>1.03125</v>
      </c>
      <c r="AD6">
        <v>983</v>
      </c>
      <c r="AE6">
        <v>2.3411529999999998</v>
      </c>
      <c r="AF6">
        <v>5.6119830000000004</v>
      </c>
      <c r="AG6">
        <v>0.125</v>
      </c>
      <c r="AH6">
        <v>-1.5625E-2</v>
      </c>
      <c r="AI6">
        <v>1.027344</v>
      </c>
      <c r="AK6">
        <v>1425</v>
      </c>
      <c r="AL6">
        <v>2.3216030000000001</v>
      </c>
      <c r="AM6">
        <v>5.6119830000000004</v>
      </c>
      <c r="AN6">
        <v>0.125</v>
      </c>
      <c r="AO6">
        <v>-1.5625E-2</v>
      </c>
      <c r="AP6">
        <v>1.03125</v>
      </c>
      <c r="AR6">
        <v>1530</v>
      </c>
      <c r="AS6">
        <v>2.292278</v>
      </c>
      <c r="AT6">
        <v>5.6119830000000004</v>
      </c>
      <c r="AU6">
        <v>0.12109399999999999</v>
      </c>
      <c r="AV6">
        <v>-1.5625E-2</v>
      </c>
      <c r="AW6">
        <v>1.03125</v>
      </c>
    </row>
    <row r="7" spans="1:59" x14ac:dyDescent="0.25">
      <c r="B7">
        <v>2015</v>
      </c>
      <c r="C7">
        <v>2.4437929999999999</v>
      </c>
      <c r="D7">
        <v>5.9753239999999996</v>
      </c>
      <c r="E7">
        <v>0.12109399999999999</v>
      </c>
      <c r="F7">
        <v>-2.3436999999999999E-2</v>
      </c>
      <c r="G7">
        <v>1.03125</v>
      </c>
      <c r="I7">
        <v>2251</v>
      </c>
      <c r="J7">
        <v>2.424242</v>
      </c>
      <c r="K7">
        <v>4.5232559999999999</v>
      </c>
      <c r="L7">
        <v>0.125</v>
      </c>
      <c r="M7">
        <v>-3.125E-2</v>
      </c>
      <c r="N7">
        <v>1.027344</v>
      </c>
      <c r="P7">
        <v>1389</v>
      </c>
      <c r="Q7">
        <v>2.4633430000000001</v>
      </c>
      <c r="R7">
        <v>4.1607310000000002</v>
      </c>
      <c r="S7">
        <v>0.12890599999999999</v>
      </c>
      <c r="T7">
        <v>-7.8130000000000005E-3</v>
      </c>
      <c r="U7">
        <v>1.0234369999999999</v>
      </c>
      <c r="W7">
        <v>1325</v>
      </c>
      <c r="X7">
        <v>2.4389050000000001</v>
      </c>
      <c r="Y7">
        <v>4.8859630000000003</v>
      </c>
      <c r="Z7">
        <v>0.125</v>
      </c>
      <c r="AA7">
        <v>-1.5625E-2</v>
      </c>
      <c r="AB7">
        <v>1.03125</v>
      </c>
      <c r="AD7">
        <v>988</v>
      </c>
      <c r="AE7">
        <v>2.4437929999999999</v>
      </c>
      <c r="AF7">
        <v>5.9753239999999996</v>
      </c>
      <c r="AG7">
        <v>0.125</v>
      </c>
      <c r="AH7">
        <v>-1.5625E-2</v>
      </c>
      <c r="AI7">
        <v>1.027344</v>
      </c>
      <c r="AK7">
        <v>1430</v>
      </c>
      <c r="AL7">
        <v>2.4389050000000001</v>
      </c>
      <c r="AM7">
        <v>5.6119830000000004</v>
      </c>
      <c r="AN7">
        <v>0.125</v>
      </c>
      <c r="AO7">
        <v>-1.5625E-2</v>
      </c>
      <c r="AP7">
        <v>1.03125</v>
      </c>
      <c r="AR7">
        <v>1537</v>
      </c>
      <c r="AS7">
        <v>2.4144670000000001</v>
      </c>
      <c r="AT7">
        <v>5.9753239999999996</v>
      </c>
      <c r="AU7">
        <v>0.117188</v>
      </c>
      <c r="AV7">
        <v>-1.5625E-2</v>
      </c>
      <c r="AW7">
        <v>1.035156</v>
      </c>
    </row>
    <row r="8" spans="1:59" x14ac:dyDescent="0.25">
      <c r="B8">
        <f>B7-B5</f>
        <v>12</v>
      </c>
      <c r="I8">
        <f>I7-I5</f>
        <v>11</v>
      </c>
      <c r="P8">
        <f>P7-P5</f>
        <v>11</v>
      </c>
      <c r="W8">
        <f>W7-W5</f>
        <v>12</v>
      </c>
      <c r="AD8">
        <f>AD7-AD5</f>
        <v>12</v>
      </c>
      <c r="AK8">
        <f>AK7-AK5</f>
        <v>11</v>
      </c>
      <c r="AR8">
        <f>AR7-AR5</f>
        <v>13</v>
      </c>
      <c r="BG8">
        <f>AVERAGE(B8:AR8)</f>
        <v>11.714285714285714</v>
      </c>
    </row>
    <row r="9" spans="1:59" x14ac:dyDescent="0.25">
      <c r="A9" t="s">
        <v>55</v>
      </c>
      <c r="B9">
        <v>7630</v>
      </c>
      <c r="C9">
        <v>2.4291299999999998</v>
      </c>
      <c r="D9">
        <v>7.0668559999999996</v>
      </c>
      <c r="E9">
        <v>0.12890599999999999</v>
      </c>
      <c r="F9">
        <v>-7.8130000000000005E-3</v>
      </c>
      <c r="G9">
        <v>1.03125</v>
      </c>
      <c r="I9">
        <v>4189</v>
      </c>
      <c r="J9">
        <v>2.5219939999999998</v>
      </c>
      <c r="K9">
        <v>6.3389069999999998</v>
      </c>
      <c r="L9">
        <v>0.12890599999999999</v>
      </c>
      <c r="M9">
        <v>-7.8130000000000005E-3</v>
      </c>
      <c r="N9">
        <v>1.027344</v>
      </c>
      <c r="P9">
        <v>5808</v>
      </c>
      <c r="Q9">
        <v>2.1652</v>
      </c>
      <c r="R9">
        <v>9.9914109999999994</v>
      </c>
      <c r="S9">
        <v>0.125</v>
      </c>
      <c r="T9">
        <v>-7.8130000000000005E-3</v>
      </c>
      <c r="U9">
        <v>1.035156</v>
      </c>
      <c r="W9">
        <v>5789</v>
      </c>
      <c r="X9">
        <v>2.1212119999999999</v>
      </c>
      <c r="Y9">
        <v>7.0668559999999996</v>
      </c>
      <c r="Z9">
        <v>0.125</v>
      </c>
      <c r="AA9">
        <v>-1.1719E-2</v>
      </c>
      <c r="AB9">
        <v>1.027344</v>
      </c>
      <c r="AD9">
        <v>5945</v>
      </c>
      <c r="AE9">
        <v>2.2140759999999999</v>
      </c>
      <c r="AF9">
        <v>-0.90374900000000002</v>
      </c>
      <c r="AG9">
        <v>0.125</v>
      </c>
      <c r="AH9">
        <v>-7.8130000000000005E-3</v>
      </c>
      <c r="AI9">
        <v>1.035156</v>
      </c>
      <c r="AK9">
        <v>10040</v>
      </c>
      <c r="AL9">
        <v>2.1407630000000002</v>
      </c>
      <c r="AM9">
        <v>6.7027460000000003</v>
      </c>
      <c r="AN9">
        <v>0.125</v>
      </c>
      <c r="AO9">
        <v>-1.1719E-2</v>
      </c>
      <c r="AP9">
        <v>1.027344</v>
      </c>
      <c r="AR9">
        <v>8467</v>
      </c>
      <c r="AS9">
        <v>2.2140759999999999</v>
      </c>
      <c r="AT9">
        <v>6.3389069999999998</v>
      </c>
      <c r="AU9">
        <v>0.125</v>
      </c>
      <c r="AV9">
        <v>-7.8130000000000005E-3</v>
      </c>
      <c r="AW9">
        <v>1.03125</v>
      </c>
    </row>
    <row r="10" spans="1:59" x14ac:dyDescent="0.25">
      <c r="B10">
        <v>7635</v>
      </c>
      <c r="C10">
        <v>2.6148579999999999</v>
      </c>
      <c r="D10">
        <v>6.3389069999999998</v>
      </c>
      <c r="E10">
        <v>0.125</v>
      </c>
      <c r="F10">
        <v>-1.1719E-2</v>
      </c>
      <c r="G10">
        <v>1.03125</v>
      </c>
      <c r="I10">
        <v>4195</v>
      </c>
      <c r="J10">
        <v>2.707722</v>
      </c>
      <c r="K10">
        <v>5.6119830000000004</v>
      </c>
      <c r="L10">
        <v>0.125</v>
      </c>
      <c r="M10">
        <v>-7.8130000000000005E-3</v>
      </c>
      <c r="N10">
        <v>1.027344</v>
      </c>
      <c r="P10">
        <v>5814</v>
      </c>
      <c r="Q10">
        <v>2.9081130000000002</v>
      </c>
      <c r="R10">
        <v>7.7959550000000002</v>
      </c>
      <c r="S10">
        <v>0.125</v>
      </c>
      <c r="T10">
        <v>-7.8130000000000005E-3</v>
      </c>
      <c r="U10">
        <v>1.03125</v>
      </c>
      <c r="W10">
        <v>5794</v>
      </c>
      <c r="X10">
        <v>2.9716520000000002</v>
      </c>
      <c r="Y10">
        <v>5.6119830000000004</v>
      </c>
      <c r="Z10">
        <v>0.12109399999999999</v>
      </c>
      <c r="AA10">
        <v>-1.1719E-2</v>
      </c>
      <c r="AB10">
        <v>1.035156</v>
      </c>
      <c r="AD10">
        <v>5951</v>
      </c>
      <c r="AE10">
        <v>3.2697949999999998</v>
      </c>
      <c r="AF10">
        <v>-3.7983709999999999</v>
      </c>
      <c r="AG10">
        <v>0.125</v>
      </c>
      <c r="AH10">
        <v>-1.1719E-2</v>
      </c>
      <c r="AI10">
        <v>1.03125</v>
      </c>
      <c r="AK10">
        <v>10046</v>
      </c>
      <c r="AL10">
        <v>2.888563</v>
      </c>
      <c r="AM10">
        <v>6.7027460000000003</v>
      </c>
      <c r="AN10">
        <v>0.125</v>
      </c>
      <c r="AO10">
        <v>-1.1719E-2</v>
      </c>
      <c r="AP10">
        <v>1.03125</v>
      </c>
      <c r="AR10">
        <v>8473</v>
      </c>
      <c r="AS10">
        <v>2.810362</v>
      </c>
      <c r="AT10">
        <v>5.6119830000000004</v>
      </c>
      <c r="AU10">
        <v>0.125</v>
      </c>
      <c r="AV10">
        <v>-7.8130000000000005E-3</v>
      </c>
      <c r="AW10">
        <v>1.03125</v>
      </c>
    </row>
    <row r="11" spans="1:59" x14ac:dyDescent="0.25">
      <c r="B11">
        <v>7642</v>
      </c>
      <c r="C11">
        <v>2.5806450000000001</v>
      </c>
      <c r="D11">
        <v>6.3389069999999998</v>
      </c>
      <c r="E11">
        <v>0.12890599999999999</v>
      </c>
      <c r="F11">
        <v>-7.8130000000000005E-3</v>
      </c>
      <c r="G11">
        <v>1.027344</v>
      </c>
      <c r="I11">
        <v>4200</v>
      </c>
      <c r="J11">
        <v>2.6344089999999998</v>
      </c>
      <c r="K11">
        <v>6.3389069999999998</v>
      </c>
      <c r="L11">
        <v>0.125</v>
      </c>
      <c r="M11">
        <v>-2.3436999999999999E-2</v>
      </c>
      <c r="N11">
        <v>1.027344</v>
      </c>
      <c r="P11">
        <v>5820</v>
      </c>
      <c r="Q11">
        <v>2.6881719999999998</v>
      </c>
      <c r="R11">
        <v>7.7959550000000002</v>
      </c>
      <c r="S11">
        <v>0.125</v>
      </c>
      <c r="T11">
        <v>-7.8130000000000005E-3</v>
      </c>
      <c r="U11">
        <v>1.03125</v>
      </c>
      <c r="W11">
        <v>5800</v>
      </c>
      <c r="X11">
        <v>2.800586</v>
      </c>
      <c r="Y11">
        <v>7.0668559999999996</v>
      </c>
      <c r="Z11">
        <v>0.12109399999999999</v>
      </c>
      <c r="AA11">
        <v>-1.1719E-2</v>
      </c>
      <c r="AB11">
        <v>1.035156</v>
      </c>
      <c r="AD11">
        <v>5956</v>
      </c>
      <c r="AE11">
        <v>2.966764</v>
      </c>
      <c r="AF11">
        <v>6.3389069999999998</v>
      </c>
      <c r="AG11">
        <v>0.125</v>
      </c>
      <c r="AH11">
        <v>-1.1719E-2</v>
      </c>
      <c r="AI11">
        <v>1.03125</v>
      </c>
      <c r="AK11">
        <v>10052</v>
      </c>
      <c r="AL11">
        <v>2.7321599999999999</v>
      </c>
      <c r="AM11">
        <v>7.0668559999999996</v>
      </c>
      <c r="AN11">
        <v>0.12890599999999999</v>
      </c>
      <c r="AO11">
        <v>-7.8130000000000005E-3</v>
      </c>
      <c r="AP11">
        <v>1.035156</v>
      </c>
      <c r="AR11">
        <v>8479</v>
      </c>
      <c r="AS11">
        <v>2.7321599999999999</v>
      </c>
      <c r="AT11">
        <v>7.7959550000000002</v>
      </c>
      <c r="AU11">
        <v>0.13281299999999999</v>
      </c>
      <c r="AV11">
        <v>3.9060000000000002E-3</v>
      </c>
      <c r="AW11">
        <v>1.03125</v>
      </c>
    </row>
    <row r="12" spans="1:59" x14ac:dyDescent="0.25">
      <c r="B12">
        <f>B11-B9</f>
        <v>12</v>
      </c>
      <c r="I12">
        <f>I11-I9</f>
        <v>11</v>
      </c>
      <c r="P12">
        <f>P11-P9</f>
        <v>12</v>
      </c>
      <c r="W12">
        <f>W11-W9</f>
        <v>11</v>
      </c>
      <c r="AD12">
        <f>AD11-AD9</f>
        <v>11</v>
      </c>
      <c r="AK12">
        <f>AK11-AK9</f>
        <v>12</v>
      </c>
      <c r="AR12">
        <f>AR11-AR9</f>
        <v>12</v>
      </c>
      <c r="BG12">
        <f>AVERAGE(B12:AR12)</f>
        <v>11.571428571428571</v>
      </c>
    </row>
    <row r="13" spans="1:59" x14ac:dyDescent="0.25">
      <c r="B13">
        <v>5518</v>
      </c>
      <c r="C13">
        <v>2.5806450000000001</v>
      </c>
      <c r="D13">
        <v>6.3389069999999998</v>
      </c>
      <c r="E13">
        <v>0.12890599999999999</v>
      </c>
      <c r="F13">
        <v>-7.8130000000000005E-3</v>
      </c>
      <c r="G13">
        <v>1.027344</v>
      </c>
      <c r="I13">
        <v>1571</v>
      </c>
      <c r="J13">
        <v>2.5757569999999999</v>
      </c>
      <c r="K13">
        <v>6.3389069999999998</v>
      </c>
      <c r="L13">
        <v>0.12890599999999999</v>
      </c>
      <c r="M13">
        <v>-7.8130000000000005E-3</v>
      </c>
      <c r="N13">
        <v>1.027344</v>
      </c>
      <c r="P13">
        <v>1318</v>
      </c>
      <c r="Q13">
        <v>2.5562070000000001</v>
      </c>
      <c r="R13">
        <v>6.7027460000000003</v>
      </c>
      <c r="S13">
        <v>0.125</v>
      </c>
      <c r="T13">
        <v>-7.8130000000000005E-3</v>
      </c>
      <c r="U13">
        <v>1.027344</v>
      </c>
      <c r="W13">
        <v>1286</v>
      </c>
      <c r="X13">
        <v>2.55132</v>
      </c>
      <c r="Y13">
        <v>7.0668559999999996</v>
      </c>
      <c r="Z13">
        <v>0.125</v>
      </c>
      <c r="AA13">
        <v>-7.8130000000000005E-3</v>
      </c>
      <c r="AB13">
        <v>1.027344</v>
      </c>
      <c r="AD13">
        <v>1635</v>
      </c>
      <c r="AE13">
        <v>2.5562070000000001</v>
      </c>
      <c r="AF13">
        <v>7.0668559999999996</v>
      </c>
      <c r="AG13">
        <v>0.125</v>
      </c>
      <c r="AH13">
        <v>-7.8130000000000005E-3</v>
      </c>
      <c r="AI13">
        <v>1.03125</v>
      </c>
      <c r="AK13">
        <v>2275</v>
      </c>
      <c r="AL13">
        <v>2.565982</v>
      </c>
      <c r="AM13">
        <v>7.4312560000000003</v>
      </c>
      <c r="AN13">
        <v>0.125</v>
      </c>
      <c r="AO13">
        <v>-7.8130000000000005E-3</v>
      </c>
      <c r="AP13">
        <v>1.03125</v>
      </c>
      <c r="AR13">
        <v>1875</v>
      </c>
      <c r="AS13">
        <v>2.5610949999999999</v>
      </c>
      <c r="AT13">
        <v>6.7027460000000003</v>
      </c>
      <c r="AU13">
        <v>0.125</v>
      </c>
      <c r="AV13">
        <v>-1.1719E-2</v>
      </c>
      <c r="AW13">
        <v>1.035156</v>
      </c>
      <c r="AY13">
        <v>1659</v>
      </c>
      <c r="AZ13">
        <v>2.565982</v>
      </c>
      <c r="BA13">
        <v>6.7027460000000003</v>
      </c>
      <c r="BB13">
        <v>0.125</v>
      </c>
      <c r="BC13">
        <v>-1.1719E-2</v>
      </c>
      <c r="BD13">
        <v>1.027344</v>
      </c>
    </row>
    <row r="14" spans="1:59" x14ac:dyDescent="0.25">
      <c r="B14">
        <v>5524</v>
      </c>
      <c r="C14">
        <v>2.800586</v>
      </c>
      <c r="D14">
        <v>6.3389069999999998</v>
      </c>
      <c r="E14">
        <v>0.12890599999999999</v>
      </c>
      <c r="F14">
        <v>-7.8130000000000005E-3</v>
      </c>
      <c r="G14">
        <v>1.027344</v>
      </c>
      <c r="I14">
        <v>1577</v>
      </c>
      <c r="J14">
        <v>2.7028349999999999</v>
      </c>
      <c r="K14">
        <v>6.7027460000000003</v>
      </c>
      <c r="L14">
        <v>0.12890599999999999</v>
      </c>
      <c r="M14">
        <v>-7.8130000000000005E-3</v>
      </c>
      <c r="N14">
        <v>1.027344</v>
      </c>
      <c r="P14">
        <v>1325</v>
      </c>
      <c r="Q14">
        <v>2.6490710000000002</v>
      </c>
      <c r="R14">
        <v>6.7027460000000003</v>
      </c>
      <c r="S14">
        <v>0.125</v>
      </c>
      <c r="T14">
        <v>-7.8130000000000005E-3</v>
      </c>
      <c r="U14">
        <v>1.027344</v>
      </c>
      <c r="W14">
        <v>1292</v>
      </c>
      <c r="X14">
        <v>2.6148579999999999</v>
      </c>
      <c r="Y14">
        <v>6.7027460000000003</v>
      </c>
      <c r="Z14">
        <v>0.125</v>
      </c>
      <c r="AA14">
        <v>-7.8130000000000005E-3</v>
      </c>
      <c r="AB14">
        <v>1.027344</v>
      </c>
      <c r="AD14">
        <v>1640</v>
      </c>
      <c r="AE14">
        <v>2.7028349999999999</v>
      </c>
      <c r="AF14">
        <v>6.3389069999999998</v>
      </c>
      <c r="AG14">
        <v>0.125</v>
      </c>
      <c r="AH14">
        <v>-7.8130000000000005E-3</v>
      </c>
      <c r="AI14">
        <v>1.03125</v>
      </c>
      <c r="AK14">
        <v>2281</v>
      </c>
      <c r="AL14">
        <v>2.6344089999999998</v>
      </c>
      <c r="AM14">
        <v>7.7959550000000002</v>
      </c>
      <c r="AN14">
        <v>0.12890599999999999</v>
      </c>
      <c r="AO14">
        <v>-3.9060000000000002E-3</v>
      </c>
      <c r="AP14">
        <v>1.03125</v>
      </c>
      <c r="AR14">
        <v>1882</v>
      </c>
      <c r="AS14">
        <v>2.6001949999999998</v>
      </c>
      <c r="AT14">
        <v>7.0668559999999996</v>
      </c>
      <c r="AU14">
        <v>0.125</v>
      </c>
      <c r="AV14">
        <v>-1.1719E-2</v>
      </c>
      <c r="AW14">
        <v>1.03125</v>
      </c>
      <c r="AY14">
        <v>1666</v>
      </c>
      <c r="AZ14">
        <v>2.5366569999999999</v>
      </c>
      <c r="BA14">
        <v>7.0668559999999996</v>
      </c>
      <c r="BB14">
        <v>0.125</v>
      </c>
      <c r="BC14">
        <v>-1.1719E-2</v>
      </c>
      <c r="BD14">
        <v>1.027344</v>
      </c>
    </row>
    <row r="15" spans="1:59" x14ac:dyDescent="0.25">
      <c r="B15">
        <v>5529</v>
      </c>
      <c r="C15">
        <v>2.6783969999999999</v>
      </c>
      <c r="D15">
        <v>6.7027460000000003</v>
      </c>
      <c r="E15">
        <v>0.125</v>
      </c>
      <c r="F15">
        <v>-1.1719E-2</v>
      </c>
      <c r="G15">
        <v>1.03125</v>
      </c>
      <c r="I15">
        <v>1584</v>
      </c>
      <c r="J15">
        <v>2.6392959999999999</v>
      </c>
      <c r="K15">
        <v>7.0668559999999996</v>
      </c>
      <c r="L15">
        <v>0.125</v>
      </c>
      <c r="M15">
        <v>-1.1719E-2</v>
      </c>
      <c r="N15">
        <v>1.027344</v>
      </c>
      <c r="P15">
        <v>1331</v>
      </c>
      <c r="Q15">
        <v>2.5953080000000002</v>
      </c>
      <c r="R15">
        <v>6.3389069999999998</v>
      </c>
      <c r="S15">
        <v>0.125</v>
      </c>
      <c r="T15">
        <v>-1.5625E-2</v>
      </c>
      <c r="U15">
        <v>1.03125</v>
      </c>
      <c r="W15">
        <v>1298</v>
      </c>
      <c r="X15">
        <v>2.5953080000000002</v>
      </c>
      <c r="Y15">
        <v>6.7027460000000003</v>
      </c>
      <c r="Z15">
        <v>0.13281299999999999</v>
      </c>
      <c r="AA15">
        <v>-7.8130000000000005E-3</v>
      </c>
      <c r="AB15">
        <v>1.027344</v>
      </c>
      <c r="AD15">
        <v>1646</v>
      </c>
      <c r="AE15">
        <v>2.6246330000000002</v>
      </c>
      <c r="AF15">
        <v>5.6119830000000004</v>
      </c>
      <c r="AG15">
        <v>0.125</v>
      </c>
      <c r="AH15">
        <v>-1.1719E-2</v>
      </c>
      <c r="AI15">
        <v>1.0234369999999999</v>
      </c>
      <c r="AK15">
        <v>2287</v>
      </c>
      <c r="AL15">
        <v>2.5904199999999999</v>
      </c>
      <c r="AM15">
        <v>6.7027460000000003</v>
      </c>
      <c r="AN15">
        <v>0.12890599999999999</v>
      </c>
      <c r="AO15">
        <v>-3.9060000000000002E-3</v>
      </c>
      <c r="AP15">
        <v>1.03125</v>
      </c>
      <c r="AR15">
        <v>1888</v>
      </c>
      <c r="AS15">
        <v>2.5904199999999999</v>
      </c>
      <c r="AT15">
        <v>7.0668559999999996</v>
      </c>
      <c r="AU15">
        <v>0.13281299999999999</v>
      </c>
      <c r="AV15">
        <v>-7.8130000000000005E-3</v>
      </c>
      <c r="AW15">
        <v>1.03125</v>
      </c>
      <c r="AY15">
        <v>1672</v>
      </c>
      <c r="AZ15">
        <v>2.541544</v>
      </c>
      <c r="BA15">
        <v>7.0668559999999996</v>
      </c>
      <c r="BB15">
        <v>0.12890599999999999</v>
      </c>
      <c r="BC15">
        <v>-1.1719E-2</v>
      </c>
      <c r="BD15">
        <v>1.035156</v>
      </c>
    </row>
    <row r="16" spans="1:59" x14ac:dyDescent="0.25">
      <c r="B16">
        <f>B15-B13</f>
        <v>11</v>
      </c>
      <c r="I16">
        <f>I15-I13</f>
        <v>13</v>
      </c>
      <c r="P16">
        <f>P15-P13</f>
        <v>13</v>
      </c>
      <c r="W16">
        <f>W15-W13</f>
        <v>12</v>
      </c>
      <c r="AD16">
        <f>AD15-AD13</f>
        <v>11</v>
      </c>
      <c r="AK16">
        <f>AK15-AK13</f>
        <v>12</v>
      </c>
      <c r="AR16">
        <f>AR15-AR13</f>
        <v>13</v>
      </c>
      <c r="AY16">
        <f>AY15-AY13</f>
        <v>13</v>
      </c>
      <c r="BG16">
        <f>AVERAGE(B16:AR16)</f>
        <v>12.142857142857142</v>
      </c>
    </row>
    <row r="17" spans="1:59" x14ac:dyDescent="0.25">
      <c r="A17" t="s">
        <v>56</v>
      </c>
      <c r="B17">
        <v>2297</v>
      </c>
      <c r="C17">
        <v>0.175953</v>
      </c>
      <c r="D17">
        <v>6.3389069999999998</v>
      </c>
      <c r="E17">
        <v>0.12890599999999999</v>
      </c>
      <c r="F17">
        <v>-1.9531E-2</v>
      </c>
      <c r="G17">
        <v>1.027344</v>
      </c>
      <c r="I17">
        <v>6568</v>
      </c>
      <c r="J17">
        <v>0.91886599999999996</v>
      </c>
      <c r="K17">
        <v>6.3389069999999998</v>
      </c>
      <c r="L17">
        <v>0.125</v>
      </c>
      <c r="M17">
        <v>-2.7344E-2</v>
      </c>
      <c r="N17">
        <v>1.027344</v>
      </c>
      <c r="P17">
        <v>7692</v>
      </c>
      <c r="Q17">
        <v>5</v>
      </c>
      <c r="R17">
        <v>6.3389069999999998</v>
      </c>
      <c r="S17">
        <v>0.125</v>
      </c>
      <c r="T17">
        <v>-1.9531E-2</v>
      </c>
      <c r="U17">
        <v>1.03125</v>
      </c>
      <c r="W17">
        <v>7645</v>
      </c>
      <c r="X17">
        <v>6.8426000000000001E-2</v>
      </c>
      <c r="Y17">
        <v>6.3389069999999998</v>
      </c>
      <c r="Z17">
        <v>0.125</v>
      </c>
      <c r="AA17">
        <v>-2.3436999999999999E-2</v>
      </c>
      <c r="AB17">
        <v>1.03125</v>
      </c>
      <c r="AD17">
        <v>21175</v>
      </c>
      <c r="AE17">
        <v>5</v>
      </c>
      <c r="AF17">
        <v>6.3389069999999998</v>
      </c>
      <c r="AG17">
        <v>0.125</v>
      </c>
      <c r="AH17">
        <v>-1.5625E-2</v>
      </c>
      <c r="AI17">
        <v>1.03125</v>
      </c>
      <c r="AK17">
        <v>19049</v>
      </c>
      <c r="AL17">
        <v>5</v>
      </c>
      <c r="AM17">
        <v>6.3389069999999998</v>
      </c>
      <c r="AN17">
        <v>0.125</v>
      </c>
      <c r="AO17">
        <v>-1.9531E-2</v>
      </c>
      <c r="AP17">
        <v>1.027344</v>
      </c>
    </row>
    <row r="18" spans="1:59" x14ac:dyDescent="0.25">
      <c r="B18">
        <v>2302</v>
      </c>
      <c r="C18">
        <v>0.56207200000000002</v>
      </c>
      <c r="D18">
        <v>8.5263270000000002</v>
      </c>
      <c r="E18">
        <v>0.125</v>
      </c>
      <c r="F18">
        <v>-2.7344E-2</v>
      </c>
      <c r="G18">
        <v>1.027344</v>
      </c>
      <c r="I18">
        <v>6575</v>
      </c>
      <c r="J18">
        <v>4.4868040000000002</v>
      </c>
      <c r="K18">
        <v>1.6269</v>
      </c>
      <c r="L18">
        <v>0.125</v>
      </c>
      <c r="M18">
        <v>-2.7344E-2</v>
      </c>
      <c r="N18">
        <v>1.027344</v>
      </c>
      <c r="P18">
        <v>7698</v>
      </c>
      <c r="Q18">
        <v>0</v>
      </c>
      <c r="R18">
        <v>1.6269</v>
      </c>
      <c r="S18">
        <v>0.125</v>
      </c>
      <c r="T18">
        <v>-1.9531E-2</v>
      </c>
      <c r="U18">
        <v>1.03125</v>
      </c>
      <c r="W18">
        <v>7651</v>
      </c>
      <c r="X18">
        <v>0.40566999999999998</v>
      </c>
      <c r="Y18">
        <v>1.6269</v>
      </c>
      <c r="Z18">
        <v>0.125</v>
      </c>
      <c r="AA18">
        <v>-2.3436999999999999E-2</v>
      </c>
      <c r="AB18">
        <v>1.027344</v>
      </c>
      <c r="AD18">
        <v>21181</v>
      </c>
      <c r="AE18">
        <v>0</v>
      </c>
      <c r="AF18">
        <v>1.6269</v>
      </c>
      <c r="AG18">
        <v>0.125</v>
      </c>
      <c r="AH18">
        <v>-1.5625E-2</v>
      </c>
      <c r="AI18">
        <v>1.03125</v>
      </c>
      <c r="AK18">
        <v>19054</v>
      </c>
      <c r="AL18">
        <v>4.819159</v>
      </c>
      <c r="AM18">
        <v>1.6269</v>
      </c>
      <c r="AN18">
        <v>0.125</v>
      </c>
      <c r="AO18">
        <v>-1.9531E-2</v>
      </c>
      <c r="AP18">
        <v>1.027344</v>
      </c>
    </row>
    <row r="19" spans="1:59" x14ac:dyDescent="0.25">
      <c r="B19">
        <v>2309</v>
      </c>
      <c r="C19">
        <v>0.45454499999999998</v>
      </c>
      <c r="D19">
        <v>8.8920279999999998</v>
      </c>
      <c r="E19">
        <v>0.125</v>
      </c>
      <c r="F19">
        <v>-2.7344E-2</v>
      </c>
      <c r="G19">
        <v>1.027344</v>
      </c>
      <c r="I19">
        <v>6581</v>
      </c>
      <c r="J19">
        <v>5</v>
      </c>
      <c r="K19">
        <v>5.9753239999999996</v>
      </c>
      <c r="L19">
        <v>0.13281299999999999</v>
      </c>
      <c r="M19">
        <v>-1.1719E-2</v>
      </c>
      <c r="N19">
        <v>1.0234369999999999</v>
      </c>
      <c r="P19">
        <v>7703</v>
      </c>
      <c r="Q19">
        <v>1.813294</v>
      </c>
      <c r="R19">
        <v>5.9753239999999996</v>
      </c>
      <c r="S19">
        <v>0.125</v>
      </c>
      <c r="T19">
        <v>-1.9531E-2</v>
      </c>
      <c r="U19">
        <v>1.03125</v>
      </c>
      <c r="W19">
        <v>7656</v>
      </c>
      <c r="X19">
        <v>4.8582599999999996</v>
      </c>
      <c r="Y19">
        <v>5.9753239999999996</v>
      </c>
      <c r="Z19">
        <v>0.125</v>
      </c>
      <c r="AA19">
        <v>-2.3436999999999999E-2</v>
      </c>
      <c r="AB19">
        <v>1.027344</v>
      </c>
      <c r="AD19">
        <v>21186</v>
      </c>
      <c r="AE19">
        <v>4.7751710000000003</v>
      </c>
      <c r="AF19">
        <v>5.9753239999999996</v>
      </c>
      <c r="AG19">
        <v>0.125</v>
      </c>
      <c r="AH19">
        <v>-1.9531E-2</v>
      </c>
      <c r="AI19">
        <v>1.03125</v>
      </c>
      <c r="AK19">
        <v>19060</v>
      </c>
      <c r="AL19">
        <v>1.3489739999999999</v>
      </c>
      <c r="AM19">
        <v>5.9753239999999996</v>
      </c>
      <c r="AN19">
        <v>0.12109399999999999</v>
      </c>
      <c r="AO19">
        <v>-2.7344E-2</v>
      </c>
      <c r="AP19">
        <v>1.03125</v>
      </c>
    </row>
    <row r="20" spans="1:59" x14ac:dyDescent="0.25">
      <c r="B20">
        <f>B19-B17</f>
        <v>12</v>
      </c>
      <c r="I20">
        <f>I19-I17</f>
        <v>13</v>
      </c>
      <c r="P20">
        <f>P19-P17</f>
        <v>11</v>
      </c>
      <c r="W20">
        <f>W19-W17</f>
        <v>11</v>
      </c>
      <c r="AD20">
        <f>AD19-AD17</f>
        <v>11</v>
      </c>
      <c r="AK20">
        <f>AK19-AK17</f>
        <v>11</v>
      </c>
      <c r="BG20">
        <f>AVERAGE(B20:AR20)</f>
        <v>11.5</v>
      </c>
    </row>
    <row r="21" spans="1:59" x14ac:dyDescent="0.25">
      <c r="B21">
        <v>4038</v>
      </c>
      <c r="C21">
        <v>3.4799609999999999</v>
      </c>
      <c r="D21">
        <v>6.3389069999999998</v>
      </c>
      <c r="E21">
        <v>0.125</v>
      </c>
      <c r="F21">
        <v>-2.3436999999999999E-2</v>
      </c>
      <c r="G21">
        <v>1.027344</v>
      </c>
      <c r="I21">
        <v>2600</v>
      </c>
      <c r="J21">
        <v>3.3968720000000001</v>
      </c>
      <c r="K21">
        <v>6.7027460000000003</v>
      </c>
      <c r="L21">
        <v>0.12890599999999999</v>
      </c>
      <c r="M21">
        <v>-1.9531E-2</v>
      </c>
      <c r="N21">
        <v>1.03125</v>
      </c>
      <c r="P21">
        <v>2246</v>
      </c>
      <c r="Q21">
        <v>3.3137829999999999</v>
      </c>
      <c r="R21">
        <v>8.8920279999999998</v>
      </c>
      <c r="S21">
        <v>0.12890599999999999</v>
      </c>
      <c r="T21">
        <v>-1.9531E-2</v>
      </c>
      <c r="U21">
        <v>1.03125</v>
      </c>
      <c r="W21">
        <v>2399</v>
      </c>
      <c r="X21">
        <v>3.328446</v>
      </c>
      <c r="Y21">
        <v>5.9753239999999996</v>
      </c>
      <c r="Z21">
        <v>0.125</v>
      </c>
      <c r="AA21">
        <v>-2.3436999999999999E-2</v>
      </c>
      <c r="AB21">
        <v>1.03125</v>
      </c>
      <c r="AD21">
        <v>4466</v>
      </c>
      <c r="AE21">
        <v>3.069404</v>
      </c>
      <c r="AF21">
        <v>7.4312560000000003</v>
      </c>
      <c r="AG21">
        <v>0.125</v>
      </c>
      <c r="AH21">
        <v>-2.3436999999999999E-2</v>
      </c>
      <c r="AI21">
        <v>1.027344</v>
      </c>
      <c r="AK21">
        <v>3404</v>
      </c>
      <c r="AL21">
        <v>3.1329419999999999</v>
      </c>
      <c r="AM21">
        <v>6.3389069999999998</v>
      </c>
      <c r="AN21">
        <v>0.125</v>
      </c>
      <c r="AO21">
        <v>-3.125E-2</v>
      </c>
      <c r="AP21">
        <v>1.027344</v>
      </c>
    </row>
    <row r="22" spans="1:59" x14ac:dyDescent="0.25">
      <c r="B22">
        <v>4043</v>
      </c>
      <c r="C22">
        <v>4.2522000000000002</v>
      </c>
      <c r="D22">
        <v>7.0668559999999996</v>
      </c>
      <c r="E22">
        <v>0.125</v>
      </c>
      <c r="F22">
        <v>-2.3436999999999999E-2</v>
      </c>
      <c r="G22">
        <v>1.03125</v>
      </c>
      <c r="I22">
        <v>2607</v>
      </c>
      <c r="J22">
        <v>4.2375360000000004</v>
      </c>
      <c r="K22">
        <v>6.7027460000000003</v>
      </c>
      <c r="L22">
        <v>0.125</v>
      </c>
      <c r="M22">
        <v>-1.9531E-2</v>
      </c>
      <c r="N22">
        <v>1.027344</v>
      </c>
      <c r="P22">
        <v>2251</v>
      </c>
      <c r="Q22">
        <v>4.2277610000000001</v>
      </c>
      <c r="R22">
        <v>6.7027460000000003</v>
      </c>
      <c r="S22">
        <v>0.125</v>
      </c>
      <c r="T22">
        <v>-1.9531E-2</v>
      </c>
      <c r="U22">
        <v>1.03125</v>
      </c>
      <c r="W22">
        <v>2405</v>
      </c>
      <c r="X22">
        <v>4.2130989999999997</v>
      </c>
      <c r="Y22">
        <v>7.0668559999999996</v>
      </c>
      <c r="Z22">
        <v>0.125</v>
      </c>
      <c r="AA22">
        <v>-2.3436999999999999E-2</v>
      </c>
      <c r="AB22">
        <v>1.03125</v>
      </c>
      <c r="AD22">
        <v>4472</v>
      </c>
      <c r="AE22">
        <v>4.1935479999999998</v>
      </c>
      <c r="AF22">
        <v>6.7027460000000003</v>
      </c>
      <c r="AG22">
        <v>0.125</v>
      </c>
      <c r="AH22">
        <v>-2.3436999999999999E-2</v>
      </c>
      <c r="AI22">
        <v>1.027344</v>
      </c>
      <c r="AK22">
        <v>3409</v>
      </c>
      <c r="AL22">
        <v>4.2033230000000001</v>
      </c>
      <c r="AM22">
        <v>7.0668559999999996</v>
      </c>
      <c r="AN22">
        <v>0.125</v>
      </c>
      <c r="AO22">
        <v>-3.125E-2</v>
      </c>
      <c r="AP22">
        <v>1.027344</v>
      </c>
    </row>
    <row r="23" spans="1:59" x14ac:dyDescent="0.25">
      <c r="B23">
        <v>4049</v>
      </c>
      <c r="C23">
        <v>4.2179859999999998</v>
      </c>
      <c r="D23">
        <v>6.7027460000000003</v>
      </c>
      <c r="E23">
        <v>0.125</v>
      </c>
      <c r="F23">
        <v>-2.3436999999999999E-2</v>
      </c>
      <c r="G23">
        <v>1.03125</v>
      </c>
      <c r="I23">
        <v>2613</v>
      </c>
      <c r="J23">
        <v>4.042033</v>
      </c>
      <c r="K23">
        <v>6.7027460000000003</v>
      </c>
      <c r="L23">
        <v>0.125</v>
      </c>
      <c r="M23">
        <v>-1.9531E-2</v>
      </c>
      <c r="N23">
        <v>1.027344</v>
      </c>
      <c r="P23">
        <v>2257</v>
      </c>
      <c r="Q23">
        <v>4.0518080000000003</v>
      </c>
      <c r="R23">
        <v>7.7959550000000002</v>
      </c>
      <c r="S23">
        <v>0.125</v>
      </c>
      <c r="T23">
        <v>-1.9531E-2</v>
      </c>
      <c r="U23">
        <v>1.03125</v>
      </c>
      <c r="W23">
        <v>2410</v>
      </c>
      <c r="X23">
        <v>3.98827</v>
      </c>
      <c r="Y23">
        <v>6.7027460000000003</v>
      </c>
      <c r="Z23">
        <v>0.12109399999999999</v>
      </c>
      <c r="AA23">
        <v>-2.3436999999999999E-2</v>
      </c>
      <c r="AB23">
        <v>1.027344</v>
      </c>
      <c r="AD23">
        <v>4477</v>
      </c>
      <c r="AE23">
        <v>4.0566959999999996</v>
      </c>
      <c r="AF23">
        <v>7.0668559999999996</v>
      </c>
      <c r="AG23">
        <v>0.12890599999999999</v>
      </c>
      <c r="AH23">
        <v>-1.1719E-2</v>
      </c>
      <c r="AI23">
        <v>1.027344</v>
      </c>
      <c r="AK23">
        <v>3416</v>
      </c>
      <c r="AL23">
        <v>4.0029329999999996</v>
      </c>
      <c r="AM23">
        <v>7.0668559999999996</v>
      </c>
      <c r="AN23">
        <v>0.125</v>
      </c>
      <c r="AO23">
        <v>-2.3436999999999999E-2</v>
      </c>
      <c r="AP23">
        <v>1.03125</v>
      </c>
    </row>
    <row r="24" spans="1:59" x14ac:dyDescent="0.25">
      <c r="B24">
        <f>B23-B21</f>
        <v>11</v>
      </c>
      <c r="I24">
        <f>I23-I21</f>
        <v>13</v>
      </c>
      <c r="P24">
        <f>P23-P21</f>
        <v>11</v>
      </c>
      <c r="W24">
        <f>W23-W21</f>
        <v>11</v>
      </c>
      <c r="AD24">
        <f>AD23-AD21</f>
        <v>11</v>
      </c>
      <c r="AK24">
        <f>AK23-AK21</f>
        <v>12</v>
      </c>
      <c r="BG24">
        <f>AVERAGE(B24:AR24)</f>
        <v>11.5</v>
      </c>
    </row>
    <row r="25" spans="1:59" x14ac:dyDescent="0.25">
      <c r="A25" t="s">
        <v>57</v>
      </c>
      <c r="B25">
        <v>9690</v>
      </c>
      <c r="C25">
        <v>2.253177</v>
      </c>
      <c r="D25">
        <v>7.0668559999999996</v>
      </c>
      <c r="E25">
        <v>0.12890599999999999</v>
      </c>
      <c r="F25">
        <v>-1.5625E-2</v>
      </c>
      <c r="G25">
        <v>1.027344</v>
      </c>
      <c r="I25">
        <v>16165</v>
      </c>
      <c r="J25">
        <v>2.0430109999999999</v>
      </c>
      <c r="K25">
        <v>5.9753239999999996</v>
      </c>
      <c r="L25">
        <v>0.12890599999999999</v>
      </c>
      <c r="M25">
        <v>-1.1719E-2</v>
      </c>
      <c r="N25">
        <v>1.03125</v>
      </c>
      <c r="P25">
        <v>15430</v>
      </c>
      <c r="Q25">
        <v>2.1309870000000002</v>
      </c>
      <c r="R25">
        <v>5.9753239999999996</v>
      </c>
      <c r="S25">
        <v>0.12890599999999999</v>
      </c>
      <c r="T25">
        <v>-1.1719E-2</v>
      </c>
      <c r="U25">
        <v>1.027344</v>
      </c>
      <c r="W25">
        <v>13266</v>
      </c>
      <c r="X25">
        <v>2.2482890000000002</v>
      </c>
      <c r="Y25">
        <v>5.9753239999999996</v>
      </c>
      <c r="Z25">
        <v>0.12890599999999999</v>
      </c>
      <c r="AA25">
        <v>-1.1719E-2</v>
      </c>
      <c r="AB25">
        <v>1.027344</v>
      </c>
      <c r="AD25">
        <v>14414</v>
      </c>
      <c r="AE25">
        <v>2.2238509999999998</v>
      </c>
      <c r="AF25">
        <v>5.9753239999999996</v>
      </c>
      <c r="AG25">
        <v>0.125</v>
      </c>
      <c r="AH25">
        <v>-1.1719E-2</v>
      </c>
      <c r="AI25">
        <v>1.027344</v>
      </c>
      <c r="AK25">
        <v>11602</v>
      </c>
      <c r="AL25">
        <v>2.1798630000000001</v>
      </c>
      <c r="AM25">
        <v>5.9753239999999996</v>
      </c>
      <c r="AN25">
        <v>0.125</v>
      </c>
      <c r="AO25">
        <v>-1.1719E-2</v>
      </c>
      <c r="AP25">
        <v>1.03125</v>
      </c>
    </row>
    <row r="26" spans="1:59" x14ac:dyDescent="0.25">
      <c r="B26">
        <v>9696</v>
      </c>
      <c r="C26">
        <v>2.8983379999999999</v>
      </c>
      <c r="D26">
        <v>7.0668559999999996</v>
      </c>
      <c r="E26">
        <v>0.13281299999999999</v>
      </c>
      <c r="F26">
        <v>-1.1719E-2</v>
      </c>
      <c r="G26">
        <v>1.03125</v>
      </c>
      <c r="I26">
        <v>16172</v>
      </c>
      <c r="J26">
        <v>2.683284</v>
      </c>
      <c r="K26">
        <v>5.6119830000000004</v>
      </c>
      <c r="L26">
        <v>0.12890599999999999</v>
      </c>
      <c r="M26">
        <v>-1.1719E-2</v>
      </c>
      <c r="N26">
        <v>1.03125</v>
      </c>
      <c r="P26">
        <v>15436</v>
      </c>
      <c r="Q26">
        <v>2.8152490000000001</v>
      </c>
      <c r="R26">
        <v>3.0740949999999998</v>
      </c>
      <c r="S26">
        <v>0.12890599999999999</v>
      </c>
      <c r="T26">
        <v>-1.1719E-2</v>
      </c>
      <c r="U26">
        <v>1.027344</v>
      </c>
      <c r="W26">
        <v>13273</v>
      </c>
      <c r="X26">
        <v>2.8836759999999999</v>
      </c>
      <c r="Y26">
        <v>5.2488669999999997</v>
      </c>
      <c r="Z26">
        <v>0.125</v>
      </c>
      <c r="AA26">
        <v>-1.5625E-2</v>
      </c>
      <c r="AB26">
        <v>1.03125</v>
      </c>
      <c r="AD26">
        <v>14420</v>
      </c>
      <c r="AE26">
        <v>2.8054739999999998</v>
      </c>
      <c r="AF26">
        <v>5.2488669999999997</v>
      </c>
      <c r="AG26">
        <v>0.125</v>
      </c>
      <c r="AH26">
        <v>-1.1719E-2</v>
      </c>
      <c r="AI26">
        <v>1.027344</v>
      </c>
      <c r="AK26">
        <v>11609</v>
      </c>
      <c r="AL26">
        <v>2.8347989999999998</v>
      </c>
      <c r="AM26">
        <v>9.9914109999999994</v>
      </c>
      <c r="AN26">
        <v>0.125</v>
      </c>
      <c r="AO26">
        <v>-1.1719E-2</v>
      </c>
      <c r="AP26">
        <v>1.03125</v>
      </c>
    </row>
    <row r="27" spans="1:59" x14ac:dyDescent="0.25">
      <c r="B27">
        <v>9702</v>
      </c>
      <c r="C27">
        <v>2.7859240000000001</v>
      </c>
      <c r="D27">
        <v>7.0668559999999996</v>
      </c>
      <c r="E27">
        <v>0.13281299999999999</v>
      </c>
      <c r="F27">
        <v>-1.1719E-2</v>
      </c>
      <c r="G27">
        <v>1.03125</v>
      </c>
      <c r="I27">
        <v>16178</v>
      </c>
      <c r="J27">
        <v>2.565982</v>
      </c>
      <c r="K27">
        <v>3.0740949999999998</v>
      </c>
      <c r="L27">
        <v>0.13281299999999999</v>
      </c>
      <c r="M27">
        <v>-7.8130000000000005E-3</v>
      </c>
      <c r="N27">
        <v>1.03125</v>
      </c>
      <c r="P27">
        <v>15442</v>
      </c>
      <c r="Q27">
        <v>2.6441840000000001</v>
      </c>
      <c r="R27">
        <v>7.7959550000000002</v>
      </c>
      <c r="S27">
        <v>0.12890599999999999</v>
      </c>
      <c r="T27">
        <v>-1.1719E-2</v>
      </c>
      <c r="U27">
        <v>1.027344</v>
      </c>
      <c r="W27">
        <v>13279</v>
      </c>
      <c r="X27">
        <v>2.7370480000000001</v>
      </c>
      <c r="Y27">
        <v>7.0668559999999996</v>
      </c>
      <c r="Z27">
        <v>0.125</v>
      </c>
      <c r="AA27">
        <v>-1.5625E-2</v>
      </c>
      <c r="AB27">
        <v>1.03125</v>
      </c>
      <c r="AD27">
        <v>14427</v>
      </c>
      <c r="AE27">
        <v>2.6637339999999998</v>
      </c>
      <c r="AF27">
        <v>6.7027460000000003</v>
      </c>
      <c r="AG27">
        <v>0.125</v>
      </c>
      <c r="AH27">
        <v>-1.5625E-2</v>
      </c>
      <c r="AI27">
        <v>1.035156</v>
      </c>
      <c r="AK27">
        <v>11615</v>
      </c>
      <c r="AL27">
        <v>2.6881719999999998</v>
      </c>
      <c r="AM27">
        <v>6.7027460000000003</v>
      </c>
      <c r="AN27">
        <v>0.12109399999999999</v>
      </c>
      <c r="AO27">
        <v>-2.3436999999999999E-2</v>
      </c>
      <c r="AP27">
        <v>1.03125</v>
      </c>
    </row>
    <row r="28" spans="1:59" x14ac:dyDescent="0.25">
      <c r="B28">
        <f>B27-B25</f>
        <v>12</v>
      </c>
      <c r="I28">
        <f>I27-I25</f>
        <v>13</v>
      </c>
      <c r="P28">
        <f>P27-P25</f>
        <v>12</v>
      </c>
      <c r="W28">
        <f>W27-W25</f>
        <v>13</v>
      </c>
      <c r="AD28">
        <f>AD27-AD25</f>
        <v>13</v>
      </c>
      <c r="AK28">
        <f>AK27-AK25</f>
        <v>13</v>
      </c>
      <c r="BG28">
        <f>AVERAGE(B28:AR28)</f>
        <v>12.666666666666666</v>
      </c>
    </row>
    <row r="29" spans="1:59" x14ac:dyDescent="0.25">
      <c r="B29">
        <v>2565</v>
      </c>
      <c r="C29">
        <v>2.565982</v>
      </c>
      <c r="D29">
        <v>6.3389069999999998</v>
      </c>
      <c r="E29">
        <v>0.12890599999999999</v>
      </c>
      <c r="F29">
        <v>-1.5625E-2</v>
      </c>
      <c r="G29">
        <v>1.03125</v>
      </c>
      <c r="I29">
        <v>2810</v>
      </c>
      <c r="J29">
        <v>2.5610949999999999</v>
      </c>
      <c r="K29">
        <v>6.7027460000000003</v>
      </c>
      <c r="L29">
        <v>0.125</v>
      </c>
      <c r="M29">
        <v>-1.5625E-2</v>
      </c>
      <c r="N29">
        <v>1.03125</v>
      </c>
      <c r="P29">
        <v>2793</v>
      </c>
      <c r="Q29">
        <v>2.5610949999999999</v>
      </c>
      <c r="R29">
        <v>6.3389069999999998</v>
      </c>
      <c r="S29">
        <v>0.12890599999999999</v>
      </c>
      <c r="T29">
        <v>-1.5625E-2</v>
      </c>
      <c r="U29">
        <v>1.035156</v>
      </c>
      <c r="W29">
        <v>2734</v>
      </c>
      <c r="X29">
        <v>2.5610949999999999</v>
      </c>
      <c r="Y29">
        <v>7.4312560000000003</v>
      </c>
      <c r="Z29">
        <v>0.125</v>
      </c>
      <c r="AA29">
        <v>-1.1719E-2</v>
      </c>
      <c r="AB29">
        <v>1.027344</v>
      </c>
      <c r="AD29">
        <v>2217</v>
      </c>
      <c r="AE29">
        <v>2.565982</v>
      </c>
      <c r="AF29">
        <v>7.0668559999999996</v>
      </c>
      <c r="AG29">
        <v>0.125</v>
      </c>
      <c r="AH29">
        <v>-1.5625E-2</v>
      </c>
      <c r="AI29">
        <v>1.03125</v>
      </c>
      <c r="AK29">
        <v>1747</v>
      </c>
      <c r="AL29">
        <v>2.5562070000000001</v>
      </c>
      <c r="AM29">
        <v>6.7027460000000003</v>
      </c>
      <c r="AN29">
        <v>0.12890599999999999</v>
      </c>
      <c r="AO29">
        <v>-1.1719E-2</v>
      </c>
      <c r="AP29">
        <v>1.03125</v>
      </c>
      <c r="AR29">
        <v>1965</v>
      </c>
      <c r="AS29">
        <v>2.5610949999999999</v>
      </c>
      <c r="AT29">
        <v>6.3389069999999998</v>
      </c>
      <c r="AU29">
        <v>0.125</v>
      </c>
      <c r="AV29">
        <v>-1.1719E-2</v>
      </c>
      <c r="AW29">
        <v>1.027344</v>
      </c>
    </row>
    <row r="30" spans="1:59" x14ac:dyDescent="0.25">
      <c r="B30">
        <v>2570</v>
      </c>
      <c r="C30">
        <v>2.7908110000000002</v>
      </c>
      <c r="D30">
        <v>6.3389069999999998</v>
      </c>
      <c r="E30">
        <v>0.12890599999999999</v>
      </c>
      <c r="F30">
        <v>-1.1719E-2</v>
      </c>
      <c r="G30">
        <v>1.027344</v>
      </c>
      <c r="I30">
        <v>2817</v>
      </c>
      <c r="J30">
        <v>2.8054739999999998</v>
      </c>
      <c r="K30">
        <v>6.7027460000000003</v>
      </c>
      <c r="L30">
        <v>0.125</v>
      </c>
      <c r="M30">
        <v>-1.5625E-2</v>
      </c>
      <c r="N30">
        <v>1.03125</v>
      </c>
      <c r="P30">
        <v>2799</v>
      </c>
      <c r="Q30">
        <v>2.6979470000000001</v>
      </c>
      <c r="R30">
        <v>6.3389069999999998</v>
      </c>
      <c r="S30">
        <v>0.12890599999999999</v>
      </c>
      <c r="T30">
        <v>-1.5625E-2</v>
      </c>
      <c r="U30">
        <v>1.035156</v>
      </c>
      <c r="W30">
        <v>2739</v>
      </c>
      <c r="X30">
        <v>2.7761490000000002</v>
      </c>
      <c r="Y30">
        <v>7.0668559999999996</v>
      </c>
      <c r="Z30">
        <v>0.125</v>
      </c>
      <c r="AA30">
        <v>-1.1719E-2</v>
      </c>
      <c r="AB30">
        <v>1.027344</v>
      </c>
      <c r="AD30">
        <v>2224</v>
      </c>
      <c r="AE30">
        <v>2.7517109999999998</v>
      </c>
      <c r="AF30">
        <v>6.3389069999999998</v>
      </c>
      <c r="AG30">
        <v>0.12890599999999999</v>
      </c>
      <c r="AH30">
        <v>-1.9531E-2</v>
      </c>
      <c r="AI30">
        <v>1.03125</v>
      </c>
      <c r="AK30">
        <v>1754</v>
      </c>
      <c r="AL30">
        <v>2.7370480000000001</v>
      </c>
      <c r="AM30">
        <v>6.7027460000000003</v>
      </c>
      <c r="AN30">
        <v>0.12890599999999999</v>
      </c>
      <c r="AO30">
        <v>-1.1719E-2</v>
      </c>
      <c r="AP30">
        <v>1.03125</v>
      </c>
      <c r="AR30">
        <v>1971</v>
      </c>
      <c r="AS30">
        <v>2.5708700000000002</v>
      </c>
      <c r="AT30">
        <v>6.7027460000000003</v>
      </c>
      <c r="AU30">
        <v>0.12109399999999999</v>
      </c>
      <c r="AV30">
        <v>-1.1719E-2</v>
      </c>
      <c r="AW30">
        <v>1.027344</v>
      </c>
    </row>
    <row r="31" spans="1:59" x14ac:dyDescent="0.25">
      <c r="B31">
        <v>2576</v>
      </c>
      <c r="C31">
        <v>2.6735090000000001</v>
      </c>
      <c r="D31">
        <v>6.3389069999999998</v>
      </c>
      <c r="E31">
        <v>0.125</v>
      </c>
      <c r="F31">
        <v>-2.3436999999999999E-2</v>
      </c>
      <c r="G31">
        <v>1.027344</v>
      </c>
      <c r="I31">
        <v>2823</v>
      </c>
      <c r="J31">
        <v>2.683284</v>
      </c>
      <c r="K31">
        <v>7.0668559999999996</v>
      </c>
      <c r="L31">
        <v>0.125</v>
      </c>
      <c r="M31">
        <v>-1.1719E-2</v>
      </c>
      <c r="N31">
        <v>1.027344</v>
      </c>
      <c r="P31">
        <v>2805</v>
      </c>
      <c r="Q31">
        <v>2.6197460000000001</v>
      </c>
      <c r="R31">
        <v>6.7027460000000003</v>
      </c>
      <c r="S31">
        <v>0.12890599999999999</v>
      </c>
      <c r="T31">
        <v>-7.8130000000000005E-3</v>
      </c>
      <c r="U31">
        <v>1.03125</v>
      </c>
      <c r="W31">
        <v>2745</v>
      </c>
      <c r="X31">
        <v>2.6588470000000002</v>
      </c>
      <c r="Y31">
        <v>7.4312560000000003</v>
      </c>
      <c r="Z31">
        <v>0.13281299999999999</v>
      </c>
      <c r="AA31">
        <v>-1.5625E-2</v>
      </c>
      <c r="AB31">
        <v>1.027344</v>
      </c>
      <c r="AD31">
        <v>2229</v>
      </c>
      <c r="AE31">
        <v>2.653959</v>
      </c>
      <c r="AF31">
        <v>6.3389069999999998</v>
      </c>
      <c r="AG31">
        <v>0.12890599999999999</v>
      </c>
      <c r="AH31">
        <v>-1.9531E-2</v>
      </c>
      <c r="AI31">
        <v>1.03125</v>
      </c>
      <c r="AK31">
        <v>1760</v>
      </c>
      <c r="AL31">
        <v>2.653959</v>
      </c>
      <c r="AM31">
        <v>6.7027460000000003</v>
      </c>
      <c r="AN31">
        <v>0.12890599999999999</v>
      </c>
      <c r="AO31">
        <v>-1.1719E-2</v>
      </c>
      <c r="AP31">
        <v>1.03125</v>
      </c>
      <c r="AR31">
        <v>1977</v>
      </c>
      <c r="AS31">
        <v>2.565982</v>
      </c>
      <c r="AT31">
        <v>6.7027460000000003</v>
      </c>
      <c r="AU31">
        <v>0.12890599999999999</v>
      </c>
      <c r="AV31">
        <v>-1.1719E-2</v>
      </c>
      <c r="AW31">
        <v>1.027344</v>
      </c>
    </row>
    <row r="32" spans="1:59" x14ac:dyDescent="0.25">
      <c r="B32">
        <f>B31-B29</f>
        <v>11</v>
      </c>
      <c r="I32">
        <f>I31-I29</f>
        <v>13</v>
      </c>
      <c r="P32">
        <f>P31-P29</f>
        <v>12</v>
      </c>
      <c r="W32">
        <f>W31-W29</f>
        <v>11</v>
      </c>
      <c r="AD32">
        <f>AD31-AD29</f>
        <v>12</v>
      </c>
      <c r="AK32">
        <f>AK31-AK29</f>
        <v>13</v>
      </c>
      <c r="AR32">
        <f>AR31-AR29</f>
        <v>12</v>
      </c>
      <c r="BG32">
        <f>AVERAGE(B32:AR32)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F9D4-01DF-4806-BDB4-95A9177F49BB}">
  <dimension ref="B1:I29"/>
  <sheetViews>
    <sheetView workbookViewId="0">
      <selection activeCell="G1" sqref="G1:I8"/>
    </sheetView>
  </sheetViews>
  <sheetFormatPr defaultRowHeight="15" x14ac:dyDescent="0.25"/>
  <sheetData>
    <row r="1" spans="2:9" x14ac:dyDescent="0.25">
      <c r="B1" t="s">
        <v>62</v>
      </c>
      <c r="C1" t="s">
        <v>63</v>
      </c>
      <c r="D1" t="s">
        <v>78</v>
      </c>
      <c r="G1" t="s">
        <v>62</v>
      </c>
      <c r="H1" t="s">
        <v>80</v>
      </c>
      <c r="I1" t="s">
        <v>81</v>
      </c>
    </row>
    <row r="2" spans="2:9" x14ac:dyDescent="0.25">
      <c r="B2" t="s">
        <v>64</v>
      </c>
      <c r="C2">
        <v>5.46</v>
      </c>
      <c r="D2" s="2"/>
      <c r="G2" t="s">
        <v>64</v>
      </c>
      <c r="H2">
        <f>SUM(C2,C6,C16,C21)</f>
        <v>56.629999999999995</v>
      </c>
      <c r="I2" t="s">
        <v>82</v>
      </c>
    </row>
    <row r="3" spans="2:9" x14ac:dyDescent="0.25">
      <c r="B3" t="s">
        <v>65</v>
      </c>
      <c r="C3">
        <v>39.74</v>
      </c>
      <c r="D3" s="2"/>
      <c r="G3" t="s">
        <v>65</v>
      </c>
      <c r="H3">
        <f>SUM(C4,C3,C5,C7,C12,C14,C15,C17,C18,C19,C20,C22,C24)</f>
        <v>362.5800000000001</v>
      </c>
      <c r="I3" t="s">
        <v>83</v>
      </c>
    </row>
    <row r="4" spans="2:9" x14ac:dyDescent="0.25">
      <c r="B4" t="s">
        <v>65</v>
      </c>
      <c r="C4">
        <v>31.13</v>
      </c>
      <c r="D4" s="2"/>
      <c r="G4" t="s">
        <v>68</v>
      </c>
      <c r="H4">
        <v>14.5</v>
      </c>
      <c r="I4" t="s">
        <v>87</v>
      </c>
    </row>
    <row r="5" spans="2:9" x14ac:dyDescent="0.25">
      <c r="B5" t="s">
        <v>65</v>
      </c>
      <c r="C5">
        <v>20</v>
      </c>
      <c r="D5" s="2"/>
      <c r="G5" t="s">
        <v>75</v>
      </c>
      <c r="H5">
        <f>SUM(C25)</f>
        <v>64.92</v>
      </c>
      <c r="I5" t="s">
        <v>84</v>
      </c>
    </row>
    <row r="6" spans="2:9" x14ac:dyDescent="0.25">
      <c r="B6" t="s">
        <v>64</v>
      </c>
      <c r="C6">
        <v>13.64</v>
      </c>
      <c r="D6" s="2"/>
      <c r="G6" t="s">
        <v>77</v>
      </c>
      <c r="H6">
        <f>SUM(C27:C28)</f>
        <v>19.920000000000002</v>
      </c>
      <c r="I6" t="s">
        <v>85</v>
      </c>
    </row>
    <row r="7" spans="2:9" x14ac:dyDescent="0.25">
      <c r="B7" t="s">
        <v>65</v>
      </c>
      <c r="C7">
        <v>43.74</v>
      </c>
      <c r="D7" s="2"/>
      <c r="G7" t="s">
        <v>72</v>
      </c>
      <c r="H7">
        <v>296.52999999999997</v>
      </c>
      <c r="I7" t="s">
        <v>86</v>
      </c>
    </row>
    <row r="8" spans="2:9" x14ac:dyDescent="0.25">
      <c r="B8" t="s">
        <v>66</v>
      </c>
      <c r="C8">
        <v>32.770000000000003</v>
      </c>
      <c r="D8" s="2"/>
      <c r="E8" t="s">
        <v>67</v>
      </c>
      <c r="G8" t="s">
        <v>79</v>
      </c>
      <c r="H8">
        <f>SUM(H2:H7)</f>
        <v>815.08</v>
      </c>
    </row>
    <row r="9" spans="2:9" x14ac:dyDescent="0.25">
      <c r="B9" t="s">
        <v>68</v>
      </c>
      <c r="C9">
        <v>14.5</v>
      </c>
      <c r="D9" s="2"/>
      <c r="E9" t="s">
        <v>69</v>
      </c>
    </row>
    <row r="10" spans="2:9" x14ac:dyDescent="0.25">
      <c r="B10" t="s">
        <v>70</v>
      </c>
      <c r="C10">
        <v>315</v>
      </c>
      <c r="E10" t="s">
        <v>71</v>
      </c>
    </row>
    <row r="11" spans="2:9" x14ac:dyDescent="0.25">
      <c r="B11" t="s">
        <v>72</v>
      </c>
      <c r="C11">
        <v>296.52999999999997</v>
      </c>
      <c r="D11" s="2"/>
      <c r="E11" t="s">
        <v>73</v>
      </c>
    </row>
    <row r="12" spans="2:9" x14ac:dyDescent="0.25">
      <c r="B12" t="s">
        <v>65</v>
      </c>
      <c r="C12">
        <v>33.03</v>
      </c>
      <c r="D12" s="2"/>
      <c r="E12" t="s">
        <v>74</v>
      </c>
    </row>
    <row r="13" spans="2:9" x14ac:dyDescent="0.25">
      <c r="B13" t="s">
        <v>65</v>
      </c>
      <c r="C13">
        <v>126.28</v>
      </c>
      <c r="D13" s="2"/>
    </row>
    <row r="14" spans="2:9" x14ac:dyDescent="0.25">
      <c r="B14" t="s">
        <v>65</v>
      </c>
      <c r="C14">
        <v>4.8099999999999996</v>
      </c>
      <c r="D14" s="2"/>
    </row>
    <row r="15" spans="2:9" x14ac:dyDescent="0.25">
      <c r="B15" t="s">
        <v>65</v>
      </c>
      <c r="C15">
        <v>27.8</v>
      </c>
      <c r="D15" s="2"/>
    </row>
    <row r="16" spans="2:9" x14ac:dyDescent="0.25">
      <c r="B16" t="s">
        <v>64</v>
      </c>
      <c r="C16">
        <v>5.2</v>
      </c>
      <c r="D16" s="2"/>
    </row>
    <row r="17" spans="2:4" x14ac:dyDescent="0.25">
      <c r="B17" t="s">
        <v>65</v>
      </c>
      <c r="C17">
        <v>20.329999999999998</v>
      </c>
      <c r="D17" s="2"/>
    </row>
    <row r="18" spans="2:4" x14ac:dyDescent="0.25">
      <c r="B18" t="s">
        <v>65</v>
      </c>
      <c r="C18">
        <v>45.62</v>
      </c>
      <c r="D18" s="2"/>
    </row>
    <row r="19" spans="2:4" x14ac:dyDescent="0.25">
      <c r="B19" t="s">
        <v>65</v>
      </c>
      <c r="C19">
        <v>13.61</v>
      </c>
      <c r="D19" s="2"/>
    </row>
    <row r="20" spans="2:4" x14ac:dyDescent="0.25">
      <c r="B20" t="s">
        <v>65</v>
      </c>
      <c r="C20">
        <v>2.73</v>
      </c>
      <c r="D20" s="2"/>
    </row>
    <row r="21" spans="2:4" x14ac:dyDescent="0.25">
      <c r="B21" t="s">
        <v>64</v>
      </c>
      <c r="C21">
        <v>32.33</v>
      </c>
      <c r="D21" s="2"/>
    </row>
    <row r="22" spans="2:4" x14ac:dyDescent="0.25">
      <c r="B22" t="s">
        <v>65</v>
      </c>
      <c r="C22">
        <v>31.42</v>
      </c>
      <c r="D22" s="2"/>
    </row>
    <row r="23" spans="2:4" x14ac:dyDescent="0.25">
      <c r="B23" t="s">
        <v>75</v>
      </c>
      <c r="C23">
        <v>63.44</v>
      </c>
      <c r="D23" s="2"/>
    </row>
    <row r="24" spans="2:4" x14ac:dyDescent="0.25">
      <c r="B24" t="s">
        <v>65</v>
      </c>
      <c r="C24">
        <v>48.62</v>
      </c>
      <c r="D24" s="2"/>
    </row>
    <row r="25" spans="2:4" x14ac:dyDescent="0.25">
      <c r="B25" t="s">
        <v>75</v>
      </c>
      <c r="C25">
        <v>64.92</v>
      </c>
      <c r="D25" s="2"/>
    </row>
    <row r="26" spans="2:4" x14ac:dyDescent="0.25">
      <c r="B26" t="s">
        <v>76</v>
      </c>
      <c r="C26">
        <v>4.8499999999999996</v>
      </c>
      <c r="D26" s="2"/>
    </row>
    <row r="27" spans="2:4" x14ac:dyDescent="0.25">
      <c r="B27" t="s">
        <v>77</v>
      </c>
      <c r="C27">
        <v>10.8</v>
      </c>
      <c r="D27" s="2"/>
    </row>
    <row r="28" spans="2:4" x14ac:dyDescent="0.25">
      <c r="B28" t="s">
        <v>77</v>
      </c>
      <c r="C28">
        <v>9.1199999999999992</v>
      </c>
      <c r="D28" s="2"/>
    </row>
    <row r="29" spans="2:4" x14ac:dyDescent="0.25">
      <c r="B29" t="s">
        <v>79</v>
      </c>
      <c r="C29">
        <f>SUM(C2:C28)</f>
        <v>1357.4199999999994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Schiller</dc:creator>
  <cp:lastModifiedBy>Maxim Schiller</cp:lastModifiedBy>
  <dcterms:created xsi:type="dcterms:W3CDTF">2023-05-25T12:40:27Z</dcterms:created>
  <dcterms:modified xsi:type="dcterms:W3CDTF">2023-05-26T15:10:45Z</dcterms:modified>
</cp:coreProperties>
</file>