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pgp-cd-fs01\Data\PulseShapingLab\R&amp;D Projects\Robotic Arm\NLO Alignment Scripts to Ant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N16" i="1"/>
  <c r="E15" i="1"/>
  <c r="H15" i="1" s="1"/>
  <c r="E16" i="1"/>
  <c r="H16" i="1" s="1"/>
  <c r="E17" i="1"/>
  <c r="E18" i="1"/>
  <c r="H17" i="1"/>
  <c r="I17" i="1"/>
  <c r="H18" i="1"/>
  <c r="I18" i="1"/>
  <c r="B15" i="1"/>
  <c r="C15" i="1"/>
  <c r="B16" i="1"/>
  <c r="C16" i="1"/>
  <c r="D16" i="1"/>
  <c r="D17" i="1" s="1"/>
  <c r="D18" i="1" s="1"/>
  <c r="D19" i="1" s="1"/>
  <c r="C19" i="1" s="1"/>
  <c r="N18" i="1"/>
  <c r="O17" i="1"/>
  <c r="G19" i="1"/>
  <c r="O18" i="1" s="1"/>
  <c r="G21" i="1"/>
  <c r="F30" i="1"/>
  <c r="F29" i="1"/>
  <c r="G31" i="1"/>
  <c r="G30" i="1"/>
  <c r="G29" i="1"/>
  <c r="G27" i="1"/>
  <c r="F31" i="1" s="1"/>
  <c r="F23" i="1"/>
  <c r="N17" i="1" s="1"/>
  <c r="C17" i="1" l="1"/>
  <c r="B17" i="1"/>
  <c r="I16" i="1"/>
  <c r="I15" i="1"/>
  <c r="B19" i="1"/>
  <c r="C18" i="1"/>
  <c r="B18" i="1"/>
  <c r="E19" i="1"/>
  <c r="D20" i="1"/>
  <c r="C20" i="1" s="1"/>
  <c r="B20" i="1"/>
  <c r="H19" i="1" l="1"/>
  <c r="I19" i="1"/>
  <c r="E20" i="1"/>
  <c r="D21" i="1"/>
  <c r="D22" i="1" s="1"/>
  <c r="B22" i="1" s="1"/>
  <c r="I20" i="1"/>
  <c r="O15" i="1" s="1"/>
  <c r="H20" i="1"/>
  <c r="N15" i="1" s="1"/>
  <c r="C21" i="1"/>
  <c r="B21" i="1" l="1"/>
  <c r="E21" i="1"/>
  <c r="C22" i="1"/>
  <c r="D23" i="1"/>
  <c r="E22" i="1"/>
  <c r="H21" i="1" l="1"/>
  <c r="I21" i="1"/>
  <c r="I22" i="1"/>
  <c r="H22" i="1"/>
  <c r="C23" i="1"/>
  <c r="D24" i="1"/>
  <c r="E23" i="1"/>
  <c r="H23" i="1" l="1"/>
  <c r="I23" i="1"/>
  <c r="D25" i="1"/>
  <c r="E24" i="1"/>
  <c r="C24" i="1"/>
  <c r="H24" i="1" l="1"/>
  <c r="N14" i="1" s="1"/>
  <c r="I24" i="1"/>
  <c r="O14" i="1" s="1"/>
  <c r="E25" i="1"/>
  <c r="C25" i="1"/>
  <c r="D26" i="1"/>
  <c r="H25" i="1" l="1"/>
  <c r="I25" i="1"/>
  <c r="E26" i="1"/>
  <c r="D27" i="1"/>
  <c r="C26" i="1"/>
  <c r="H26" i="1" l="1"/>
  <c r="I26" i="1"/>
  <c r="E27" i="1"/>
  <c r="D28" i="1"/>
  <c r="C27" i="1"/>
  <c r="H27" i="1" l="1"/>
  <c r="I27" i="1"/>
  <c r="D29" i="1"/>
  <c r="E28" i="1"/>
  <c r="C28" i="1"/>
  <c r="H28" i="1" l="1"/>
  <c r="I28" i="1"/>
  <c r="E29" i="1"/>
  <c r="D30" i="1"/>
  <c r="C29" i="1"/>
  <c r="H29" i="1" l="1"/>
  <c r="I29" i="1"/>
  <c r="E30" i="1"/>
  <c r="D31" i="1"/>
  <c r="C30" i="1"/>
  <c r="H30" i="1" l="1"/>
  <c r="I30" i="1"/>
  <c r="C31" i="1"/>
  <c r="E31" i="1"/>
  <c r="H31" i="1" l="1"/>
  <c r="I31" i="1"/>
</calcChain>
</file>

<file path=xl/sharedStrings.xml><?xml version="1.0" encoding="utf-8"?>
<sst xmlns="http://schemas.openxmlformats.org/spreadsheetml/2006/main" count="20" uniqueCount="15">
  <si>
    <t>rx</t>
  </si>
  <si>
    <t>ry</t>
  </si>
  <si>
    <t>RealRads</t>
  </si>
  <si>
    <t>Robot</t>
  </si>
  <si>
    <t>estimate</t>
  </si>
  <si>
    <t>&lt;--</t>
  </si>
  <si>
    <t>xy</t>
  </si>
  <si>
    <t>Optic #</t>
  </si>
  <si>
    <t>zero degree reference</t>
  </si>
  <si>
    <t>recorded from robot</t>
  </si>
  <si>
    <t>calculated</t>
  </si>
  <si>
    <t>real deg</t>
  </si>
  <si>
    <t>real deg shift</t>
  </si>
  <si>
    <t>&lt;--CW</t>
  </si>
  <si>
    <t>CCW--&gt;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</si>
</sst>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 to Programed Radians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Sheet1!$G$13:$G$14</c:f>
              <c:strCache>
                <c:ptCount val="2"/>
                <c:pt idx="0">
                  <c:v>Robot</c:v>
                </c:pt>
                <c:pt idx="1">
                  <c:v>ry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Sheet1!$E$15:$E$31</c:f>
              <c:numCache>
                <c:formatCode>General</c:formatCode>
                <c:ptCount val="17"/>
                <c:pt idx="0">
                  <c:v>-6.2831853071795862</c:v>
                </c:pt>
                <c:pt idx="1">
                  <c:v>-5.497787143782138</c:v>
                </c:pt>
                <c:pt idx="2">
                  <c:v>-4.7123889803846897</c:v>
                </c:pt>
                <c:pt idx="3">
                  <c:v>-3.9269908169872414</c:v>
                </c:pt>
                <c:pt idx="4">
                  <c:v>-3.1415926535897931</c:v>
                </c:pt>
                <c:pt idx="5">
                  <c:v>-2.3561944901923448</c:v>
                </c:pt>
                <c:pt idx="6">
                  <c:v>-1.5707963267948966</c:v>
                </c:pt>
                <c:pt idx="7">
                  <c:v>-0.78539816339744828</c:v>
                </c:pt>
                <c:pt idx="8">
                  <c:v>0</c:v>
                </c:pt>
                <c:pt idx="9">
                  <c:v>0.78539816339744828</c:v>
                </c:pt>
                <c:pt idx="10">
                  <c:v>1.5707963267948966</c:v>
                </c:pt>
                <c:pt idx="11">
                  <c:v>2.3561944901923448</c:v>
                </c:pt>
                <c:pt idx="12">
                  <c:v>3.1415926535897931</c:v>
                </c:pt>
                <c:pt idx="13">
                  <c:v>3.9269908169872414</c:v>
                </c:pt>
                <c:pt idx="14">
                  <c:v>4.7123889803846897</c:v>
                </c:pt>
                <c:pt idx="15">
                  <c:v>5.497787143782138</c:v>
                </c:pt>
                <c:pt idx="16">
                  <c:v>6.2831853071795862</c:v>
                </c:pt>
              </c:numCache>
            </c:numRef>
          </c:xVal>
          <c:yVal>
            <c:numRef>
              <c:f>Sheet1!$G$15:$G$31</c:f>
              <c:numCache>
                <c:formatCode>General</c:formatCode>
                <c:ptCount val="17"/>
                <c:pt idx="4">
                  <c:v>3.1415926535897931</c:v>
                </c:pt>
                <c:pt idx="5">
                  <c:v>2.9</c:v>
                </c:pt>
                <c:pt idx="6">
                  <c:v>2.21</c:v>
                </c:pt>
                <c:pt idx="7">
                  <c:v>1.1930000000000001</c:v>
                </c:pt>
                <c:pt idx="8">
                  <c:v>0</c:v>
                </c:pt>
                <c:pt idx="9">
                  <c:v>-1.1226</c:v>
                </c:pt>
                <c:pt idx="10">
                  <c:v>-2.2330000000000001</c:v>
                </c:pt>
                <c:pt idx="11">
                  <c:v>-2.911</c:v>
                </c:pt>
                <c:pt idx="12">
                  <c:v>3.1415926535897931</c:v>
                </c:pt>
                <c:pt idx="13">
                  <c:v>2.895</c:v>
                </c:pt>
                <c:pt idx="14">
                  <c:v>2.21</c:v>
                </c:pt>
                <c:pt idx="15">
                  <c:v>1.18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E2-40BA-B57B-4737E7C30AA2}"/>
            </c:ext>
          </c:extLst>
        </c:ser>
        <c:ser>
          <c:idx val="3"/>
          <c:order val="1"/>
          <c:tx>
            <c:strRef>
              <c:f>Sheet1!$F$13:$F$14</c:f>
              <c:strCache>
                <c:ptCount val="2"/>
                <c:pt idx="0">
                  <c:v>Robot</c:v>
                </c:pt>
                <c:pt idx="1">
                  <c:v>rx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Sheet1!$E$19:$E$31</c:f>
              <c:numCache>
                <c:formatCode>General</c:formatCode>
                <c:ptCount val="13"/>
                <c:pt idx="0">
                  <c:v>-3.1415926535897931</c:v>
                </c:pt>
                <c:pt idx="1">
                  <c:v>-2.3561944901923448</c:v>
                </c:pt>
                <c:pt idx="2">
                  <c:v>-1.5707963267948966</c:v>
                </c:pt>
                <c:pt idx="3">
                  <c:v>-0.78539816339744828</c:v>
                </c:pt>
                <c:pt idx="4">
                  <c:v>0</c:v>
                </c:pt>
                <c:pt idx="5">
                  <c:v>0.78539816339744828</c:v>
                </c:pt>
                <c:pt idx="6">
                  <c:v>1.5707963267948966</c:v>
                </c:pt>
                <c:pt idx="7">
                  <c:v>2.3561944901923448</c:v>
                </c:pt>
                <c:pt idx="8">
                  <c:v>3.1415926535897931</c:v>
                </c:pt>
                <c:pt idx="9">
                  <c:v>3.9269908169872414</c:v>
                </c:pt>
                <c:pt idx="10">
                  <c:v>4.7123889803846897</c:v>
                </c:pt>
                <c:pt idx="11">
                  <c:v>5.497787143782138</c:v>
                </c:pt>
                <c:pt idx="12">
                  <c:v>6.2831853071795862</c:v>
                </c:pt>
              </c:numCache>
            </c:numRef>
          </c:xVal>
          <c:yVal>
            <c:numRef>
              <c:f>Sheet1!$F$19:$F$31</c:f>
              <c:numCache>
                <c:formatCode>General</c:formatCode>
                <c:ptCount val="13"/>
                <c:pt idx="0">
                  <c:v>0</c:v>
                </c:pt>
                <c:pt idx="1">
                  <c:v>1.212</c:v>
                </c:pt>
                <c:pt idx="2">
                  <c:v>2.2330000000000001</c:v>
                </c:pt>
                <c:pt idx="3">
                  <c:v>2.9060000000000001</c:v>
                </c:pt>
                <c:pt idx="4">
                  <c:v>3.1415926535897931</c:v>
                </c:pt>
                <c:pt idx="5">
                  <c:v>2.8919999999999999</c:v>
                </c:pt>
                <c:pt idx="6">
                  <c:v>2.21</c:v>
                </c:pt>
                <c:pt idx="7">
                  <c:v>1.18</c:v>
                </c:pt>
                <c:pt idx="8">
                  <c:v>0</c:v>
                </c:pt>
                <c:pt idx="9">
                  <c:v>1.22</c:v>
                </c:pt>
                <c:pt idx="10">
                  <c:v>2.2330000000000001</c:v>
                </c:pt>
                <c:pt idx="11">
                  <c:v>2.911</c:v>
                </c:pt>
                <c:pt idx="12">
                  <c:v>3.1415926535897931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E2-40BA-B57B-4737E7C30AA2}"/>
            </c:ext>
          </c:extLst>
        </c:ser>
        <c:ser>
          <c:idx val="1"/>
          <c:order val="2"/>
          <c:tx>
            <c:strRef>
              <c:f>Sheet1!$I$13:$I$14</c:f>
              <c:strCache>
                <c:ptCount val="2"/>
                <c:pt idx="0">
                  <c:v>estimate</c:v>
                </c:pt>
                <c:pt idx="1">
                  <c:v>ry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Sheet1!$E$15:$E$31</c:f>
              <c:numCache>
                <c:formatCode>General</c:formatCode>
                <c:ptCount val="17"/>
                <c:pt idx="0">
                  <c:v>-6.2831853071795862</c:v>
                </c:pt>
                <c:pt idx="1">
                  <c:v>-5.497787143782138</c:v>
                </c:pt>
                <c:pt idx="2">
                  <c:v>-4.7123889803846897</c:v>
                </c:pt>
                <c:pt idx="3">
                  <c:v>-3.9269908169872414</c:v>
                </c:pt>
                <c:pt idx="4">
                  <c:v>-3.1415926535897931</c:v>
                </c:pt>
                <c:pt idx="5">
                  <c:v>-2.3561944901923448</c:v>
                </c:pt>
                <c:pt idx="6">
                  <c:v>-1.5707963267948966</c:v>
                </c:pt>
                <c:pt idx="7">
                  <c:v>-0.78539816339744828</c:v>
                </c:pt>
                <c:pt idx="8">
                  <c:v>0</c:v>
                </c:pt>
                <c:pt idx="9">
                  <c:v>0.78539816339744828</c:v>
                </c:pt>
                <c:pt idx="10">
                  <c:v>1.5707963267948966</c:v>
                </c:pt>
                <c:pt idx="11">
                  <c:v>2.3561944901923448</c:v>
                </c:pt>
                <c:pt idx="12">
                  <c:v>3.1415926535897931</c:v>
                </c:pt>
                <c:pt idx="13">
                  <c:v>3.9269908169872414</c:v>
                </c:pt>
                <c:pt idx="14">
                  <c:v>4.7123889803846897</c:v>
                </c:pt>
                <c:pt idx="15">
                  <c:v>5.497787143782138</c:v>
                </c:pt>
                <c:pt idx="16">
                  <c:v>6.2831853071795862</c:v>
                </c:pt>
              </c:numCache>
            </c:numRef>
          </c:xVal>
          <c:yVal>
            <c:numRef>
              <c:f>Sheet1!$I$15:$I$31</c:f>
              <c:numCache>
                <c:formatCode>General</c:formatCode>
                <c:ptCount val="17"/>
                <c:pt idx="0">
                  <c:v>3.8489173854978065E-16</c:v>
                </c:pt>
                <c:pt idx="1">
                  <c:v>1.2022354597686928</c:v>
                </c:pt>
                <c:pt idx="2">
                  <c:v>2.2214414690791831</c:v>
                </c:pt>
                <c:pt idx="3">
                  <c:v>2.9024531521394308</c:v>
                </c:pt>
                <c:pt idx="4">
                  <c:v>3.1415926535897931</c:v>
                </c:pt>
                <c:pt idx="5">
                  <c:v>2.9024531521394308</c:v>
                </c:pt>
                <c:pt idx="6">
                  <c:v>2.2214414690791831</c:v>
                </c:pt>
                <c:pt idx="7">
                  <c:v>1.2022354597686926</c:v>
                </c:pt>
                <c:pt idx="8">
                  <c:v>0</c:v>
                </c:pt>
                <c:pt idx="9">
                  <c:v>-1.2022354597686926</c:v>
                </c:pt>
                <c:pt idx="10">
                  <c:v>-2.2214414690791831</c:v>
                </c:pt>
                <c:pt idx="11">
                  <c:v>-2.9024531521394308</c:v>
                </c:pt>
                <c:pt idx="12">
                  <c:v>-3.1415926535897931</c:v>
                </c:pt>
                <c:pt idx="13">
                  <c:v>-2.9024531521394308</c:v>
                </c:pt>
                <c:pt idx="14">
                  <c:v>-2.2214414690791831</c:v>
                </c:pt>
                <c:pt idx="15">
                  <c:v>-1.2022354597686928</c:v>
                </c:pt>
                <c:pt idx="16">
                  <c:v>-3.8489173854978065E-16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E2-40BA-B57B-4737E7C30AA2}"/>
            </c:ext>
          </c:extLst>
        </c:ser>
        <c:ser>
          <c:idx val="0"/>
          <c:order val="3"/>
          <c:tx>
            <c:strRef>
              <c:f>Sheet1!$H$13:$H$14</c:f>
              <c:strCache>
                <c:ptCount val="2"/>
                <c:pt idx="0">
                  <c:v>estimate</c:v>
                </c:pt>
                <c:pt idx="1">
                  <c:v>xy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Sheet1!$E$15:$E$31</c:f>
              <c:numCache>
                <c:formatCode>General</c:formatCode>
                <c:ptCount val="17"/>
                <c:pt idx="0">
                  <c:v>-6.2831853071795862</c:v>
                </c:pt>
                <c:pt idx="1">
                  <c:v>-5.497787143782138</c:v>
                </c:pt>
                <c:pt idx="2">
                  <c:v>-4.7123889803846897</c:v>
                </c:pt>
                <c:pt idx="3">
                  <c:v>-3.9269908169872414</c:v>
                </c:pt>
                <c:pt idx="4">
                  <c:v>-3.1415926535897931</c:v>
                </c:pt>
                <c:pt idx="5">
                  <c:v>-2.3561944901923448</c:v>
                </c:pt>
                <c:pt idx="6">
                  <c:v>-1.5707963267948966</c:v>
                </c:pt>
                <c:pt idx="7">
                  <c:v>-0.78539816339744828</c:v>
                </c:pt>
                <c:pt idx="8">
                  <c:v>0</c:v>
                </c:pt>
                <c:pt idx="9">
                  <c:v>0.78539816339744828</c:v>
                </c:pt>
                <c:pt idx="10">
                  <c:v>1.5707963267948966</c:v>
                </c:pt>
                <c:pt idx="11">
                  <c:v>2.3561944901923448</c:v>
                </c:pt>
                <c:pt idx="12">
                  <c:v>3.1415926535897931</c:v>
                </c:pt>
                <c:pt idx="13">
                  <c:v>3.9269908169872414</c:v>
                </c:pt>
                <c:pt idx="14">
                  <c:v>4.7123889803846897</c:v>
                </c:pt>
                <c:pt idx="15">
                  <c:v>5.497787143782138</c:v>
                </c:pt>
                <c:pt idx="16">
                  <c:v>6.2831853071795862</c:v>
                </c:pt>
              </c:numCache>
            </c:numRef>
          </c:xVal>
          <c:yVal>
            <c:numRef>
              <c:f>Sheet1!$H$15:$H$31</c:f>
              <c:numCache>
                <c:formatCode>General</c:formatCode>
                <c:ptCount val="17"/>
                <c:pt idx="0">
                  <c:v>3.1415926535897931</c:v>
                </c:pt>
                <c:pt idx="1">
                  <c:v>2.9024531521394308</c:v>
                </c:pt>
                <c:pt idx="2">
                  <c:v>2.2214414690791831</c:v>
                </c:pt>
                <c:pt idx="3">
                  <c:v>1.2022354597686926</c:v>
                </c:pt>
                <c:pt idx="4">
                  <c:v>0</c:v>
                </c:pt>
                <c:pt idx="5">
                  <c:v>1.2022354597686926</c:v>
                </c:pt>
                <c:pt idx="6">
                  <c:v>2.2214414690791831</c:v>
                </c:pt>
                <c:pt idx="7">
                  <c:v>2.9024531521394308</c:v>
                </c:pt>
                <c:pt idx="8">
                  <c:v>3.1415926535897931</c:v>
                </c:pt>
                <c:pt idx="9">
                  <c:v>2.9024531521394308</c:v>
                </c:pt>
                <c:pt idx="10">
                  <c:v>2.2214414690791831</c:v>
                </c:pt>
                <c:pt idx="11">
                  <c:v>1.2022354597686928</c:v>
                </c:pt>
                <c:pt idx="12">
                  <c:v>3.8489173854978065E-16</c:v>
                </c:pt>
                <c:pt idx="13">
                  <c:v>1.2022354597686922</c:v>
                </c:pt>
                <c:pt idx="14">
                  <c:v>2.2214414690791831</c:v>
                </c:pt>
                <c:pt idx="15">
                  <c:v>2.9024531521394303</c:v>
                </c:pt>
                <c:pt idx="16">
                  <c:v>3.1415926535897931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E2-40BA-B57B-4737E7C3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067992"/>
        <c:axId val="459068320"/>
      </c:scatterChart>
      <c:valAx>
        <c:axId val="45906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 shownon robot(rads)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68320"/>
        <c:crosses val="autoZero"/>
        <c:crossBetween val="midCat"/>
      </c:valAx>
      <c:valAx>
        <c:axId val="45906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Radians(rads)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67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1</xdr:row>
      <xdr:rowOff>1</xdr:rowOff>
    </xdr:from>
    <xdr:to>
      <xdr:col>10</xdr:col>
      <xdr:colOff>466725</xdr:colOff>
      <xdr:row>10</xdr:row>
      <xdr:rowOff>133351</xdr:rowOff>
    </xdr:to>
    <xdr:grpSp>
      <xdr:nvGrpSpPr>
        <xdr:cNvPr id="17" name="Group 16"/>
        <xdr:cNvGrpSpPr/>
      </xdr:nvGrpSpPr>
      <xdr:grpSpPr>
        <a:xfrm rot="10800000">
          <a:off x="7372350" y="190501"/>
          <a:ext cx="400050" cy="1847850"/>
          <a:chOff x="2419350" y="2266950"/>
          <a:chExt cx="400050" cy="1847850"/>
        </a:xfrm>
      </xdr:grpSpPr>
      <xdr:sp macro="" textlink="">
        <xdr:nvSpPr>
          <xdr:cNvPr id="18" name="Rectangle 17"/>
          <xdr:cNvSpPr/>
        </xdr:nvSpPr>
        <xdr:spPr>
          <a:xfrm>
            <a:off x="2419350" y="2266950"/>
            <a:ext cx="400050" cy="1847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ight Arrow 18"/>
          <xdr:cNvSpPr/>
        </xdr:nvSpPr>
        <xdr:spPr>
          <a:xfrm>
            <a:off x="2495550" y="2943225"/>
            <a:ext cx="238125" cy="409575"/>
          </a:xfrm>
          <a:prstGeom prst="rightArrow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395287</xdr:colOff>
      <xdr:row>20</xdr:row>
      <xdr:rowOff>9524</xdr:rowOff>
    </xdr:from>
    <xdr:to>
      <xdr:col>21</xdr:col>
      <xdr:colOff>180975</xdr:colOff>
      <xdr:row>37</xdr:row>
      <xdr:rowOff>95249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3</xdr:row>
      <xdr:rowOff>171450</xdr:rowOff>
    </xdr:from>
    <xdr:to>
      <xdr:col>10</xdr:col>
      <xdr:colOff>19050</xdr:colOff>
      <xdr:row>7</xdr:row>
      <xdr:rowOff>95250</xdr:rowOff>
    </xdr:to>
    <xdr:sp macro="" textlink="">
      <xdr:nvSpPr>
        <xdr:cNvPr id="22" name="TextBox 21"/>
        <xdr:cNvSpPr txBox="1"/>
      </xdr:nvSpPr>
      <xdr:spPr>
        <a:xfrm>
          <a:off x="4667250" y="742950"/>
          <a:ext cx="14478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 degrees reference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O31"/>
  <sheetViews>
    <sheetView tabSelected="1" topLeftCell="B10" workbookViewId="0">
      <selection activeCell="E15" sqref="E15"/>
    </sheetView>
  </sheetViews>
  <sheetFormatPr defaultRowHeight="15" x14ac:dyDescent="0.25"/>
  <cols>
    <col min="3" max="3" width="12.5703125" bestFit="1" customWidth="1"/>
    <col min="4" max="4" width="8.140625" bestFit="1" customWidth="1"/>
    <col min="5" max="5" width="12.7109375" bestFit="1" customWidth="1"/>
    <col min="6" max="8" width="12" bestFit="1" customWidth="1"/>
    <col min="9" max="9" width="12.7109375" bestFit="1" customWidth="1"/>
  </cols>
  <sheetData>
    <row r="12" spans="2:15" x14ac:dyDescent="0.25">
      <c r="F12" s="3" t="s">
        <v>9</v>
      </c>
      <c r="G12" s="3"/>
      <c r="H12" s="3" t="s">
        <v>10</v>
      </c>
      <c r="I12" s="3"/>
    </row>
    <row r="13" spans="2:15" x14ac:dyDescent="0.25">
      <c r="C13" t="s">
        <v>12</v>
      </c>
      <c r="D13" t="s">
        <v>11</v>
      </c>
      <c r="E13" t="s">
        <v>2</v>
      </c>
      <c r="F13" t="s">
        <v>3</v>
      </c>
      <c r="G13" t="s">
        <v>3</v>
      </c>
      <c r="H13" t="s">
        <v>4</v>
      </c>
      <c r="I13" t="s">
        <v>4</v>
      </c>
      <c r="M13" t="s">
        <v>7</v>
      </c>
      <c r="N13" t="s">
        <v>0</v>
      </c>
      <c r="O13" t="s">
        <v>1</v>
      </c>
    </row>
    <row r="14" spans="2:15" x14ac:dyDescent="0.25">
      <c r="E14" t="s">
        <v>5</v>
      </c>
      <c r="F14" t="s">
        <v>0</v>
      </c>
      <c r="G14" t="s">
        <v>1</v>
      </c>
      <c r="H14" t="s">
        <v>6</v>
      </c>
      <c r="I14" t="s">
        <v>1</v>
      </c>
      <c r="M14">
        <v>1</v>
      </c>
      <c r="N14">
        <f>H24</f>
        <v>2.9024531521394308</v>
      </c>
      <c r="O14">
        <f>I24</f>
        <v>-1.2022354597686926</v>
      </c>
    </row>
    <row r="15" spans="2:15" x14ac:dyDescent="0.25">
      <c r="B15">
        <f>360+13+D15</f>
        <v>13</v>
      </c>
      <c r="C15">
        <f>D15+13</f>
        <v>-347</v>
      </c>
      <c r="D15">
        <v>-360</v>
      </c>
      <c r="E15">
        <f t="shared" ref="E15:E31" si="0">RADIANS(D15)</f>
        <v>-6.2831853071795862</v>
      </c>
      <c r="H15">
        <f t="shared" ref="H15:H31" si="1">ABS(SIN((E15+PI())/2))*PI()</f>
        <v>3.1415926535897931</v>
      </c>
      <c r="I15">
        <f t="shared" ref="I15:I31" si="2">-SIN((E15)/2)*PI()</f>
        <v>3.8489173854978065E-16</v>
      </c>
      <c r="J15" s="2" t="s">
        <v>14</v>
      </c>
      <c r="M15">
        <v>2</v>
      </c>
      <c r="N15">
        <f>H20</f>
        <v>1.2022354597686926</v>
      </c>
      <c r="O15">
        <f>I20</f>
        <v>2.9024531521394308</v>
      </c>
    </row>
    <row r="16" spans="2:15" x14ac:dyDescent="0.25">
      <c r="B16">
        <f>360+13+D16</f>
        <v>58</v>
      </c>
      <c r="C16">
        <f>D16+13</f>
        <v>-302</v>
      </c>
      <c r="D16">
        <f t="shared" ref="D16:D19" si="3">D15+45</f>
        <v>-315</v>
      </c>
      <c r="E16">
        <f t="shared" si="0"/>
        <v>-5.497787143782138</v>
      </c>
      <c r="H16">
        <f t="shared" si="1"/>
        <v>2.9024531521394308</v>
      </c>
      <c r="I16">
        <f t="shared" si="2"/>
        <v>1.2022354597686928</v>
      </c>
      <c r="J16" s="2"/>
      <c r="M16">
        <v>3</v>
      </c>
      <c r="N16">
        <f>H26</f>
        <v>1.2022354597686928</v>
      </c>
      <c r="O16">
        <f>I26</f>
        <v>-2.9024531521394308</v>
      </c>
    </row>
    <row r="17" spans="2:15" x14ac:dyDescent="0.25">
      <c r="B17">
        <f>360+13+D17</f>
        <v>103</v>
      </c>
      <c r="C17">
        <f>D17+13</f>
        <v>-257</v>
      </c>
      <c r="D17">
        <f t="shared" si="3"/>
        <v>-270</v>
      </c>
      <c r="E17">
        <f t="shared" si="0"/>
        <v>-4.7123889803846897</v>
      </c>
      <c r="H17">
        <f t="shared" si="1"/>
        <v>2.2214414690791831</v>
      </c>
      <c r="I17">
        <f t="shared" si="2"/>
        <v>2.2214414690791831</v>
      </c>
      <c r="J17" s="2"/>
      <c r="M17">
        <v>4</v>
      </c>
      <c r="N17">
        <f>F23</f>
        <v>3.1415926535897931</v>
      </c>
      <c r="O17">
        <f>G23</f>
        <v>0</v>
      </c>
    </row>
    <row r="18" spans="2:15" x14ac:dyDescent="0.25">
      <c r="B18">
        <f>360+13+D18</f>
        <v>148</v>
      </c>
      <c r="C18">
        <f>D18+13</f>
        <v>-212</v>
      </c>
      <c r="D18">
        <f t="shared" si="3"/>
        <v>-225</v>
      </c>
      <c r="E18">
        <f t="shared" si="0"/>
        <v>-3.9269908169872414</v>
      </c>
      <c r="H18">
        <f t="shared" si="1"/>
        <v>1.2022354597686926</v>
      </c>
      <c r="I18">
        <f t="shared" si="2"/>
        <v>2.9024531521394308</v>
      </c>
      <c r="J18" s="2"/>
      <c r="M18">
        <v>5</v>
      </c>
      <c r="N18">
        <f>F19</f>
        <v>0</v>
      </c>
      <c r="O18">
        <f>G19</f>
        <v>3.1415926535897931</v>
      </c>
    </row>
    <row r="19" spans="2:15" x14ac:dyDescent="0.25">
      <c r="B19">
        <f>360+13+D19</f>
        <v>193</v>
      </c>
      <c r="C19">
        <f>D19+13</f>
        <v>-167</v>
      </c>
      <c r="D19">
        <f t="shared" si="3"/>
        <v>-180</v>
      </c>
      <c r="E19">
        <f t="shared" si="0"/>
        <v>-3.1415926535897931</v>
      </c>
      <c r="F19">
        <v>0</v>
      </c>
      <c r="G19">
        <f>PI()</f>
        <v>3.1415926535897931</v>
      </c>
      <c r="H19">
        <f t="shared" si="1"/>
        <v>0</v>
      </c>
      <c r="I19">
        <f t="shared" si="2"/>
        <v>3.1415926535897931</v>
      </c>
      <c r="J19" s="2"/>
    </row>
    <row r="20" spans="2:15" x14ac:dyDescent="0.25">
      <c r="B20">
        <f t="shared" ref="B20:B21" si="4">360+13+D20</f>
        <v>238</v>
      </c>
      <c r="C20">
        <f t="shared" ref="C20:C22" si="5">D20+13</f>
        <v>-122</v>
      </c>
      <c r="D20">
        <f t="shared" ref="D20:D23" si="6">D19+45</f>
        <v>-135</v>
      </c>
      <c r="E20">
        <f t="shared" si="0"/>
        <v>-2.3561944901923448</v>
      </c>
      <c r="F20">
        <v>1.212</v>
      </c>
      <c r="G20">
        <v>2.9</v>
      </c>
      <c r="H20">
        <f t="shared" si="1"/>
        <v>1.2022354597686926</v>
      </c>
      <c r="I20">
        <f t="shared" si="2"/>
        <v>2.9024531521394308</v>
      </c>
      <c r="J20" s="2"/>
    </row>
    <row r="21" spans="2:15" x14ac:dyDescent="0.25">
      <c r="B21">
        <f t="shared" si="4"/>
        <v>283</v>
      </c>
      <c r="C21">
        <f t="shared" si="5"/>
        <v>-77</v>
      </c>
      <c r="D21">
        <f t="shared" si="6"/>
        <v>-90</v>
      </c>
      <c r="E21">
        <f t="shared" si="0"/>
        <v>-1.5707963267948966</v>
      </c>
      <c r="F21">
        <v>2.2330000000000001</v>
      </c>
      <c r="G21">
        <f>2.21</f>
        <v>2.21</v>
      </c>
      <c r="H21">
        <f t="shared" si="1"/>
        <v>2.2214414690791831</v>
      </c>
      <c r="I21">
        <f t="shared" si="2"/>
        <v>2.2214414690791831</v>
      </c>
      <c r="J21" s="2"/>
    </row>
    <row r="22" spans="2:15" x14ac:dyDescent="0.25">
      <c r="B22">
        <f>360+13+D22</f>
        <v>328</v>
      </c>
      <c r="C22">
        <f t="shared" si="5"/>
        <v>-32</v>
      </c>
      <c r="D22">
        <f t="shared" si="6"/>
        <v>-45</v>
      </c>
      <c r="E22">
        <f t="shared" si="0"/>
        <v>-0.78539816339744828</v>
      </c>
      <c r="F22">
        <v>2.9060000000000001</v>
      </c>
      <c r="G22">
        <v>1.1930000000000001</v>
      </c>
      <c r="H22">
        <f t="shared" si="1"/>
        <v>2.9024531521394308</v>
      </c>
      <c r="I22">
        <f t="shared" si="2"/>
        <v>1.2022354597686926</v>
      </c>
      <c r="J22" s="2"/>
    </row>
    <row r="23" spans="2:15" x14ac:dyDescent="0.25">
      <c r="C23" s="1">
        <f>D23+13</f>
        <v>13</v>
      </c>
      <c r="D23" s="1">
        <f t="shared" si="6"/>
        <v>0</v>
      </c>
      <c r="E23" s="1">
        <f t="shared" si="0"/>
        <v>0</v>
      </c>
      <c r="F23" s="1">
        <f>PI()</f>
        <v>3.1415926535897931</v>
      </c>
      <c r="G23" s="1">
        <v>0</v>
      </c>
      <c r="H23" s="1">
        <f t="shared" si="1"/>
        <v>3.1415926535897931</v>
      </c>
      <c r="I23" s="1">
        <f t="shared" si="2"/>
        <v>0</v>
      </c>
      <c r="J23" t="s">
        <v>8</v>
      </c>
    </row>
    <row r="24" spans="2:15" x14ac:dyDescent="0.25">
      <c r="C24">
        <f t="shared" ref="C24:C31" si="7">D24+13</f>
        <v>58</v>
      </c>
      <c r="D24">
        <f t="shared" ref="D24:D27" si="8">D23+45</f>
        <v>45</v>
      </c>
      <c r="E24">
        <f t="shared" si="0"/>
        <v>0.78539816339744828</v>
      </c>
      <c r="F24">
        <v>2.8919999999999999</v>
      </c>
      <c r="G24">
        <v>-1.1226</v>
      </c>
      <c r="H24">
        <f t="shared" si="1"/>
        <v>2.9024531521394308</v>
      </c>
      <c r="I24">
        <f t="shared" si="2"/>
        <v>-1.2022354597686926</v>
      </c>
      <c r="J24" s="2" t="s">
        <v>13</v>
      </c>
    </row>
    <row r="25" spans="2:15" x14ac:dyDescent="0.25">
      <c r="C25">
        <f t="shared" si="7"/>
        <v>103</v>
      </c>
      <c r="D25">
        <f t="shared" si="8"/>
        <v>90</v>
      </c>
      <c r="E25">
        <f t="shared" si="0"/>
        <v>1.5707963267948966</v>
      </c>
      <c r="F25">
        <v>2.21</v>
      </c>
      <c r="G25">
        <v>-2.2330000000000001</v>
      </c>
      <c r="H25">
        <f t="shared" si="1"/>
        <v>2.2214414690791831</v>
      </c>
      <c r="I25">
        <f t="shared" si="2"/>
        <v>-2.2214414690791831</v>
      </c>
      <c r="J25" s="2"/>
    </row>
    <row r="26" spans="2:15" x14ac:dyDescent="0.25">
      <c r="C26">
        <f t="shared" si="7"/>
        <v>148</v>
      </c>
      <c r="D26">
        <f t="shared" si="8"/>
        <v>135</v>
      </c>
      <c r="E26">
        <f t="shared" si="0"/>
        <v>2.3561944901923448</v>
      </c>
      <c r="F26">
        <v>1.18</v>
      </c>
      <c r="G26">
        <v>-2.911</v>
      </c>
      <c r="H26">
        <f t="shared" si="1"/>
        <v>1.2022354597686928</v>
      </c>
      <c r="I26">
        <f t="shared" si="2"/>
        <v>-2.9024531521394308</v>
      </c>
      <c r="J26" s="2"/>
    </row>
    <row r="27" spans="2:15" x14ac:dyDescent="0.25">
      <c r="C27">
        <f t="shared" si="7"/>
        <v>193</v>
      </c>
      <c r="D27">
        <f t="shared" si="8"/>
        <v>180</v>
      </c>
      <c r="E27">
        <f t="shared" si="0"/>
        <v>3.1415926535897931</v>
      </c>
      <c r="F27">
        <v>0</v>
      </c>
      <c r="G27">
        <f>PI()</f>
        <v>3.1415926535897931</v>
      </c>
      <c r="H27">
        <f t="shared" si="1"/>
        <v>3.8489173854978065E-16</v>
      </c>
      <c r="I27">
        <f t="shared" si="2"/>
        <v>-3.1415926535897931</v>
      </c>
      <c r="J27" s="2"/>
    </row>
    <row r="28" spans="2:15" x14ac:dyDescent="0.25">
      <c r="C28">
        <f t="shared" si="7"/>
        <v>238</v>
      </c>
      <c r="D28">
        <f>D27+45</f>
        <v>225</v>
      </c>
      <c r="E28">
        <f t="shared" si="0"/>
        <v>3.9269908169872414</v>
      </c>
      <c r="F28">
        <v>1.22</v>
      </c>
      <c r="G28">
        <v>2.895</v>
      </c>
      <c r="H28">
        <f t="shared" si="1"/>
        <v>1.2022354597686922</v>
      </c>
      <c r="I28">
        <f t="shared" si="2"/>
        <v>-2.9024531521394308</v>
      </c>
      <c r="J28" s="2"/>
    </row>
    <row r="29" spans="2:15" x14ac:dyDescent="0.25">
      <c r="C29">
        <f t="shared" si="7"/>
        <v>283</v>
      </c>
      <c r="D29">
        <f>D28+45</f>
        <v>270</v>
      </c>
      <c r="E29">
        <f t="shared" si="0"/>
        <v>4.7123889803846897</v>
      </c>
      <c r="F29">
        <f>-G25</f>
        <v>2.2330000000000001</v>
      </c>
      <c r="G29">
        <f>F25</f>
        <v>2.21</v>
      </c>
      <c r="H29">
        <f t="shared" si="1"/>
        <v>2.2214414690791831</v>
      </c>
      <c r="I29">
        <f t="shared" si="2"/>
        <v>-2.2214414690791831</v>
      </c>
      <c r="J29" s="2"/>
    </row>
    <row r="30" spans="2:15" x14ac:dyDescent="0.25">
      <c r="C30">
        <f t="shared" si="7"/>
        <v>328</v>
      </c>
      <c r="D30">
        <f>D29+45</f>
        <v>315</v>
      </c>
      <c r="E30">
        <f t="shared" si="0"/>
        <v>5.497787143782138</v>
      </c>
      <c r="F30">
        <f>-G26</f>
        <v>2.911</v>
      </c>
      <c r="G30">
        <f>F26</f>
        <v>1.18</v>
      </c>
      <c r="H30">
        <f t="shared" si="1"/>
        <v>2.9024531521394303</v>
      </c>
      <c r="I30">
        <f t="shared" si="2"/>
        <v>-1.2022354597686928</v>
      </c>
      <c r="J30" s="2"/>
    </row>
    <row r="31" spans="2:15" x14ac:dyDescent="0.25">
      <c r="C31">
        <f t="shared" si="7"/>
        <v>373</v>
      </c>
      <c r="D31">
        <f>D30+45</f>
        <v>360</v>
      </c>
      <c r="E31">
        <f t="shared" si="0"/>
        <v>6.2831853071795862</v>
      </c>
      <c r="F31">
        <f>G27</f>
        <v>3.1415926535897931</v>
      </c>
      <c r="G31">
        <f>F27</f>
        <v>0</v>
      </c>
      <c r="H31">
        <f t="shared" si="1"/>
        <v>3.1415926535897931</v>
      </c>
      <c r="I31">
        <f t="shared" si="2"/>
        <v>-3.8489173854978065E-16</v>
      </c>
      <c r="J31" s="2"/>
    </row>
  </sheetData>
  <mergeCells count="4">
    <mergeCell ref="J24:J31"/>
    <mergeCell ref="J15:J22"/>
    <mergeCell ref="F12:G12"/>
    <mergeCell ref="H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Coleman</dc:creator>
  <cp:lastModifiedBy>Anton Ryabtsev</cp:lastModifiedBy>
  <dcterms:created xsi:type="dcterms:W3CDTF">2022-02-07T22:19:51Z</dcterms:created>
  <dcterms:modified xsi:type="dcterms:W3CDTF">2022-02-24T15:04:24Z</dcterms:modified>
</cp:coreProperties>
</file>