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00" yWindow="280" windowWidth="38900" windowHeight="16920" tabRatio="500"/>
  </bookViews>
  <sheets>
    <sheet name="CCR" sheetId="1" r:id="rId1"/>
    <sheet name="AgentSample" sheetId="2" r:id="rId2"/>
    <sheet name="Utilization" sheetId="3" r:id="rId3"/>
    <sheet name="IndAgent" sheetId="4" r:id="rId4"/>
    <sheet name="IndSupervisor" sheetId="5" r:id="rId5"/>
    <sheet name="Daily Ops" sheetId="6" r:id="rId6"/>
    <sheet name="ProductionTemplate" sheetId="7" r:id="rId7"/>
    <sheet name="OverUnder" sheetId="8" r:id="rId8"/>
    <sheet name="Attainment" sheetId="9" r:id="rId9"/>
    <sheet name="StaffByInterval" sheetId="11" r:id="rId10"/>
    <sheet name="Interval" sheetId="10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0" i="6" l="1" a="1"/>
  <c r="G160" i="6"/>
  <c r="D160" i="6"/>
  <c r="B160" i="6"/>
  <c r="A155" i="6"/>
  <c r="A156" i="6"/>
  <c r="A157" i="6"/>
  <c r="A158" i="6"/>
  <c r="A159" i="6"/>
  <c r="A134" i="6"/>
  <c r="A135" i="6"/>
  <c r="A136" i="6"/>
  <c r="A137" i="6"/>
  <c r="A138" i="6"/>
  <c r="A139" i="6"/>
  <c r="A140" i="6"/>
  <c r="A141" i="6"/>
  <c r="A142" i="6"/>
  <c r="A143" i="6"/>
  <c r="C125" i="6"/>
  <c r="B117" i="6"/>
  <c r="B125" i="6"/>
  <c r="A120" i="6"/>
  <c r="A121" i="6"/>
  <c r="A122" i="6"/>
  <c r="A123" i="6"/>
  <c r="A124" i="6"/>
  <c r="G117" i="6" a="1"/>
  <c r="G117" i="6"/>
  <c r="D117" i="6"/>
  <c r="A113" i="6"/>
  <c r="A114" i="6"/>
  <c r="A115" i="6"/>
  <c r="A116" i="6"/>
  <c r="G106" i="6" a="1"/>
  <c r="G106" i="6"/>
  <c r="D106" i="6"/>
  <c r="B106" i="6"/>
  <c r="A101" i="6"/>
  <c r="A102" i="6"/>
  <c r="A103" i="6"/>
  <c r="A104" i="6"/>
  <c r="A105" i="6"/>
  <c r="A80" i="6"/>
  <c r="A81" i="6"/>
  <c r="A82" i="6"/>
  <c r="A83" i="6"/>
  <c r="A84" i="6"/>
  <c r="A85" i="6"/>
  <c r="A86" i="6"/>
  <c r="A87" i="6"/>
  <c r="A88" i="6"/>
  <c r="A89" i="6"/>
  <c r="C71" i="6"/>
  <c r="B63" i="6"/>
  <c r="B71" i="6"/>
  <c r="A66" i="6"/>
  <c r="A67" i="6"/>
  <c r="A68" i="6"/>
  <c r="A69" i="6"/>
  <c r="A70" i="6"/>
  <c r="G63" i="6" a="1"/>
  <c r="G63" i="6"/>
  <c r="D63" i="6"/>
  <c r="A59" i="6"/>
  <c r="A60" i="6"/>
  <c r="A61" i="6"/>
  <c r="A62" i="6"/>
  <c r="G52" i="6" a="1"/>
  <c r="G52" i="6"/>
  <c r="D52" i="6"/>
  <c r="B52" i="6"/>
  <c r="A47" i="6"/>
  <c r="A48" i="6"/>
  <c r="A49" i="6"/>
  <c r="A50" i="6"/>
  <c r="A51" i="6"/>
  <c r="A26" i="6"/>
  <c r="A27" i="6"/>
  <c r="A28" i="6"/>
  <c r="A29" i="6"/>
  <c r="A30" i="6"/>
  <c r="A31" i="6"/>
  <c r="A32" i="6"/>
  <c r="A33" i="6"/>
  <c r="A34" i="6"/>
  <c r="A35" i="6"/>
  <c r="C17" i="6"/>
  <c r="B9" i="6"/>
  <c r="B17" i="6"/>
  <c r="A12" i="6"/>
  <c r="A13" i="6"/>
  <c r="A14" i="6"/>
  <c r="A15" i="6"/>
  <c r="A16" i="6"/>
  <c r="F9" i="6" a="1"/>
  <c r="F9" i="6"/>
  <c r="A5" i="6"/>
  <c r="A6" i="6"/>
  <c r="A7" i="6"/>
  <c r="A8" i="6"/>
  <c r="M12" i="1"/>
  <c r="L12" i="1"/>
  <c r="N12" i="1"/>
  <c r="O12" i="1"/>
  <c r="D12" i="1"/>
  <c r="C11" i="1"/>
  <c r="C12" i="1"/>
  <c r="E12" i="1"/>
  <c r="F12" i="1"/>
  <c r="M11" i="1"/>
  <c r="L11" i="1"/>
  <c r="N11" i="1"/>
  <c r="O11" i="1"/>
  <c r="K11" i="1"/>
  <c r="E11" i="1"/>
  <c r="F11" i="1"/>
  <c r="M6" i="1"/>
  <c r="L6" i="1"/>
  <c r="N6" i="1"/>
  <c r="O6" i="1"/>
  <c r="K6" i="1"/>
  <c r="E6" i="1"/>
  <c r="F6" i="1"/>
</calcChain>
</file>

<file path=xl/sharedStrings.xml><?xml version="1.0" encoding="utf-8"?>
<sst xmlns="http://schemas.openxmlformats.org/spreadsheetml/2006/main" count="806" uniqueCount="222">
  <si>
    <t>TOP LEVEL</t>
  </si>
  <si>
    <t>Date</t>
  </si>
  <si>
    <t>Group</t>
  </si>
  <si>
    <t>Calls Offered</t>
  </si>
  <si>
    <t>Calls Handled</t>
  </si>
  <si>
    <t>Ans%</t>
  </si>
  <si>
    <t>Aban %</t>
  </si>
  <si>
    <t>ASA</t>
  </si>
  <si>
    <t>Avg Queue</t>
  </si>
  <si>
    <t>% Ans in 60</t>
  </si>
  <si>
    <t>% Ans in 120</t>
  </si>
  <si>
    <t>Max Wait</t>
  </si>
  <si>
    <t>Avg Hld Time</t>
  </si>
  <si>
    <t>ACW</t>
  </si>
  <si>
    <t>Avg Handle Time</t>
  </si>
  <si>
    <t>ES</t>
  </si>
  <si>
    <t>Second Level</t>
  </si>
  <si>
    <t>ES-English</t>
  </si>
  <si>
    <t>ES-Spanish</t>
  </si>
  <si>
    <t>•  3rd level would break down to skill groups</t>
  </si>
  <si>
    <t>Avg Talk Time</t>
  </si>
  <si>
    <t>• Top Level could be a day or a range</t>
  </si>
  <si>
    <t>This report shows volume / service levels over a given data range by a primary or top level group and the ability to drill down.</t>
  </si>
  <si>
    <t>Supervisor</t>
  </si>
  <si>
    <t>Date Range</t>
  </si>
  <si>
    <t>Start Date</t>
  </si>
  <si>
    <t xml:space="preserve">to </t>
  </si>
  <si>
    <t>End Date</t>
  </si>
  <si>
    <t>Productivity</t>
  </si>
  <si>
    <t>Call Monitoring</t>
  </si>
  <si>
    <t>Agent</t>
  </si>
  <si>
    <t>Login ID</t>
  </si>
  <si>
    <t>StaffTime</t>
  </si>
  <si>
    <t>Available</t>
  </si>
  <si>
    <t>Total Calls</t>
  </si>
  <si>
    <t>AHT</t>
  </si>
  <si>
    <t>Hold Time</t>
  </si>
  <si>
    <t>Calls Held</t>
  </si>
  <si>
    <t>CPH</t>
  </si>
  <si>
    <t>Logging</t>
  </si>
  <si>
    <t>Agent1</t>
  </si>
  <si>
    <t>Agent2</t>
  </si>
  <si>
    <t>Agent3</t>
  </si>
  <si>
    <t>Agent4</t>
  </si>
  <si>
    <t>Agent5</t>
  </si>
  <si>
    <t>Agent6</t>
  </si>
  <si>
    <t>Summary</t>
  </si>
  <si>
    <t># Audits</t>
  </si>
  <si>
    <t>QC Score</t>
  </si>
  <si>
    <t>Adherence</t>
  </si>
  <si>
    <t>Adhereence</t>
  </si>
  <si>
    <t>Groupr/Supervisor</t>
  </si>
  <si>
    <t>Total FTE's</t>
  </si>
  <si>
    <t>Scheduled PTO</t>
  </si>
  <si>
    <t>Unscheduled PTO</t>
  </si>
  <si>
    <t>FMLA</t>
  </si>
  <si>
    <t>General Not Ready</t>
  </si>
  <si>
    <t>Break</t>
  </si>
  <si>
    <t>Restroom</t>
  </si>
  <si>
    <t>SuperMeeting</t>
  </si>
  <si>
    <t>Training</t>
  </si>
  <si>
    <t>SME</t>
  </si>
  <si>
    <t>Spec. Projects</t>
  </si>
  <si>
    <t>Mentor</t>
  </si>
  <si>
    <t>Technnical</t>
  </si>
  <si>
    <t>NHO</t>
  </si>
  <si>
    <t>Unknown</t>
  </si>
  <si>
    <t>Ready Time</t>
  </si>
  <si>
    <t>Actual FTE's</t>
  </si>
  <si>
    <t>Utilization %</t>
  </si>
  <si>
    <t>Occupancy %</t>
  </si>
  <si>
    <t>Number Calls</t>
  </si>
  <si>
    <t>Calls Per Actual FTE</t>
  </si>
  <si>
    <t>True Calls per hr</t>
  </si>
  <si>
    <t>ES English</t>
  </si>
  <si>
    <t>ES Spanish</t>
  </si>
  <si>
    <t>Agent:</t>
  </si>
  <si>
    <t>Login ID:</t>
  </si>
  <si>
    <t>Report Dates</t>
  </si>
  <si>
    <t>to</t>
  </si>
  <si>
    <t>Ext Calls</t>
  </si>
  <si>
    <t>AUX Work Codes</t>
  </si>
  <si>
    <t>LoginTime Hours</t>
  </si>
  <si>
    <t>Avg ACW</t>
  </si>
  <si>
    <t>Avg Hold Time</t>
  </si>
  <si>
    <t>In</t>
  </si>
  <si>
    <t>Duration</t>
  </si>
  <si>
    <t>Out</t>
  </si>
  <si>
    <t>Not Ready</t>
  </si>
  <si>
    <t>BREAK</t>
  </si>
  <si>
    <t>RESTROOM</t>
  </si>
  <si>
    <t>SUPERMEETING</t>
  </si>
  <si>
    <t>TRAINING</t>
  </si>
  <si>
    <t>SPECIALPROJECTS</t>
  </si>
  <si>
    <t>MENTOR</t>
  </si>
  <si>
    <t>TECHNICAL_PROBS</t>
  </si>
  <si>
    <t>RMACTIVITY</t>
  </si>
  <si>
    <t>UNKNOWN</t>
  </si>
  <si>
    <t>Total Not Ready</t>
  </si>
  <si>
    <t>Seconds</t>
  </si>
  <si>
    <t>John Smith</t>
  </si>
  <si>
    <t>Jane Dow</t>
  </si>
  <si>
    <t>Agent 1</t>
  </si>
  <si>
    <t>Agent 2</t>
  </si>
  <si>
    <t>Agent 3</t>
  </si>
  <si>
    <t>Agent 4</t>
  </si>
  <si>
    <t>Agent 5</t>
  </si>
  <si>
    <t>•  Selecting an agent would show you the daily data for that agent</t>
  </si>
  <si>
    <t>EB FREW Daily Operations Report</t>
  </si>
  <si>
    <t>Forecasted</t>
  </si>
  <si>
    <t>Actual</t>
  </si>
  <si>
    <t>% to Forecast</t>
  </si>
  <si>
    <t>Service Performance</t>
  </si>
  <si>
    <t>Metrics</t>
  </si>
  <si>
    <t>Tactical Forecasted Call Volume</t>
  </si>
  <si>
    <t>Forecasted AHT</t>
  </si>
  <si>
    <t>Forecasted Utilization</t>
  </si>
  <si>
    <t>Actual Calls Volume</t>
  </si>
  <si>
    <t>Actual AHT</t>
  </si>
  <si>
    <t>Actual 
Utilization</t>
  </si>
  <si>
    <t>Call Volume</t>
  </si>
  <si>
    <t>Utilization</t>
  </si>
  <si>
    <t>AB % For Day</t>
  </si>
  <si>
    <t>ASA For Day</t>
  </si>
  <si>
    <t>Daily Max Time to Agent</t>
  </si>
  <si>
    <t>Max Interval (30 min)</t>
  </si>
  <si>
    <t>MTD Max AVG</t>
  </si>
  <si>
    <t>Weekly Total</t>
  </si>
  <si>
    <t>Headcount</t>
  </si>
  <si>
    <t>Forecased Direct Labor Hours</t>
  </si>
  <si>
    <t>Forecasted Shrink (hours)</t>
  </si>
  <si>
    <t>Projected
 # of calls that can be handled</t>
  </si>
  <si>
    <t>Actual Direct Labor Hours Available</t>
  </si>
  <si>
    <t>Actual Shrink (hours)</t>
  </si>
  <si>
    <t>OT Hours Offered</t>
  </si>
  <si>
    <t>VTO Hours Offered</t>
  </si>
  <si>
    <t>Today's Planning</t>
  </si>
  <si>
    <t>Today</t>
  </si>
  <si>
    <t>Anticipated Volume</t>
  </si>
  <si>
    <t>Planned OvertTime?</t>
  </si>
  <si>
    <t>Planned VTO?</t>
  </si>
  <si>
    <t>14 Day Planning</t>
  </si>
  <si>
    <t>Explanations/Notes</t>
  </si>
  <si>
    <t>Last Weeks Forecast EB FREW</t>
  </si>
  <si>
    <t>BP Forecasted AHT</t>
  </si>
  <si>
    <t>OR Forecasted AHT</t>
  </si>
  <si>
    <t>EB Non FREW Daily Operations Report</t>
  </si>
  <si>
    <t>Last Weeks Forecast EB Non FREW</t>
  </si>
  <si>
    <t>Texas Health Steps Daily Operations Report</t>
  </si>
  <si>
    <t>Last Weeks Forecast Texas Health Steps</t>
  </si>
  <si>
    <t>THS</t>
  </si>
  <si>
    <t>Shrink</t>
  </si>
  <si>
    <t>Weekday</t>
  </si>
  <si>
    <t>Total Calls Presented to IVR</t>
  </si>
  <si>
    <t>Total Calls Transferred In</t>
  </si>
  <si>
    <t>Total Calls Offered to CSR's</t>
  </si>
  <si>
    <t>Total Calls Handled</t>
  </si>
  <si>
    <t xml:space="preserve">Abandon in Queue </t>
  </si>
  <si>
    <t>Sys Out Calls</t>
  </si>
  <si>
    <t>Abandon %</t>
  </si>
  <si>
    <t>% Handled By CSRs</t>
  </si>
  <si>
    <t>% Ended in the IVR</t>
  </si>
  <si>
    <t>Average Handle Time (sec)</t>
  </si>
  <si>
    <t>Average Speed of Answer (sec)</t>
  </si>
  <si>
    <t>Austin Adherence %</t>
  </si>
  <si>
    <t>Tactical Fcst</t>
  </si>
  <si>
    <t>% Fcst</t>
  </si>
  <si>
    <t>MON</t>
  </si>
  <si>
    <t>TUE</t>
  </si>
  <si>
    <t>WED</t>
  </si>
  <si>
    <t>THU</t>
  </si>
  <si>
    <t>FRI</t>
  </si>
  <si>
    <t>Weighted AVG</t>
  </si>
  <si>
    <t>Totals</t>
  </si>
  <si>
    <t>%</t>
  </si>
  <si>
    <t>Totals for the Month</t>
  </si>
  <si>
    <t>Goals</t>
  </si>
  <si>
    <t>*Weighted Averages are calculated as follows:</t>
  </si>
  <si>
    <t>Adjusted Abandoned: Total Adjusted Abandoned Weekly Calls/Total Offered Weekly Calls.</t>
  </si>
  <si>
    <t xml:space="preserve">AHT: Sum of (AHT per day multiplied by Calls per day), divided by Total Weekly Handled Calls.  </t>
  </si>
  <si>
    <t xml:space="preserve">ASA: Sum of (ASA per day multiplied by Calls per day), divided by Total Weekly Handled Calls.  </t>
  </si>
  <si>
    <t>Headcount Req</t>
  </si>
  <si>
    <t>HeadCount Act</t>
  </si>
  <si>
    <t>∆</t>
  </si>
  <si>
    <t>Total HC</t>
  </si>
  <si>
    <t>Expected ASA</t>
  </si>
  <si>
    <t>Expected Aban</t>
  </si>
  <si>
    <t>Strategic HC</t>
  </si>
  <si>
    <t>FREW / MAX Delay</t>
  </si>
  <si>
    <t xml:space="preserve">Current HC </t>
  </si>
  <si>
    <t>Scheduled HC</t>
  </si>
  <si>
    <t>HeadCount</t>
  </si>
  <si>
    <t>Forecasted Information</t>
  </si>
  <si>
    <t>N/A</t>
  </si>
  <si>
    <t/>
  </si>
  <si>
    <t>This template adds on columns to the exisitng Scorecard template used by EB and CHIP</t>
  </si>
  <si>
    <t>Scheduled VS Required</t>
  </si>
  <si>
    <t>Schedule</t>
  </si>
  <si>
    <t>Required</t>
  </si>
  <si>
    <t>∆ Staff</t>
  </si>
  <si>
    <t>Staff Count</t>
  </si>
  <si>
    <t>FTE ∆</t>
  </si>
  <si>
    <t>DR</t>
  </si>
  <si>
    <t>Time</t>
  </si>
  <si>
    <t>Volume Actual</t>
  </si>
  <si>
    <t>Volume Tac Forecast</t>
  </si>
  <si>
    <t>Volume Deviation</t>
  </si>
  <si>
    <t>Volume % Deviation</t>
  </si>
  <si>
    <t>AHT Actual</t>
  </si>
  <si>
    <t>AHT Forecast</t>
  </si>
  <si>
    <t>AHT Deviation</t>
  </si>
  <si>
    <t>ASA Actual</t>
  </si>
  <si>
    <t>Currently in use by EB</t>
  </si>
  <si>
    <t>Week Of</t>
  </si>
  <si>
    <t>Weekly</t>
  </si>
  <si>
    <t>Attainment - Scheduled VS Actual</t>
  </si>
  <si>
    <t>Week of</t>
  </si>
  <si>
    <t>% Attain</t>
  </si>
  <si>
    <t>Days Missed</t>
  </si>
  <si>
    <t>Days Attained</t>
  </si>
  <si>
    <t>Attainment</t>
  </si>
  <si>
    <t>Scheduled and Required by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</si>
</sst>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mmmm\-yyyy"/>
    <numFmt numFmtId="167" formatCode="[$-409]d\-mmm\-yy;@"/>
    <numFmt numFmtId="168" formatCode="m/d/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CCFFCC"/>
      <name val="Calibri"/>
      <scheme val="minor"/>
    </font>
    <font>
      <sz val="12"/>
      <color rgb="FF3366FF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10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20"/>
      <color indexed="44"/>
      <name val="Arial"/>
      <family val="2"/>
    </font>
    <font>
      <b/>
      <sz val="16"/>
      <color indexed="8"/>
      <name val="Calibri"/>
    </font>
    <font>
      <b/>
      <sz val="18"/>
      <color indexed="8"/>
      <name val="Calibri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0"/>
      <color indexed="10"/>
      <name val="Arial"/>
    </font>
    <font>
      <b/>
      <sz val="16"/>
      <color indexed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0" borderId="0"/>
  </cellStyleXfs>
  <cellXfs count="26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/>
    <xf numFmtId="43" fontId="0" fillId="0" borderId="0" xfId="1" applyFont="1"/>
    <xf numFmtId="43" fontId="0" fillId="0" borderId="0" xfId="1" applyNumberFormat="1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4" xfId="0" applyFont="1" applyFill="1" applyBorder="1"/>
    <xf numFmtId="0" fontId="5" fillId="4" borderId="0" xfId="0" applyFont="1" applyFill="1" applyBorder="1"/>
    <xf numFmtId="0" fontId="0" fillId="5" borderId="0" xfId="0" applyFill="1" applyBorder="1"/>
    <xf numFmtId="0" fontId="5" fillId="4" borderId="4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6" fillId="5" borderId="0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2" borderId="10" xfId="0" applyFill="1" applyBorder="1"/>
    <xf numFmtId="0" fontId="0" fillId="2" borderId="12" xfId="0" applyFill="1" applyBorder="1"/>
    <xf numFmtId="0" fontId="7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0" borderId="0" xfId="0" applyFont="1"/>
    <xf numFmtId="2" fontId="0" fillId="0" borderId="0" xfId="0" applyNumberFormat="1"/>
    <xf numFmtId="2" fontId="7" fillId="0" borderId="0" xfId="0" applyNumberFormat="1" applyFont="1"/>
    <xf numFmtId="164" fontId="7" fillId="0" borderId="0" xfId="0" applyNumberFormat="1" applyFont="1"/>
    <xf numFmtId="1" fontId="7" fillId="0" borderId="0" xfId="0" applyNumberFormat="1" applyFont="1"/>
    <xf numFmtId="0" fontId="7" fillId="6" borderId="0" xfId="0" applyFont="1" applyFill="1"/>
    <xf numFmtId="164" fontId="7" fillId="6" borderId="0" xfId="0" applyNumberFormat="1" applyFont="1" applyFill="1"/>
    <xf numFmtId="0" fontId="7" fillId="7" borderId="0" xfId="0" applyFont="1" applyFill="1"/>
    <xf numFmtId="0" fontId="2" fillId="8" borderId="0" xfId="0" applyFont="1" applyFill="1"/>
    <xf numFmtId="0" fontId="2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8" borderId="0" xfId="0" applyFont="1" applyFill="1" applyAlignment="1">
      <alignment horizontal="right" wrapText="1"/>
    </xf>
    <xf numFmtId="0" fontId="2" fillId="8" borderId="0" xfId="0" applyFont="1" applyFill="1" applyAlignment="1">
      <alignment horizontal="center" wrapText="1"/>
    </xf>
    <xf numFmtId="0" fontId="2" fillId="5" borderId="0" xfId="0" applyFont="1" applyFill="1" applyAlignment="1">
      <alignment horizontal="right"/>
    </xf>
    <xf numFmtId="0" fontId="2" fillId="9" borderId="0" xfId="0" applyFont="1" applyFill="1" applyAlignment="1">
      <alignment wrapText="1"/>
    </xf>
    <xf numFmtId="10" fontId="0" fillId="0" borderId="0" xfId="5" applyNumberFormat="1" applyFont="1"/>
    <xf numFmtId="165" fontId="0" fillId="0" borderId="0" xfId="6" applyNumberFormat="1" applyFont="1"/>
    <xf numFmtId="43" fontId="0" fillId="0" borderId="0" xfId="6" applyNumberFormat="1" applyFont="1"/>
    <xf numFmtId="165" fontId="0" fillId="0" borderId="0" xfId="0" applyNumberFormat="1"/>
    <xf numFmtId="43" fontId="0" fillId="0" borderId="0" xfId="0" applyNumberFormat="1"/>
    <xf numFmtId="0" fontId="8" fillId="10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4" fontId="10" fillId="0" borderId="2" xfId="0" applyNumberFormat="1" applyFont="1" applyBorder="1" applyAlignment="1"/>
    <xf numFmtId="0" fontId="11" fillId="11" borderId="1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wrapText="1"/>
    </xf>
    <xf numFmtId="0" fontId="10" fillId="12" borderId="9" xfId="0" applyFont="1" applyFill="1" applyBorder="1" applyAlignment="1">
      <alignment horizontal="center" wrapText="1"/>
    </xf>
    <xf numFmtId="0" fontId="10" fillId="13" borderId="9" xfId="0" applyFont="1" applyFill="1" applyBorder="1" applyAlignment="1">
      <alignment horizontal="center" wrapText="1"/>
    </xf>
    <xf numFmtId="14" fontId="10" fillId="0" borderId="9" xfId="0" applyNumberFormat="1" applyFont="1" applyBorder="1"/>
    <xf numFmtId="0" fontId="10" fillId="11" borderId="9" xfId="0" applyFont="1" applyFill="1" applyBorder="1"/>
    <xf numFmtId="0" fontId="10" fillId="12" borderId="9" xfId="0" applyFont="1" applyFill="1" applyBorder="1"/>
    <xf numFmtId="0" fontId="10" fillId="13" borderId="9" xfId="0" applyFont="1" applyFill="1" applyBorder="1"/>
    <xf numFmtId="0" fontId="10" fillId="0" borderId="9" xfId="0" applyFont="1" applyBorder="1" applyAlignment="1">
      <alignment horizontal="right"/>
    </xf>
    <xf numFmtId="14" fontId="10" fillId="0" borderId="2" xfId="0" applyNumberFormat="1" applyFont="1" applyBorder="1" applyAlignment="1"/>
    <xf numFmtId="14" fontId="0" fillId="0" borderId="2" xfId="0" applyNumberFormat="1" applyBorder="1" applyAlignment="1"/>
    <xf numFmtId="0" fontId="10" fillId="12" borderId="0" xfId="0" applyFont="1" applyFill="1" applyAlignment="1">
      <alignment horizontal="center" wrapText="1"/>
    </xf>
    <xf numFmtId="0" fontId="10" fillId="0" borderId="0" xfId="0" applyFont="1"/>
    <xf numFmtId="0" fontId="10" fillId="0" borderId="9" xfId="0" applyFont="1" applyFill="1" applyBorder="1" applyAlignment="1">
      <alignment horizontal="center"/>
    </xf>
    <xf numFmtId="0" fontId="10" fillId="0" borderId="9" xfId="0" applyFont="1" applyBorder="1"/>
    <xf numFmtId="0" fontId="0" fillId="0" borderId="2" xfId="0" applyBorder="1" applyAlignment="1"/>
    <xf numFmtId="0" fontId="11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4" fontId="10" fillId="0" borderId="2" xfId="0" applyNumberFormat="1" applyFont="1" applyBorder="1"/>
    <xf numFmtId="0" fontId="10" fillId="0" borderId="9" xfId="0" applyFont="1" applyBorder="1" applyAlignment="1">
      <alignment wrapText="1"/>
    </xf>
    <xf numFmtId="14" fontId="10" fillId="0" borderId="0" xfId="0" applyNumberFormat="1" applyFont="1" applyBorder="1" applyAlignment="1"/>
    <xf numFmtId="0" fontId="0" fillId="0" borderId="0" xfId="0" applyBorder="1" applyAlignment="1"/>
    <xf numFmtId="0" fontId="11" fillId="11" borderId="9" xfId="0" applyFont="1" applyFill="1" applyBorder="1" applyAlignment="1">
      <alignment horizontal="center"/>
    </xf>
    <xf numFmtId="166" fontId="13" fillId="14" borderId="13" xfId="13" applyNumberFormat="1" applyFont="1" applyFill="1" applyBorder="1" applyAlignment="1"/>
    <xf numFmtId="166" fontId="13" fillId="14" borderId="14" xfId="13" applyNumberFormat="1" applyFont="1" applyFill="1" applyBorder="1" applyAlignment="1"/>
    <xf numFmtId="166" fontId="13" fillId="14" borderId="14" xfId="13" applyNumberFormat="1" applyFont="1" applyFill="1" applyBorder="1" applyAlignment="1">
      <alignment horizontal="center"/>
    </xf>
    <xf numFmtId="166" fontId="13" fillId="14" borderId="15" xfId="13" applyNumberFormat="1" applyFont="1" applyFill="1" applyBorder="1" applyAlignment="1"/>
    <xf numFmtId="0" fontId="12" fillId="0" borderId="16" xfId="13" applyBorder="1"/>
    <xf numFmtId="0" fontId="12" fillId="0" borderId="17" xfId="13" applyBorder="1"/>
    <xf numFmtId="0" fontId="12" fillId="0" borderId="18" xfId="13" applyBorder="1"/>
    <xf numFmtId="0" fontId="12" fillId="0" borderId="10" xfId="13" applyBorder="1"/>
    <xf numFmtId="166" fontId="13" fillId="14" borderId="19" xfId="13" applyNumberFormat="1" applyFont="1" applyFill="1" applyBorder="1" applyAlignment="1"/>
    <xf numFmtId="166" fontId="13" fillId="14" borderId="7" xfId="13" applyNumberFormat="1" applyFont="1" applyFill="1" applyBorder="1" applyAlignment="1"/>
    <xf numFmtId="166" fontId="13" fillId="14" borderId="7" xfId="13" applyNumberFormat="1" applyFont="1" applyFill="1" applyBorder="1" applyAlignment="1">
      <alignment horizontal="center"/>
    </xf>
    <xf numFmtId="166" fontId="13" fillId="14" borderId="20" xfId="13" applyNumberFormat="1" applyFont="1" applyFill="1" applyBorder="1" applyAlignment="1"/>
    <xf numFmtId="0" fontId="14" fillId="0" borderId="21" xfId="13" applyFont="1" applyBorder="1" applyAlignment="1">
      <alignment horizontal="center"/>
    </xf>
    <xf numFmtId="0" fontId="14" fillId="0" borderId="0" xfId="13" applyFont="1" applyBorder="1" applyAlignment="1">
      <alignment horizontal="center"/>
    </xf>
    <xf numFmtId="0" fontId="14" fillId="0" borderId="5" xfId="13" applyFont="1" applyBorder="1" applyAlignment="1">
      <alignment horizontal="center"/>
    </xf>
    <xf numFmtId="0" fontId="15" fillId="0" borderId="4" xfId="13" applyFont="1" applyBorder="1" applyAlignment="1">
      <alignment horizontal="center"/>
    </xf>
    <xf numFmtId="0" fontId="15" fillId="0" borderId="0" xfId="13" applyFont="1" applyBorder="1" applyAlignment="1">
      <alignment horizontal="center"/>
    </xf>
    <xf numFmtId="0" fontId="15" fillId="0" borderId="5" xfId="13" applyFont="1" applyBorder="1" applyAlignment="1">
      <alignment horizontal="center"/>
    </xf>
    <xf numFmtId="0" fontId="12" fillId="0" borderId="12" xfId="13" applyBorder="1"/>
    <xf numFmtId="167" fontId="16" fillId="10" borderId="22" xfId="13" applyNumberFormat="1" applyFont="1" applyFill="1" applyBorder="1" applyAlignment="1">
      <alignment horizontal="center" vertical="center" wrapText="1"/>
    </xf>
    <xf numFmtId="167" fontId="16" fillId="10" borderId="9" xfId="13" applyNumberFormat="1" applyFont="1" applyFill="1" applyBorder="1" applyAlignment="1">
      <alignment horizontal="center" vertical="center" wrapText="1"/>
    </xf>
    <xf numFmtId="1" fontId="16" fillId="10" borderId="9" xfId="13" applyNumberFormat="1" applyFont="1" applyFill="1" applyBorder="1" applyAlignment="1">
      <alignment horizontal="center" vertical="center" wrapText="1"/>
    </xf>
    <xf numFmtId="0" fontId="16" fillId="10" borderId="9" xfId="13" applyFont="1" applyFill="1" applyBorder="1" applyAlignment="1">
      <alignment horizontal="center" vertical="center" wrapText="1"/>
    </xf>
    <xf numFmtId="10" fontId="17" fillId="15" borderId="9" xfId="13" applyNumberFormat="1" applyFont="1" applyFill="1" applyBorder="1" applyAlignment="1">
      <alignment horizontal="center" vertical="center" wrapText="1"/>
    </xf>
    <xf numFmtId="10" fontId="16" fillId="10" borderId="9" xfId="2" applyNumberFormat="1" applyFont="1" applyFill="1" applyBorder="1" applyAlignment="1">
      <alignment horizontal="center" vertical="center" wrapText="1"/>
    </xf>
    <xf numFmtId="1" fontId="17" fillId="15" borderId="9" xfId="13" applyNumberFormat="1" applyFont="1" applyFill="1" applyBorder="1" applyAlignment="1">
      <alignment horizontal="center" vertical="center" wrapText="1"/>
    </xf>
    <xf numFmtId="1" fontId="17" fillId="15" borderId="23" xfId="13" applyNumberFormat="1" applyFont="1" applyFill="1" applyBorder="1" applyAlignment="1">
      <alignment horizontal="center" vertical="center" wrapText="1"/>
    </xf>
    <xf numFmtId="0" fontId="12" fillId="0" borderId="4" xfId="13" applyBorder="1"/>
    <xf numFmtId="0" fontId="12" fillId="0" borderId="0" xfId="13" applyBorder="1" applyAlignment="1">
      <alignment horizontal="right"/>
    </xf>
    <xf numFmtId="0" fontId="12" fillId="0" borderId="5" xfId="13" applyBorder="1" applyAlignment="1">
      <alignment horizontal="right"/>
    </xf>
    <xf numFmtId="0" fontId="12" fillId="0" borderId="4" xfId="13" applyBorder="1" applyAlignment="1">
      <alignment horizontal="right"/>
    </xf>
    <xf numFmtId="0" fontId="12" fillId="0" borderId="0" xfId="13" applyBorder="1" applyAlignment="1">
      <alignment horizontal="center" wrapText="1"/>
    </xf>
    <xf numFmtId="0" fontId="12" fillId="0" borderId="0" xfId="13" applyBorder="1" applyAlignment="1">
      <alignment horizontal="center"/>
    </xf>
    <xf numFmtId="0" fontId="12" fillId="0" borderId="5" xfId="13" applyBorder="1" applyAlignment="1">
      <alignment horizontal="center"/>
    </xf>
    <xf numFmtId="167" fontId="16" fillId="14" borderId="22" xfId="13" applyNumberFormat="1" applyFont="1" applyFill="1" applyBorder="1" applyAlignment="1">
      <alignment horizontal="center" vertical="center" wrapText="1"/>
    </xf>
    <xf numFmtId="167" fontId="16" fillId="14" borderId="9" xfId="13" applyNumberFormat="1" applyFont="1" applyFill="1" applyBorder="1" applyAlignment="1">
      <alignment horizontal="center" vertical="center" wrapText="1"/>
    </xf>
    <xf numFmtId="1" fontId="16" fillId="14" borderId="9" xfId="13" applyNumberFormat="1" applyFont="1" applyFill="1" applyBorder="1" applyAlignment="1">
      <alignment horizontal="center" vertical="center" wrapText="1"/>
    </xf>
    <xf numFmtId="0" fontId="16" fillId="14" borderId="9" xfId="13" applyFont="1" applyFill="1" applyBorder="1" applyAlignment="1">
      <alignment horizontal="center" vertical="center" wrapText="1"/>
    </xf>
    <xf numFmtId="0" fontId="17" fillId="14" borderId="9" xfId="13" applyFont="1" applyFill="1" applyBorder="1" applyAlignment="1">
      <alignment horizontal="center" wrapText="1"/>
    </xf>
    <xf numFmtId="10" fontId="16" fillId="14" borderId="9" xfId="13" applyNumberFormat="1" applyFont="1" applyFill="1" applyBorder="1" applyAlignment="1">
      <alignment horizontal="center" vertical="center" wrapText="1"/>
    </xf>
    <xf numFmtId="1" fontId="16" fillId="14" borderId="23" xfId="13" applyNumberFormat="1" applyFont="1" applyFill="1" applyBorder="1" applyAlignment="1">
      <alignment horizontal="center" vertical="center" wrapText="1"/>
    </xf>
    <xf numFmtId="0" fontId="12" fillId="0" borderId="0" xfId="13" applyBorder="1"/>
    <xf numFmtId="0" fontId="12" fillId="0" borderId="5" xfId="13" applyBorder="1"/>
    <xf numFmtId="167" fontId="18" fillId="0" borderId="22" xfId="13" applyNumberFormat="1" applyFont="1" applyFill="1" applyBorder="1" applyAlignment="1">
      <alignment horizontal="center" vertical="center" wrapText="1"/>
    </xf>
    <xf numFmtId="167" fontId="18" fillId="0" borderId="9" xfId="13" applyNumberFormat="1" applyFont="1" applyFill="1" applyBorder="1" applyAlignment="1">
      <alignment horizontal="right" vertical="center" wrapText="1"/>
    </xf>
    <xf numFmtId="1" fontId="19" fillId="0" borderId="9" xfId="13" applyNumberFormat="1" applyFont="1" applyFill="1" applyBorder="1" applyAlignment="1">
      <alignment horizontal="center" vertical="center" wrapText="1"/>
    </xf>
    <xf numFmtId="10" fontId="12" fillId="0" borderId="9" xfId="13" applyNumberFormat="1" applyFill="1" applyBorder="1" applyAlignment="1">
      <alignment horizontal="center"/>
    </xf>
    <xf numFmtId="10" fontId="12" fillId="0" borderId="9" xfId="2" applyNumberFormat="1" applyFont="1" applyFill="1" applyBorder="1" applyAlignment="1">
      <alignment horizontal="center"/>
    </xf>
    <xf numFmtId="10" fontId="12" fillId="10" borderId="9" xfId="2" applyNumberFormat="1" applyFont="1" applyFill="1" applyBorder="1" applyAlignment="1">
      <alignment horizontal="center"/>
    </xf>
    <xf numFmtId="1" fontId="20" fillId="0" borderId="9" xfId="13" applyNumberFormat="1" applyFont="1" applyFill="1" applyBorder="1" applyAlignment="1">
      <alignment horizontal="center"/>
    </xf>
    <xf numFmtId="10" fontId="19" fillId="0" borderId="9" xfId="13" applyNumberFormat="1" applyFont="1" applyFill="1" applyBorder="1" applyAlignment="1">
      <alignment horizontal="center" vertical="center" wrapText="1"/>
    </xf>
    <xf numFmtId="1" fontId="19" fillId="0" borderId="23" xfId="13" applyNumberFormat="1" applyFont="1" applyFill="1" applyBorder="1" applyAlignment="1">
      <alignment horizontal="center" vertical="center" wrapText="1"/>
    </xf>
    <xf numFmtId="1" fontId="12" fillId="10" borderId="4" xfId="13" applyNumberFormat="1" applyFill="1" applyBorder="1" applyAlignment="1">
      <alignment horizontal="center"/>
    </xf>
    <xf numFmtId="10" fontId="12" fillId="0" borderId="0" xfId="2" applyNumberFormat="1" applyFont="1" applyBorder="1"/>
    <xf numFmtId="0" fontId="12" fillId="0" borderId="5" xfId="2" applyNumberFormat="1" applyFont="1" applyBorder="1"/>
    <xf numFmtId="43" fontId="12" fillId="0" borderId="4" xfId="1" applyFont="1" applyBorder="1"/>
    <xf numFmtId="0" fontId="12" fillId="10" borderId="0" xfId="13" applyFill="1" applyBorder="1" applyAlignment="1">
      <alignment horizontal="center"/>
    </xf>
    <xf numFmtId="10" fontId="12" fillId="0" borderId="4" xfId="2" applyNumberFormat="1" applyFont="1" applyBorder="1"/>
    <xf numFmtId="1" fontId="12" fillId="16" borderId="4" xfId="13" applyNumberFormat="1" applyFill="1" applyBorder="1" applyAlignment="1">
      <alignment horizontal="center"/>
    </xf>
    <xf numFmtId="1" fontId="20" fillId="0" borderId="23" xfId="13" applyNumberFormat="1" applyFont="1" applyFill="1" applyBorder="1" applyAlignment="1">
      <alignment horizontal="center" vertical="center" wrapText="1"/>
    </xf>
    <xf numFmtId="167" fontId="17" fillId="15" borderId="24" xfId="13" applyNumberFormat="1" applyFont="1" applyFill="1" applyBorder="1" applyAlignment="1">
      <alignment horizontal="center" vertical="center" wrapText="1"/>
    </xf>
    <xf numFmtId="167" fontId="17" fillId="15" borderId="11" xfId="13" applyNumberFormat="1" applyFont="1" applyFill="1" applyBorder="1" applyAlignment="1">
      <alignment horizontal="center" vertical="center" wrapText="1"/>
    </xf>
    <xf numFmtId="1" fontId="17" fillId="15" borderId="11" xfId="13" applyNumberFormat="1" applyFont="1" applyFill="1" applyBorder="1" applyAlignment="1">
      <alignment horizontal="center" vertical="center"/>
    </xf>
    <xf numFmtId="10" fontId="17" fillId="15" borderId="11" xfId="13" applyNumberFormat="1" applyFont="1" applyFill="1" applyBorder="1" applyAlignment="1">
      <alignment horizontal="center" vertical="center"/>
    </xf>
    <xf numFmtId="10" fontId="17" fillId="15" borderId="9" xfId="13" applyNumberFormat="1" applyFont="1" applyFill="1" applyBorder="1" applyAlignment="1">
      <alignment horizontal="center" vertical="center"/>
    </xf>
    <xf numFmtId="1" fontId="17" fillId="17" borderId="9" xfId="13" applyNumberFormat="1" applyFont="1" applyFill="1" applyBorder="1" applyAlignment="1">
      <alignment horizontal="center" vertical="center" wrapText="1"/>
    </xf>
    <xf numFmtId="1" fontId="17" fillId="15" borderId="23" xfId="13" applyNumberFormat="1" applyFont="1" applyFill="1" applyBorder="1" applyAlignment="1">
      <alignment horizontal="center" vertical="center"/>
    </xf>
    <xf numFmtId="0" fontId="17" fillId="0" borderId="4" xfId="13" applyFont="1" applyBorder="1"/>
    <xf numFmtId="0" fontId="17" fillId="0" borderId="0" xfId="13" applyFont="1" applyBorder="1"/>
    <xf numFmtId="0" fontId="17" fillId="0" borderId="5" xfId="13" applyFont="1" applyBorder="1"/>
    <xf numFmtId="167" fontId="17" fillId="15" borderId="22" xfId="13" applyNumberFormat="1" applyFont="1" applyFill="1" applyBorder="1" applyAlignment="1">
      <alignment horizontal="center" vertical="center" wrapText="1"/>
    </xf>
    <xf numFmtId="167" fontId="17" fillId="15" borderId="9" xfId="13" applyNumberFormat="1" applyFont="1" applyFill="1" applyBorder="1" applyAlignment="1">
      <alignment horizontal="center" vertical="center" wrapText="1"/>
    </xf>
    <xf numFmtId="1" fontId="17" fillId="15" borderId="9" xfId="13" applyNumberFormat="1" applyFont="1" applyFill="1" applyBorder="1" applyAlignment="1">
      <alignment horizontal="center" vertical="center"/>
    </xf>
    <xf numFmtId="164" fontId="17" fillId="14" borderId="9" xfId="13" applyNumberFormat="1" applyFont="1" applyFill="1" applyBorder="1" applyAlignment="1">
      <alignment horizontal="center" vertical="center"/>
    </xf>
    <xf numFmtId="10" fontId="17" fillId="14" borderId="9" xfId="2" applyNumberFormat="1" applyFont="1" applyFill="1" applyBorder="1" applyAlignment="1">
      <alignment horizontal="center" vertical="center"/>
    </xf>
    <xf numFmtId="1" fontId="21" fillId="14" borderId="9" xfId="13" applyNumberFormat="1" applyFont="1" applyFill="1" applyBorder="1" applyAlignment="1">
      <alignment horizontal="center"/>
    </xf>
    <xf numFmtId="1" fontId="17" fillId="14" borderId="23" xfId="2" applyNumberFormat="1" applyFont="1" applyFill="1" applyBorder="1" applyAlignment="1">
      <alignment horizontal="center" vertical="center"/>
    </xf>
    <xf numFmtId="1" fontId="17" fillId="0" borderId="4" xfId="13" applyNumberFormat="1" applyFont="1" applyBorder="1"/>
    <xf numFmtId="10" fontId="12" fillId="0" borderId="5" xfId="2" applyNumberFormat="1" applyFont="1" applyBorder="1"/>
    <xf numFmtId="167" fontId="18" fillId="0" borderId="1" xfId="13" applyNumberFormat="1" applyFont="1" applyFill="1" applyBorder="1" applyAlignment="1">
      <alignment horizontal="right" vertical="center" wrapText="1"/>
    </xf>
    <xf numFmtId="1" fontId="12" fillId="0" borderId="4" xfId="13" applyNumberFormat="1" applyBorder="1" applyAlignment="1">
      <alignment horizontal="center"/>
    </xf>
    <xf numFmtId="1" fontId="17" fillId="14" borderId="9" xfId="13" applyNumberFormat="1" applyFont="1" applyFill="1" applyBorder="1" applyAlignment="1">
      <alignment horizontal="center" vertical="center"/>
    </xf>
    <xf numFmtId="167" fontId="17" fillId="0" borderId="1" xfId="13" applyNumberFormat="1" applyFont="1" applyFill="1" applyBorder="1" applyAlignment="1">
      <alignment horizontal="right" vertical="center" wrapText="1"/>
    </xf>
    <xf numFmtId="167" fontId="18" fillId="18" borderId="1" xfId="13" applyNumberFormat="1" applyFont="1" applyFill="1" applyBorder="1" applyAlignment="1">
      <alignment horizontal="right" vertical="center" wrapText="1"/>
    </xf>
    <xf numFmtId="0" fontId="12" fillId="0" borderId="0" xfId="13" applyFill="1" applyBorder="1"/>
    <xf numFmtId="0" fontId="12" fillId="0" borderId="4" xfId="13" applyFill="1" applyBorder="1"/>
    <xf numFmtId="1" fontId="12" fillId="0" borderId="4" xfId="13" applyNumberFormat="1" applyFill="1" applyBorder="1" applyAlignment="1">
      <alignment horizontal="center"/>
    </xf>
    <xf numFmtId="1" fontId="17" fillId="17" borderId="23" xfId="13" applyNumberFormat="1" applyFont="1" applyFill="1" applyBorder="1" applyAlignment="1">
      <alignment horizontal="center" vertical="center"/>
    </xf>
    <xf numFmtId="1" fontId="12" fillId="0" borderId="0" xfId="13" applyNumberFormat="1" applyBorder="1" applyAlignment="1">
      <alignment horizontal="center"/>
    </xf>
    <xf numFmtId="167" fontId="17" fillId="17" borderId="22" xfId="13" applyNumberFormat="1" applyFont="1" applyFill="1" applyBorder="1" applyAlignment="1">
      <alignment horizontal="center" vertical="center" wrapText="1"/>
    </xf>
    <xf numFmtId="0" fontId="12" fillId="17" borderId="9" xfId="13" applyFill="1" applyBorder="1"/>
    <xf numFmtId="167" fontId="17" fillId="17" borderId="9" xfId="13" applyNumberFormat="1" applyFont="1" applyFill="1" applyBorder="1" applyAlignment="1">
      <alignment horizontal="center" vertical="center" wrapText="1"/>
    </xf>
    <xf numFmtId="1" fontId="17" fillId="14" borderId="9" xfId="13" applyNumberFormat="1" applyFont="1" applyFill="1" applyBorder="1" applyAlignment="1">
      <alignment horizontal="center" vertical="center" wrapText="1"/>
    </xf>
    <xf numFmtId="0" fontId="12" fillId="14" borderId="9" xfId="13" applyFill="1" applyBorder="1"/>
    <xf numFmtId="164" fontId="17" fillId="17" borderId="9" xfId="13" applyNumberFormat="1" applyFont="1" applyFill="1" applyBorder="1" applyAlignment="1">
      <alignment horizontal="center"/>
    </xf>
    <xf numFmtId="10" fontId="17" fillId="14" borderId="9" xfId="2" applyNumberFormat="1" applyFont="1" applyFill="1" applyBorder="1"/>
    <xf numFmtId="0" fontId="17" fillId="15" borderId="9" xfId="13" applyFont="1" applyFill="1" applyBorder="1" applyAlignment="1">
      <alignment horizontal="center"/>
    </xf>
    <xf numFmtId="1" fontId="17" fillId="17" borderId="9" xfId="13" applyNumberFormat="1" applyFont="1" applyFill="1" applyBorder="1" applyAlignment="1">
      <alignment horizontal="center"/>
    </xf>
    <xf numFmtId="10" fontId="17" fillId="15" borderId="9" xfId="2" applyNumberFormat="1" applyFont="1" applyFill="1" applyBorder="1" applyAlignment="1">
      <alignment horizontal="center"/>
    </xf>
    <xf numFmtId="1" fontId="17" fillId="14" borderId="22" xfId="13" applyNumberFormat="1" applyFont="1" applyFill="1" applyBorder="1" applyAlignment="1">
      <alignment horizontal="center" vertical="center" wrapText="1"/>
    </xf>
    <xf numFmtId="0" fontId="22" fillId="14" borderId="9" xfId="13" applyFont="1" applyFill="1" applyBorder="1" applyAlignment="1">
      <alignment horizontal="center"/>
    </xf>
    <xf numFmtId="1" fontId="22" fillId="14" borderId="23" xfId="13" applyNumberFormat="1" applyFont="1" applyFill="1" applyBorder="1" applyAlignment="1">
      <alignment horizontal="center"/>
    </xf>
    <xf numFmtId="1" fontId="17" fillId="14" borderId="25" xfId="13" applyNumberFormat="1" applyFont="1" applyFill="1" applyBorder="1" applyAlignment="1">
      <alignment horizontal="center" vertical="center" wrapText="1"/>
    </xf>
    <xf numFmtId="0" fontId="22" fillId="14" borderId="26" xfId="13" applyFont="1" applyFill="1" applyBorder="1" applyAlignment="1">
      <alignment horizontal="center"/>
    </xf>
    <xf numFmtId="1" fontId="22" fillId="14" borderId="27" xfId="13" applyNumberFormat="1" applyFont="1" applyFill="1" applyBorder="1" applyAlignment="1">
      <alignment horizontal="center"/>
    </xf>
    <xf numFmtId="0" fontId="12" fillId="0" borderId="6" xfId="13" applyBorder="1"/>
    <xf numFmtId="0" fontId="12" fillId="0" borderId="7" xfId="13" applyBorder="1"/>
    <xf numFmtId="0" fontId="12" fillId="0" borderId="8" xfId="13" applyBorder="1"/>
    <xf numFmtId="0" fontId="12" fillId="0" borderId="11" xfId="13" applyBorder="1"/>
    <xf numFmtId="0" fontId="12" fillId="0" borderId="0" xfId="13" applyAlignment="1">
      <alignment horizontal="center"/>
    </xf>
    <xf numFmtId="0" fontId="12" fillId="0" borderId="0" xfId="13"/>
    <xf numFmtId="0" fontId="17" fillId="0" borderId="0" xfId="13" applyFont="1"/>
    <xf numFmtId="1" fontId="12" fillId="0" borderId="0" xfId="13" applyNumberFormat="1"/>
    <xf numFmtId="10" fontId="12" fillId="0" borderId="0" xfId="13" applyNumberFormat="1"/>
    <xf numFmtId="1" fontId="17" fillId="0" borderId="0" xfId="13" applyNumberFormat="1" applyFont="1"/>
    <xf numFmtId="0" fontId="12" fillId="0" borderId="0" xfId="13" applyAlignment="1">
      <alignment horizontal="left"/>
    </xf>
    <xf numFmtId="0" fontId="17" fillId="0" borderId="0" xfId="13" applyFont="1" applyAlignment="1">
      <alignment horizontal="center"/>
    </xf>
    <xf numFmtId="0" fontId="17" fillId="0" borderId="0" xfId="13" applyFont="1" applyAlignment="1"/>
    <xf numFmtId="18" fontId="0" fillId="0" borderId="0" xfId="0" applyNumberFormat="1"/>
    <xf numFmtId="0" fontId="0" fillId="10" borderId="28" xfId="0" applyFill="1" applyBorder="1"/>
    <xf numFmtId="0" fontId="0" fillId="10" borderId="29" xfId="0" applyFill="1" applyBorder="1" applyAlignment="1">
      <alignment wrapText="1"/>
    </xf>
    <xf numFmtId="0" fontId="0" fillId="10" borderId="30" xfId="0" applyFill="1" applyBorder="1" applyAlignment="1">
      <alignment wrapText="1"/>
    </xf>
    <xf numFmtId="0" fontId="0" fillId="10" borderId="31" xfId="0" applyFill="1" applyBorder="1" applyAlignment="1">
      <alignment wrapText="1"/>
    </xf>
    <xf numFmtId="18" fontId="0" fillId="10" borderId="32" xfId="0" applyNumberForma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8" fontId="0" fillId="10" borderId="36" xfId="0" applyNumberFormat="1" applyFill="1" applyBorder="1"/>
    <xf numFmtId="0" fontId="0" fillId="0" borderId="22" xfId="0" applyBorder="1"/>
    <xf numFmtId="0" fontId="0" fillId="0" borderId="23" xfId="0" applyBorder="1"/>
    <xf numFmtId="18" fontId="0" fillId="10" borderId="37" xfId="0" applyNumberForma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/>
    <xf numFmtId="168" fontId="0" fillId="0" borderId="0" xfId="0" applyNumberFormat="1"/>
    <xf numFmtId="14" fontId="0" fillId="3" borderId="16" xfId="0" applyNumberFormat="1" applyFill="1" applyBorder="1"/>
    <xf numFmtId="18" fontId="0" fillId="3" borderId="17" xfId="0" applyNumberFormat="1" applyFill="1" applyBorder="1"/>
    <xf numFmtId="18" fontId="0" fillId="3" borderId="18" xfId="0" applyNumberFormat="1" applyFill="1" applyBorder="1"/>
    <xf numFmtId="18" fontId="0" fillId="19" borderId="16" xfId="0" applyNumberFormat="1" applyFill="1" applyBorder="1"/>
    <xf numFmtId="0" fontId="0" fillId="19" borderId="17" xfId="0" applyFill="1" applyBorder="1"/>
    <xf numFmtId="0" fontId="0" fillId="19" borderId="18" xfId="0" applyFill="1" applyBorder="1"/>
    <xf numFmtId="14" fontId="11" fillId="3" borderId="4" xfId="0" applyNumberFormat="1" applyFont="1" applyFill="1" applyBorder="1"/>
    <xf numFmtId="0" fontId="11" fillId="3" borderId="0" xfId="0" applyFont="1" applyFill="1" applyBorder="1"/>
    <xf numFmtId="0" fontId="11" fillId="19" borderId="4" xfId="0" applyFont="1" applyFill="1" applyBorder="1"/>
    <xf numFmtId="0" fontId="11" fillId="19" borderId="0" xfId="0" applyFont="1" applyFill="1" applyBorder="1"/>
    <xf numFmtId="0" fontId="0" fillId="19" borderId="5" xfId="0" applyFill="1" applyBorder="1"/>
    <xf numFmtId="0" fontId="0" fillId="3" borderId="4" xfId="0" applyFill="1" applyBorder="1"/>
    <xf numFmtId="0" fontId="0" fillId="19" borderId="4" xfId="0" applyFill="1" applyBorder="1"/>
    <xf numFmtId="0" fontId="0" fillId="19" borderId="0" xfId="0" applyFill="1" applyBorder="1"/>
    <xf numFmtId="10" fontId="1" fillId="3" borderId="0" xfId="2" applyNumberFormat="1" applyFont="1" applyFill="1" applyBorder="1"/>
    <xf numFmtId="164" fontId="1" fillId="3" borderId="0" xfId="2" applyNumberFormat="1" applyFont="1" applyFill="1" applyBorder="1"/>
    <xf numFmtId="10" fontId="1" fillId="19" borderId="0" xfId="2" applyNumberFormat="1" applyFont="1" applyFill="1" applyBorder="1"/>
    <xf numFmtId="164" fontId="1" fillId="19" borderId="0" xfId="2" applyNumberFormat="1" applyFont="1" applyFill="1" applyBorder="1"/>
    <xf numFmtId="0" fontId="0" fillId="3" borderId="6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8" xfId="0" applyFill="1" applyBorder="1"/>
    <xf numFmtId="14" fontId="2" fillId="0" borderId="0" xfId="0" applyNumberFormat="1" applyFont="1"/>
    <xf numFmtId="0" fontId="0" fillId="19" borderId="16" xfId="0" applyFill="1" applyBorder="1"/>
    <xf numFmtId="0" fontId="11" fillId="3" borderId="0" xfId="0" applyFont="1" applyFill="1" applyBorder="1" applyAlignment="1">
      <alignment horizontal="right"/>
    </xf>
    <xf numFmtId="0" fontId="11" fillId="3" borderId="5" xfId="0" applyFont="1" applyFill="1" applyBorder="1" applyAlignment="1">
      <alignment horizontal="right"/>
    </xf>
    <xf numFmtId="0" fontId="11" fillId="19" borderId="4" xfId="0" applyFont="1" applyFill="1" applyBorder="1" applyAlignment="1">
      <alignment horizontal="right"/>
    </xf>
    <xf numFmtId="0" fontId="2" fillId="19" borderId="0" xfId="0" applyFont="1" applyFill="1" applyBorder="1"/>
    <xf numFmtId="9" fontId="1" fillId="0" borderId="0" xfId="2" applyFont="1" applyBorder="1"/>
    <xf numFmtId="9" fontId="1" fillId="0" borderId="5" xfId="2" applyFont="1" applyBorder="1"/>
    <xf numFmtId="164" fontId="1" fillId="3" borderId="5" xfId="2" applyNumberFormat="1" applyFont="1" applyFill="1" applyBorder="1"/>
    <xf numFmtId="1" fontId="0" fillId="3" borderId="7" xfId="0" applyNumberFormat="1" applyFill="1" applyBorder="1"/>
    <xf numFmtId="9" fontId="1" fillId="19" borderId="7" xfId="2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14" fontId="0" fillId="3" borderId="4" xfId="0" applyNumberFormat="1" applyFill="1" applyBorder="1"/>
    <xf numFmtId="0" fontId="0" fillId="3" borderId="0" xfId="0" applyFill="1" applyBorder="1" applyAlignment="1">
      <alignment horizontal="right"/>
    </xf>
    <xf numFmtId="1" fontId="0" fillId="0" borderId="0" xfId="0" applyNumberFormat="1" applyBorder="1"/>
  </cellXfs>
  <cellStyles count="14">
    <cellStyle name="Comma" xfId="1" builtinId="3"/>
    <cellStyle name="Comma 3" xfId="6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ProductionTemplate" xfId="13"/>
    <cellStyle name="Percent" xfId="2" builtinId="5"/>
    <cellStyle name="Percent 3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8"/>
  <sheetViews>
    <sheetView tabSelected="1" workbookViewId="0">
      <selection activeCell="A19" sqref="A19"/>
    </sheetView>
  </sheetViews>
  <sheetFormatPr baseColWidth="10" defaultRowHeight="15" x14ac:dyDescent="0"/>
  <cols>
    <col min="1" max="1" width="37.5" bestFit="1" customWidth="1"/>
    <col min="2" max="2" width="10" bestFit="1" customWidth="1"/>
    <col min="3" max="3" width="11.6640625" bestFit="1" customWidth="1"/>
    <col min="4" max="4" width="12.1640625" bestFit="1" customWidth="1"/>
    <col min="5" max="5" width="8.83203125" customWidth="1"/>
    <col min="6" max="6" width="8.5" customWidth="1"/>
    <col min="7" max="7" width="9.6640625" customWidth="1"/>
    <col min="8" max="8" width="10.1640625" bestFit="1" customWidth="1"/>
    <col min="9" max="9" width="10.5" bestFit="1" customWidth="1"/>
    <col min="10" max="10" width="11.5" bestFit="1" customWidth="1"/>
    <col min="11" max="11" width="9.1640625" bestFit="1" customWidth="1"/>
    <col min="12" max="12" width="13.5" customWidth="1"/>
    <col min="13" max="13" width="12" bestFit="1" customWidth="1"/>
    <col min="14" max="14" width="6" bestFit="1" customWidth="1"/>
    <col min="15" max="15" width="15" bestFit="1" customWidth="1"/>
  </cols>
  <sheetData>
    <row r="4" spans="1:15">
      <c r="A4" s="1" t="s">
        <v>0</v>
      </c>
    </row>
    <row r="5" spans="1:15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20</v>
      </c>
      <c r="M5" s="2" t="s">
        <v>12</v>
      </c>
      <c r="N5" s="2" t="s">
        <v>13</v>
      </c>
      <c r="O5" s="2" t="s">
        <v>14</v>
      </c>
    </row>
    <row r="6" spans="1:15">
      <c r="A6" s="4">
        <v>40977</v>
      </c>
      <c r="B6" s="5" t="s">
        <v>15</v>
      </c>
      <c r="C6">
        <v>9899</v>
      </c>
      <c r="D6">
        <v>9632</v>
      </c>
      <c r="E6" s="6">
        <f>D6/C6</f>
        <v>0.97302757854328725</v>
      </c>
      <c r="F6" s="6">
        <f>1-E6</f>
        <v>2.6972421456712747E-2</v>
      </c>
      <c r="G6" s="7">
        <v>1.23</v>
      </c>
      <c r="H6" s="7">
        <v>2.0499999999999998</v>
      </c>
      <c r="I6" s="6">
        <v>0.38</v>
      </c>
      <c r="J6" s="6">
        <v>0.65</v>
      </c>
      <c r="K6" s="8">
        <f>256/60</f>
        <v>4.2666666666666666</v>
      </c>
      <c r="L6" s="8">
        <f>525/60</f>
        <v>8.75</v>
      </c>
      <c r="M6" s="8">
        <f>35/60</f>
        <v>0.58333333333333337</v>
      </c>
      <c r="N6" s="8">
        <f>118/60</f>
        <v>1.9666666666666666</v>
      </c>
      <c r="O6" s="8">
        <f>M6+L6+N6</f>
        <v>11.3</v>
      </c>
    </row>
    <row r="9" spans="1:15">
      <c r="A9" s="1" t="s">
        <v>16</v>
      </c>
    </row>
    <row r="10" spans="1:15">
      <c r="A10" s="2" t="s">
        <v>1</v>
      </c>
      <c r="B10" s="3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20</v>
      </c>
      <c r="M10" s="2" t="s">
        <v>12</v>
      </c>
      <c r="N10" s="2" t="s">
        <v>13</v>
      </c>
      <c r="O10" s="2" t="s">
        <v>14</v>
      </c>
    </row>
    <row r="11" spans="1:15">
      <c r="A11" s="4">
        <v>40977</v>
      </c>
      <c r="B11" s="5" t="s">
        <v>17</v>
      </c>
      <c r="C11" s="9">
        <f>C6*0.7</f>
        <v>6929.2999999999993</v>
      </c>
      <c r="D11">
        <v>6832</v>
      </c>
      <c r="E11" s="6">
        <f>D11/C11</f>
        <v>0.98595817759369642</v>
      </c>
      <c r="F11" s="6">
        <f>1-E11</f>
        <v>1.4041822406303583E-2</v>
      </c>
      <c r="G11" s="7">
        <v>1.23</v>
      </c>
      <c r="H11" s="7">
        <v>2.0099999999999998</v>
      </c>
      <c r="I11" s="6">
        <v>0.38</v>
      </c>
      <c r="J11" s="6">
        <v>0.65</v>
      </c>
      <c r="K11" s="8">
        <f>256/60</f>
        <v>4.2666666666666666</v>
      </c>
      <c r="L11" s="8">
        <f>525/60</f>
        <v>8.75</v>
      </c>
      <c r="M11" s="8">
        <f>35/60</f>
        <v>0.58333333333333337</v>
      </c>
      <c r="N11" s="8">
        <f>112/60</f>
        <v>1.8666666666666667</v>
      </c>
      <c r="O11" s="8">
        <f>M11+L11+N11</f>
        <v>11.200000000000001</v>
      </c>
    </row>
    <row r="12" spans="1:15">
      <c r="A12" s="4">
        <v>40977</v>
      </c>
      <c r="B12" s="5" t="s">
        <v>18</v>
      </c>
      <c r="C12" s="9">
        <f>C6-C11</f>
        <v>2969.7000000000007</v>
      </c>
      <c r="D12" s="9">
        <f>D6-D11</f>
        <v>2800</v>
      </c>
      <c r="E12" s="6">
        <f>D12/C12</f>
        <v>0.94285618075899902</v>
      </c>
      <c r="F12" s="6">
        <f>1-E12</f>
        <v>5.7143819241000982E-2</v>
      </c>
      <c r="G12">
        <v>1.45</v>
      </c>
      <c r="H12">
        <v>2.12</v>
      </c>
      <c r="I12" s="6">
        <v>0.45</v>
      </c>
      <c r="J12" s="6">
        <v>0.71</v>
      </c>
      <c r="K12" s="8">
        <v>3.89</v>
      </c>
      <c r="L12" s="8">
        <f>652/60</f>
        <v>10.866666666666667</v>
      </c>
      <c r="M12" s="8">
        <f>56/60</f>
        <v>0.93333333333333335</v>
      </c>
      <c r="N12" s="8">
        <f>136/60</f>
        <v>2.2666666666666666</v>
      </c>
      <c r="O12" s="8">
        <f>M12+L12+N12</f>
        <v>14.066666666666666</v>
      </c>
    </row>
    <row r="14" spans="1:15">
      <c r="A14" t="s">
        <v>19</v>
      </c>
    </row>
    <row r="15" spans="1:15">
      <c r="A15" t="s">
        <v>21</v>
      </c>
    </row>
    <row r="18" spans="1:1">
      <c r="A1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D8" sqref="D8"/>
    </sheetView>
  </sheetViews>
  <sheetFormatPr baseColWidth="10" defaultRowHeight="15" x14ac:dyDescent="0"/>
  <sheetData>
    <row r="3" spans="1:15">
      <c r="A3" t="s">
        <v>23</v>
      </c>
    </row>
    <row r="4" spans="1:15">
      <c r="A4" t="s">
        <v>24</v>
      </c>
      <c r="B4" s="5" t="s">
        <v>25</v>
      </c>
      <c r="C4" s="5" t="s">
        <v>26</v>
      </c>
      <c r="D4" s="5" t="s">
        <v>27</v>
      </c>
    </row>
    <row r="5" spans="1:15">
      <c r="A5" s="10" t="s">
        <v>28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0" t="s">
        <v>29</v>
      </c>
      <c r="N5" s="11"/>
      <c r="O5" s="27" t="s">
        <v>49</v>
      </c>
    </row>
    <row r="6" spans="1:15" ht="18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28"/>
    </row>
    <row r="7" spans="1:15" ht="18">
      <c r="A7" s="16" t="s">
        <v>30</v>
      </c>
      <c r="B7" s="17" t="s">
        <v>31</v>
      </c>
      <c r="C7" s="17" t="s">
        <v>32</v>
      </c>
      <c r="D7" s="17" t="s">
        <v>33</v>
      </c>
      <c r="E7" s="17" t="s">
        <v>34</v>
      </c>
      <c r="F7" s="17" t="s">
        <v>35</v>
      </c>
      <c r="G7" s="17" t="s">
        <v>13</v>
      </c>
      <c r="H7" s="17" t="s">
        <v>36</v>
      </c>
      <c r="I7" s="17" t="s">
        <v>35</v>
      </c>
      <c r="J7" s="17" t="s">
        <v>37</v>
      </c>
      <c r="K7" s="17" t="s">
        <v>38</v>
      </c>
      <c r="L7" s="17" t="s">
        <v>39</v>
      </c>
      <c r="M7" s="18" t="s">
        <v>47</v>
      </c>
      <c r="N7" s="18" t="s">
        <v>48</v>
      </c>
      <c r="O7" s="29" t="s">
        <v>50</v>
      </c>
    </row>
    <row r="8" spans="1:15">
      <c r="A8" s="19" t="s">
        <v>40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5">
      <c r="A9" s="19" t="s">
        <v>41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5">
      <c r="A10" s="19" t="s">
        <v>42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5">
      <c r="A11" s="19" t="s">
        <v>43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5">
      <c r="A12" s="19" t="s">
        <v>44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5">
      <c r="A13" s="19" t="s">
        <v>45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5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>
      <c r="A15" s="24" t="s">
        <v>46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</sheetData>
  <mergeCells count="2">
    <mergeCell ref="A5:L5"/>
    <mergeCell ref="M5:N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6"/>
  <sheetViews>
    <sheetView workbookViewId="0">
      <selection activeCell="A2" sqref="A2"/>
    </sheetView>
  </sheetViews>
  <sheetFormatPr baseColWidth="10" defaultRowHeight="15" x14ac:dyDescent="0"/>
  <sheetData>
    <row r="3" spans="1:24" ht="30">
      <c r="A3" s="30" t="s">
        <v>51</v>
      </c>
      <c r="B3" s="31" t="s">
        <v>52</v>
      </c>
      <c r="C3" s="31" t="s">
        <v>53</v>
      </c>
      <c r="D3" s="31" t="s">
        <v>54</v>
      </c>
      <c r="E3" s="31" t="s">
        <v>55</v>
      </c>
      <c r="F3" s="31" t="s">
        <v>56</v>
      </c>
      <c r="G3" s="31" t="s">
        <v>57</v>
      </c>
      <c r="H3" s="31" t="s">
        <v>58</v>
      </c>
      <c r="I3" s="31" t="s">
        <v>59</v>
      </c>
      <c r="J3" s="31" t="s">
        <v>60</v>
      </c>
      <c r="K3" s="31" t="s">
        <v>61</v>
      </c>
      <c r="L3" s="31" t="s">
        <v>62</v>
      </c>
      <c r="M3" s="31" t="s">
        <v>63</v>
      </c>
      <c r="N3" s="31" t="s">
        <v>64</v>
      </c>
      <c r="O3" s="31" t="s">
        <v>65</v>
      </c>
      <c r="P3" s="31" t="s">
        <v>66</v>
      </c>
      <c r="Q3" s="31" t="s">
        <v>67</v>
      </c>
      <c r="R3" s="31" t="s">
        <v>68</v>
      </c>
      <c r="S3" s="32" t="s">
        <v>69</v>
      </c>
      <c r="T3" s="32" t="s">
        <v>70</v>
      </c>
      <c r="U3" s="32" t="s">
        <v>71</v>
      </c>
      <c r="V3" s="32" t="s">
        <v>72</v>
      </c>
      <c r="W3" s="32" t="s">
        <v>73</v>
      </c>
      <c r="X3" s="32" t="s">
        <v>35</v>
      </c>
    </row>
    <row r="4" spans="1:24">
      <c r="A4" s="33" t="s">
        <v>74</v>
      </c>
      <c r="B4" s="35">
        <v>292.02</v>
      </c>
      <c r="C4" s="33"/>
      <c r="D4" s="33"/>
      <c r="E4" s="33"/>
      <c r="F4" s="36">
        <v>5.0000000000000001E-3</v>
      </c>
      <c r="G4" s="36">
        <v>5.8999999999999997E-2</v>
      </c>
      <c r="H4" s="36">
        <v>1.2999999999999999E-2</v>
      </c>
      <c r="I4" s="36">
        <v>1E-3</v>
      </c>
      <c r="J4" s="36">
        <v>2E-3</v>
      </c>
      <c r="K4" s="36">
        <v>0</v>
      </c>
      <c r="L4" s="36">
        <v>0</v>
      </c>
      <c r="M4" s="36">
        <v>0</v>
      </c>
      <c r="N4" s="36">
        <v>3.0000000000000001E-3</v>
      </c>
      <c r="O4" s="36">
        <v>0</v>
      </c>
      <c r="P4" s="36">
        <v>0</v>
      </c>
      <c r="Q4" s="36">
        <v>0.01</v>
      </c>
      <c r="R4" s="35">
        <v>267.77</v>
      </c>
      <c r="S4" s="36">
        <v>0.91700000000000004</v>
      </c>
      <c r="T4" s="36">
        <v>0.90700000000000003</v>
      </c>
      <c r="U4" s="37">
        <v>13720</v>
      </c>
      <c r="V4" s="37">
        <v>51</v>
      </c>
      <c r="W4" s="35">
        <v>6.28</v>
      </c>
      <c r="X4" s="37">
        <v>521</v>
      </c>
    </row>
    <row r="5" spans="1:24">
      <c r="A5" s="33" t="s">
        <v>74</v>
      </c>
      <c r="B5" s="35">
        <v>303.60000000000002</v>
      </c>
      <c r="C5" s="33"/>
      <c r="D5" s="33"/>
      <c r="E5" s="33"/>
      <c r="F5" s="36">
        <v>4.0000000000000001E-3</v>
      </c>
      <c r="G5" s="36">
        <v>6.2E-2</v>
      </c>
      <c r="H5" s="36">
        <v>1.0999999999999999E-2</v>
      </c>
      <c r="I5" s="36">
        <v>5.1999999999999998E-2</v>
      </c>
      <c r="J5" s="36">
        <v>1.4E-2</v>
      </c>
      <c r="K5" s="36">
        <v>0</v>
      </c>
      <c r="L5" s="36">
        <v>6.0000000000000001E-3</v>
      </c>
      <c r="M5" s="36">
        <v>0</v>
      </c>
      <c r="N5" s="36">
        <v>4.0000000000000001E-3</v>
      </c>
      <c r="O5" s="36">
        <v>0</v>
      </c>
      <c r="P5" s="36">
        <v>0</v>
      </c>
      <c r="Q5" s="36">
        <v>1.6E-2</v>
      </c>
      <c r="R5" s="35">
        <v>257.35000000000002</v>
      </c>
      <c r="S5" s="36">
        <v>0.84799999999999998</v>
      </c>
      <c r="T5" s="36">
        <v>0.83199999999999996</v>
      </c>
      <c r="U5" s="37">
        <v>13296</v>
      </c>
      <c r="V5" s="37">
        <v>52</v>
      </c>
      <c r="W5" s="35">
        <v>5.85</v>
      </c>
      <c r="X5" s="37">
        <v>513</v>
      </c>
    </row>
    <row r="6" spans="1:24">
      <c r="A6" s="33" t="s">
        <v>74</v>
      </c>
      <c r="B6" s="35">
        <v>296.48</v>
      </c>
      <c r="C6" s="33"/>
      <c r="D6" s="33"/>
      <c r="E6" s="33"/>
      <c r="F6" s="36">
        <v>4.0000000000000001E-3</v>
      </c>
      <c r="G6" s="36">
        <v>6.2E-2</v>
      </c>
      <c r="H6" s="36">
        <v>1.2E-2</v>
      </c>
      <c r="I6" s="36">
        <v>5.8000000000000003E-2</v>
      </c>
      <c r="J6" s="36">
        <v>2.3E-2</v>
      </c>
      <c r="K6" s="36">
        <v>0</v>
      </c>
      <c r="L6" s="36">
        <v>8.0000000000000002E-3</v>
      </c>
      <c r="M6" s="36">
        <v>0</v>
      </c>
      <c r="N6" s="36">
        <v>1E-3</v>
      </c>
      <c r="O6" s="36">
        <v>0</v>
      </c>
      <c r="P6" s="36">
        <v>0</v>
      </c>
      <c r="Q6" s="36">
        <v>1.4E-2</v>
      </c>
      <c r="R6" s="35">
        <v>246.84</v>
      </c>
      <c r="S6" s="36">
        <v>0.83299999999999996</v>
      </c>
      <c r="T6" s="36">
        <v>0.81899999999999995</v>
      </c>
      <c r="U6" s="37">
        <v>12654</v>
      </c>
      <c r="V6" s="37">
        <v>51</v>
      </c>
      <c r="W6" s="35">
        <v>5.7</v>
      </c>
      <c r="X6" s="37">
        <v>518</v>
      </c>
    </row>
    <row r="7" spans="1:24">
      <c r="A7" s="33" t="s">
        <v>74</v>
      </c>
      <c r="B7" s="35">
        <v>289.89999999999998</v>
      </c>
      <c r="C7" s="33"/>
      <c r="D7" s="33"/>
      <c r="E7" s="33"/>
      <c r="F7" s="36">
        <v>6.0000000000000001E-3</v>
      </c>
      <c r="G7" s="36">
        <v>6.0999999999999999E-2</v>
      </c>
      <c r="H7" s="36">
        <v>1.2E-2</v>
      </c>
      <c r="I7" s="36">
        <v>7.2999999999999995E-2</v>
      </c>
      <c r="J7" s="36">
        <v>7.0000000000000001E-3</v>
      </c>
      <c r="K7" s="36">
        <v>0</v>
      </c>
      <c r="L7" s="36">
        <v>8.0000000000000002E-3</v>
      </c>
      <c r="M7" s="36">
        <v>0</v>
      </c>
      <c r="N7" s="36">
        <v>5.0000000000000001E-3</v>
      </c>
      <c r="O7" s="36">
        <v>0</v>
      </c>
      <c r="P7" s="36">
        <v>0</v>
      </c>
      <c r="Q7" s="36">
        <v>1.4999999999999999E-2</v>
      </c>
      <c r="R7" s="35">
        <v>239.92</v>
      </c>
      <c r="S7" s="36">
        <v>0.82799999999999996</v>
      </c>
      <c r="T7" s="36">
        <v>0.81200000000000006</v>
      </c>
      <c r="U7" s="37">
        <v>12417</v>
      </c>
      <c r="V7" s="37">
        <v>52</v>
      </c>
      <c r="W7" s="35">
        <v>5.72</v>
      </c>
      <c r="X7" s="37">
        <v>512</v>
      </c>
    </row>
    <row r="8" spans="1:24">
      <c r="A8" s="33" t="s">
        <v>74</v>
      </c>
      <c r="B8" s="35">
        <v>242.21</v>
      </c>
      <c r="C8" s="33"/>
      <c r="D8" s="33"/>
      <c r="E8" s="33"/>
      <c r="F8" s="36">
        <v>5.0000000000000001E-3</v>
      </c>
      <c r="G8" s="36">
        <v>6.0999999999999999E-2</v>
      </c>
      <c r="H8" s="36">
        <v>1.4E-2</v>
      </c>
      <c r="I8" s="36">
        <v>4.5999999999999999E-2</v>
      </c>
      <c r="J8" s="36">
        <v>1E-3</v>
      </c>
      <c r="K8" s="36">
        <v>0</v>
      </c>
      <c r="L8" s="36">
        <v>2E-3</v>
      </c>
      <c r="M8" s="36">
        <v>0</v>
      </c>
      <c r="N8" s="36">
        <v>1E-3</v>
      </c>
      <c r="O8" s="36">
        <v>0</v>
      </c>
      <c r="P8" s="36">
        <v>0</v>
      </c>
      <c r="Q8" s="36">
        <v>1.6E-2</v>
      </c>
      <c r="R8" s="35">
        <v>210.92</v>
      </c>
      <c r="S8" s="36">
        <v>0.871</v>
      </c>
      <c r="T8" s="36">
        <v>0.85499999999999998</v>
      </c>
      <c r="U8" s="37">
        <v>10914</v>
      </c>
      <c r="V8" s="37">
        <v>52</v>
      </c>
      <c r="W8" s="35">
        <v>6.02</v>
      </c>
      <c r="X8" s="37">
        <v>512</v>
      </c>
    </row>
    <row r="9" spans="1:24">
      <c r="A9" s="38" t="s">
        <v>74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9"/>
      <c r="T9" s="38"/>
      <c r="U9" s="38"/>
      <c r="V9" s="38"/>
      <c r="W9" s="38"/>
      <c r="X9" s="38"/>
    </row>
    <row r="10" spans="1:24">
      <c r="A10" s="33" t="s">
        <v>75</v>
      </c>
      <c r="B10" s="35">
        <v>236.4</v>
      </c>
      <c r="C10" s="33"/>
      <c r="D10" s="33"/>
      <c r="E10" s="33"/>
      <c r="F10" s="36">
        <v>5.0000000000000001E-3</v>
      </c>
      <c r="G10" s="36">
        <v>5.8000000000000003E-2</v>
      </c>
      <c r="H10" s="36">
        <v>1.0999999999999999E-2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2E-3</v>
      </c>
      <c r="O10" s="36">
        <v>0</v>
      </c>
      <c r="P10" s="36">
        <v>0</v>
      </c>
      <c r="Q10" s="36">
        <v>1.2E-2</v>
      </c>
      <c r="R10" s="35">
        <v>218.37</v>
      </c>
      <c r="S10" s="36">
        <v>0.92400000000000004</v>
      </c>
      <c r="T10" s="36">
        <v>0.91100000000000003</v>
      </c>
      <c r="U10" s="37">
        <v>10150</v>
      </c>
      <c r="V10" s="37">
        <v>46</v>
      </c>
      <c r="W10" s="35">
        <v>5.73</v>
      </c>
      <c r="X10" s="37">
        <v>573</v>
      </c>
    </row>
    <row r="11" spans="1:24">
      <c r="A11" s="33" t="s">
        <v>75</v>
      </c>
      <c r="B11" s="35">
        <v>235.66</v>
      </c>
      <c r="C11" s="33"/>
      <c r="D11" s="33"/>
      <c r="E11" s="33"/>
      <c r="F11" s="36">
        <v>4.0000000000000001E-3</v>
      </c>
      <c r="G11" s="36">
        <v>5.6000000000000001E-2</v>
      </c>
      <c r="H11" s="36">
        <v>1.0999999999999999E-2</v>
      </c>
      <c r="I11" s="36">
        <v>1.4999999999999999E-2</v>
      </c>
      <c r="J11" s="36">
        <v>1.7000000000000001E-2</v>
      </c>
      <c r="K11" s="36">
        <v>0</v>
      </c>
      <c r="L11" s="36">
        <v>7.0000000000000001E-3</v>
      </c>
      <c r="M11" s="36">
        <v>0</v>
      </c>
      <c r="N11" s="36">
        <v>1E-3</v>
      </c>
      <c r="O11" s="36">
        <v>0</v>
      </c>
      <c r="P11" s="36">
        <v>0</v>
      </c>
      <c r="Q11" s="36">
        <v>0.02</v>
      </c>
      <c r="R11" s="35">
        <v>209.44</v>
      </c>
      <c r="S11" s="36">
        <v>0.88900000000000001</v>
      </c>
      <c r="T11" s="36">
        <v>0.86899999999999999</v>
      </c>
      <c r="U11" s="37">
        <v>9626</v>
      </c>
      <c r="V11" s="37">
        <v>46</v>
      </c>
      <c r="W11" s="35">
        <v>5.45</v>
      </c>
      <c r="X11" s="37">
        <v>574</v>
      </c>
    </row>
    <row r="12" spans="1:24">
      <c r="A12" s="33" t="s">
        <v>75</v>
      </c>
      <c r="B12" s="35">
        <v>226.86</v>
      </c>
      <c r="C12" s="33"/>
      <c r="D12" s="33"/>
      <c r="E12" s="33"/>
      <c r="F12" s="36">
        <v>4.0000000000000001E-3</v>
      </c>
      <c r="G12" s="36">
        <v>5.7000000000000002E-2</v>
      </c>
      <c r="H12" s="36">
        <v>0.01</v>
      </c>
      <c r="I12" s="36">
        <v>3.2000000000000001E-2</v>
      </c>
      <c r="J12" s="36">
        <v>3.1E-2</v>
      </c>
      <c r="K12" s="36">
        <v>0</v>
      </c>
      <c r="L12" s="36">
        <v>1.2999999999999999E-2</v>
      </c>
      <c r="M12" s="36">
        <v>0</v>
      </c>
      <c r="N12" s="36">
        <v>2E-3</v>
      </c>
      <c r="O12" s="36">
        <v>0</v>
      </c>
      <c r="P12" s="36">
        <v>0</v>
      </c>
      <c r="Q12" s="36">
        <v>1.7000000000000001E-2</v>
      </c>
      <c r="R12" s="35">
        <v>194.33</v>
      </c>
      <c r="S12" s="36">
        <v>0.85699999999999998</v>
      </c>
      <c r="T12" s="36">
        <v>0.84</v>
      </c>
      <c r="U12" s="37">
        <v>8855</v>
      </c>
      <c r="V12" s="37">
        <v>46</v>
      </c>
      <c r="W12" s="35">
        <v>5.21</v>
      </c>
      <c r="X12" s="37">
        <v>581</v>
      </c>
    </row>
    <row r="13" spans="1:24">
      <c r="A13" s="33" t="s">
        <v>75</v>
      </c>
      <c r="B13" s="35">
        <v>223.66</v>
      </c>
      <c r="C13" s="33"/>
      <c r="D13" s="33"/>
      <c r="E13" s="33"/>
      <c r="F13" s="36">
        <v>5.0000000000000001E-3</v>
      </c>
      <c r="G13" s="36">
        <v>5.7000000000000002E-2</v>
      </c>
      <c r="H13" s="36">
        <v>1.0999999999999999E-2</v>
      </c>
      <c r="I13" s="36">
        <v>5.2999999999999999E-2</v>
      </c>
      <c r="J13" s="36">
        <v>1.4E-2</v>
      </c>
      <c r="K13" s="36">
        <v>0</v>
      </c>
      <c r="L13" s="36">
        <v>2E-3</v>
      </c>
      <c r="M13" s="36">
        <v>0</v>
      </c>
      <c r="N13" s="36">
        <v>2E-3</v>
      </c>
      <c r="O13" s="36">
        <v>0</v>
      </c>
      <c r="P13" s="36">
        <v>0</v>
      </c>
      <c r="Q13" s="36">
        <v>1.6E-2</v>
      </c>
      <c r="R13" s="35">
        <v>191.27</v>
      </c>
      <c r="S13" s="36">
        <v>0.85499999999999998</v>
      </c>
      <c r="T13" s="36">
        <v>0.83899999999999997</v>
      </c>
      <c r="U13" s="37">
        <v>8879</v>
      </c>
      <c r="V13" s="37">
        <v>46</v>
      </c>
      <c r="W13" s="35">
        <v>5.3</v>
      </c>
      <c r="X13" s="37">
        <v>570</v>
      </c>
    </row>
    <row r="14" spans="1:24">
      <c r="A14" s="33" t="s">
        <v>75</v>
      </c>
      <c r="B14" s="35">
        <v>207.49</v>
      </c>
      <c r="C14" s="33"/>
      <c r="D14" s="33"/>
      <c r="E14" s="33"/>
      <c r="F14" s="36">
        <v>4.0000000000000001E-3</v>
      </c>
      <c r="G14" s="36">
        <v>5.7000000000000002E-2</v>
      </c>
      <c r="H14" s="36">
        <v>1.2E-2</v>
      </c>
      <c r="I14" s="36">
        <v>4.3999999999999997E-2</v>
      </c>
      <c r="J14" s="36">
        <v>3.0000000000000001E-3</v>
      </c>
      <c r="K14" s="36">
        <v>0</v>
      </c>
      <c r="L14" s="36">
        <v>3.0000000000000001E-3</v>
      </c>
      <c r="M14" s="36">
        <v>0</v>
      </c>
      <c r="N14" s="36">
        <v>1E-3</v>
      </c>
      <c r="O14" s="36">
        <v>0</v>
      </c>
      <c r="P14" s="36">
        <v>0</v>
      </c>
      <c r="Q14" s="36">
        <v>1.7999999999999999E-2</v>
      </c>
      <c r="R14" s="35">
        <v>181.71</v>
      </c>
      <c r="S14" s="36">
        <v>0.876</v>
      </c>
      <c r="T14" s="36">
        <v>0.85799999999999998</v>
      </c>
      <c r="U14" s="37">
        <v>8226</v>
      </c>
      <c r="V14" s="37">
        <v>45</v>
      </c>
      <c r="W14" s="35">
        <v>5.29</v>
      </c>
      <c r="X14" s="37">
        <v>584</v>
      </c>
    </row>
    <row r="15" spans="1:24">
      <c r="A15" s="38" t="s">
        <v>75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9"/>
      <c r="T15" s="38"/>
      <c r="U15" s="38"/>
      <c r="V15" s="38"/>
      <c r="W15" s="38"/>
      <c r="X15" s="38"/>
    </row>
    <row r="16" spans="1:24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"/>
  <sheetViews>
    <sheetView workbookViewId="0">
      <selection activeCell="A2" sqref="A2:Z15"/>
    </sheetView>
  </sheetViews>
  <sheetFormatPr baseColWidth="10" defaultRowHeight="15" x14ac:dyDescent="0"/>
  <sheetData>
    <row r="2" spans="1:26">
      <c r="A2" t="s">
        <v>76</v>
      </c>
      <c r="B2" t="s">
        <v>100</v>
      </c>
    </row>
    <row r="3" spans="1:26">
      <c r="A3" t="s">
        <v>77</v>
      </c>
      <c r="B3">
        <v>40914</v>
      </c>
    </row>
    <row r="4" spans="1:26">
      <c r="A4" t="s">
        <v>78</v>
      </c>
      <c r="B4" s="4">
        <v>41169</v>
      </c>
      <c r="C4" s="5" t="s">
        <v>79</v>
      </c>
      <c r="D4" s="4">
        <v>41173</v>
      </c>
    </row>
    <row r="5" spans="1:26">
      <c r="A5" s="41"/>
      <c r="B5" s="41"/>
      <c r="C5" s="41"/>
      <c r="D5" s="41"/>
      <c r="E5" s="41"/>
      <c r="F5" s="41"/>
      <c r="G5" s="41"/>
      <c r="H5" s="41"/>
      <c r="I5" s="41"/>
      <c r="J5" s="42" t="s">
        <v>80</v>
      </c>
      <c r="K5" s="42"/>
      <c r="L5" s="42"/>
      <c r="M5" s="42"/>
      <c r="N5" s="43" t="s">
        <v>81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ht="30">
      <c r="A6" s="45" t="s">
        <v>1</v>
      </c>
      <c r="B6" s="46" t="s">
        <v>82</v>
      </c>
      <c r="C6" s="45" t="s">
        <v>67</v>
      </c>
      <c r="D6" s="45" t="s">
        <v>34</v>
      </c>
      <c r="E6" s="46" t="s">
        <v>20</v>
      </c>
      <c r="F6" s="46" t="s">
        <v>83</v>
      </c>
      <c r="G6" s="46" t="s">
        <v>84</v>
      </c>
      <c r="H6" s="46" t="s">
        <v>35</v>
      </c>
      <c r="I6" s="46" t="s">
        <v>37</v>
      </c>
      <c r="J6" s="47" t="s">
        <v>85</v>
      </c>
      <c r="K6" s="47" t="s">
        <v>86</v>
      </c>
      <c r="L6" s="47" t="s">
        <v>87</v>
      </c>
      <c r="M6" s="47" t="s">
        <v>86</v>
      </c>
      <c r="N6" s="48" t="s">
        <v>88</v>
      </c>
      <c r="O6" s="48" t="s">
        <v>89</v>
      </c>
      <c r="P6" s="48" t="s">
        <v>90</v>
      </c>
      <c r="Q6" s="48" t="s">
        <v>91</v>
      </c>
      <c r="R6" s="48" t="s">
        <v>92</v>
      </c>
      <c r="S6" s="48" t="s">
        <v>61</v>
      </c>
      <c r="T6" s="48" t="s">
        <v>93</v>
      </c>
      <c r="U6" s="48" t="s">
        <v>94</v>
      </c>
      <c r="V6" s="48" t="s">
        <v>95</v>
      </c>
      <c r="W6" s="48" t="s">
        <v>96</v>
      </c>
      <c r="X6" s="48" t="s">
        <v>65</v>
      </c>
      <c r="Y6" s="48" t="s">
        <v>97</v>
      </c>
      <c r="Z6" s="48" t="s">
        <v>98</v>
      </c>
    </row>
    <row r="7" spans="1:26">
      <c r="A7" s="4">
        <v>41169</v>
      </c>
      <c r="B7" s="34">
        <v>8.1644444444444453</v>
      </c>
      <c r="C7" s="49">
        <v>3.0620577027762655E-3</v>
      </c>
      <c r="D7" s="50">
        <v>55</v>
      </c>
      <c r="E7" s="50">
        <v>364.5090909090909</v>
      </c>
      <c r="F7" s="51">
        <v>19.181818181818183</v>
      </c>
      <c r="G7" s="50">
        <v>116.2</v>
      </c>
      <c r="H7" s="50">
        <v>499.89090909090908</v>
      </c>
      <c r="I7" s="50">
        <v>29</v>
      </c>
      <c r="N7" s="51">
        <v>0.1</v>
      </c>
      <c r="O7" s="51">
        <v>29</v>
      </c>
      <c r="P7" s="51">
        <v>0</v>
      </c>
      <c r="Q7" s="51">
        <v>0.18333333333333332</v>
      </c>
      <c r="R7" s="51">
        <v>0</v>
      </c>
      <c r="S7" s="51">
        <v>0</v>
      </c>
      <c r="T7" s="51">
        <v>0</v>
      </c>
      <c r="U7" s="51">
        <v>0</v>
      </c>
      <c r="V7" s="51">
        <v>0</v>
      </c>
      <c r="W7" s="51">
        <v>0</v>
      </c>
      <c r="X7" s="51">
        <v>0</v>
      </c>
      <c r="Y7" s="51">
        <v>0</v>
      </c>
      <c r="Z7" s="51">
        <v>29.283333333333335</v>
      </c>
    </row>
    <row r="8" spans="1:26">
      <c r="A8" s="4">
        <v>41170</v>
      </c>
      <c r="B8" s="34">
        <v>8.0430555555555561</v>
      </c>
      <c r="C8" s="49">
        <v>2.3139354170264204E-3</v>
      </c>
      <c r="D8" s="50">
        <v>43</v>
      </c>
      <c r="E8" s="50">
        <v>298.74418604651163</v>
      </c>
      <c r="F8" s="51">
        <v>16.232558139534884</v>
      </c>
      <c r="G8" s="50">
        <v>234.3953488372093</v>
      </c>
      <c r="H8" s="50">
        <v>549.37209302325584</v>
      </c>
      <c r="I8" s="50">
        <v>19</v>
      </c>
      <c r="N8" s="51">
        <v>0.38333333333333336</v>
      </c>
      <c r="O8" s="51">
        <v>27.766666666666666</v>
      </c>
      <c r="P8" s="51">
        <v>0</v>
      </c>
      <c r="Q8" s="51">
        <v>58.81666666666667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86.966666666666669</v>
      </c>
    </row>
    <row r="9" spans="1:26">
      <c r="A9" s="4">
        <v>41171</v>
      </c>
      <c r="B9" s="34">
        <v>8.1380555555555549</v>
      </c>
      <c r="C9" s="49">
        <v>3.5157183329351128E-3</v>
      </c>
      <c r="D9" s="50">
        <v>62</v>
      </c>
      <c r="E9" s="50">
        <v>301.58064516129031</v>
      </c>
      <c r="F9" s="51">
        <v>24.85483870967742</v>
      </c>
      <c r="G9" s="50">
        <v>117.93548387096774</v>
      </c>
      <c r="H9" s="50">
        <v>444.37096774193549</v>
      </c>
      <c r="I9" s="50">
        <v>24</v>
      </c>
      <c r="N9" s="51">
        <v>0.1</v>
      </c>
      <c r="O9" s="51">
        <v>26.333333333333332</v>
      </c>
      <c r="P9" s="51">
        <v>0</v>
      </c>
      <c r="Q9" s="51">
        <v>0.16666666666666666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26.6</v>
      </c>
    </row>
    <row r="10" spans="1:26">
      <c r="A10" s="4">
        <v>41172</v>
      </c>
      <c r="B10" s="34">
        <v>8.0061111111111103</v>
      </c>
      <c r="C10" s="49">
        <v>3.1573103878981333E-3</v>
      </c>
      <c r="D10" s="50">
        <v>54</v>
      </c>
      <c r="E10" s="50">
        <v>313.98148148148147</v>
      </c>
      <c r="F10" s="51">
        <v>27.222222222222221</v>
      </c>
      <c r="G10" s="50">
        <v>120.81481481481481</v>
      </c>
      <c r="H10" s="50">
        <v>462.01851851851848</v>
      </c>
      <c r="I10" s="50">
        <v>24</v>
      </c>
      <c r="N10" s="51">
        <v>0.16666666666666666</v>
      </c>
      <c r="O10" s="51">
        <v>31.266666666666666</v>
      </c>
      <c r="P10" s="51">
        <v>0</v>
      </c>
      <c r="Q10" s="51">
        <v>30.483333333333334</v>
      </c>
      <c r="R10" s="51">
        <v>0</v>
      </c>
      <c r="S10" s="51">
        <v>0</v>
      </c>
      <c r="T10" s="51">
        <v>0</v>
      </c>
      <c r="U10" s="51">
        <v>0</v>
      </c>
      <c r="V10" s="51">
        <v>0</v>
      </c>
      <c r="W10" s="51">
        <v>0</v>
      </c>
      <c r="X10" s="51">
        <v>0</v>
      </c>
      <c r="Y10" s="51">
        <v>0</v>
      </c>
      <c r="Z10" s="51">
        <v>61.916666666666671</v>
      </c>
    </row>
    <row r="11" spans="1:26">
      <c r="A11" s="4">
        <v>41173</v>
      </c>
      <c r="B11" s="34">
        <v>8.1138888888888889</v>
      </c>
      <c r="C11" s="49">
        <v>3.5604245121533722E-3</v>
      </c>
      <c r="D11" s="50">
        <v>63</v>
      </c>
      <c r="E11" s="50">
        <v>269.61904761904759</v>
      </c>
      <c r="F11" s="51">
        <v>31.142857142857142</v>
      </c>
      <c r="G11" s="50">
        <v>103.25396825396825</v>
      </c>
      <c r="H11" s="50">
        <v>404.01587301587301</v>
      </c>
      <c r="I11" s="50">
        <v>24</v>
      </c>
      <c r="N11" s="51">
        <v>0.23333333333333334</v>
      </c>
      <c r="O11" s="51">
        <v>26.933333333333334</v>
      </c>
      <c r="P11" s="51">
        <v>4.4000000000000004</v>
      </c>
      <c r="Q11" s="51">
        <v>29.05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1">
        <v>60.616666666666674</v>
      </c>
    </row>
    <row r="13" spans="1:26">
      <c r="B13" s="34">
        <v>8.09311111111111</v>
      </c>
      <c r="D13" s="9">
        <v>55.428876410664763</v>
      </c>
      <c r="E13" s="9">
        <v>308.78339350180505</v>
      </c>
      <c r="F13" s="9">
        <v>24.28158844765343</v>
      </c>
      <c r="G13" s="9">
        <v>132.89169675090253</v>
      </c>
      <c r="H13" s="9">
        <v>335.56534157320198</v>
      </c>
      <c r="I13" s="52">
        <v>120</v>
      </c>
      <c r="N13" s="53">
        <v>0.98333333333333339</v>
      </c>
      <c r="O13" s="53">
        <v>141.29999999999998</v>
      </c>
      <c r="P13" s="53">
        <v>4.4000000000000004</v>
      </c>
      <c r="Q13" s="53">
        <v>118.7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265.38333333333333</v>
      </c>
    </row>
    <row r="15" spans="1:26">
      <c r="E15" t="s">
        <v>99</v>
      </c>
      <c r="F15" t="s">
        <v>99</v>
      </c>
      <c r="G15" t="s">
        <v>99</v>
      </c>
      <c r="H15" t="s">
        <v>99</v>
      </c>
    </row>
  </sheetData>
  <mergeCells count="2">
    <mergeCell ref="J5:M5"/>
    <mergeCell ref="N5:Y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"/>
  <sheetViews>
    <sheetView topLeftCell="B3" workbookViewId="0">
      <selection activeCell="A17" sqref="A17"/>
    </sheetView>
  </sheetViews>
  <sheetFormatPr baseColWidth="10" defaultRowHeight="15" x14ac:dyDescent="0"/>
  <sheetData>
    <row r="2" spans="1:26">
      <c r="A2" t="s">
        <v>23</v>
      </c>
      <c r="B2" t="s">
        <v>101</v>
      </c>
    </row>
    <row r="3" spans="1:26">
      <c r="A3" t="s">
        <v>78</v>
      </c>
      <c r="B3" s="4">
        <v>41169</v>
      </c>
      <c r="C3" s="5" t="s">
        <v>79</v>
      </c>
      <c r="D3" s="4">
        <v>41173</v>
      </c>
    </row>
    <row r="4" spans="1:26">
      <c r="A4" s="41"/>
      <c r="B4" s="41"/>
      <c r="C4" s="41"/>
      <c r="D4" s="41"/>
      <c r="E4" s="41"/>
      <c r="F4" s="41"/>
      <c r="G4" s="41"/>
      <c r="H4" s="41"/>
      <c r="I4" s="41"/>
      <c r="J4" s="42" t="s">
        <v>80</v>
      </c>
      <c r="K4" s="42"/>
      <c r="L4" s="42"/>
      <c r="M4" s="42"/>
      <c r="N4" s="43" t="s">
        <v>81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</row>
    <row r="5" spans="1:26" ht="30">
      <c r="A5" s="45" t="s">
        <v>30</v>
      </c>
      <c r="B5" s="46" t="s">
        <v>82</v>
      </c>
      <c r="C5" s="45" t="s">
        <v>67</v>
      </c>
      <c r="D5" s="45" t="s">
        <v>34</v>
      </c>
      <c r="E5" s="46" t="s">
        <v>20</v>
      </c>
      <c r="F5" s="46" t="s">
        <v>83</v>
      </c>
      <c r="G5" s="46" t="s">
        <v>84</v>
      </c>
      <c r="H5" s="46" t="s">
        <v>35</v>
      </c>
      <c r="I5" s="46" t="s">
        <v>37</v>
      </c>
      <c r="J5" s="47" t="s">
        <v>85</v>
      </c>
      <c r="K5" s="47" t="s">
        <v>86</v>
      </c>
      <c r="L5" s="47" t="s">
        <v>87</v>
      </c>
      <c r="M5" s="47" t="s">
        <v>86</v>
      </c>
      <c r="N5" s="48" t="s">
        <v>88</v>
      </c>
      <c r="O5" s="48" t="s">
        <v>89</v>
      </c>
      <c r="P5" s="48" t="s">
        <v>90</v>
      </c>
      <c r="Q5" s="48" t="s">
        <v>91</v>
      </c>
      <c r="R5" s="48" t="s">
        <v>92</v>
      </c>
      <c r="S5" s="48" t="s">
        <v>61</v>
      </c>
      <c r="T5" s="48" t="s">
        <v>93</v>
      </c>
      <c r="U5" s="48" t="s">
        <v>94</v>
      </c>
      <c r="V5" s="48" t="s">
        <v>95</v>
      </c>
      <c r="W5" s="48" t="s">
        <v>96</v>
      </c>
      <c r="X5" s="48" t="s">
        <v>65</v>
      </c>
      <c r="Y5" s="48" t="s">
        <v>97</v>
      </c>
      <c r="Z5" s="48" t="s">
        <v>98</v>
      </c>
    </row>
    <row r="6" spans="1:26">
      <c r="A6" t="s">
        <v>102</v>
      </c>
      <c r="B6" s="34">
        <v>8.1644444444444453</v>
      </c>
      <c r="C6" s="49">
        <v>3.0620577027762655E-3</v>
      </c>
      <c r="D6" s="50">
        <v>55</v>
      </c>
      <c r="E6" s="50">
        <v>364.5090909090909</v>
      </c>
      <c r="F6" s="51">
        <v>19.181818181818183</v>
      </c>
      <c r="G6" s="50">
        <v>116.2</v>
      </c>
      <c r="H6" s="50">
        <v>499.89090909090908</v>
      </c>
      <c r="I6" s="50">
        <v>29</v>
      </c>
      <c r="N6" s="51">
        <v>0.1</v>
      </c>
      <c r="O6" s="51">
        <v>29</v>
      </c>
      <c r="P6" s="51">
        <v>0</v>
      </c>
      <c r="Q6" s="51">
        <v>0.18333333333333332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29.283333333333335</v>
      </c>
    </row>
    <row r="7" spans="1:26">
      <c r="A7" t="s">
        <v>103</v>
      </c>
      <c r="B7" s="34">
        <v>8.0430555555555561</v>
      </c>
      <c r="C7" s="49">
        <v>2.3139354170264204E-3</v>
      </c>
      <c r="D7" s="50">
        <v>43</v>
      </c>
      <c r="E7" s="50">
        <v>298.74418604651163</v>
      </c>
      <c r="F7" s="51">
        <v>16.232558139534884</v>
      </c>
      <c r="G7" s="50">
        <v>234.3953488372093</v>
      </c>
      <c r="H7" s="50">
        <v>549.37209302325584</v>
      </c>
      <c r="I7" s="50">
        <v>19</v>
      </c>
      <c r="N7" s="51">
        <v>0.38333333333333336</v>
      </c>
      <c r="O7" s="51">
        <v>27.766666666666666</v>
      </c>
      <c r="P7" s="51">
        <v>0</v>
      </c>
      <c r="Q7" s="51">
        <v>58.81666666666667</v>
      </c>
      <c r="R7" s="51">
        <v>0</v>
      </c>
      <c r="S7" s="51">
        <v>0</v>
      </c>
      <c r="T7" s="51">
        <v>0</v>
      </c>
      <c r="U7" s="51">
        <v>0</v>
      </c>
      <c r="V7" s="51">
        <v>0</v>
      </c>
      <c r="W7" s="51">
        <v>0</v>
      </c>
      <c r="X7" s="51">
        <v>0</v>
      </c>
      <c r="Y7" s="51">
        <v>0</v>
      </c>
      <c r="Z7" s="51">
        <v>86.966666666666669</v>
      </c>
    </row>
    <row r="8" spans="1:26">
      <c r="A8" t="s">
        <v>104</v>
      </c>
      <c r="B8" s="34">
        <v>8.1380555555555549</v>
      </c>
      <c r="C8" s="49">
        <v>3.5157183329351128E-3</v>
      </c>
      <c r="D8" s="50">
        <v>62</v>
      </c>
      <c r="E8" s="50">
        <v>301.58064516129031</v>
      </c>
      <c r="F8" s="51">
        <v>24.85483870967742</v>
      </c>
      <c r="G8" s="50">
        <v>117.93548387096774</v>
      </c>
      <c r="H8" s="50">
        <v>444.37096774193549</v>
      </c>
      <c r="I8" s="50">
        <v>24</v>
      </c>
      <c r="N8" s="51">
        <v>0.1</v>
      </c>
      <c r="O8" s="51">
        <v>26.333333333333332</v>
      </c>
      <c r="P8" s="51">
        <v>0</v>
      </c>
      <c r="Q8" s="51">
        <v>0.16666666666666666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26.6</v>
      </c>
    </row>
    <row r="9" spans="1:26">
      <c r="A9" t="s">
        <v>105</v>
      </c>
      <c r="B9" s="34">
        <v>8.0061111111111103</v>
      </c>
      <c r="C9" s="49">
        <v>3.1573103878981333E-3</v>
      </c>
      <c r="D9" s="50">
        <v>54</v>
      </c>
      <c r="E9" s="50">
        <v>313.98148148148147</v>
      </c>
      <c r="F9" s="51">
        <v>27.222222222222221</v>
      </c>
      <c r="G9" s="50">
        <v>120.81481481481481</v>
      </c>
      <c r="H9" s="50">
        <v>462.01851851851848</v>
      </c>
      <c r="I9" s="50">
        <v>24</v>
      </c>
      <c r="N9" s="51">
        <v>0.16666666666666666</v>
      </c>
      <c r="O9" s="51">
        <v>31.266666666666666</v>
      </c>
      <c r="P9" s="51">
        <v>0</v>
      </c>
      <c r="Q9" s="51">
        <v>30.483333333333334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61.916666666666671</v>
      </c>
    </row>
    <row r="10" spans="1:26">
      <c r="A10" t="s">
        <v>106</v>
      </c>
      <c r="B10" s="34">
        <v>8.1138888888888889</v>
      </c>
      <c r="C10" s="49">
        <v>3.5604245121533722E-3</v>
      </c>
      <c r="D10" s="50">
        <v>63</v>
      </c>
      <c r="E10" s="50">
        <v>269.61904761904759</v>
      </c>
      <c r="F10" s="51">
        <v>31.142857142857142</v>
      </c>
      <c r="G10" s="50">
        <v>103.25396825396825</v>
      </c>
      <c r="H10" s="50">
        <v>404.01587301587301</v>
      </c>
      <c r="I10" s="50">
        <v>24</v>
      </c>
      <c r="N10" s="51">
        <v>0.23333333333333334</v>
      </c>
      <c r="O10" s="51">
        <v>26.933333333333334</v>
      </c>
      <c r="P10" s="51">
        <v>4.4000000000000004</v>
      </c>
      <c r="Q10" s="51">
        <v>29.05</v>
      </c>
      <c r="R10" s="51">
        <v>0</v>
      </c>
      <c r="S10" s="51">
        <v>0</v>
      </c>
      <c r="T10" s="51">
        <v>0</v>
      </c>
      <c r="U10" s="51">
        <v>0</v>
      </c>
      <c r="V10" s="51">
        <v>0</v>
      </c>
      <c r="W10" s="51">
        <v>0</v>
      </c>
      <c r="X10" s="51">
        <v>0</v>
      </c>
      <c r="Y10" s="51">
        <v>0</v>
      </c>
      <c r="Z10" s="51">
        <v>60.616666666666674</v>
      </c>
    </row>
    <row r="12" spans="1:26">
      <c r="B12" s="34">
        <v>8.09311111111111</v>
      </c>
      <c r="D12" s="9">
        <v>55.428876410664763</v>
      </c>
      <c r="E12" s="9">
        <v>308.78339350180505</v>
      </c>
      <c r="F12" s="9">
        <v>24.28158844765343</v>
      </c>
      <c r="G12" s="9">
        <v>132.89169675090253</v>
      </c>
      <c r="H12" s="9">
        <v>335.56534157320198</v>
      </c>
      <c r="I12" s="52">
        <v>120</v>
      </c>
      <c r="N12" s="53">
        <v>0.98333333333333339</v>
      </c>
      <c r="O12" s="53">
        <v>141.29999999999998</v>
      </c>
      <c r="P12" s="53">
        <v>4.4000000000000004</v>
      </c>
      <c r="Q12" s="53">
        <v>118.7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265.38333333333333</v>
      </c>
    </row>
    <row r="14" spans="1:26">
      <c r="E14" t="s">
        <v>99</v>
      </c>
      <c r="F14" t="s">
        <v>99</v>
      </c>
      <c r="G14" t="s">
        <v>99</v>
      </c>
      <c r="H14" t="s">
        <v>99</v>
      </c>
    </row>
    <row r="16" spans="1:26">
      <c r="A16" t="s">
        <v>107</v>
      </c>
    </row>
  </sheetData>
  <mergeCells count="2">
    <mergeCell ref="J4:M4"/>
    <mergeCell ref="N4:Y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workbookViewId="0">
      <selection sqref="A1:P1048576"/>
    </sheetView>
  </sheetViews>
  <sheetFormatPr baseColWidth="10" defaultRowHeight="15" x14ac:dyDescent="0"/>
  <cols>
    <col min="1" max="1" width="16.33203125" style="75" bestFit="1" customWidth="1"/>
    <col min="2" max="3" width="11" style="75"/>
    <col min="4" max="4" width="11.1640625" style="75" bestFit="1" customWidth="1"/>
    <col min="5" max="5" width="11.33203125" style="75" customWidth="1"/>
    <col min="6" max="6" width="11" style="75"/>
    <col min="7" max="7" width="11.1640625" style="75" customWidth="1"/>
    <col min="8" max="8" width="12.5" style="75" bestFit="1" customWidth="1"/>
    <col min="9" max="11" width="11.5" style="75" customWidth="1"/>
    <col min="12" max="12" width="10.1640625" style="75" customWidth="1"/>
    <col min="13" max="13" width="9.33203125" style="75" bestFit="1" customWidth="1"/>
    <col min="14" max="15" width="9.33203125" style="75" customWidth="1"/>
    <col min="16" max="16" width="9.6640625" style="75" customWidth="1"/>
  </cols>
  <sheetData>
    <row r="1" spans="1:16" ht="18">
      <c r="A1" s="54" t="s">
        <v>108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>
      <c r="A2" s="57"/>
      <c r="B2" s="58" t="s">
        <v>109</v>
      </c>
      <c r="C2" s="11"/>
      <c r="D2" s="12"/>
      <c r="E2" s="59" t="s">
        <v>110</v>
      </c>
      <c r="F2" s="59"/>
      <c r="G2" s="59"/>
      <c r="H2" s="60" t="s">
        <v>111</v>
      </c>
      <c r="I2" s="61"/>
      <c r="J2" s="62"/>
      <c r="K2" s="59" t="s">
        <v>112</v>
      </c>
      <c r="L2" s="59"/>
      <c r="M2" s="59"/>
      <c r="N2" s="59"/>
      <c r="O2" s="59"/>
      <c r="P2"/>
    </row>
    <row r="3" spans="1:16" ht="42">
      <c r="A3" s="63" t="s">
        <v>113</v>
      </c>
      <c r="B3" s="64" t="s">
        <v>114</v>
      </c>
      <c r="C3" s="64" t="s">
        <v>115</v>
      </c>
      <c r="D3" s="64" t="s">
        <v>116</v>
      </c>
      <c r="E3" s="65" t="s">
        <v>117</v>
      </c>
      <c r="F3" s="65" t="s">
        <v>118</v>
      </c>
      <c r="G3" s="65" t="s">
        <v>119</v>
      </c>
      <c r="H3" s="66" t="s">
        <v>120</v>
      </c>
      <c r="I3" s="66" t="s">
        <v>35</v>
      </c>
      <c r="J3" s="66" t="s">
        <v>121</v>
      </c>
      <c r="K3" s="65" t="s">
        <v>122</v>
      </c>
      <c r="L3" s="65" t="s">
        <v>123</v>
      </c>
      <c r="M3" s="65" t="s">
        <v>124</v>
      </c>
      <c r="N3" s="65" t="s">
        <v>125</v>
      </c>
      <c r="O3" s="65" t="s">
        <v>126</v>
      </c>
      <c r="P3"/>
    </row>
    <row r="4" spans="1:16">
      <c r="A4" s="67">
        <v>40980</v>
      </c>
      <c r="B4" s="68"/>
      <c r="C4" s="68"/>
      <c r="D4" s="68"/>
      <c r="E4" s="69"/>
      <c r="F4" s="69"/>
      <c r="G4" s="69"/>
      <c r="H4" s="70"/>
      <c r="I4" s="70"/>
      <c r="J4" s="70"/>
      <c r="K4" s="69"/>
      <c r="L4" s="69"/>
      <c r="M4" s="69"/>
      <c r="N4" s="69"/>
      <c r="O4" s="69"/>
      <c r="P4"/>
    </row>
    <row r="5" spans="1:16">
      <c r="A5" s="67">
        <f>A4+1</f>
        <v>40981</v>
      </c>
      <c r="B5" s="68"/>
      <c r="C5" s="68"/>
      <c r="D5" s="68"/>
      <c r="E5" s="69"/>
      <c r="F5" s="69"/>
      <c r="G5" s="69"/>
      <c r="H5" s="70"/>
      <c r="I5" s="70"/>
      <c r="J5" s="70"/>
      <c r="K5" s="69"/>
      <c r="L5" s="69"/>
      <c r="M5" s="69"/>
      <c r="N5" s="69"/>
      <c r="O5" s="69"/>
      <c r="P5"/>
    </row>
    <row r="6" spans="1:16">
      <c r="A6" s="67">
        <f>A5+1</f>
        <v>40982</v>
      </c>
      <c r="B6" s="68"/>
      <c r="C6" s="68"/>
      <c r="D6" s="68"/>
      <c r="E6" s="69"/>
      <c r="F6" s="69"/>
      <c r="G6" s="69"/>
      <c r="H6" s="70"/>
      <c r="I6" s="70"/>
      <c r="J6" s="70"/>
      <c r="K6" s="69"/>
      <c r="L6" s="69"/>
      <c r="M6" s="69"/>
      <c r="N6" s="69"/>
      <c r="O6" s="69"/>
      <c r="P6"/>
    </row>
    <row r="7" spans="1:16">
      <c r="A7" s="67">
        <f>A6+1</f>
        <v>40983</v>
      </c>
      <c r="B7" s="68"/>
      <c r="C7" s="68"/>
      <c r="D7" s="68"/>
      <c r="E7" s="69"/>
      <c r="F7" s="69"/>
      <c r="G7" s="69"/>
      <c r="H7" s="70"/>
      <c r="I7" s="70"/>
      <c r="J7" s="70"/>
      <c r="K7" s="69"/>
      <c r="L7" s="69"/>
      <c r="M7" s="69"/>
      <c r="N7" s="69"/>
      <c r="O7" s="69"/>
      <c r="P7"/>
    </row>
    <row r="8" spans="1:16">
      <c r="A8" s="67">
        <f>A7+1</f>
        <v>40984</v>
      </c>
      <c r="B8" s="68"/>
      <c r="C8" s="68"/>
      <c r="D8" s="68"/>
      <c r="E8" s="69"/>
      <c r="F8" s="69"/>
      <c r="G8" s="69"/>
      <c r="H8" s="70"/>
      <c r="I8" s="70"/>
      <c r="J8" s="70"/>
      <c r="K8" s="69"/>
      <c r="L8" s="69"/>
      <c r="M8" s="69"/>
      <c r="N8" s="69"/>
      <c r="O8" s="69"/>
      <c r="P8"/>
    </row>
    <row r="9" spans="1:16">
      <c r="A9" s="71" t="s">
        <v>127</v>
      </c>
      <c r="B9" s="68">
        <f>SUM(B4:B8)</f>
        <v>0</v>
      </c>
      <c r="C9" s="68"/>
      <c r="D9" s="68"/>
      <c r="E9" s="69"/>
      <c r="F9" s="69" t="e">
        <f t="array" ref="F9">SUM(F4:F8*E4:E8)/SUM(E4:E8)</f>
        <v>#DIV/0!</v>
      </c>
      <c r="G9" s="69"/>
      <c r="H9" s="70"/>
      <c r="I9" s="70"/>
      <c r="J9" s="70"/>
      <c r="K9" s="69"/>
      <c r="L9" s="69"/>
      <c r="M9" s="69"/>
      <c r="N9" s="69"/>
      <c r="O9" s="69"/>
      <c r="P9"/>
    </row>
    <row r="10" spans="1:16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</row>
    <row r="11" spans="1:16" ht="56">
      <c r="A11" s="63" t="s">
        <v>128</v>
      </c>
      <c r="B11" s="64" t="s">
        <v>129</v>
      </c>
      <c r="C11" s="64" t="s">
        <v>130</v>
      </c>
      <c r="D11" s="64" t="s">
        <v>131</v>
      </c>
      <c r="E11" s="74" t="s">
        <v>132</v>
      </c>
      <c r="F11" s="65" t="s">
        <v>133</v>
      </c>
      <c r="G11" s="65" t="s">
        <v>134</v>
      </c>
      <c r="H11" s="74" t="s">
        <v>135</v>
      </c>
      <c r="I11" s="65" t="s">
        <v>4</v>
      </c>
      <c r="K11" s="76"/>
      <c r="L11" s="76"/>
      <c r="M11" s="76"/>
      <c r="N11" s="76"/>
      <c r="O11" s="76"/>
      <c r="P11" s="76"/>
    </row>
    <row r="12" spans="1:16">
      <c r="A12" s="67">
        <f>A4</f>
        <v>40980</v>
      </c>
      <c r="B12" s="77"/>
      <c r="C12" s="77"/>
      <c r="D12" s="77"/>
      <c r="E12" s="77"/>
      <c r="F12" s="77"/>
      <c r="H12" s="77"/>
      <c r="I12" s="77"/>
      <c r="J12" s="77"/>
      <c r="K12" s="77"/>
      <c r="L12" s="77"/>
      <c r="M12" s="77"/>
      <c r="N12" s="77"/>
      <c r="O12" s="77"/>
      <c r="P12" s="77"/>
    </row>
    <row r="13" spans="1:16">
      <c r="A13" s="67">
        <f>A12+1</f>
        <v>40981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1:16">
      <c r="A14" s="67">
        <f>A13+1</f>
        <v>40982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1:16">
      <c r="A15" s="67">
        <f>A14+1</f>
        <v>40983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</row>
    <row r="16" spans="1:16">
      <c r="A16" s="67">
        <f>A15+1</f>
        <v>40984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1:16">
      <c r="A17" s="77"/>
      <c r="B17" s="77">
        <f>SUM(B9:B16)</f>
        <v>0</v>
      </c>
      <c r="C17" s="77">
        <f>SUM(E9:E16)</f>
        <v>0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1:16">
      <c r="A18" s="72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19" spans="1:16">
      <c r="A19" s="79" t="s">
        <v>136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1"/>
    </row>
    <row r="20" spans="1:16">
      <c r="A20" s="71" t="s">
        <v>137</v>
      </c>
      <c r="B20" s="82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4"/>
    </row>
    <row r="21" spans="1:16">
      <c r="A21" s="71" t="s">
        <v>138</v>
      </c>
      <c r="B21" s="82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4"/>
    </row>
    <row r="22" spans="1:16">
      <c r="A22" s="71" t="s">
        <v>139</v>
      </c>
      <c r="B22" s="82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4"/>
    </row>
    <row r="23" spans="1:16">
      <c r="A23" s="71" t="s">
        <v>140</v>
      </c>
      <c r="B23" s="82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4"/>
    </row>
    <row r="24" spans="1:16">
      <c r="A24" s="72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5" spans="1:16">
      <c r="A25" s="79" t="s">
        <v>141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>
      <c r="A26" s="67">
        <f>A4</f>
        <v>40980</v>
      </c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4"/>
    </row>
    <row r="27" spans="1:16">
      <c r="A27" s="67">
        <f>A26+1</f>
        <v>40981</v>
      </c>
      <c r="B27" s="82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4"/>
    </row>
    <row r="28" spans="1:16">
      <c r="A28" s="67">
        <f>A27+1</f>
        <v>40982</v>
      </c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4"/>
    </row>
    <row r="29" spans="1:16">
      <c r="A29" s="67">
        <f>A28+1</f>
        <v>40983</v>
      </c>
      <c r="B29" s="82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4"/>
    </row>
    <row r="30" spans="1:16">
      <c r="A30" s="67">
        <f>A29+1</f>
        <v>40984</v>
      </c>
      <c r="B30" s="82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4"/>
    </row>
    <row r="31" spans="1:16">
      <c r="A31" s="85">
        <f>A30+3</f>
        <v>40987</v>
      </c>
      <c r="B31" s="82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4"/>
    </row>
    <row r="32" spans="1:16">
      <c r="A32" s="85">
        <f>A31+1</f>
        <v>40988</v>
      </c>
      <c r="B32" s="82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4"/>
    </row>
    <row r="33" spans="1:16">
      <c r="A33" s="85">
        <f>A32+1</f>
        <v>40989</v>
      </c>
      <c r="B33" s="82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4"/>
    </row>
    <row r="34" spans="1:16">
      <c r="A34" s="85">
        <f>A33+1</f>
        <v>40990</v>
      </c>
      <c r="B34" s="82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4"/>
    </row>
    <row r="35" spans="1:16">
      <c r="A35" s="85">
        <f>A34+1</f>
        <v>40991</v>
      </c>
      <c r="B35" s="82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4"/>
    </row>
    <row r="36" spans="1:16">
      <c r="A36" s="72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1:16">
      <c r="A37" s="79" t="s">
        <v>142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>
      <c r="A38" s="67">
        <v>40854</v>
      </c>
      <c r="B38" s="82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4"/>
    </row>
    <row r="39" spans="1:16">
      <c r="A39" s="67">
        <v>40855</v>
      </c>
      <c r="B39" s="82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4"/>
    </row>
    <row r="40" spans="1:16">
      <c r="A40" s="67">
        <v>40856</v>
      </c>
      <c r="B40" s="82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4"/>
    </row>
    <row r="41" spans="1:16">
      <c r="A41" s="67">
        <v>40857</v>
      </c>
      <c r="B41" s="82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4"/>
    </row>
    <row r="42" spans="1:16">
      <c r="A42" s="67">
        <v>40858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</row>
    <row r="43" spans="1:16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</row>
    <row r="44" spans="1:16" ht="18">
      <c r="A44" s="54" t="s">
        <v>143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</row>
    <row r="45" spans="1:16">
      <c r="A45" s="57"/>
      <c r="B45" s="89" t="s">
        <v>109</v>
      </c>
      <c r="C45" s="89"/>
      <c r="D45" s="89"/>
      <c r="E45" s="89"/>
      <c r="F45" s="59" t="s">
        <v>110</v>
      </c>
      <c r="G45" s="59"/>
      <c r="H45" s="59"/>
      <c r="I45" s="60" t="s">
        <v>111</v>
      </c>
      <c r="J45" s="61"/>
      <c r="K45" s="62"/>
      <c r="L45" s="59" t="s">
        <v>112</v>
      </c>
      <c r="M45" s="59"/>
      <c r="N45" s="59"/>
      <c r="O45" s="59"/>
      <c r="P45" s="59"/>
    </row>
    <row r="46" spans="1:16" ht="42">
      <c r="A46" s="63" t="s">
        <v>113</v>
      </c>
      <c r="B46" s="64" t="s">
        <v>114</v>
      </c>
      <c r="C46" s="64" t="s">
        <v>144</v>
      </c>
      <c r="D46" s="64" t="s">
        <v>145</v>
      </c>
      <c r="E46" s="64" t="s">
        <v>116</v>
      </c>
      <c r="F46" s="65" t="s">
        <v>117</v>
      </c>
      <c r="G46" s="65" t="s">
        <v>118</v>
      </c>
      <c r="H46" s="65" t="s">
        <v>119</v>
      </c>
      <c r="I46" s="66" t="s">
        <v>120</v>
      </c>
      <c r="J46" s="66" t="s">
        <v>35</v>
      </c>
      <c r="K46" s="66" t="s">
        <v>121</v>
      </c>
      <c r="L46" s="65" t="s">
        <v>122</v>
      </c>
      <c r="M46" s="65" t="s">
        <v>123</v>
      </c>
      <c r="N46" s="65" t="s">
        <v>124</v>
      </c>
      <c r="O46" s="65" t="s">
        <v>125</v>
      </c>
      <c r="P46" s="65" t="s">
        <v>126</v>
      </c>
    </row>
    <row r="47" spans="1:16">
      <c r="A47" s="67">
        <f>A4-7</f>
        <v>40973</v>
      </c>
      <c r="B47" s="68"/>
      <c r="C47" s="68"/>
      <c r="D47" s="68"/>
      <c r="E47" s="68"/>
      <c r="F47" s="69"/>
      <c r="G47" s="69"/>
      <c r="H47" s="69"/>
      <c r="I47" s="70"/>
      <c r="J47" s="70"/>
      <c r="K47" s="70"/>
      <c r="L47" s="69"/>
      <c r="M47" s="69"/>
      <c r="N47" s="69"/>
      <c r="O47" s="69"/>
      <c r="P47" s="69"/>
    </row>
    <row r="48" spans="1:16">
      <c r="A48" s="67">
        <f>A47+1</f>
        <v>40974</v>
      </c>
      <c r="B48" s="68"/>
      <c r="C48" s="68"/>
      <c r="D48" s="68"/>
      <c r="E48" s="68"/>
      <c r="F48" s="69"/>
      <c r="G48" s="69"/>
      <c r="H48" s="69"/>
      <c r="I48" s="70"/>
      <c r="J48" s="70"/>
      <c r="K48" s="70"/>
      <c r="L48" s="69"/>
      <c r="M48" s="69"/>
      <c r="N48" s="69"/>
      <c r="O48" s="69"/>
      <c r="P48" s="69"/>
    </row>
    <row r="49" spans="1:16">
      <c r="A49" s="67">
        <f>A48+1</f>
        <v>40975</v>
      </c>
      <c r="B49" s="68"/>
      <c r="C49" s="68"/>
      <c r="D49" s="68"/>
      <c r="E49" s="68"/>
      <c r="F49" s="69"/>
      <c r="G49" s="69"/>
      <c r="H49" s="69"/>
      <c r="I49" s="70"/>
      <c r="J49" s="70"/>
      <c r="K49" s="70"/>
      <c r="L49" s="69"/>
      <c r="M49" s="69"/>
      <c r="N49" s="69"/>
      <c r="O49" s="69"/>
      <c r="P49" s="69"/>
    </row>
    <row r="50" spans="1:16">
      <c r="A50" s="67">
        <f>A49+1</f>
        <v>40976</v>
      </c>
      <c r="B50" s="68"/>
      <c r="C50" s="68"/>
      <c r="D50" s="68"/>
      <c r="E50" s="68"/>
      <c r="F50" s="69"/>
      <c r="G50" s="69"/>
      <c r="H50" s="69"/>
      <c r="I50" s="70"/>
      <c r="J50" s="70"/>
      <c r="K50" s="70"/>
      <c r="L50" s="69"/>
      <c r="M50" s="69"/>
      <c r="N50" s="69"/>
      <c r="O50" s="69"/>
      <c r="P50" s="69"/>
    </row>
    <row r="51" spans="1:16">
      <c r="A51" s="67">
        <f>A50+1</f>
        <v>40977</v>
      </c>
      <c r="B51" s="68"/>
      <c r="C51" s="68"/>
      <c r="D51" s="68"/>
      <c r="E51" s="68"/>
      <c r="F51" s="69"/>
      <c r="G51" s="69"/>
      <c r="H51" s="69"/>
      <c r="I51" s="70"/>
      <c r="J51" s="70"/>
      <c r="K51" s="70"/>
      <c r="L51" s="69"/>
      <c r="M51" s="69"/>
      <c r="N51" s="69"/>
      <c r="O51" s="69"/>
      <c r="P51" s="69"/>
    </row>
    <row r="52" spans="1:16">
      <c r="A52" s="71" t="s">
        <v>127</v>
      </c>
      <c r="B52" s="68">
        <f>SUM(B47:B51)</f>
        <v>0</v>
      </c>
      <c r="C52" s="68"/>
      <c r="D52" s="68">
        <f>SUM(D47:D51)</f>
        <v>0</v>
      </c>
      <c r="E52" s="68"/>
      <c r="F52" s="69"/>
      <c r="G52" s="69" t="e">
        <f t="array" ref="G52">SUM(G47:G51*F47:F51)/SUM(F47:F51)</f>
        <v>#DIV/0!</v>
      </c>
      <c r="H52" s="69"/>
      <c r="I52" s="70"/>
      <c r="J52" s="70"/>
      <c r="K52" s="70"/>
      <c r="L52" s="69"/>
      <c r="M52" s="69"/>
      <c r="N52" s="69"/>
      <c r="O52" s="69"/>
      <c r="P52" s="69"/>
    </row>
    <row r="53" spans="1:16">
      <c r="A53" s="72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</row>
    <row r="55" spans="1:16" ht="18">
      <c r="A55" s="54" t="s">
        <v>146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6"/>
    </row>
    <row r="56" spans="1:16">
      <c r="A56" s="57"/>
      <c r="B56" s="89" t="s">
        <v>109</v>
      </c>
      <c r="C56" s="89"/>
      <c r="D56" s="89"/>
      <c r="E56" s="89"/>
      <c r="F56" s="59" t="s">
        <v>110</v>
      </c>
      <c r="G56" s="59"/>
      <c r="H56" s="59"/>
      <c r="I56" s="60" t="s">
        <v>111</v>
      </c>
      <c r="J56" s="61"/>
      <c r="K56" s="62"/>
      <c r="L56" s="59" t="s">
        <v>112</v>
      </c>
      <c r="M56" s="59"/>
      <c r="N56" s="59"/>
      <c r="O56" s="59"/>
      <c r="P56" s="59"/>
    </row>
    <row r="57" spans="1:16" ht="42">
      <c r="A57" s="63" t="s">
        <v>113</v>
      </c>
      <c r="B57" s="64" t="s">
        <v>114</v>
      </c>
      <c r="C57" s="64" t="s">
        <v>144</v>
      </c>
      <c r="D57" s="64" t="s">
        <v>145</v>
      </c>
      <c r="E57" s="64" t="s">
        <v>116</v>
      </c>
      <c r="F57" s="65" t="s">
        <v>117</v>
      </c>
      <c r="G57" s="65" t="s">
        <v>118</v>
      </c>
      <c r="H57" s="65" t="s">
        <v>119</v>
      </c>
      <c r="I57" s="66" t="s">
        <v>120</v>
      </c>
      <c r="J57" s="66" t="s">
        <v>35</v>
      </c>
      <c r="K57" s="66" t="s">
        <v>121</v>
      </c>
      <c r="L57" s="65" t="s">
        <v>122</v>
      </c>
      <c r="M57" s="65" t="s">
        <v>123</v>
      </c>
      <c r="N57" s="65" t="s">
        <v>124</v>
      </c>
      <c r="O57" s="65" t="s">
        <v>125</v>
      </c>
      <c r="P57" s="65" t="s">
        <v>126</v>
      </c>
    </row>
    <row r="58" spans="1:16">
      <c r="A58" s="67">
        <v>40980</v>
      </c>
      <c r="B58" s="68"/>
      <c r="C58" s="68"/>
      <c r="D58" s="68"/>
      <c r="E58" s="68"/>
      <c r="F58" s="69"/>
      <c r="G58" s="69"/>
      <c r="H58" s="69"/>
      <c r="I58" s="70"/>
      <c r="J58" s="70"/>
      <c r="K58" s="70"/>
      <c r="L58" s="69"/>
      <c r="M58" s="69"/>
      <c r="N58" s="69"/>
      <c r="O58" s="69"/>
      <c r="P58" s="69"/>
    </row>
    <row r="59" spans="1:16">
      <c r="A59" s="67">
        <f>A58+1</f>
        <v>40981</v>
      </c>
      <c r="B59" s="68"/>
      <c r="C59" s="68"/>
      <c r="D59" s="68"/>
      <c r="E59" s="68"/>
      <c r="F59" s="69"/>
      <c r="G59" s="69"/>
      <c r="H59" s="69"/>
      <c r="I59" s="70"/>
      <c r="J59" s="70"/>
      <c r="K59" s="70"/>
      <c r="L59" s="69"/>
      <c r="M59" s="69"/>
      <c r="N59" s="69"/>
      <c r="O59" s="69"/>
      <c r="P59" s="69"/>
    </row>
    <row r="60" spans="1:16">
      <c r="A60" s="67">
        <f>A59+1</f>
        <v>40982</v>
      </c>
      <c r="B60" s="68"/>
      <c r="C60" s="68"/>
      <c r="D60" s="68"/>
      <c r="E60" s="68"/>
      <c r="F60" s="69"/>
      <c r="G60" s="69"/>
      <c r="H60" s="69"/>
      <c r="I60" s="70"/>
      <c r="J60" s="70"/>
      <c r="K60" s="70"/>
      <c r="L60" s="69"/>
      <c r="M60" s="69"/>
      <c r="N60" s="69"/>
      <c r="O60" s="69"/>
      <c r="P60" s="69"/>
    </row>
    <row r="61" spans="1:16">
      <c r="A61" s="67">
        <f>A60+1</f>
        <v>40983</v>
      </c>
      <c r="B61" s="68"/>
      <c r="C61" s="68"/>
      <c r="D61" s="68"/>
      <c r="E61" s="68"/>
      <c r="F61" s="69"/>
      <c r="G61" s="69"/>
      <c r="H61" s="69"/>
      <c r="I61" s="70"/>
      <c r="J61" s="70"/>
      <c r="K61" s="70"/>
      <c r="L61" s="69"/>
      <c r="M61" s="69"/>
      <c r="N61" s="69"/>
      <c r="O61" s="69"/>
      <c r="P61" s="69"/>
    </row>
    <row r="62" spans="1:16">
      <c r="A62" s="67">
        <f>A61+1</f>
        <v>40984</v>
      </c>
      <c r="B62" s="68"/>
      <c r="C62" s="68"/>
      <c r="D62" s="68"/>
      <c r="E62" s="68"/>
      <c r="F62" s="69"/>
      <c r="G62" s="69"/>
      <c r="H62" s="69"/>
      <c r="I62" s="70"/>
      <c r="J62" s="70"/>
      <c r="K62" s="70"/>
      <c r="L62" s="69"/>
      <c r="M62" s="69"/>
      <c r="N62" s="69"/>
      <c r="O62" s="69"/>
      <c r="P62" s="69"/>
    </row>
    <row r="63" spans="1:16">
      <c r="A63" s="71" t="s">
        <v>127</v>
      </c>
      <c r="B63" s="68">
        <f>SUM(B58:B62)</f>
        <v>0</v>
      </c>
      <c r="C63" s="68"/>
      <c r="D63" s="68">
        <f>SUM(D58:D62)</f>
        <v>0</v>
      </c>
      <c r="E63" s="68"/>
      <c r="F63" s="69"/>
      <c r="G63" s="69" t="e">
        <f t="array" ref="G63">SUM(G58:G62*F58:F62)/SUM(F58:F62)</f>
        <v>#DIV/0!</v>
      </c>
      <c r="H63" s="69"/>
      <c r="I63" s="70"/>
      <c r="J63" s="70"/>
      <c r="K63" s="70"/>
      <c r="L63" s="69"/>
      <c r="M63" s="69"/>
      <c r="N63" s="69"/>
      <c r="O63" s="69"/>
      <c r="P63" s="69"/>
    </row>
    <row r="64" spans="1:16">
      <c r="A64" s="72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1:16" ht="56">
      <c r="A65" s="63" t="s">
        <v>128</v>
      </c>
      <c r="B65" s="64" t="s">
        <v>129</v>
      </c>
      <c r="C65" s="64" t="s">
        <v>130</v>
      </c>
      <c r="D65" s="64" t="s">
        <v>131</v>
      </c>
      <c r="E65" s="74" t="s">
        <v>132</v>
      </c>
      <c r="F65" s="65" t="s">
        <v>133</v>
      </c>
      <c r="G65" s="65" t="s">
        <v>134</v>
      </c>
      <c r="H65" s="74" t="s">
        <v>135</v>
      </c>
      <c r="I65" s="65" t="s">
        <v>4</v>
      </c>
      <c r="K65" s="76"/>
      <c r="L65" s="76"/>
      <c r="M65" s="76"/>
      <c r="N65" s="76"/>
      <c r="O65" s="76"/>
      <c r="P65" s="76"/>
    </row>
    <row r="66" spans="1:16">
      <c r="A66" s="67">
        <f>A58</f>
        <v>40980</v>
      </c>
      <c r="B66" s="77"/>
      <c r="C66" s="77"/>
      <c r="D66" s="77"/>
      <c r="E66" s="77"/>
      <c r="F66" s="77"/>
      <c r="H66" s="77"/>
      <c r="I66" s="77"/>
      <c r="J66" s="77"/>
      <c r="K66" s="77"/>
      <c r="L66" s="77"/>
      <c r="M66" s="77"/>
      <c r="N66" s="77"/>
      <c r="O66" s="77"/>
      <c r="P66" s="77"/>
    </row>
    <row r="67" spans="1:16">
      <c r="A67" s="67">
        <f>A66+1</f>
        <v>40981</v>
      </c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1:16">
      <c r="A68" s="67">
        <f>A67+1</f>
        <v>40982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1:16">
      <c r="A69" s="67">
        <f>A68+1</f>
        <v>40983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1:16">
      <c r="A70" s="67">
        <f>A69+1</f>
        <v>40984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1:16">
      <c r="A71" s="77"/>
      <c r="B71" s="77">
        <f>SUM(B63:B70)</f>
        <v>0</v>
      </c>
      <c r="C71" s="77">
        <f>SUM(E63:E70)</f>
        <v>0</v>
      </c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1:16">
      <c r="A72" s="72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</row>
    <row r="73" spans="1:16">
      <c r="A73" s="79" t="s">
        <v>136</v>
      </c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1"/>
    </row>
    <row r="74" spans="1:16">
      <c r="A74" s="71" t="s">
        <v>137</v>
      </c>
      <c r="B74" s="82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4"/>
    </row>
    <row r="75" spans="1:16">
      <c r="A75" s="71" t="s">
        <v>138</v>
      </c>
      <c r="B75" s="82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4"/>
    </row>
    <row r="76" spans="1:16">
      <c r="A76" s="71" t="s">
        <v>139</v>
      </c>
      <c r="B76" s="82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4"/>
    </row>
    <row r="77" spans="1:16">
      <c r="A77" s="71" t="s">
        <v>140</v>
      </c>
      <c r="B77" s="82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4"/>
    </row>
    <row r="78" spans="1:16">
      <c r="A78" s="72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</row>
    <row r="79" spans="1:16">
      <c r="A79" s="79" t="s">
        <v>141</v>
      </c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1"/>
    </row>
    <row r="80" spans="1:16">
      <c r="A80" s="67">
        <f>A58</f>
        <v>40980</v>
      </c>
      <c r="B80" s="82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4"/>
    </row>
    <row r="81" spans="1:16">
      <c r="A81" s="67">
        <f>A80+1</f>
        <v>40981</v>
      </c>
      <c r="B81" s="82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4"/>
    </row>
    <row r="82" spans="1:16">
      <c r="A82" s="67">
        <f>A81+1</f>
        <v>40982</v>
      </c>
      <c r="B82" s="82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4"/>
    </row>
    <row r="83" spans="1:16">
      <c r="A83" s="67">
        <f>A82+1</f>
        <v>40983</v>
      </c>
      <c r="B83" s="82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4"/>
    </row>
    <row r="84" spans="1:16">
      <c r="A84" s="67">
        <f>A83+1</f>
        <v>40984</v>
      </c>
      <c r="B84" s="82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4"/>
    </row>
    <row r="85" spans="1:16">
      <c r="A85" s="85">
        <f>A84+3</f>
        <v>40987</v>
      </c>
      <c r="B85" s="82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4"/>
    </row>
    <row r="86" spans="1:16">
      <c r="A86" s="85">
        <f>A85+1</f>
        <v>40988</v>
      </c>
      <c r="B86" s="82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4"/>
    </row>
    <row r="87" spans="1:16">
      <c r="A87" s="85">
        <f>A86+1</f>
        <v>40989</v>
      </c>
      <c r="B87" s="82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4"/>
    </row>
    <row r="88" spans="1:16">
      <c r="A88" s="85">
        <f>A87+1</f>
        <v>40990</v>
      </c>
      <c r="B88" s="82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4"/>
    </row>
    <row r="89" spans="1:16">
      <c r="A89" s="85">
        <f>A88+1</f>
        <v>40991</v>
      </c>
      <c r="B89" s="82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4"/>
    </row>
    <row r="90" spans="1:16">
      <c r="A90" s="72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</row>
    <row r="91" spans="1:16">
      <c r="A91" s="79" t="s">
        <v>142</v>
      </c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1"/>
    </row>
    <row r="92" spans="1:16">
      <c r="A92" s="67">
        <v>40854</v>
      </c>
      <c r="B92" s="82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4"/>
    </row>
    <row r="93" spans="1:16">
      <c r="A93" s="67">
        <v>40855</v>
      </c>
      <c r="B93" s="82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4"/>
    </row>
    <row r="94" spans="1:16">
      <c r="A94" s="67">
        <v>40856</v>
      </c>
      <c r="B94" s="82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4"/>
    </row>
    <row r="95" spans="1:16">
      <c r="A95" s="67">
        <v>40857</v>
      </c>
      <c r="B95" s="82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4"/>
    </row>
    <row r="96" spans="1:16">
      <c r="A96" s="67">
        <v>40858</v>
      </c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</row>
    <row r="97" spans="1:16">
      <c r="A97" s="87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</row>
    <row r="98" spans="1:16" ht="18">
      <c r="A98" s="54" t="s">
        <v>147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6"/>
    </row>
    <row r="99" spans="1:16">
      <c r="A99" s="57"/>
      <c r="B99" s="89" t="s">
        <v>109</v>
      </c>
      <c r="C99" s="89"/>
      <c r="D99" s="89"/>
      <c r="E99" s="89"/>
      <c r="F99" s="59" t="s">
        <v>110</v>
      </c>
      <c r="G99" s="59"/>
      <c r="H99" s="59"/>
      <c r="I99" s="60" t="s">
        <v>111</v>
      </c>
      <c r="J99" s="61"/>
      <c r="K99" s="62"/>
      <c r="L99" s="59" t="s">
        <v>112</v>
      </c>
      <c r="M99" s="59"/>
      <c r="N99" s="59"/>
      <c r="O99" s="59"/>
      <c r="P99" s="59"/>
    </row>
    <row r="100" spans="1:16" ht="42">
      <c r="A100" s="63" t="s">
        <v>113</v>
      </c>
      <c r="B100" s="64" t="s">
        <v>114</v>
      </c>
      <c r="C100" s="64" t="s">
        <v>144</v>
      </c>
      <c r="D100" s="64" t="s">
        <v>145</v>
      </c>
      <c r="E100" s="64" t="s">
        <v>116</v>
      </c>
      <c r="F100" s="65" t="s">
        <v>117</v>
      </c>
      <c r="G100" s="65" t="s">
        <v>118</v>
      </c>
      <c r="H100" s="65" t="s">
        <v>119</v>
      </c>
      <c r="I100" s="66" t="s">
        <v>120</v>
      </c>
      <c r="J100" s="66" t="s">
        <v>35</v>
      </c>
      <c r="K100" s="66" t="s">
        <v>121</v>
      </c>
      <c r="L100" s="65" t="s">
        <v>122</v>
      </c>
      <c r="M100" s="65" t="s">
        <v>123</v>
      </c>
      <c r="N100" s="65" t="s">
        <v>124</v>
      </c>
      <c r="O100" s="65" t="s">
        <v>125</v>
      </c>
      <c r="P100" s="65" t="s">
        <v>126</v>
      </c>
    </row>
    <row r="101" spans="1:16">
      <c r="A101" s="67">
        <f>A58-7</f>
        <v>40973</v>
      </c>
      <c r="B101" s="68"/>
      <c r="C101" s="68"/>
      <c r="D101" s="68"/>
      <c r="E101" s="68"/>
      <c r="F101" s="69"/>
      <c r="G101" s="69"/>
      <c r="H101" s="69"/>
      <c r="I101" s="70"/>
      <c r="J101" s="70"/>
      <c r="K101" s="70"/>
      <c r="L101" s="69"/>
      <c r="M101" s="69"/>
      <c r="N101" s="69"/>
      <c r="O101" s="69"/>
      <c r="P101" s="69"/>
    </row>
    <row r="102" spans="1:16">
      <c r="A102" s="67">
        <f>A101+1</f>
        <v>40974</v>
      </c>
      <c r="B102" s="68"/>
      <c r="C102" s="68"/>
      <c r="D102" s="68"/>
      <c r="E102" s="68"/>
      <c r="F102" s="69"/>
      <c r="G102" s="69"/>
      <c r="H102" s="69"/>
      <c r="I102" s="70"/>
      <c r="J102" s="70"/>
      <c r="K102" s="70"/>
      <c r="L102" s="69"/>
      <c r="M102" s="69"/>
      <c r="N102" s="69"/>
      <c r="O102" s="69"/>
      <c r="P102" s="69"/>
    </row>
    <row r="103" spans="1:16">
      <c r="A103" s="67">
        <f>A102+1</f>
        <v>40975</v>
      </c>
      <c r="B103" s="68"/>
      <c r="C103" s="68"/>
      <c r="D103" s="68"/>
      <c r="E103" s="68"/>
      <c r="F103" s="69"/>
      <c r="G103" s="69"/>
      <c r="H103" s="69"/>
      <c r="I103" s="70"/>
      <c r="J103" s="70"/>
      <c r="K103" s="70"/>
      <c r="L103" s="69"/>
      <c r="M103" s="69"/>
      <c r="N103" s="69"/>
      <c r="O103" s="69"/>
      <c r="P103" s="69"/>
    </row>
    <row r="104" spans="1:16">
      <c r="A104" s="67">
        <f>A103+1</f>
        <v>40976</v>
      </c>
      <c r="B104" s="68"/>
      <c r="C104" s="68"/>
      <c r="D104" s="68"/>
      <c r="E104" s="68"/>
      <c r="F104" s="69"/>
      <c r="G104" s="69"/>
      <c r="H104" s="69"/>
      <c r="I104" s="70"/>
      <c r="J104" s="70"/>
      <c r="K104" s="70"/>
      <c r="L104" s="69"/>
      <c r="M104" s="69"/>
      <c r="N104" s="69"/>
      <c r="O104" s="69"/>
      <c r="P104" s="69"/>
    </row>
    <row r="105" spans="1:16">
      <c r="A105" s="67">
        <f>A104+1</f>
        <v>40977</v>
      </c>
      <c r="B105" s="68"/>
      <c r="C105" s="68"/>
      <c r="D105" s="68"/>
      <c r="E105" s="68"/>
      <c r="F105" s="69"/>
      <c r="G105" s="69"/>
      <c r="H105" s="69"/>
      <c r="I105" s="70"/>
      <c r="J105" s="70"/>
      <c r="K105" s="70"/>
      <c r="L105" s="69"/>
      <c r="M105" s="69"/>
      <c r="N105" s="69"/>
      <c r="O105" s="69"/>
      <c r="P105" s="69"/>
    </row>
    <row r="106" spans="1:16">
      <c r="A106" s="71" t="s">
        <v>127</v>
      </c>
      <c r="B106" s="68">
        <f>SUM(B101:B105)</f>
        <v>0</v>
      </c>
      <c r="C106" s="68"/>
      <c r="D106" s="68">
        <f>SUM(D101:D105)</f>
        <v>0</v>
      </c>
      <c r="E106" s="68"/>
      <c r="F106" s="69"/>
      <c r="G106" s="69" t="e">
        <f t="array" ref="G106">SUM(G101:G105*F101:F105)/SUM(F101:F105)</f>
        <v>#DIV/0!</v>
      </c>
      <c r="H106" s="69"/>
      <c r="I106" s="70"/>
      <c r="J106" s="70"/>
      <c r="K106" s="70"/>
      <c r="L106" s="69"/>
      <c r="M106" s="69"/>
      <c r="N106" s="69"/>
      <c r="O106" s="69"/>
      <c r="P106" s="69"/>
    </row>
    <row r="107" spans="1:16">
      <c r="A107" s="72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</row>
    <row r="109" spans="1:16" ht="18">
      <c r="A109" s="54" t="s">
        <v>148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6"/>
    </row>
    <row r="110" spans="1:16">
      <c r="A110" s="57"/>
      <c r="B110" s="89" t="s">
        <v>109</v>
      </c>
      <c r="C110" s="89"/>
      <c r="D110" s="89"/>
      <c r="E110" s="89"/>
      <c r="F110" s="59" t="s">
        <v>110</v>
      </c>
      <c r="G110" s="59"/>
      <c r="H110" s="59"/>
      <c r="I110" s="60" t="s">
        <v>111</v>
      </c>
      <c r="J110" s="61"/>
      <c r="K110" s="62"/>
      <c r="L110" s="59" t="s">
        <v>112</v>
      </c>
      <c r="M110" s="59"/>
      <c r="N110" s="59"/>
      <c r="O110" s="59"/>
      <c r="P110" s="59"/>
    </row>
    <row r="111" spans="1:16" ht="42">
      <c r="A111" s="63" t="s">
        <v>113</v>
      </c>
      <c r="B111" s="64" t="s">
        <v>114</v>
      </c>
      <c r="C111" s="64" t="s">
        <v>144</v>
      </c>
      <c r="D111" s="64" t="s">
        <v>145</v>
      </c>
      <c r="E111" s="64" t="s">
        <v>116</v>
      </c>
      <c r="F111" s="65" t="s">
        <v>117</v>
      </c>
      <c r="G111" s="65" t="s">
        <v>118</v>
      </c>
      <c r="H111" s="65" t="s">
        <v>119</v>
      </c>
      <c r="I111" s="66" t="s">
        <v>120</v>
      </c>
      <c r="J111" s="66" t="s">
        <v>35</v>
      </c>
      <c r="K111" s="66" t="s">
        <v>121</v>
      </c>
      <c r="L111" s="65" t="s">
        <v>122</v>
      </c>
      <c r="M111" s="65" t="s">
        <v>123</v>
      </c>
      <c r="N111" s="65" t="s">
        <v>124</v>
      </c>
      <c r="O111" s="65" t="s">
        <v>125</v>
      </c>
      <c r="P111" s="65" t="s">
        <v>126</v>
      </c>
    </row>
    <row r="112" spans="1:16">
      <c r="A112" s="67">
        <v>40980</v>
      </c>
      <c r="B112" s="68"/>
      <c r="C112" s="68"/>
      <c r="D112" s="68"/>
      <c r="E112" s="68"/>
      <c r="F112" s="69"/>
      <c r="G112" s="69"/>
      <c r="H112" s="69"/>
      <c r="I112" s="70"/>
      <c r="J112" s="70"/>
      <c r="K112" s="70"/>
      <c r="L112" s="69"/>
      <c r="M112" s="69"/>
      <c r="N112" s="69"/>
      <c r="O112" s="69"/>
      <c r="P112" s="69"/>
    </row>
    <row r="113" spans="1:16">
      <c r="A113" s="67">
        <f>A112+1</f>
        <v>40981</v>
      </c>
      <c r="B113" s="68"/>
      <c r="C113" s="68"/>
      <c r="D113" s="68"/>
      <c r="E113" s="68"/>
      <c r="F113" s="69"/>
      <c r="G113" s="69"/>
      <c r="H113" s="69"/>
      <c r="I113" s="70"/>
      <c r="J113" s="70"/>
      <c r="K113" s="70"/>
      <c r="L113" s="69"/>
      <c r="M113" s="69"/>
      <c r="N113" s="69"/>
      <c r="O113" s="69"/>
      <c r="P113" s="69"/>
    </row>
    <row r="114" spans="1:16">
      <c r="A114" s="67">
        <f>A113+1</f>
        <v>40982</v>
      </c>
      <c r="B114" s="68"/>
      <c r="C114" s="68"/>
      <c r="D114" s="68"/>
      <c r="E114" s="68"/>
      <c r="F114" s="69"/>
      <c r="G114" s="69"/>
      <c r="H114" s="69"/>
      <c r="I114" s="70"/>
      <c r="J114" s="70"/>
      <c r="K114" s="70"/>
      <c r="L114" s="69"/>
      <c r="M114" s="69"/>
      <c r="N114" s="69"/>
      <c r="O114" s="69"/>
      <c r="P114" s="69"/>
    </row>
    <row r="115" spans="1:16">
      <c r="A115" s="67">
        <f>A114+1</f>
        <v>40983</v>
      </c>
      <c r="B115" s="68"/>
      <c r="C115" s="68"/>
      <c r="D115" s="68"/>
      <c r="E115" s="68"/>
      <c r="F115" s="69"/>
      <c r="G115" s="69"/>
      <c r="H115" s="69"/>
      <c r="I115" s="70"/>
      <c r="J115" s="70"/>
      <c r="K115" s="70"/>
      <c r="L115" s="69"/>
      <c r="M115" s="69"/>
      <c r="N115" s="69"/>
      <c r="O115" s="69"/>
      <c r="P115" s="69"/>
    </row>
    <row r="116" spans="1:16">
      <c r="A116" s="67">
        <f>A115+1</f>
        <v>40984</v>
      </c>
      <c r="B116" s="68"/>
      <c r="C116" s="68"/>
      <c r="D116" s="68"/>
      <c r="E116" s="68"/>
      <c r="F116" s="69"/>
      <c r="G116" s="69"/>
      <c r="H116" s="69"/>
      <c r="I116" s="70"/>
      <c r="J116" s="70"/>
      <c r="K116" s="70"/>
      <c r="L116" s="69"/>
      <c r="M116" s="69"/>
      <c r="N116" s="69"/>
      <c r="O116" s="69"/>
      <c r="P116" s="69"/>
    </row>
    <row r="117" spans="1:16">
      <c r="A117" s="71" t="s">
        <v>127</v>
      </c>
      <c r="B117" s="68">
        <f>SUM(B112:B116)</f>
        <v>0</v>
      </c>
      <c r="C117" s="68"/>
      <c r="D117" s="68">
        <f>SUM(D112:D116)</f>
        <v>0</v>
      </c>
      <c r="E117" s="68"/>
      <c r="F117" s="69"/>
      <c r="G117" s="69" t="e">
        <f t="array" ref="G117">SUM(G112:G116*F112:F116)/SUM(F112:F116)</f>
        <v>#DIV/0!</v>
      </c>
      <c r="H117" s="69"/>
      <c r="I117" s="70"/>
      <c r="J117" s="70"/>
      <c r="K117" s="70"/>
      <c r="L117" s="69"/>
      <c r="M117" s="69"/>
      <c r="N117" s="69"/>
      <c r="O117" s="69"/>
      <c r="P117" s="69"/>
    </row>
    <row r="118" spans="1:16">
      <c r="A118" s="72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</row>
    <row r="119" spans="1:16" ht="56">
      <c r="A119" s="63" t="s">
        <v>128</v>
      </c>
      <c r="B119" s="64" t="s">
        <v>129</v>
      </c>
      <c r="C119" s="64" t="s">
        <v>130</v>
      </c>
      <c r="D119" s="64" t="s">
        <v>131</v>
      </c>
      <c r="E119" s="74" t="s">
        <v>132</v>
      </c>
      <c r="F119" s="65" t="s">
        <v>133</v>
      </c>
      <c r="G119" s="65" t="s">
        <v>134</v>
      </c>
      <c r="H119" s="74" t="s">
        <v>135</v>
      </c>
      <c r="I119" s="65" t="s">
        <v>4</v>
      </c>
      <c r="K119" s="76"/>
      <c r="L119" s="76"/>
      <c r="M119" s="76"/>
      <c r="N119" s="76"/>
      <c r="O119" s="76"/>
      <c r="P119" s="76"/>
    </row>
    <row r="120" spans="1:16">
      <c r="A120" s="67">
        <f>A112</f>
        <v>40980</v>
      </c>
      <c r="B120" s="77"/>
      <c r="C120" s="77"/>
      <c r="D120" s="77"/>
      <c r="E120" s="77"/>
      <c r="F120" s="77"/>
      <c r="H120" s="77"/>
      <c r="I120" s="77"/>
      <c r="J120" s="77"/>
      <c r="K120" s="77"/>
      <c r="L120" s="77"/>
      <c r="M120" s="77"/>
      <c r="N120" s="77"/>
      <c r="O120" s="77"/>
      <c r="P120" s="77"/>
    </row>
    <row r="121" spans="1:16">
      <c r="A121" s="67">
        <f>A120+1</f>
        <v>40981</v>
      </c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</row>
    <row r="122" spans="1:16">
      <c r="A122" s="67">
        <f>A121+1</f>
        <v>40982</v>
      </c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</row>
    <row r="123" spans="1:16">
      <c r="A123" s="67">
        <f>A122+1</f>
        <v>40983</v>
      </c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</row>
    <row r="124" spans="1:16">
      <c r="A124" s="67">
        <f>A123+1</f>
        <v>40984</v>
      </c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</row>
    <row r="125" spans="1:16">
      <c r="A125" s="77"/>
      <c r="B125" s="77">
        <f>SUM(B117:B124)</f>
        <v>0</v>
      </c>
      <c r="C125" s="77">
        <f>SUM(E117:E124)</f>
        <v>0</v>
      </c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</row>
    <row r="126" spans="1:16">
      <c r="A126" s="72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</row>
    <row r="127" spans="1:16">
      <c r="A127" s="79" t="s">
        <v>136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1"/>
    </row>
    <row r="128" spans="1:16">
      <c r="A128" s="71" t="s">
        <v>137</v>
      </c>
      <c r="B128" s="82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4"/>
    </row>
    <row r="129" spans="1:16">
      <c r="A129" s="71" t="s">
        <v>138</v>
      </c>
      <c r="B129" s="82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4"/>
    </row>
    <row r="130" spans="1:16">
      <c r="A130" s="71" t="s">
        <v>139</v>
      </c>
      <c r="B130" s="82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4"/>
    </row>
    <row r="131" spans="1:16">
      <c r="A131" s="71" t="s">
        <v>140</v>
      </c>
      <c r="B131" s="82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4"/>
    </row>
    <row r="132" spans="1:16">
      <c r="A132" s="72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</row>
    <row r="133" spans="1:16">
      <c r="A133" s="79" t="s">
        <v>141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1"/>
    </row>
    <row r="134" spans="1:16">
      <c r="A134" s="67">
        <f>A112</f>
        <v>40980</v>
      </c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4"/>
    </row>
    <row r="135" spans="1:16">
      <c r="A135" s="67">
        <f>A134+1</f>
        <v>40981</v>
      </c>
      <c r="B135" s="82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4"/>
    </row>
    <row r="136" spans="1:16">
      <c r="A136" s="67">
        <f>A135+1</f>
        <v>40982</v>
      </c>
      <c r="B136" s="82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4"/>
    </row>
    <row r="137" spans="1:16">
      <c r="A137" s="67">
        <f>A136+1</f>
        <v>40983</v>
      </c>
      <c r="B137" s="82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4"/>
    </row>
    <row r="138" spans="1:16">
      <c r="A138" s="67">
        <f>A137+1</f>
        <v>40984</v>
      </c>
      <c r="B138" s="82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4"/>
    </row>
    <row r="139" spans="1:16">
      <c r="A139" s="85">
        <f>A138+3</f>
        <v>40987</v>
      </c>
      <c r="B139" s="82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4"/>
    </row>
    <row r="140" spans="1:16">
      <c r="A140" s="85">
        <f>A139+1</f>
        <v>40988</v>
      </c>
      <c r="B140" s="82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4"/>
    </row>
    <row r="141" spans="1:16">
      <c r="A141" s="85">
        <f>A140+1</f>
        <v>40989</v>
      </c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4"/>
    </row>
    <row r="142" spans="1:16">
      <c r="A142" s="85">
        <f>A141+1</f>
        <v>40990</v>
      </c>
      <c r="B142" s="82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4"/>
    </row>
    <row r="143" spans="1:16">
      <c r="A143" s="85">
        <f>A142+1</f>
        <v>40991</v>
      </c>
      <c r="B143" s="82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4"/>
    </row>
    <row r="144" spans="1:16">
      <c r="A144" s="72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</row>
    <row r="145" spans="1:16">
      <c r="A145" s="79" t="s">
        <v>142</v>
      </c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1"/>
    </row>
    <row r="146" spans="1:16">
      <c r="A146" s="67">
        <v>40854</v>
      </c>
      <c r="B146" s="82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4"/>
    </row>
    <row r="147" spans="1:16">
      <c r="A147" s="67">
        <v>40855</v>
      </c>
      <c r="B147" s="82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4"/>
    </row>
    <row r="148" spans="1:16">
      <c r="A148" s="67">
        <v>40856</v>
      </c>
      <c r="B148" s="82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4"/>
    </row>
    <row r="149" spans="1:16">
      <c r="A149" s="67">
        <v>40857</v>
      </c>
      <c r="B149" s="82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4"/>
    </row>
    <row r="150" spans="1:16">
      <c r="A150" s="67">
        <v>40858</v>
      </c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</row>
    <row r="151" spans="1:16">
      <c r="A151" s="87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</row>
    <row r="152" spans="1:16" ht="18">
      <c r="A152" s="54" t="s">
        <v>149</v>
      </c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6"/>
    </row>
    <row r="153" spans="1:16">
      <c r="A153" s="57"/>
      <c r="B153" s="89" t="s">
        <v>109</v>
      </c>
      <c r="C153" s="89"/>
      <c r="D153" s="89"/>
      <c r="E153" s="89"/>
      <c r="F153" s="59" t="s">
        <v>110</v>
      </c>
      <c r="G153" s="59"/>
      <c r="H153" s="59"/>
      <c r="I153" s="60" t="s">
        <v>111</v>
      </c>
      <c r="J153" s="61"/>
      <c r="K153" s="62"/>
      <c r="L153" s="59" t="s">
        <v>112</v>
      </c>
      <c r="M153" s="59"/>
      <c r="N153" s="59"/>
      <c r="O153" s="59"/>
      <c r="P153" s="59"/>
    </row>
    <row r="154" spans="1:16" ht="42">
      <c r="A154" s="63" t="s">
        <v>113</v>
      </c>
      <c r="B154" s="64" t="s">
        <v>114</v>
      </c>
      <c r="C154" s="64" t="s">
        <v>144</v>
      </c>
      <c r="D154" s="64" t="s">
        <v>145</v>
      </c>
      <c r="E154" s="64" t="s">
        <v>116</v>
      </c>
      <c r="F154" s="65" t="s">
        <v>117</v>
      </c>
      <c r="G154" s="65" t="s">
        <v>118</v>
      </c>
      <c r="H154" s="65" t="s">
        <v>119</v>
      </c>
      <c r="I154" s="66" t="s">
        <v>120</v>
      </c>
      <c r="J154" s="66" t="s">
        <v>35</v>
      </c>
      <c r="K154" s="66" t="s">
        <v>121</v>
      </c>
      <c r="L154" s="65" t="s">
        <v>122</v>
      </c>
      <c r="M154" s="65" t="s">
        <v>123</v>
      </c>
      <c r="N154" s="65" t="s">
        <v>124</v>
      </c>
      <c r="O154" s="65" t="s">
        <v>125</v>
      </c>
      <c r="P154" s="65" t="s">
        <v>126</v>
      </c>
    </row>
    <row r="155" spans="1:16">
      <c r="A155" s="67">
        <f>A112-7</f>
        <v>40973</v>
      </c>
      <c r="B155" s="68"/>
      <c r="C155" s="68"/>
      <c r="D155" s="68"/>
      <c r="E155" s="68"/>
      <c r="F155" s="69"/>
      <c r="G155" s="69"/>
      <c r="H155" s="69"/>
      <c r="I155" s="70"/>
      <c r="J155" s="70"/>
      <c r="K155" s="70"/>
      <c r="L155" s="69"/>
      <c r="M155" s="69"/>
      <c r="N155" s="69"/>
      <c r="O155" s="69"/>
      <c r="P155" s="69"/>
    </row>
    <row r="156" spans="1:16">
      <c r="A156" s="67">
        <f>A155+1</f>
        <v>40974</v>
      </c>
      <c r="B156" s="68"/>
      <c r="C156" s="68"/>
      <c r="D156" s="68"/>
      <c r="E156" s="68"/>
      <c r="F156" s="69"/>
      <c r="G156" s="69"/>
      <c r="H156" s="69"/>
      <c r="I156" s="70"/>
      <c r="J156" s="70"/>
      <c r="K156" s="70"/>
      <c r="L156" s="69"/>
      <c r="M156" s="69"/>
      <c r="N156" s="69"/>
      <c r="O156" s="69"/>
      <c r="P156" s="69"/>
    </row>
    <row r="157" spans="1:16">
      <c r="A157" s="67">
        <f>A156+1</f>
        <v>40975</v>
      </c>
      <c r="B157" s="68"/>
      <c r="C157" s="68"/>
      <c r="D157" s="68"/>
      <c r="E157" s="68"/>
      <c r="F157" s="69"/>
      <c r="G157" s="69"/>
      <c r="H157" s="69"/>
      <c r="I157" s="70"/>
      <c r="J157" s="70"/>
      <c r="K157" s="70"/>
      <c r="L157" s="69"/>
      <c r="M157" s="69"/>
      <c r="N157" s="69"/>
      <c r="O157" s="69"/>
      <c r="P157" s="69"/>
    </row>
    <row r="158" spans="1:16">
      <c r="A158" s="67">
        <f>A157+1</f>
        <v>40976</v>
      </c>
      <c r="B158" s="68"/>
      <c r="C158" s="68"/>
      <c r="D158" s="68"/>
      <c r="E158" s="68"/>
      <c r="F158" s="69"/>
      <c r="G158" s="69"/>
      <c r="H158" s="69"/>
      <c r="I158" s="70"/>
      <c r="J158" s="70"/>
      <c r="K158" s="70"/>
      <c r="L158" s="69"/>
      <c r="M158" s="69"/>
      <c r="N158" s="69"/>
      <c r="O158" s="69"/>
      <c r="P158" s="69"/>
    </row>
    <row r="159" spans="1:16">
      <c r="A159" s="67">
        <f>A158+1</f>
        <v>40977</v>
      </c>
      <c r="B159" s="68"/>
      <c r="C159" s="68"/>
      <c r="D159" s="68"/>
      <c r="E159" s="68"/>
      <c r="F159" s="69"/>
      <c r="G159" s="69"/>
      <c r="H159" s="69"/>
      <c r="I159" s="70"/>
      <c r="J159" s="70"/>
      <c r="K159" s="70"/>
      <c r="L159" s="69"/>
      <c r="M159" s="69"/>
      <c r="N159" s="69"/>
      <c r="O159" s="69"/>
      <c r="P159" s="69"/>
    </row>
    <row r="160" spans="1:16">
      <c r="A160" s="71" t="s">
        <v>127</v>
      </c>
      <c r="B160" s="68">
        <f>SUM(B155:B159)</f>
        <v>0</v>
      </c>
      <c r="C160" s="68"/>
      <c r="D160" s="68">
        <f>SUM(D155:D159)</f>
        <v>0</v>
      </c>
      <c r="E160" s="68"/>
      <c r="F160" s="69"/>
      <c r="G160" s="69" t="e">
        <f t="array" ref="G160">SUM(G155:G159*F155:F159)/SUM(F155:F159)</f>
        <v>#DIV/0!</v>
      </c>
      <c r="H160" s="69"/>
      <c r="I160" s="70"/>
      <c r="J160" s="70"/>
      <c r="K160" s="70"/>
      <c r="L160" s="69"/>
      <c r="M160" s="69"/>
      <c r="N160" s="69"/>
      <c r="O160" s="69"/>
      <c r="P160" s="69"/>
    </row>
    <row r="161" spans="1:16">
      <c r="A161" s="72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</row>
  </sheetData>
  <mergeCells count="114">
    <mergeCell ref="A161:P161"/>
    <mergeCell ref="B149:P149"/>
    <mergeCell ref="B150:P150"/>
    <mergeCell ref="A151:P151"/>
    <mergeCell ref="A152:P152"/>
    <mergeCell ref="B153:E153"/>
    <mergeCell ref="F153:H153"/>
    <mergeCell ref="I153:K153"/>
    <mergeCell ref="L153:P153"/>
    <mergeCell ref="B143:P143"/>
    <mergeCell ref="A144:P144"/>
    <mergeCell ref="A145:P145"/>
    <mergeCell ref="B146:P146"/>
    <mergeCell ref="B147:P147"/>
    <mergeCell ref="B148:P148"/>
    <mergeCell ref="B137:P137"/>
    <mergeCell ref="B138:P138"/>
    <mergeCell ref="B139:P139"/>
    <mergeCell ref="B140:P140"/>
    <mergeCell ref="B141:P141"/>
    <mergeCell ref="B142:P142"/>
    <mergeCell ref="B131:P131"/>
    <mergeCell ref="A132:P132"/>
    <mergeCell ref="A133:P133"/>
    <mergeCell ref="B134:P134"/>
    <mergeCell ref="B135:P135"/>
    <mergeCell ref="B136:P136"/>
    <mergeCell ref="A118:P118"/>
    <mergeCell ref="A126:P126"/>
    <mergeCell ref="A127:P127"/>
    <mergeCell ref="B128:P128"/>
    <mergeCell ref="B129:P129"/>
    <mergeCell ref="B130:P130"/>
    <mergeCell ref="A107:P107"/>
    <mergeCell ref="A109:P109"/>
    <mergeCell ref="B110:E110"/>
    <mergeCell ref="F110:H110"/>
    <mergeCell ref="I110:K110"/>
    <mergeCell ref="L110:P110"/>
    <mergeCell ref="B95:P95"/>
    <mergeCell ref="B96:P96"/>
    <mergeCell ref="A97:P97"/>
    <mergeCell ref="A98:P98"/>
    <mergeCell ref="B99:E99"/>
    <mergeCell ref="F99:H99"/>
    <mergeCell ref="I99:K99"/>
    <mergeCell ref="L99:P99"/>
    <mergeCell ref="B89:P89"/>
    <mergeCell ref="A90:P90"/>
    <mergeCell ref="A91:P91"/>
    <mergeCell ref="B92:P92"/>
    <mergeCell ref="B93:P93"/>
    <mergeCell ref="B94:P94"/>
    <mergeCell ref="B83:P83"/>
    <mergeCell ref="B84:P84"/>
    <mergeCell ref="B85:P85"/>
    <mergeCell ref="B86:P86"/>
    <mergeCell ref="B87:P87"/>
    <mergeCell ref="B88:P88"/>
    <mergeCell ref="B77:P77"/>
    <mergeCell ref="A78:P78"/>
    <mergeCell ref="A79:P79"/>
    <mergeCell ref="B80:P80"/>
    <mergeCell ref="B81:P81"/>
    <mergeCell ref="B82:P82"/>
    <mergeCell ref="A64:P64"/>
    <mergeCell ref="A72:P72"/>
    <mergeCell ref="A73:P73"/>
    <mergeCell ref="B74:P74"/>
    <mergeCell ref="B75:P75"/>
    <mergeCell ref="B76:P76"/>
    <mergeCell ref="A53:P53"/>
    <mergeCell ref="A55:P55"/>
    <mergeCell ref="B56:E56"/>
    <mergeCell ref="F56:H56"/>
    <mergeCell ref="I56:K56"/>
    <mergeCell ref="L56:P56"/>
    <mergeCell ref="B42:P42"/>
    <mergeCell ref="A43:P43"/>
    <mergeCell ref="A44:P44"/>
    <mergeCell ref="B45:E45"/>
    <mergeCell ref="F45:H45"/>
    <mergeCell ref="I45:K45"/>
    <mergeCell ref="L45:P45"/>
    <mergeCell ref="A36:P36"/>
    <mergeCell ref="A37:P37"/>
    <mergeCell ref="B38:P38"/>
    <mergeCell ref="B39:P39"/>
    <mergeCell ref="B40:P40"/>
    <mergeCell ref="B41:P41"/>
    <mergeCell ref="B30:P30"/>
    <mergeCell ref="B31:P31"/>
    <mergeCell ref="B32:P32"/>
    <mergeCell ref="B33:P33"/>
    <mergeCell ref="B34:P34"/>
    <mergeCell ref="B35:P35"/>
    <mergeCell ref="A24:P24"/>
    <mergeCell ref="A25:P25"/>
    <mergeCell ref="B26:P26"/>
    <mergeCell ref="B27:P27"/>
    <mergeCell ref="B28:P28"/>
    <mergeCell ref="B29:P29"/>
    <mergeCell ref="A18:P18"/>
    <mergeCell ref="A19:P19"/>
    <mergeCell ref="B20:P20"/>
    <mergeCell ref="B21:P21"/>
    <mergeCell ref="B22:P22"/>
    <mergeCell ref="B23:P23"/>
    <mergeCell ref="A1:P1"/>
    <mergeCell ref="B2:D2"/>
    <mergeCell ref="E2:G2"/>
    <mergeCell ref="H2:J2"/>
    <mergeCell ref="K2:O2"/>
    <mergeCell ref="A10:P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A2" sqref="A2"/>
    </sheetView>
  </sheetViews>
  <sheetFormatPr baseColWidth="10" defaultRowHeight="15" x14ac:dyDescent="0"/>
  <sheetData>
    <row r="1" spans="1:28" ht="16" thickBot="1">
      <c r="A1" t="s">
        <v>195</v>
      </c>
    </row>
    <row r="2" spans="1:28" ht="23">
      <c r="A2" s="90"/>
      <c r="B2" s="91"/>
      <c r="C2" s="91"/>
      <c r="D2" s="91"/>
      <c r="E2" s="91"/>
      <c r="F2" s="92" t="s">
        <v>150</v>
      </c>
      <c r="G2" s="92">
        <v>41096</v>
      </c>
      <c r="H2" s="92"/>
      <c r="I2" s="92"/>
      <c r="J2" s="91"/>
      <c r="K2" s="91"/>
      <c r="L2" s="91"/>
      <c r="M2" s="91"/>
      <c r="N2" s="91"/>
      <c r="O2" s="93"/>
      <c r="P2" s="94"/>
      <c r="Q2" s="95"/>
      <c r="R2" s="95"/>
      <c r="S2" s="95"/>
      <c r="T2" s="96"/>
      <c r="U2" s="94"/>
      <c r="V2" s="95"/>
      <c r="W2" s="95"/>
      <c r="X2" s="95"/>
      <c r="Y2" s="95"/>
      <c r="Z2" s="95"/>
      <c r="AA2" s="96"/>
      <c r="AB2" s="97"/>
    </row>
    <row r="3" spans="1:28" ht="24">
      <c r="A3" s="98"/>
      <c r="B3" s="99"/>
      <c r="C3" s="99"/>
      <c r="D3" s="99"/>
      <c r="E3" s="99"/>
      <c r="F3" s="100"/>
      <c r="G3" s="100"/>
      <c r="H3" s="100"/>
      <c r="I3" s="100"/>
      <c r="J3" s="99"/>
      <c r="K3" s="99"/>
      <c r="L3" s="99"/>
      <c r="M3" s="99"/>
      <c r="N3" s="99"/>
      <c r="O3" s="101"/>
      <c r="P3" s="102" t="s">
        <v>192</v>
      </c>
      <c r="Q3" s="103"/>
      <c r="R3" s="103"/>
      <c r="S3" s="103"/>
      <c r="T3" s="104"/>
      <c r="U3" s="105" t="s">
        <v>191</v>
      </c>
      <c r="V3" s="106"/>
      <c r="W3" s="106"/>
      <c r="X3" s="106"/>
      <c r="Y3" s="106"/>
      <c r="Z3" s="106"/>
      <c r="AA3" s="107"/>
      <c r="AB3" s="108"/>
    </row>
    <row r="4" spans="1:28" ht="48">
      <c r="A4" s="109" t="s">
        <v>152</v>
      </c>
      <c r="B4" s="110" t="s">
        <v>1</v>
      </c>
      <c r="C4" s="111" t="s">
        <v>153</v>
      </c>
      <c r="D4" s="111" t="s">
        <v>154</v>
      </c>
      <c r="E4" s="112" t="s">
        <v>155</v>
      </c>
      <c r="F4" s="112" t="s">
        <v>156</v>
      </c>
      <c r="G4" s="112" t="s">
        <v>157</v>
      </c>
      <c r="H4" s="112" t="s">
        <v>158</v>
      </c>
      <c r="I4" s="113" t="s">
        <v>159</v>
      </c>
      <c r="J4" s="114" t="s">
        <v>160</v>
      </c>
      <c r="K4" s="114" t="s">
        <v>161</v>
      </c>
      <c r="L4" s="115" t="s">
        <v>162</v>
      </c>
      <c r="M4" s="115" t="s">
        <v>163</v>
      </c>
      <c r="N4" s="113" t="s">
        <v>164</v>
      </c>
      <c r="O4" s="116" t="s">
        <v>124</v>
      </c>
      <c r="P4" s="117" t="s">
        <v>165</v>
      </c>
      <c r="Q4" s="118" t="s">
        <v>166</v>
      </c>
      <c r="R4" s="118" t="s">
        <v>185</v>
      </c>
      <c r="S4" s="118" t="s">
        <v>186</v>
      </c>
      <c r="T4" s="119" t="s">
        <v>187</v>
      </c>
      <c r="U4" s="120" t="s">
        <v>189</v>
      </c>
      <c r="V4" s="118" t="s">
        <v>190</v>
      </c>
      <c r="W4" s="121" t="s">
        <v>181</v>
      </c>
      <c r="X4" s="122" t="s">
        <v>151</v>
      </c>
      <c r="Y4" s="122" t="s">
        <v>184</v>
      </c>
      <c r="Z4" s="121" t="s">
        <v>182</v>
      </c>
      <c r="AA4" s="123" t="s">
        <v>183</v>
      </c>
      <c r="AB4" s="108" t="s">
        <v>188</v>
      </c>
    </row>
    <row r="5" spans="1:28">
      <c r="A5" s="124"/>
      <c r="B5" s="125"/>
      <c r="C5" s="126"/>
      <c r="D5" s="126"/>
      <c r="E5" s="127"/>
      <c r="F5" s="127"/>
      <c r="G5" s="127"/>
      <c r="H5" s="127"/>
      <c r="I5" s="128"/>
      <c r="J5" s="125"/>
      <c r="K5" s="126"/>
      <c r="L5" s="126"/>
      <c r="M5" s="126"/>
      <c r="N5" s="129"/>
      <c r="O5" s="130"/>
      <c r="P5" s="117"/>
      <c r="Q5" s="131"/>
      <c r="R5" s="131"/>
      <c r="S5" s="131"/>
      <c r="T5" s="132"/>
      <c r="U5" s="117"/>
      <c r="V5" s="131"/>
      <c r="W5" s="122"/>
      <c r="X5" s="122"/>
      <c r="Y5" s="122"/>
      <c r="Z5" s="122"/>
      <c r="AA5" s="132"/>
      <c r="AB5" s="108"/>
    </row>
    <row r="6" spans="1:28">
      <c r="A6" s="133" t="s">
        <v>167</v>
      </c>
      <c r="B6" s="134">
        <v>41092</v>
      </c>
      <c r="C6" s="135">
        <v>2684</v>
      </c>
      <c r="D6" s="135">
        <v>187</v>
      </c>
      <c r="E6" s="135">
        <v>2210</v>
      </c>
      <c r="F6" s="135">
        <v>2183</v>
      </c>
      <c r="G6" s="135">
        <v>17</v>
      </c>
      <c r="H6" s="135">
        <v>10</v>
      </c>
      <c r="I6" s="136">
        <v>7.6923076923076927E-3</v>
      </c>
      <c r="J6" s="137">
        <v>0.81333830104321903</v>
      </c>
      <c r="K6" s="138">
        <v>0.24627421758569298</v>
      </c>
      <c r="L6" s="139">
        <v>381</v>
      </c>
      <c r="M6" s="139">
        <v>6</v>
      </c>
      <c r="N6" s="140">
        <v>0.89880000000000004</v>
      </c>
      <c r="O6" s="141">
        <v>237</v>
      </c>
      <c r="P6" s="142">
        <v>2530.7033491223356</v>
      </c>
      <c r="Q6" s="143">
        <v>0.87327501295892407</v>
      </c>
      <c r="R6" s="143"/>
      <c r="S6" s="143"/>
      <c r="T6" s="144">
        <v>43</v>
      </c>
      <c r="U6" s="145"/>
      <c r="V6" s="143"/>
      <c r="W6" s="146">
        <v>47</v>
      </c>
      <c r="X6" s="122">
        <v>12</v>
      </c>
      <c r="Y6" s="122">
        <v>59</v>
      </c>
      <c r="Z6" s="146"/>
      <c r="AA6" s="132">
        <v>47</v>
      </c>
      <c r="AB6" s="108"/>
    </row>
    <row r="7" spans="1:28">
      <c r="A7" s="133" t="s">
        <v>168</v>
      </c>
      <c r="B7" s="134">
        <v>41093</v>
      </c>
      <c r="C7" s="135">
        <v>2241</v>
      </c>
      <c r="D7" s="135">
        <v>137</v>
      </c>
      <c r="E7" s="135">
        <v>1842</v>
      </c>
      <c r="F7" s="135">
        <v>1837</v>
      </c>
      <c r="G7" s="135">
        <v>3</v>
      </c>
      <c r="H7" s="135">
        <v>2</v>
      </c>
      <c r="I7" s="136">
        <v>1.6286644951140066E-3</v>
      </c>
      <c r="J7" s="137">
        <v>0.77249789739276709</v>
      </c>
      <c r="K7" s="138">
        <v>0.22624053826745164</v>
      </c>
      <c r="L7" s="139">
        <v>420</v>
      </c>
      <c r="M7" s="139">
        <v>2</v>
      </c>
      <c r="N7" s="140">
        <v>0.80669999999999997</v>
      </c>
      <c r="O7" s="141">
        <v>129</v>
      </c>
      <c r="P7" s="142">
        <v>2483.5008694803232</v>
      </c>
      <c r="Q7" s="143">
        <v>0.74169492857292285</v>
      </c>
      <c r="R7" s="143"/>
      <c r="S7" s="143"/>
      <c r="T7" s="144">
        <v>43</v>
      </c>
      <c r="U7" s="147"/>
      <c r="V7" s="143"/>
      <c r="W7" s="146">
        <v>47</v>
      </c>
      <c r="X7" s="122">
        <v>12</v>
      </c>
      <c r="Y7" s="122">
        <v>59</v>
      </c>
      <c r="Z7" s="146"/>
      <c r="AA7" s="132">
        <v>47</v>
      </c>
      <c r="AB7" s="108"/>
    </row>
    <row r="8" spans="1:28">
      <c r="A8" s="133" t="s">
        <v>169</v>
      </c>
      <c r="B8" s="134">
        <v>41094</v>
      </c>
      <c r="C8" s="135"/>
      <c r="D8" s="135"/>
      <c r="E8" s="135">
        <v>0</v>
      </c>
      <c r="F8" s="135">
        <v>0</v>
      </c>
      <c r="G8" s="135">
        <v>0</v>
      </c>
      <c r="H8" s="135">
        <v>0</v>
      </c>
      <c r="I8" s="136" t="e">
        <v>#DIV/0!</v>
      </c>
      <c r="J8" s="137" t="s">
        <v>193</v>
      </c>
      <c r="K8" s="138" t="s">
        <v>193</v>
      </c>
      <c r="L8" s="139"/>
      <c r="M8" s="139"/>
      <c r="N8" s="140"/>
      <c r="O8" s="141"/>
      <c r="P8" s="148"/>
      <c r="Q8" s="143" t="s">
        <v>194</v>
      </c>
      <c r="R8" s="143"/>
      <c r="S8" s="143"/>
      <c r="T8" s="144">
        <v>43</v>
      </c>
      <c r="U8" s="147"/>
      <c r="V8" s="143"/>
      <c r="W8" s="146">
        <v>0</v>
      </c>
      <c r="X8" s="122">
        <v>0</v>
      </c>
      <c r="Y8" s="122">
        <v>0</v>
      </c>
      <c r="Z8" s="146"/>
      <c r="AA8" s="132">
        <v>0</v>
      </c>
      <c r="AB8" s="108"/>
    </row>
    <row r="9" spans="1:28">
      <c r="A9" s="133" t="s">
        <v>170</v>
      </c>
      <c r="B9" s="134">
        <v>41095</v>
      </c>
      <c r="C9" s="135">
        <v>2252</v>
      </c>
      <c r="D9" s="135">
        <v>140</v>
      </c>
      <c r="E9" s="135">
        <v>1830</v>
      </c>
      <c r="F9" s="135">
        <v>1820</v>
      </c>
      <c r="G9" s="135">
        <v>6</v>
      </c>
      <c r="H9" s="135">
        <v>4</v>
      </c>
      <c r="I9" s="136">
        <v>3.2786885245901639E-3</v>
      </c>
      <c r="J9" s="137">
        <v>0.76086956521739135</v>
      </c>
      <c r="K9" s="138">
        <v>0.23662207357859533</v>
      </c>
      <c r="L9" s="139">
        <v>400</v>
      </c>
      <c r="M9" s="139">
        <v>2</v>
      </c>
      <c r="N9" s="140">
        <v>0.79300000000000004</v>
      </c>
      <c r="O9" s="141">
        <v>193</v>
      </c>
      <c r="P9" s="142">
        <v>2570.6255936100924</v>
      </c>
      <c r="Q9" s="143">
        <v>0.71188896763064391</v>
      </c>
      <c r="R9" s="143"/>
      <c r="S9" s="143"/>
      <c r="T9" s="144">
        <v>43</v>
      </c>
      <c r="U9" s="147"/>
      <c r="V9" s="143"/>
      <c r="W9" s="146">
        <v>48</v>
      </c>
      <c r="X9" s="122">
        <v>13</v>
      </c>
      <c r="Y9" s="122">
        <v>61</v>
      </c>
      <c r="Z9" s="146"/>
      <c r="AA9" s="132">
        <v>48</v>
      </c>
      <c r="AB9" s="108"/>
    </row>
    <row r="10" spans="1:28">
      <c r="A10" s="133" t="s">
        <v>171</v>
      </c>
      <c r="B10" s="134">
        <v>41096</v>
      </c>
      <c r="C10" s="135">
        <v>1731</v>
      </c>
      <c r="D10" s="135">
        <v>150</v>
      </c>
      <c r="E10" s="135">
        <v>1484</v>
      </c>
      <c r="F10" s="135">
        <v>1462</v>
      </c>
      <c r="G10" s="135">
        <v>6</v>
      </c>
      <c r="H10" s="135">
        <v>16</v>
      </c>
      <c r="I10" s="136">
        <v>4.0431266846361188E-3</v>
      </c>
      <c r="J10" s="137">
        <v>0.7772461456671983</v>
      </c>
      <c r="K10" s="138">
        <v>0.21956406166932482</v>
      </c>
      <c r="L10" s="139">
        <v>398</v>
      </c>
      <c r="M10" s="139">
        <v>2</v>
      </c>
      <c r="N10" s="140">
        <v>0.82420000000000004</v>
      </c>
      <c r="O10" s="149">
        <v>130</v>
      </c>
      <c r="P10" s="142">
        <v>1765.4103740869318</v>
      </c>
      <c r="Q10" s="143">
        <v>0.84059775663634184</v>
      </c>
      <c r="R10" s="143"/>
      <c r="S10" s="143"/>
      <c r="T10" s="144">
        <v>43</v>
      </c>
      <c r="U10" s="147"/>
      <c r="V10" s="143"/>
      <c r="W10" s="146">
        <v>34</v>
      </c>
      <c r="X10" s="122">
        <v>9</v>
      </c>
      <c r="Y10" s="122">
        <v>43</v>
      </c>
      <c r="Z10" s="146"/>
      <c r="AA10" s="132">
        <v>34</v>
      </c>
      <c r="AB10" s="108"/>
    </row>
    <row r="11" spans="1:28" ht="24">
      <c r="A11" s="150"/>
      <c r="B11" s="151" t="s">
        <v>172</v>
      </c>
      <c r="C11" s="152">
        <v>2227</v>
      </c>
      <c r="D11" s="152">
        <v>153.5</v>
      </c>
      <c r="E11" s="152">
        <v>1841.5</v>
      </c>
      <c r="F11" s="152">
        <v>1825.5</v>
      </c>
      <c r="G11" s="152">
        <v>8</v>
      </c>
      <c r="H11" s="152">
        <v>8</v>
      </c>
      <c r="I11" s="153">
        <v>4.3442845506380667E-3</v>
      </c>
      <c r="J11" s="154">
        <v>0.76685570258349089</v>
      </c>
      <c r="K11" s="154">
        <v>0.22978365889519009</v>
      </c>
      <c r="L11" s="115">
        <v>398.95083538756506</v>
      </c>
      <c r="M11" s="155">
        <v>3.1958367570528621</v>
      </c>
      <c r="N11" s="113">
        <v>0.83067500000000005</v>
      </c>
      <c r="O11" s="156">
        <v>172.25</v>
      </c>
      <c r="P11" s="157"/>
      <c r="Q11" s="158"/>
      <c r="R11" s="158"/>
      <c r="S11" s="158"/>
      <c r="T11" s="159"/>
      <c r="U11" s="157"/>
      <c r="V11" s="158"/>
      <c r="W11" s="122"/>
      <c r="X11" s="122"/>
      <c r="Y11" s="122"/>
      <c r="Z11" s="122"/>
      <c r="AA11" s="132"/>
      <c r="AB11" s="108"/>
    </row>
    <row r="12" spans="1:28">
      <c r="A12" s="160"/>
      <c r="B12" s="161" t="s">
        <v>173</v>
      </c>
      <c r="C12" s="162">
        <v>8908</v>
      </c>
      <c r="D12" s="162">
        <v>614</v>
      </c>
      <c r="E12" s="162">
        <v>7366</v>
      </c>
      <c r="F12" s="162">
        <v>7302</v>
      </c>
      <c r="G12" s="162">
        <v>32</v>
      </c>
      <c r="H12" s="162">
        <v>32</v>
      </c>
      <c r="I12" s="163"/>
      <c r="J12" s="164"/>
      <c r="K12" s="164"/>
      <c r="L12" s="165"/>
      <c r="M12" s="165"/>
      <c r="N12" s="164"/>
      <c r="O12" s="166"/>
      <c r="P12" s="167">
        <v>9350.240186299683</v>
      </c>
      <c r="Q12" s="143">
        <v>0.78778724965727998</v>
      </c>
      <c r="R12" s="143"/>
      <c r="S12" s="143"/>
      <c r="T12" s="168"/>
      <c r="U12" s="147"/>
      <c r="V12" s="143"/>
      <c r="W12" s="122"/>
      <c r="X12" s="122"/>
      <c r="Y12" s="122"/>
      <c r="Z12" s="122"/>
      <c r="AA12" s="132"/>
      <c r="AB12" s="108"/>
    </row>
    <row r="13" spans="1:28">
      <c r="A13" s="133" t="s">
        <v>167</v>
      </c>
      <c r="B13" s="169">
        <v>41099</v>
      </c>
      <c r="C13" s="135">
        <v>2507</v>
      </c>
      <c r="D13" s="135">
        <v>152</v>
      </c>
      <c r="E13" s="135">
        <v>2050</v>
      </c>
      <c r="F13" s="135">
        <v>2029</v>
      </c>
      <c r="G13" s="135">
        <v>7</v>
      </c>
      <c r="H13" s="135">
        <v>13</v>
      </c>
      <c r="I13" s="136">
        <v>3.4146341463414634E-3</v>
      </c>
      <c r="J13" s="137">
        <v>0.76306882286573896</v>
      </c>
      <c r="K13" s="138">
        <v>0.23392252726588944</v>
      </c>
      <c r="L13" s="139">
        <v>378</v>
      </c>
      <c r="M13" s="139">
        <v>2</v>
      </c>
      <c r="N13" s="140">
        <v>0.85370000000000001</v>
      </c>
      <c r="O13" s="141">
        <v>145</v>
      </c>
      <c r="P13" s="170">
        <v>2936.3045779310387</v>
      </c>
      <c r="Q13" s="143">
        <v>0.69815645672713511</v>
      </c>
      <c r="R13" s="143"/>
      <c r="S13" s="143"/>
      <c r="T13" s="144">
        <v>43</v>
      </c>
      <c r="U13" s="147"/>
      <c r="V13" s="143"/>
      <c r="W13" s="146">
        <v>54</v>
      </c>
      <c r="X13" s="122">
        <v>14</v>
      </c>
      <c r="Y13" s="122">
        <v>68</v>
      </c>
      <c r="Z13" s="146"/>
      <c r="AA13" s="132">
        <v>54</v>
      </c>
      <c r="AB13" s="108"/>
    </row>
    <row r="14" spans="1:28">
      <c r="A14" s="133" t="s">
        <v>168</v>
      </c>
      <c r="B14" s="169">
        <v>41100</v>
      </c>
      <c r="C14" s="135">
        <v>2331</v>
      </c>
      <c r="D14" s="135">
        <v>142</v>
      </c>
      <c r="E14" s="135">
        <v>1937</v>
      </c>
      <c r="F14" s="135">
        <v>1929</v>
      </c>
      <c r="G14" s="135">
        <v>1</v>
      </c>
      <c r="H14" s="135">
        <v>7</v>
      </c>
      <c r="I14" s="136">
        <v>5.1626226122870422E-4</v>
      </c>
      <c r="J14" s="137">
        <v>0.78002426202992314</v>
      </c>
      <c r="K14" s="138">
        <v>0.21957137080469066</v>
      </c>
      <c r="L14" s="139">
        <v>393</v>
      </c>
      <c r="M14" s="139">
        <v>2</v>
      </c>
      <c r="N14" s="140">
        <v>0.81030000000000002</v>
      </c>
      <c r="O14" s="141">
        <v>129</v>
      </c>
      <c r="P14" s="170">
        <v>2523.5725888614388</v>
      </c>
      <c r="Q14" s="143">
        <v>0.76756262472874492</v>
      </c>
      <c r="R14" s="143"/>
      <c r="S14" s="143"/>
      <c r="T14" s="144">
        <v>43</v>
      </c>
      <c r="U14" s="147"/>
      <c r="V14" s="143"/>
      <c r="W14" s="146">
        <v>47</v>
      </c>
      <c r="X14" s="122">
        <v>12</v>
      </c>
      <c r="Y14" s="122">
        <v>59</v>
      </c>
      <c r="Z14" s="146"/>
      <c r="AA14" s="132">
        <v>47</v>
      </c>
      <c r="AB14" s="108"/>
    </row>
    <row r="15" spans="1:28">
      <c r="A15" s="133" t="s">
        <v>169</v>
      </c>
      <c r="B15" s="169">
        <v>41101</v>
      </c>
      <c r="C15" s="135"/>
      <c r="D15" s="135"/>
      <c r="E15" s="135">
        <v>0</v>
      </c>
      <c r="F15" s="135">
        <v>0</v>
      </c>
      <c r="G15" s="135">
        <v>0</v>
      </c>
      <c r="H15" s="135">
        <v>0</v>
      </c>
      <c r="I15" s="136" t="e">
        <v>#DIV/0!</v>
      </c>
      <c r="J15" s="137" t="s">
        <v>193</v>
      </c>
      <c r="K15" s="138" t="s">
        <v>193</v>
      </c>
      <c r="L15" s="139"/>
      <c r="M15" s="139"/>
      <c r="N15" s="140"/>
      <c r="O15" s="141"/>
      <c r="P15" s="170">
        <v>2307.3608546430814</v>
      </c>
      <c r="Q15" s="143" t="s">
        <v>194</v>
      </c>
      <c r="R15" s="143"/>
      <c r="S15" s="143"/>
      <c r="T15" s="144">
        <v>43</v>
      </c>
      <c r="U15" s="147"/>
      <c r="V15" s="143"/>
      <c r="W15" s="146">
        <v>44</v>
      </c>
      <c r="X15" s="122">
        <v>12</v>
      </c>
      <c r="Y15" s="122">
        <v>56</v>
      </c>
      <c r="Z15" s="146"/>
      <c r="AA15" s="132">
        <v>44</v>
      </c>
      <c r="AB15" s="108"/>
    </row>
    <row r="16" spans="1:28">
      <c r="A16" s="133" t="s">
        <v>170</v>
      </c>
      <c r="B16" s="169">
        <v>41102</v>
      </c>
      <c r="C16" s="135"/>
      <c r="D16" s="135"/>
      <c r="E16" s="135">
        <v>0</v>
      </c>
      <c r="F16" s="135">
        <v>0</v>
      </c>
      <c r="G16" s="135">
        <v>0</v>
      </c>
      <c r="H16" s="135">
        <v>0</v>
      </c>
      <c r="I16" s="136" t="e">
        <v>#DIV/0!</v>
      </c>
      <c r="J16" s="137" t="s">
        <v>193</v>
      </c>
      <c r="K16" s="138" t="s">
        <v>193</v>
      </c>
      <c r="L16" s="139"/>
      <c r="M16" s="139"/>
      <c r="N16" s="140"/>
      <c r="O16" s="141"/>
      <c r="P16" s="170">
        <v>2198.6827652819293</v>
      </c>
      <c r="Q16" s="143" t="s">
        <v>194</v>
      </c>
      <c r="R16" s="143"/>
      <c r="S16" s="143"/>
      <c r="T16" s="144">
        <v>43</v>
      </c>
      <c r="U16" s="147"/>
      <c r="V16" s="143"/>
      <c r="W16" s="146">
        <v>42</v>
      </c>
      <c r="X16" s="122">
        <v>11</v>
      </c>
      <c r="Y16" s="122">
        <v>53</v>
      </c>
      <c r="Z16" s="146"/>
      <c r="AA16" s="132">
        <v>42</v>
      </c>
      <c r="AB16" s="108"/>
    </row>
    <row r="17" spans="1:28">
      <c r="A17" s="133" t="s">
        <v>171</v>
      </c>
      <c r="B17" s="169">
        <v>41103</v>
      </c>
      <c r="C17" s="135"/>
      <c r="D17" s="135"/>
      <c r="E17" s="135">
        <v>0</v>
      </c>
      <c r="F17" s="135">
        <v>0</v>
      </c>
      <c r="G17" s="135">
        <v>0</v>
      </c>
      <c r="H17" s="135">
        <v>0</v>
      </c>
      <c r="I17" s="136" t="e">
        <v>#DIV/0!</v>
      </c>
      <c r="J17" s="137" t="s">
        <v>193</v>
      </c>
      <c r="K17" s="138" t="s">
        <v>193</v>
      </c>
      <c r="L17" s="139"/>
      <c r="M17" s="139"/>
      <c r="N17" s="140"/>
      <c r="O17" s="149"/>
      <c r="P17" s="170">
        <v>1840.2692768541444</v>
      </c>
      <c r="Q17" s="143" t="s">
        <v>194</v>
      </c>
      <c r="R17" s="131"/>
      <c r="S17" s="131"/>
      <c r="T17" s="144">
        <v>43</v>
      </c>
      <c r="U17" s="117"/>
      <c r="V17" s="131"/>
      <c r="W17" s="146">
        <v>35</v>
      </c>
      <c r="X17" s="122">
        <v>9</v>
      </c>
      <c r="Y17" s="122">
        <v>44</v>
      </c>
      <c r="Z17" s="146"/>
      <c r="AA17" s="132">
        <v>35</v>
      </c>
      <c r="AB17" s="108"/>
    </row>
    <row r="18" spans="1:28" ht="24">
      <c r="A18" s="160"/>
      <c r="B18" s="161" t="s">
        <v>172</v>
      </c>
      <c r="C18" s="162">
        <v>2419</v>
      </c>
      <c r="D18" s="162">
        <v>147</v>
      </c>
      <c r="E18" s="162">
        <v>1993.5</v>
      </c>
      <c r="F18" s="162">
        <v>1979</v>
      </c>
      <c r="G18" s="162">
        <v>4</v>
      </c>
      <c r="H18" s="162">
        <v>10</v>
      </c>
      <c r="I18" s="154">
        <v>2.0065211938801101E-3</v>
      </c>
      <c r="J18" s="154">
        <v>0.77123928293063138</v>
      </c>
      <c r="K18" s="154">
        <v>0.22700701480904131</v>
      </c>
      <c r="L18" s="115">
        <v>385.31051035876703</v>
      </c>
      <c r="M18" s="115">
        <v>2</v>
      </c>
      <c r="N18" s="113">
        <v>0.83200000000000007</v>
      </c>
      <c r="O18" s="156">
        <v>137</v>
      </c>
      <c r="P18" s="157"/>
      <c r="Q18" s="158"/>
      <c r="R18" s="158"/>
      <c r="S18" s="158"/>
      <c r="T18" s="159"/>
      <c r="U18" s="157"/>
      <c r="V18" s="158"/>
      <c r="W18" s="122"/>
      <c r="X18" s="122"/>
      <c r="Y18" s="122"/>
      <c r="Z18" s="122"/>
      <c r="AA18" s="132"/>
      <c r="AB18" s="108"/>
    </row>
    <row r="19" spans="1:28">
      <c r="A19" s="160"/>
      <c r="B19" s="161" t="s">
        <v>173</v>
      </c>
      <c r="C19" s="162">
        <v>4838</v>
      </c>
      <c r="D19" s="162">
        <v>294</v>
      </c>
      <c r="E19" s="162">
        <v>3987</v>
      </c>
      <c r="F19" s="162">
        <v>3958</v>
      </c>
      <c r="G19" s="162">
        <v>8</v>
      </c>
      <c r="H19" s="162">
        <v>20</v>
      </c>
      <c r="I19" s="163"/>
      <c r="J19" s="164"/>
      <c r="K19" s="164"/>
      <c r="L19" s="171"/>
      <c r="M19" s="171"/>
      <c r="N19" s="164"/>
      <c r="O19" s="166"/>
      <c r="P19" s="167">
        <v>11806.190063571632</v>
      </c>
      <c r="Q19" s="143">
        <v>0.3377042025015346</v>
      </c>
      <c r="R19" s="143"/>
      <c r="S19" s="143"/>
      <c r="T19" s="168"/>
      <c r="U19" s="147"/>
      <c r="V19" s="143"/>
      <c r="W19" s="122"/>
      <c r="X19" s="122"/>
      <c r="Y19" s="122"/>
      <c r="Z19" s="122"/>
      <c r="AA19" s="132"/>
      <c r="AB19" s="108"/>
    </row>
    <row r="20" spans="1:28">
      <c r="A20" s="133" t="s">
        <v>167</v>
      </c>
      <c r="B20" s="172">
        <v>41106</v>
      </c>
      <c r="C20" s="135"/>
      <c r="D20" s="135"/>
      <c r="E20" s="135">
        <v>0</v>
      </c>
      <c r="F20" s="135">
        <v>0</v>
      </c>
      <c r="G20" s="135">
        <v>0</v>
      </c>
      <c r="H20" s="135">
        <v>0</v>
      </c>
      <c r="I20" s="136" t="e">
        <v>#DIV/0!</v>
      </c>
      <c r="J20" s="137" t="s">
        <v>193</v>
      </c>
      <c r="K20" s="138" t="s">
        <v>193</v>
      </c>
      <c r="L20" s="139"/>
      <c r="M20" s="139"/>
      <c r="N20" s="140"/>
      <c r="O20" s="141"/>
      <c r="P20" s="142">
        <v>2609.6198716495728</v>
      </c>
      <c r="Q20" s="143" t="s">
        <v>194</v>
      </c>
      <c r="R20" s="143"/>
      <c r="S20" s="143"/>
      <c r="T20" s="144">
        <v>43</v>
      </c>
      <c r="U20" s="147"/>
      <c r="V20" s="143"/>
      <c r="W20" s="146">
        <v>49</v>
      </c>
      <c r="X20" s="122">
        <v>13</v>
      </c>
      <c r="Y20" s="122">
        <v>62</v>
      </c>
      <c r="Z20" s="146"/>
      <c r="AA20" s="132">
        <v>49</v>
      </c>
      <c r="AB20" s="108"/>
    </row>
    <row r="21" spans="1:28">
      <c r="A21" s="133" t="s">
        <v>168</v>
      </c>
      <c r="B21" s="172">
        <v>41107</v>
      </c>
      <c r="C21" s="135"/>
      <c r="D21" s="135"/>
      <c r="E21" s="135">
        <v>0</v>
      </c>
      <c r="F21" s="135">
        <v>0</v>
      </c>
      <c r="G21" s="135">
        <v>0</v>
      </c>
      <c r="H21" s="135">
        <v>0</v>
      </c>
      <c r="I21" s="136" t="e">
        <v>#DIV/0!</v>
      </c>
      <c r="J21" s="137" t="s">
        <v>193</v>
      </c>
      <c r="K21" s="138" t="s">
        <v>193</v>
      </c>
      <c r="L21" s="139"/>
      <c r="M21" s="139"/>
      <c r="N21" s="140"/>
      <c r="O21" s="141"/>
      <c r="P21" s="142">
        <v>2467.2222023063896</v>
      </c>
      <c r="Q21" s="143" t="s">
        <v>194</v>
      </c>
      <c r="R21" s="143"/>
      <c r="S21" s="143"/>
      <c r="T21" s="144">
        <v>43</v>
      </c>
      <c r="U21" s="147"/>
      <c r="V21" s="143"/>
      <c r="W21" s="146">
        <v>46</v>
      </c>
      <c r="X21" s="122">
        <v>12</v>
      </c>
      <c r="Y21" s="122">
        <v>58</v>
      </c>
      <c r="Z21" s="146"/>
      <c r="AA21" s="132">
        <v>46</v>
      </c>
      <c r="AB21" s="108"/>
    </row>
    <row r="22" spans="1:28">
      <c r="A22" s="133" t="s">
        <v>169</v>
      </c>
      <c r="B22" s="172">
        <v>41108</v>
      </c>
      <c r="C22" s="135"/>
      <c r="D22" s="135"/>
      <c r="E22" s="135">
        <v>0</v>
      </c>
      <c r="F22" s="135">
        <v>0</v>
      </c>
      <c r="G22" s="135">
        <v>0</v>
      </c>
      <c r="H22" s="135">
        <v>0</v>
      </c>
      <c r="I22" s="136" t="e">
        <v>#DIV/0!</v>
      </c>
      <c r="J22" s="137" t="s">
        <v>193</v>
      </c>
      <c r="K22" s="138" t="s">
        <v>193</v>
      </c>
      <c r="L22" s="139"/>
      <c r="M22" s="139"/>
      <c r="N22" s="140"/>
      <c r="O22" s="141"/>
      <c r="P22" s="142">
        <v>2273.1812058736195</v>
      </c>
      <c r="Q22" s="143" t="s">
        <v>194</v>
      </c>
      <c r="R22" s="143"/>
      <c r="S22" s="143"/>
      <c r="T22" s="144">
        <v>43</v>
      </c>
      <c r="U22" s="147"/>
      <c r="V22" s="143"/>
      <c r="W22" s="146">
        <v>43</v>
      </c>
      <c r="X22" s="122">
        <v>11</v>
      </c>
      <c r="Y22" s="122">
        <v>54</v>
      </c>
      <c r="Z22" s="146"/>
      <c r="AA22" s="132">
        <v>43</v>
      </c>
      <c r="AB22" s="108"/>
    </row>
    <row r="23" spans="1:28">
      <c r="A23" s="133" t="s">
        <v>170</v>
      </c>
      <c r="B23" s="172">
        <v>41109</v>
      </c>
      <c r="C23" s="135"/>
      <c r="D23" s="135"/>
      <c r="E23" s="135">
        <v>0</v>
      </c>
      <c r="F23" s="135">
        <v>0</v>
      </c>
      <c r="G23" s="135">
        <v>0</v>
      </c>
      <c r="H23" s="135">
        <v>0</v>
      </c>
      <c r="I23" s="136" t="e">
        <v>#DIV/0!</v>
      </c>
      <c r="J23" s="137" t="s">
        <v>193</v>
      </c>
      <c r="K23" s="138" t="s">
        <v>193</v>
      </c>
      <c r="L23" s="139"/>
      <c r="M23" s="139"/>
      <c r="N23" s="140"/>
      <c r="O23" s="141"/>
      <c r="P23" s="142">
        <v>1992.7647557374885</v>
      </c>
      <c r="Q23" s="143" t="s">
        <v>194</v>
      </c>
      <c r="R23" s="143"/>
      <c r="S23" s="143"/>
      <c r="T23" s="144">
        <v>43</v>
      </c>
      <c r="U23" s="147"/>
      <c r="V23" s="143"/>
      <c r="W23" s="146">
        <v>38</v>
      </c>
      <c r="X23" s="122">
        <v>10</v>
      </c>
      <c r="Y23" s="122">
        <v>48</v>
      </c>
      <c r="Z23" s="146"/>
      <c r="AA23" s="132">
        <v>38</v>
      </c>
      <c r="AB23" s="108"/>
    </row>
    <row r="24" spans="1:28">
      <c r="A24" s="133" t="s">
        <v>171</v>
      </c>
      <c r="B24" s="172">
        <v>41110</v>
      </c>
      <c r="C24" s="135"/>
      <c r="D24" s="135"/>
      <c r="E24" s="135">
        <v>0</v>
      </c>
      <c r="F24" s="135">
        <v>0</v>
      </c>
      <c r="G24" s="135">
        <v>0</v>
      </c>
      <c r="H24" s="135">
        <v>0</v>
      </c>
      <c r="I24" s="136" t="e">
        <v>#DIV/0!</v>
      </c>
      <c r="J24" s="137" t="s">
        <v>193</v>
      </c>
      <c r="K24" s="138" t="s">
        <v>193</v>
      </c>
      <c r="L24" s="139"/>
      <c r="M24" s="139"/>
      <c r="N24" s="140"/>
      <c r="O24" s="149"/>
      <c r="P24" s="142">
        <v>1691.3338337375742</v>
      </c>
      <c r="Q24" s="143" t="s">
        <v>194</v>
      </c>
      <c r="R24" s="131"/>
      <c r="S24" s="131"/>
      <c r="T24" s="144">
        <v>43</v>
      </c>
      <c r="U24" s="117"/>
      <c r="V24" s="131"/>
      <c r="W24" s="146">
        <v>33</v>
      </c>
      <c r="X24" s="122">
        <v>9</v>
      </c>
      <c r="Y24" s="122">
        <v>42</v>
      </c>
      <c r="Z24" s="146"/>
      <c r="AA24" s="132">
        <v>33</v>
      </c>
      <c r="AB24" s="108"/>
    </row>
    <row r="25" spans="1:28" ht="24">
      <c r="A25" s="160"/>
      <c r="B25" s="161" t="s">
        <v>172</v>
      </c>
      <c r="C25" s="162" t="s">
        <v>193</v>
      </c>
      <c r="D25" s="162" t="s">
        <v>193</v>
      </c>
      <c r="E25" s="162" t="s">
        <v>193</v>
      </c>
      <c r="F25" s="162" t="s">
        <v>193</v>
      </c>
      <c r="G25" s="162" t="s">
        <v>193</v>
      </c>
      <c r="H25" s="162" t="s">
        <v>193</v>
      </c>
      <c r="I25" s="154" t="e">
        <v>#DIV/0!</v>
      </c>
      <c r="J25" s="154" t="e">
        <v>#DIV/0!</v>
      </c>
      <c r="K25" s="154" t="s">
        <v>193</v>
      </c>
      <c r="L25" s="115" t="s">
        <v>193</v>
      </c>
      <c r="M25" s="115" t="s">
        <v>193</v>
      </c>
      <c r="N25" s="113" t="s">
        <v>193</v>
      </c>
      <c r="O25" s="156" t="s">
        <v>193</v>
      </c>
      <c r="P25" s="157"/>
      <c r="Q25" s="158"/>
      <c r="R25" s="158"/>
      <c r="S25" s="158"/>
      <c r="T25" s="159"/>
      <c r="U25" s="157"/>
      <c r="V25" s="158"/>
      <c r="W25" s="122"/>
      <c r="X25" s="122"/>
      <c r="Y25" s="122"/>
      <c r="Z25" s="122"/>
      <c r="AA25" s="132"/>
      <c r="AB25" s="108"/>
    </row>
    <row r="26" spans="1:28">
      <c r="A26" s="160"/>
      <c r="B26" s="161" t="s">
        <v>173</v>
      </c>
      <c r="C26" s="162">
        <v>0</v>
      </c>
      <c r="D26" s="162">
        <v>0</v>
      </c>
      <c r="E26" s="162">
        <v>0</v>
      </c>
      <c r="F26" s="162">
        <v>0</v>
      </c>
      <c r="G26" s="162">
        <v>0</v>
      </c>
      <c r="H26" s="162">
        <v>0</v>
      </c>
      <c r="I26" s="163"/>
      <c r="J26" s="164"/>
      <c r="K26" s="164"/>
      <c r="L26" s="171"/>
      <c r="M26" s="171"/>
      <c r="N26" s="164"/>
      <c r="O26" s="166"/>
      <c r="P26" s="167">
        <v>11034.121869304645</v>
      </c>
      <c r="Q26" s="143">
        <v>0</v>
      </c>
      <c r="R26" s="143"/>
      <c r="S26" s="143"/>
      <c r="T26" s="168"/>
      <c r="U26" s="147"/>
      <c r="V26" s="143"/>
      <c r="W26" s="122"/>
      <c r="X26" s="122"/>
      <c r="Y26" s="122"/>
      <c r="Z26" s="122"/>
      <c r="AA26" s="132"/>
      <c r="AB26" s="108"/>
    </row>
    <row r="27" spans="1:28">
      <c r="A27" s="133" t="s">
        <v>167</v>
      </c>
      <c r="B27" s="173">
        <v>41113</v>
      </c>
      <c r="C27" s="135"/>
      <c r="D27" s="135"/>
      <c r="E27" s="135">
        <v>0</v>
      </c>
      <c r="F27" s="135">
        <v>0</v>
      </c>
      <c r="G27" s="135">
        <v>0</v>
      </c>
      <c r="H27" s="135">
        <v>0</v>
      </c>
      <c r="I27" s="136" t="e">
        <v>#DIV/0!</v>
      </c>
      <c r="J27" s="137" t="s">
        <v>193</v>
      </c>
      <c r="K27" s="138" t="s">
        <v>193</v>
      </c>
      <c r="L27" s="139"/>
      <c r="M27" s="139"/>
      <c r="N27" s="140"/>
      <c r="O27" s="141"/>
      <c r="P27" s="170">
        <v>2665.3983064389263</v>
      </c>
      <c r="Q27" s="143" t="s">
        <v>194</v>
      </c>
      <c r="R27" s="174"/>
      <c r="S27" s="174"/>
      <c r="T27" s="144">
        <v>43</v>
      </c>
      <c r="U27" s="175"/>
      <c r="V27" s="174"/>
      <c r="W27" s="146">
        <v>50</v>
      </c>
      <c r="X27" s="122">
        <v>13</v>
      </c>
      <c r="Y27" s="122">
        <v>63</v>
      </c>
      <c r="Z27" s="146"/>
      <c r="AA27" s="132">
        <v>50</v>
      </c>
      <c r="AB27" s="108"/>
    </row>
    <row r="28" spans="1:28">
      <c r="A28" s="133" t="s">
        <v>168</v>
      </c>
      <c r="B28" s="173">
        <v>41114</v>
      </c>
      <c r="C28" s="135"/>
      <c r="D28" s="135"/>
      <c r="E28" s="135">
        <v>0</v>
      </c>
      <c r="F28" s="135">
        <v>0</v>
      </c>
      <c r="G28" s="135">
        <v>0</v>
      </c>
      <c r="H28" s="135">
        <v>0</v>
      </c>
      <c r="I28" s="136" t="e">
        <v>#DIV/0!</v>
      </c>
      <c r="J28" s="137" t="s">
        <v>193</v>
      </c>
      <c r="K28" s="138" t="s">
        <v>193</v>
      </c>
      <c r="L28" s="139"/>
      <c r="M28" s="139"/>
      <c r="N28" s="140"/>
      <c r="O28" s="141"/>
      <c r="P28" s="170">
        <v>2338.3591741947503</v>
      </c>
      <c r="Q28" s="143" t="s">
        <v>194</v>
      </c>
      <c r="R28" s="131"/>
      <c r="S28" s="131"/>
      <c r="T28" s="144">
        <v>43</v>
      </c>
      <c r="U28" s="117"/>
      <c r="V28" s="131"/>
      <c r="W28" s="146">
        <v>44</v>
      </c>
      <c r="X28" s="122">
        <v>12</v>
      </c>
      <c r="Y28" s="122">
        <v>56</v>
      </c>
      <c r="Z28" s="146"/>
      <c r="AA28" s="132">
        <v>44</v>
      </c>
      <c r="AB28" s="108"/>
    </row>
    <row r="29" spans="1:28">
      <c r="A29" s="133" t="s">
        <v>169</v>
      </c>
      <c r="B29" s="173">
        <v>41115</v>
      </c>
      <c r="C29" s="135"/>
      <c r="D29" s="135"/>
      <c r="E29" s="135">
        <v>0</v>
      </c>
      <c r="F29" s="135">
        <v>0</v>
      </c>
      <c r="G29" s="135">
        <v>0</v>
      </c>
      <c r="H29" s="135">
        <v>0</v>
      </c>
      <c r="I29" s="136" t="e">
        <v>#DIV/0!</v>
      </c>
      <c r="J29" s="137" t="s">
        <v>193</v>
      </c>
      <c r="K29" s="138" t="s">
        <v>193</v>
      </c>
      <c r="L29" s="139"/>
      <c r="M29" s="139"/>
      <c r="N29" s="140"/>
      <c r="O29" s="141"/>
      <c r="P29" s="170">
        <v>2154.6414098276096</v>
      </c>
      <c r="Q29" s="143" t="s">
        <v>194</v>
      </c>
      <c r="R29" s="131"/>
      <c r="S29" s="131"/>
      <c r="T29" s="144">
        <v>43</v>
      </c>
      <c r="U29" s="117"/>
      <c r="V29" s="131"/>
      <c r="W29" s="146">
        <v>41</v>
      </c>
      <c r="X29" s="122">
        <v>11</v>
      </c>
      <c r="Y29" s="122">
        <v>52</v>
      </c>
      <c r="Z29" s="146"/>
      <c r="AA29" s="132">
        <v>41</v>
      </c>
      <c r="AB29" s="108"/>
    </row>
    <row r="30" spans="1:28">
      <c r="A30" s="133" t="s">
        <v>170</v>
      </c>
      <c r="B30" s="173">
        <v>41116</v>
      </c>
      <c r="C30" s="135"/>
      <c r="D30" s="135"/>
      <c r="E30" s="135">
        <v>0</v>
      </c>
      <c r="F30" s="135">
        <v>0</v>
      </c>
      <c r="G30" s="135">
        <v>0</v>
      </c>
      <c r="H30" s="135">
        <v>0</v>
      </c>
      <c r="I30" s="136" t="e">
        <v>#DIV/0!</v>
      </c>
      <c r="J30" s="137" t="s">
        <v>193</v>
      </c>
      <c r="K30" s="138" t="s">
        <v>193</v>
      </c>
      <c r="L30" s="139"/>
      <c r="M30" s="139"/>
      <c r="N30" s="140"/>
      <c r="O30" s="141"/>
      <c r="P30" s="176">
        <v>1964.7118561457844</v>
      </c>
      <c r="Q30" s="143" t="s">
        <v>194</v>
      </c>
      <c r="R30" s="131"/>
      <c r="S30" s="131"/>
      <c r="T30" s="144">
        <v>43</v>
      </c>
      <c r="U30" s="117"/>
      <c r="V30" s="131"/>
      <c r="W30" s="146">
        <v>38</v>
      </c>
      <c r="X30" s="122">
        <v>10</v>
      </c>
      <c r="Y30" s="122">
        <v>48</v>
      </c>
      <c r="Z30" s="146"/>
      <c r="AA30" s="132">
        <v>38</v>
      </c>
      <c r="AB30" s="108"/>
    </row>
    <row r="31" spans="1:28">
      <c r="A31" s="133" t="s">
        <v>171</v>
      </c>
      <c r="B31" s="173">
        <v>41117</v>
      </c>
      <c r="C31" s="135"/>
      <c r="D31" s="135"/>
      <c r="E31" s="135">
        <v>0</v>
      </c>
      <c r="F31" s="135">
        <v>0</v>
      </c>
      <c r="G31" s="135">
        <v>0</v>
      </c>
      <c r="H31" s="135">
        <v>0</v>
      </c>
      <c r="I31" s="136" t="e">
        <v>#DIV/0!</v>
      </c>
      <c r="J31" s="137" t="s">
        <v>193</v>
      </c>
      <c r="K31" s="138" t="s">
        <v>193</v>
      </c>
      <c r="L31" s="139"/>
      <c r="M31" s="139"/>
      <c r="N31" s="140"/>
      <c r="O31" s="149"/>
      <c r="P31" s="170">
        <v>1641.2041047142418</v>
      </c>
      <c r="Q31" s="143" t="s">
        <v>194</v>
      </c>
      <c r="R31" s="131"/>
      <c r="S31" s="131"/>
      <c r="T31" s="144">
        <v>43</v>
      </c>
      <c r="U31" s="117"/>
      <c r="V31" s="131"/>
      <c r="W31" s="146">
        <v>32</v>
      </c>
      <c r="X31" s="122">
        <v>9</v>
      </c>
      <c r="Y31" s="122">
        <v>41</v>
      </c>
      <c r="Z31" s="146"/>
      <c r="AA31" s="132">
        <v>32</v>
      </c>
      <c r="AB31" s="108"/>
    </row>
    <row r="32" spans="1:28" ht="24">
      <c r="A32" s="160"/>
      <c r="B32" s="161" t="s">
        <v>172</v>
      </c>
      <c r="C32" s="162" t="s">
        <v>193</v>
      </c>
      <c r="D32" s="162" t="s">
        <v>193</v>
      </c>
      <c r="E32" s="162" t="s">
        <v>193</v>
      </c>
      <c r="F32" s="162" t="s">
        <v>193</v>
      </c>
      <c r="G32" s="162" t="s">
        <v>193</v>
      </c>
      <c r="H32" s="162" t="s">
        <v>193</v>
      </c>
      <c r="I32" s="154" t="e">
        <v>#DIV/0!</v>
      </c>
      <c r="J32" s="154" t="e">
        <v>#DIV/0!</v>
      </c>
      <c r="K32" s="154" t="s">
        <v>193</v>
      </c>
      <c r="L32" s="115" t="s">
        <v>193</v>
      </c>
      <c r="M32" s="115" t="s">
        <v>193</v>
      </c>
      <c r="N32" s="113" t="s">
        <v>193</v>
      </c>
      <c r="O32" s="156" t="s">
        <v>193</v>
      </c>
      <c r="P32" s="157"/>
      <c r="Q32" s="158"/>
      <c r="R32" s="158"/>
      <c r="S32" s="158"/>
      <c r="T32" s="159"/>
      <c r="U32" s="157"/>
      <c r="V32" s="158"/>
      <c r="W32" s="122"/>
      <c r="X32" s="122"/>
      <c r="Y32" s="122"/>
      <c r="Z32" s="122"/>
      <c r="AA32" s="132"/>
      <c r="AB32" s="108"/>
    </row>
    <row r="33" spans="1:28">
      <c r="A33" s="160"/>
      <c r="B33" s="161" t="s">
        <v>173</v>
      </c>
      <c r="C33" s="162">
        <v>0</v>
      </c>
      <c r="D33" s="162">
        <v>0</v>
      </c>
      <c r="E33" s="162">
        <v>0</v>
      </c>
      <c r="F33" s="162">
        <v>0</v>
      </c>
      <c r="G33" s="162">
        <v>0</v>
      </c>
      <c r="H33" s="162">
        <v>0</v>
      </c>
      <c r="I33" s="163"/>
      <c r="J33" s="164"/>
      <c r="K33" s="164"/>
      <c r="L33" s="171"/>
      <c r="M33" s="171"/>
      <c r="N33" s="164" t="s">
        <v>174</v>
      </c>
      <c r="O33" s="166"/>
      <c r="P33" s="157"/>
      <c r="Q33" s="158"/>
      <c r="R33" s="158"/>
      <c r="S33" s="158"/>
      <c r="T33" s="159"/>
      <c r="U33" s="157"/>
      <c r="V33" s="158"/>
      <c r="W33" s="122"/>
      <c r="X33" s="122"/>
      <c r="Y33" s="122"/>
      <c r="Z33" s="122"/>
      <c r="AA33" s="132"/>
      <c r="AB33" s="108"/>
    </row>
    <row r="34" spans="1:28">
      <c r="A34" s="133" t="s">
        <v>167</v>
      </c>
      <c r="B34" s="169">
        <v>41120</v>
      </c>
      <c r="C34" s="135"/>
      <c r="D34" s="135"/>
      <c r="E34" s="135">
        <v>0</v>
      </c>
      <c r="F34" s="135">
        <v>0</v>
      </c>
      <c r="G34" s="135">
        <v>0</v>
      </c>
      <c r="H34" s="135">
        <v>0</v>
      </c>
      <c r="I34" s="136" t="e">
        <v>#DIV/0!</v>
      </c>
      <c r="J34" s="137" t="s">
        <v>193</v>
      </c>
      <c r="K34" s="138" t="s">
        <v>193</v>
      </c>
      <c r="L34" s="139"/>
      <c r="M34" s="139"/>
      <c r="N34" s="140"/>
      <c r="O34" s="141"/>
      <c r="P34" s="142">
        <v>2683.0189655415747</v>
      </c>
      <c r="Q34" s="143" t="s">
        <v>194</v>
      </c>
      <c r="R34" s="131"/>
      <c r="S34" s="131"/>
      <c r="T34" s="144">
        <v>43</v>
      </c>
      <c r="U34" s="117"/>
      <c r="V34" s="131"/>
      <c r="W34" s="146">
        <v>50</v>
      </c>
      <c r="X34" s="122">
        <v>13</v>
      </c>
      <c r="Y34" s="122">
        <v>63</v>
      </c>
      <c r="Z34" s="146"/>
      <c r="AA34" s="132">
        <v>50</v>
      </c>
      <c r="AB34" s="108"/>
    </row>
    <row r="35" spans="1:28">
      <c r="A35" s="133" t="s">
        <v>168</v>
      </c>
      <c r="B35" s="169">
        <v>41121</v>
      </c>
      <c r="C35" s="135"/>
      <c r="D35" s="135"/>
      <c r="E35" s="135">
        <v>0</v>
      </c>
      <c r="F35" s="135">
        <v>0</v>
      </c>
      <c r="G35" s="135">
        <v>0</v>
      </c>
      <c r="H35" s="135">
        <v>0</v>
      </c>
      <c r="I35" s="136" t="e">
        <v>#DIV/0!</v>
      </c>
      <c r="J35" s="137" t="s">
        <v>193</v>
      </c>
      <c r="K35" s="138" t="s">
        <v>193</v>
      </c>
      <c r="L35" s="139"/>
      <c r="M35" s="139"/>
      <c r="N35" s="140"/>
      <c r="O35" s="141"/>
      <c r="P35" s="142">
        <v>2466.8558669537283</v>
      </c>
      <c r="Q35" s="143" t="s">
        <v>194</v>
      </c>
      <c r="R35" s="131"/>
      <c r="S35" s="131"/>
      <c r="T35" s="144">
        <v>43</v>
      </c>
      <c r="U35" s="117"/>
      <c r="V35" s="131"/>
      <c r="W35" s="146">
        <v>46</v>
      </c>
      <c r="X35" s="122">
        <v>12</v>
      </c>
      <c r="Y35" s="122">
        <v>58</v>
      </c>
      <c r="Z35" s="146"/>
      <c r="AA35" s="132">
        <v>46</v>
      </c>
      <c r="AB35" s="108"/>
    </row>
    <row r="36" spans="1:28">
      <c r="A36" s="133" t="s">
        <v>169</v>
      </c>
      <c r="B36" s="169"/>
      <c r="C36" s="135"/>
      <c r="D36" s="135"/>
      <c r="E36" s="135">
        <v>0</v>
      </c>
      <c r="F36" s="135">
        <v>0</v>
      </c>
      <c r="G36" s="135">
        <v>0</v>
      </c>
      <c r="H36" s="135">
        <v>0</v>
      </c>
      <c r="I36" s="136" t="e">
        <v>#DIV/0!</v>
      </c>
      <c r="J36" s="137" t="s">
        <v>193</v>
      </c>
      <c r="K36" s="138" t="s">
        <v>193</v>
      </c>
      <c r="L36" s="139"/>
      <c r="M36" s="139"/>
      <c r="N36" s="140"/>
      <c r="O36" s="141"/>
      <c r="P36" s="117"/>
      <c r="Q36" s="143" t="s">
        <v>194</v>
      </c>
      <c r="R36" s="131"/>
      <c r="S36" s="131"/>
      <c r="T36" s="144">
        <v>43</v>
      </c>
      <c r="U36" s="117"/>
      <c r="V36" s="131"/>
      <c r="W36" s="146">
        <v>0</v>
      </c>
      <c r="X36" s="122">
        <v>0</v>
      </c>
      <c r="Y36" s="122">
        <v>0</v>
      </c>
      <c r="Z36" s="146"/>
      <c r="AA36" s="132">
        <v>0</v>
      </c>
      <c r="AB36" s="108"/>
    </row>
    <row r="37" spans="1:28">
      <c r="A37" s="133" t="s">
        <v>170</v>
      </c>
      <c r="B37" s="169"/>
      <c r="C37" s="135"/>
      <c r="D37" s="135"/>
      <c r="E37" s="135">
        <v>0</v>
      </c>
      <c r="F37" s="135">
        <v>0</v>
      </c>
      <c r="G37" s="135">
        <v>0</v>
      </c>
      <c r="H37" s="135">
        <v>0</v>
      </c>
      <c r="I37" s="136" t="e">
        <v>#DIV/0!</v>
      </c>
      <c r="J37" s="137" t="s">
        <v>193</v>
      </c>
      <c r="K37" s="138" t="s">
        <v>193</v>
      </c>
      <c r="L37" s="139"/>
      <c r="M37" s="139"/>
      <c r="N37" s="140"/>
      <c r="O37" s="141"/>
      <c r="P37" s="117"/>
      <c r="Q37" s="143" t="s">
        <v>194</v>
      </c>
      <c r="R37" s="131"/>
      <c r="S37" s="131"/>
      <c r="T37" s="144">
        <v>43</v>
      </c>
      <c r="U37" s="117"/>
      <c r="V37" s="131"/>
      <c r="W37" s="146">
        <v>0</v>
      </c>
      <c r="X37" s="122">
        <v>0</v>
      </c>
      <c r="Y37" s="122">
        <v>0</v>
      </c>
      <c r="Z37" s="146"/>
      <c r="AA37" s="132">
        <v>0</v>
      </c>
      <c r="AB37" s="108"/>
    </row>
    <row r="38" spans="1:28">
      <c r="A38" s="133" t="s">
        <v>171</v>
      </c>
      <c r="B38" s="169"/>
      <c r="C38" s="135"/>
      <c r="D38" s="135"/>
      <c r="E38" s="135">
        <v>0</v>
      </c>
      <c r="F38" s="135">
        <v>0</v>
      </c>
      <c r="G38" s="135">
        <v>0</v>
      </c>
      <c r="H38" s="135">
        <v>0</v>
      </c>
      <c r="I38" s="136" t="e">
        <v>#DIV/0!</v>
      </c>
      <c r="J38" s="137" t="s">
        <v>193</v>
      </c>
      <c r="K38" s="138" t="s">
        <v>193</v>
      </c>
      <c r="L38" s="139"/>
      <c r="M38" s="139"/>
      <c r="N38" s="140"/>
      <c r="O38" s="149"/>
      <c r="P38" s="117"/>
      <c r="Q38" s="143" t="s">
        <v>194</v>
      </c>
      <c r="R38" s="131"/>
      <c r="S38" s="131"/>
      <c r="T38" s="144">
        <v>43</v>
      </c>
      <c r="U38" s="117"/>
      <c r="V38" s="131"/>
      <c r="W38" s="146">
        <v>0</v>
      </c>
      <c r="X38" s="122">
        <v>0</v>
      </c>
      <c r="Y38" s="122">
        <v>0</v>
      </c>
      <c r="Z38" s="146"/>
      <c r="AA38" s="132">
        <v>0</v>
      </c>
      <c r="AB38" s="108"/>
    </row>
    <row r="39" spans="1:28" ht="24">
      <c r="A39" s="160"/>
      <c r="B39" s="161" t="s">
        <v>172</v>
      </c>
      <c r="C39" s="162" t="s">
        <v>193</v>
      </c>
      <c r="D39" s="162" t="s">
        <v>193</v>
      </c>
      <c r="E39" s="162" t="s">
        <v>193</v>
      </c>
      <c r="F39" s="162" t="s">
        <v>193</v>
      </c>
      <c r="G39" s="162" t="s">
        <v>193</v>
      </c>
      <c r="H39" s="162" t="s">
        <v>193</v>
      </c>
      <c r="I39" s="154" t="e">
        <v>#DIV/0!</v>
      </c>
      <c r="J39" s="154" t="e">
        <v>#DIV/0!</v>
      </c>
      <c r="K39" s="154" t="s">
        <v>193</v>
      </c>
      <c r="L39" s="115" t="s">
        <v>193</v>
      </c>
      <c r="M39" s="115" t="s">
        <v>193</v>
      </c>
      <c r="N39" s="113" t="s">
        <v>193</v>
      </c>
      <c r="O39" s="156" t="s">
        <v>193</v>
      </c>
      <c r="P39" s="157"/>
      <c r="Q39" s="158"/>
      <c r="R39" s="158"/>
      <c r="S39" s="158"/>
      <c r="T39" s="159"/>
      <c r="U39" s="157"/>
      <c r="V39" s="158"/>
      <c r="W39" s="122"/>
      <c r="X39" s="122"/>
      <c r="Y39" s="122"/>
      <c r="Z39" s="122"/>
      <c r="AA39" s="132"/>
      <c r="AB39" s="108"/>
    </row>
    <row r="40" spans="1:28">
      <c r="A40" s="160"/>
      <c r="B40" s="161" t="s">
        <v>173</v>
      </c>
      <c r="C40" s="162">
        <v>0</v>
      </c>
      <c r="D40" s="162">
        <v>0</v>
      </c>
      <c r="E40" s="162">
        <v>0</v>
      </c>
      <c r="F40" s="162">
        <v>0</v>
      </c>
      <c r="G40" s="162">
        <v>0</v>
      </c>
      <c r="H40" s="162">
        <v>0</v>
      </c>
      <c r="I40" s="163"/>
      <c r="J40" s="164"/>
      <c r="K40" s="164"/>
      <c r="L40" s="171"/>
      <c r="M40" s="171"/>
      <c r="N40" s="164"/>
      <c r="O40" s="166"/>
      <c r="P40" s="167">
        <v>5149.8748324953031</v>
      </c>
      <c r="Q40" s="143">
        <v>0</v>
      </c>
      <c r="R40" s="158"/>
      <c r="S40" s="158"/>
      <c r="T40" s="159"/>
      <c r="U40" s="157"/>
      <c r="V40" s="158"/>
      <c r="W40" s="122"/>
      <c r="X40" s="122"/>
      <c r="Y40" s="122"/>
      <c r="Z40" s="122"/>
      <c r="AA40" s="132"/>
      <c r="AB40" s="108"/>
    </row>
    <row r="41" spans="1:28" ht="24">
      <c r="A41" s="160"/>
      <c r="B41" s="161" t="s">
        <v>175</v>
      </c>
      <c r="C41" s="162">
        <v>13746</v>
      </c>
      <c r="D41" s="162">
        <v>908</v>
      </c>
      <c r="E41" s="162">
        <v>11353</v>
      </c>
      <c r="F41" s="162">
        <v>11260</v>
      </c>
      <c r="G41" s="162">
        <v>40</v>
      </c>
      <c r="H41" s="162">
        <v>52</v>
      </c>
      <c r="I41" s="154">
        <v>3.5232978067471152E-3</v>
      </c>
      <c r="J41" s="154">
        <v>0.81914738833115086</v>
      </c>
      <c r="K41" s="154">
        <v>0.2401425869343809</v>
      </c>
      <c r="L41" s="115">
        <v>394.15612788632325</v>
      </c>
      <c r="M41" s="115">
        <v>2.775488454706927</v>
      </c>
      <c r="N41" s="113">
        <v>0.83111666666666661</v>
      </c>
      <c r="O41" s="177">
        <v>160.5</v>
      </c>
      <c r="P41" s="117"/>
      <c r="Q41" s="131"/>
      <c r="R41" s="131"/>
      <c r="S41" s="131"/>
      <c r="T41" s="132"/>
      <c r="U41" s="117"/>
      <c r="V41" s="131"/>
      <c r="W41" s="178">
        <v>43.238095238095241</v>
      </c>
      <c r="X41" s="178">
        <v>11.380952380952381</v>
      </c>
      <c r="Y41" s="178">
        <v>54.61904761904762</v>
      </c>
      <c r="Z41" s="122"/>
      <c r="AA41" s="132"/>
      <c r="AB41" s="108"/>
    </row>
    <row r="42" spans="1:28">
      <c r="A42" s="179"/>
      <c r="B42" s="180"/>
      <c r="C42" s="181" t="s">
        <v>176</v>
      </c>
      <c r="D42" s="181"/>
      <c r="E42" s="182"/>
      <c r="F42" s="183"/>
      <c r="G42" s="183"/>
      <c r="H42" s="183"/>
      <c r="I42" s="184">
        <v>0.1</v>
      </c>
      <c r="J42" s="185"/>
      <c r="K42" s="185"/>
      <c r="L42" s="186">
        <v>402</v>
      </c>
      <c r="M42" s="187">
        <v>60</v>
      </c>
      <c r="N42" s="188">
        <v>0.93</v>
      </c>
      <c r="O42" s="156">
        <v>300</v>
      </c>
      <c r="P42" s="117"/>
      <c r="Q42" s="131"/>
      <c r="R42" s="131"/>
      <c r="S42" s="131"/>
      <c r="T42" s="132"/>
      <c r="U42" s="117"/>
      <c r="V42" s="131"/>
      <c r="W42" s="131"/>
      <c r="X42" s="131"/>
      <c r="Y42" s="131"/>
      <c r="Z42" s="131"/>
      <c r="AA42" s="132"/>
      <c r="AB42" s="108"/>
    </row>
    <row r="43" spans="1:28" ht="18">
      <c r="A43" s="189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1"/>
      <c r="P43" s="117"/>
      <c r="Q43" s="131"/>
      <c r="R43" s="131"/>
      <c r="S43" s="131"/>
      <c r="T43" s="132"/>
      <c r="U43" s="117"/>
      <c r="V43" s="131"/>
      <c r="W43" s="131"/>
      <c r="X43" s="131"/>
      <c r="Y43" s="131"/>
      <c r="Z43" s="131"/>
      <c r="AA43" s="132"/>
      <c r="AB43" s="108"/>
    </row>
    <row r="44" spans="1:28" ht="19" thickBot="1">
      <c r="A44" s="192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4"/>
      <c r="P44" s="195"/>
      <c r="Q44" s="196"/>
      <c r="R44" s="196"/>
      <c r="S44" s="196"/>
      <c r="T44" s="197"/>
      <c r="U44" s="195"/>
      <c r="V44" s="196"/>
      <c r="W44" s="196"/>
      <c r="X44" s="196"/>
      <c r="Y44" s="196"/>
      <c r="Z44" s="196"/>
      <c r="AA44" s="197"/>
      <c r="AB44" s="198"/>
    </row>
    <row r="45" spans="1:28">
      <c r="A45" s="199"/>
      <c r="B45" s="200"/>
      <c r="C45" s="200"/>
      <c r="D45" s="200"/>
      <c r="E45" s="201"/>
      <c r="F45" s="200"/>
      <c r="G45" s="200"/>
      <c r="H45" s="200"/>
      <c r="I45" s="200"/>
      <c r="J45" s="200"/>
      <c r="K45" s="200"/>
      <c r="L45" s="202"/>
      <c r="M45" s="202"/>
      <c r="N45" s="203"/>
      <c r="O45" s="204"/>
      <c r="P45" s="200"/>
      <c r="Q45" s="200"/>
      <c r="R45" s="200"/>
      <c r="S45" s="200"/>
      <c r="T45" s="131"/>
      <c r="U45" s="131"/>
      <c r="V45" s="131"/>
      <c r="W45" s="131"/>
      <c r="X45" s="131"/>
      <c r="Y45" s="131"/>
      <c r="Z45" s="131"/>
      <c r="AA45" s="131"/>
      <c r="AB45" s="200"/>
    </row>
    <row r="46" spans="1:28">
      <c r="A46" s="205" t="s">
        <v>177</v>
      </c>
      <c r="B46" s="200"/>
      <c r="C46" s="200"/>
      <c r="D46" s="200"/>
      <c r="E46" s="201"/>
      <c r="F46" s="200"/>
      <c r="G46" s="200"/>
      <c r="H46" s="200"/>
      <c r="I46" s="200"/>
      <c r="J46" s="200"/>
      <c r="K46" s="200"/>
      <c r="L46" s="202"/>
      <c r="M46" s="202"/>
      <c r="N46" s="203"/>
      <c r="O46" s="204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</row>
    <row r="47" spans="1:28">
      <c r="A47" s="205"/>
      <c r="B47" s="200" t="s">
        <v>178</v>
      </c>
      <c r="C47" s="200"/>
      <c r="D47" s="200"/>
      <c r="E47" s="201"/>
      <c r="F47" s="200"/>
      <c r="G47" s="200"/>
      <c r="H47" s="200"/>
      <c r="I47" s="200"/>
      <c r="J47" s="200"/>
      <c r="K47" s="200"/>
      <c r="L47" s="202"/>
      <c r="M47" s="202"/>
      <c r="N47" s="203"/>
      <c r="O47" s="204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</row>
    <row r="48" spans="1:28">
      <c r="A48" s="205"/>
      <c r="B48" s="200" t="s">
        <v>179</v>
      </c>
      <c r="C48" s="200"/>
      <c r="D48" s="200"/>
      <c r="E48" s="201"/>
      <c r="F48" s="200"/>
      <c r="G48" s="200"/>
      <c r="H48" s="200"/>
      <c r="I48" s="200"/>
      <c r="J48" s="200"/>
      <c r="K48" s="200"/>
      <c r="L48" s="202"/>
      <c r="M48" s="202"/>
      <c r="N48" s="203"/>
      <c r="O48" s="204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</row>
    <row r="49" spans="1:28">
      <c r="A49" s="205"/>
      <c r="B49" s="200" t="s">
        <v>180</v>
      </c>
      <c r="C49" s="200"/>
      <c r="D49" s="200"/>
      <c r="E49" s="201"/>
      <c r="F49" s="200"/>
      <c r="G49" s="200"/>
      <c r="H49" s="200"/>
      <c r="I49" s="200"/>
      <c r="J49" s="200"/>
      <c r="K49" s="200"/>
      <c r="L49" s="202"/>
      <c r="M49" s="202"/>
      <c r="N49" s="203"/>
      <c r="O49" s="204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</row>
    <row r="50" spans="1:28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</row>
    <row r="51" spans="1:28">
      <c r="A51" s="206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</row>
  </sheetData>
  <mergeCells count="6">
    <mergeCell ref="F2:F3"/>
    <mergeCell ref="G2:I3"/>
    <mergeCell ref="B43:N44"/>
    <mergeCell ref="A51:K51"/>
    <mergeCell ref="U3:AA3"/>
    <mergeCell ref="P3:T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8"/>
  <sheetViews>
    <sheetView topLeftCell="B1" workbookViewId="0">
      <selection activeCell="B1" sqref="B1:AE1048576"/>
    </sheetView>
  </sheetViews>
  <sheetFormatPr baseColWidth="10" defaultRowHeight="15" x14ac:dyDescent="0"/>
  <cols>
    <col min="2" max="2" width="11"/>
    <col min="3" max="3" width="8.83203125" bestFit="1" customWidth="1"/>
    <col min="4" max="4" width="9.33203125" customWidth="1"/>
    <col min="5" max="5" width="8.1640625" bestFit="1" customWidth="1"/>
    <col min="6" max="6" width="8.1640625" customWidth="1"/>
    <col min="7" max="7" width="11"/>
    <col min="8" max="8" width="8.1640625" bestFit="1" customWidth="1"/>
    <col min="9" max="9" width="9.33203125" customWidth="1"/>
    <col min="10" max="10" width="8.1640625" bestFit="1" customWidth="1"/>
    <col min="11" max="11" width="3.6640625" customWidth="1"/>
    <col min="12" max="12" width="11"/>
    <col min="13" max="13" width="8.1640625" bestFit="1" customWidth="1"/>
    <col min="14" max="14" width="9.33203125" customWidth="1"/>
    <col min="15" max="15" width="8.1640625" bestFit="1" customWidth="1"/>
    <col min="16" max="16" width="3.6640625" customWidth="1"/>
    <col min="17" max="17" width="11"/>
    <col min="18" max="18" width="8.1640625" bestFit="1" customWidth="1"/>
    <col min="19" max="19" width="9.33203125" customWidth="1"/>
    <col min="20" max="20" width="8.1640625" bestFit="1" customWidth="1"/>
    <col min="21" max="21" width="3.6640625" customWidth="1"/>
    <col min="22" max="22" width="11"/>
    <col min="23" max="23" width="8.1640625" bestFit="1" customWidth="1"/>
    <col min="24" max="24" width="9.33203125" customWidth="1"/>
    <col min="25" max="25" width="8.1640625" bestFit="1" customWidth="1"/>
    <col min="26" max="26" width="3.6640625" customWidth="1"/>
    <col min="27" max="27" width="8" bestFit="1" customWidth="1"/>
    <col min="28" max="30" width="11"/>
    <col min="31" max="31" width="3.33203125" customWidth="1"/>
  </cols>
  <sheetData>
    <row r="1" spans="2:31">
      <c r="B1" s="224" t="s">
        <v>196</v>
      </c>
    </row>
    <row r="2" spans="2:31">
      <c r="B2" s="224" t="s">
        <v>213</v>
      </c>
      <c r="C2" s="225">
        <v>41204</v>
      </c>
    </row>
    <row r="3" spans="2:31">
      <c r="B3" s="226"/>
      <c r="C3" s="227"/>
      <c r="D3" s="227"/>
      <c r="E3" s="227"/>
      <c r="F3" s="228"/>
      <c r="G3" s="226"/>
      <c r="H3" s="227"/>
      <c r="I3" s="227"/>
      <c r="J3" s="227"/>
      <c r="K3" s="228"/>
      <c r="L3" s="226"/>
      <c r="M3" s="227"/>
      <c r="N3" s="227"/>
      <c r="O3" s="227"/>
      <c r="P3" s="228"/>
      <c r="Q3" s="226"/>
      <c r="R3" s="227"/>
      <c r="S3" s="227"/>
      <c r="T3" s="227"/>
      <c r="U3" s="228"/>
      <c r="V3" s="226"/>
      <c r="W3" s="227"/>
      <c r="X3" s="227"/>
      <c r="Y3" s="227"/>
      <c r="Z3" s="228"/>
      <c r="AA3" s="229"/>
      <c r="AB3" s="230"/>
      <c r="AC3" s="230"/>
      <c r="AD3" s="230"/>
      <c r="AE3" s="231"/>
    </row>
    <row r="4" spans="2:31">
      <c r="B4" s="232">
        <v>41204</v>
      </c>
      <c r="C4" s="233" t="s">
        <v>197</v>
      </c>
      <c r="D4" s="233" t="s">
        <v>198</v>
      </c>
      <c r="E4" s="233" t="s">
        <v>199</v>
      </c>
      <c r="F4" s="23"/>
      <c r="G4" s="232">
        <v>41205</v>
      </c>
      <c r="H4" s="233" t="s">
        <v>197</v>
      </c>
      <c r="I4" s="233" t="s">
        <v>198</v>
      </c>
      <c r="J4" s="233" t="s">
        <v>199</v>
      </c>
      <c r="K4" s="23"/>
      <c r="L4" s="232">
        <v>41206</v>
      </c>
      <c r="M4" s="233" t="s">
        <v>197</v>
      </c>
      <c r="N4" s="233" t="s">
        <v>198</v>
      </c>
      <c r="O4" s="233" t="s">
        <v>199</v>
      </c>
      <c r="P4" s="23"/>
      <c r="Q4" s="232">
        <v>41207</v>
      </c>
      <c r="R4" s="233" t="s">
        <v>197</v>
      </c>
      <c r="S4" s="233" t="s">
        <v>198</v>
      </c>
      <c r="T4" s="233" t="s">
        <v>199</v>
      </c>
      <c r="U4" s="23"/>
      <c r="V4" s="232">
        <v>41208</v>
      </c>
      <c r="W4" s="233" t="s">
        <v>197</v>
      </c>
      <c r="X4" s="233" t="s">
        <v>198</v>
      </c>
      <c r="Y4" s="233" t="s">
        <v>199</v>
      </c>
      <c r="Z4" s="23"/>
      <c r="AA4" s="234" t="s">
        <v>214</v>
      </c>
      <c r="AB4" s="235" t="s">
        <v>197</v>
      </c>
      <c r="AC4" s="235" t="s">
        <v>198</v>
      </c>
      <c r="AD4" s="235" t="s">
        <v>199</v>
      </c>
      <c r="AE4" s="236"/>
    </row>
    <row r="5" spans="2:31">
      <c r="B5" s="19">
        <v>800</v>
      </c>
      <c r="C5" s="20">
        <v>39</v>
      </c>
      <c r="D5" s="20">
        <v>38</v>
      </c>
      <c r="E5" s="20">
        <v>1</v>
      </c>
      <c r="F5" s="21"/>
      <c r="G5" s="19">
        <v>800</v>
      </c>
      <c r="H5" s="20">
        <v>26</v>
      </c>
      <c r="I5" s="20">
        <v>34</v>
      </c>
      <c r="J5" s="20">
        <v>-8</v>
      </c>
      <c r="K5" s="21"/>
      <c r="L5" s="19">
        <v>800</v>
      </c>
      <c r="M5" s="20">
        <v>25</v>
      </c>
      <c r="N5" s="20">
        <v>25</v>
      </c>
      <c r="O5" s="20">
        <v>0</v>
      </c>
      <c r="P5" s="21"/>
      <c r="Q5" s="19">
        <v>800</v>
      </c>
      <c r="R5" s="20">
        <v>23</v>
      </c>
      <c r="S5" s="20">
        <v>25</v>
      </c>
      <c r="T5" s="20">
        <v>-2</v>
      </c>
      <c r="U5" s="21"/>
      <c r="V5" s="19">
        <v>800</v>
      </c>
      <c r="W5" s="20">
        <v>21</v>
      </c>
      <c r="X5" s="20">
        <v>23</v>
      </c>
      <c r="Y5" s="20">
        <v>-2</v>
      </c>
      <c r="Z5" s="21"/>
      <c r="AA5" s="19">
        <v>800</v>
      </c>
      <c r="AB5" s="20">
        <v>134</v>
      </c>
      <c r="AC5" s="20">
        <v>145</v>
      </c>
      <c r="AD5" s="20">
        <v>-11</v>
      </c>
      <c r="AE5" s="21"/>
    </row>
    <row r="6" spans="2:31">
      <c r="B6" s="19">
        <v>815</v>
      </c>
      <c r="C6" s="20">
        <v>40</v>
      </c>
      <c r="D6" s="20">
        <v>36</v>
      </c>
      <c r="E6" s="20">
        <v>4</v>
      </c>
      <c r="F6" s="21"/>
      <c r="G6" s="19">
        <v>815</v>
      </c>
      <c r="H6" s="20">
        <v>29</v>
      </c>
      <c r="I6" s="20">
        <v>34</v>
      </c>
      <c r="J6" s="20">
        <v>-5</v>
      </c>
      <c r="K6" s="21"/>
      <c r="L6" s="19">
        <v>815</v>
      </c>
      <c r="M6" s="20">
        <v>28</v>
      </c>
      <c r="N6" s="20">
        <v>26</v>
      </c>
      <c r="O6" s="20">
        <v>2</v>
      </c>
      <c r="P6" s="21"/>
      <c r="Q6" s="19">
        <v>815</v>
      </c>
      <c r="R6" s="20">
        <v>24</v>
      </c>
      <c r="S6" s="20">
        <v>25</v>
      </c>
      <c r="T6" s="20">
        <v>-1</v>
      </c>
      <c r="U6" s="21"/>
      <c r="V6" s="19">
        <v>815</v>
      </c>
      <c r="W6" s="20">
        <v>23</v>
      </c>
      <c r="X6" s="20">
        <v>24</v>
      </c>
      <c r="Y6" s="20">
        <v>-1</v>
      </c>
      <c r="Z6" s="21"/>
      <c r="AA6" s="19">
        <v>815</v>
      </c>
      <c r="AB6" s="20">
        <v>144</v>
      </c>
      <c r="AC6" s="20">
        <v>145</v>
      </c>
      <c r="AD6" s="20">
        <v>-1</v>
      </c>
      <c r="AE6" s="21"/>
    </row>
    <row r="7" spans="2:31">
      <c r="B7" s="19">
        <v>830</v>
      </c>
      <c r="C7" s="20">
        <v>74</v>
      </c>
      <c r="D7" s="20">
        <v>66</v>
      </c>
      <c r="E7" s="20">
        <v>8</v>
      </c>
      <c r="F7" s="21"/>
      <c r="G7" s="19">
        <v>830</v>
      </c>
      <c r="H7" s="20">
        <v>56</v>
      </c>
      <c r="I7" s="20">
        <v>51</v>
      </c>
      <c r="J7" s="20">
        <v>5</v>
      </c>
      <c r="K7" s="21"/>
      <c r="L7" s="19">
        <v>830</v>
      </c>
      <c r="M7" s="20">
        <v>60</v>
      </c>
      <c r="N7" s="20">
        <v>48</v>
      </c>
      <c r="O7" s="20">
        <v>12</v>
      </c>
      <c r="P7" s="21"/>
      <c r="Q7" s="19">
        <v>830</v>
      </c>
      <c r="R7" s="20">
        <v>58</v>
      </c>
      <c r="S7" s="20">
        <v>49</v>
      </c>
      <c r="T7" s="20">
        <v>9</v>
      </c>
      <c r="U7" s="21"/>
      <c r="V7" s="19">
        <v>830</v>
      </c>
      <c r="W7" s="20">
        <v>58</v>
      </c>
      <c r="X7" s="20">
        <v>43</v>
      </c>
      <c r="Y7" s="20">
        <v>15</v>
      </c>
      <c r="Z7" s="21"/>
      <c r="AA7" s="19">
        <v>830</v>
      </c>
      <c r="AB7" s="20">
        <v>306</v>
      </c>
      <c r="AC7" s="20">
        <v>257</v>
      </c>
      <c r="AD7" s="20">
        <v>49</v>
      </c>
      <c r="AE7" s="21"/>
    </row>
    <row r="8" spans="2:31">
      <c r="B8" s="19">
        <v>845</v>
      </c>
      <c r="C8" s="20">
        <v>76</v>
      </c>
      <c r="D8" s="20">
        <v>66</v>
      </c>
      <c r="E8" s="20">
        <v>10</v>
      </c>
      <c r="F8" s="21"/>
      <c r="G8" s="19">
        <v>845</v>
      </c>
      <c r="H8" s="20">
        <v>58</v>
      </c>
      <c r="I8" s="20">
        <v>51</v>
      </c>
      <c r="J8" s="20">
        <v>7</v>
      </c>
      <c r="K8" s="21"/>
      <c r="L8" s="19">
        <v>845</v>
      </c>
      <c r="M8" s="20">
        <v>61</v>
      </c>
      <c r="N8" s="20">
        <v>49</v>
      </c>
      <c r="O8" s="20">
        <v>12</v>
      </c>
      <c r="P8" s="21"/>
      <c r="Q8" s="19">
        <v>845</v>
      </c>
      <c r="R8" s="20">
        <v>59</v>
      </c>
      <c r="S8" s="20">
        <v>49</v>
      </c>
      <c r="T8" s="20">
        <v>10</v>
      </c>
      <c r="U8" s="21"/>
      <c r="V8" s="19">
        <v>845</v>
      </c>
      <c r="W8" s="20">
        <v>58</v>
      </c>
      <c r="X8" s="20">
        <v>43</v>
      </c>
      <c r="Y8" s="20">
        <v>15</v>
      </c>
      <c r="Z8" s="21"/>
      <c r="AA8" s="19">
        <v>845</v>
      </c>
      <c r="AB8" s="20">
        <v>312</v>
      </c>
      <c r="AC8" s="20">
        <v>258</v>
      </c>
      <c r="AD8" s="20">
        <v>54</v>
      </c>
      <c r="AE8" s="21"/>
    </row>
    <row r="9" spans="2:31">
      <c r="B9" s="19">
        <v>900</v>
      </c>
      <c r="C9" s="20">
        <v>76</v>
      </c>
      <c r="D9" s="20">
        <v>75</v>
      </c>
      <c r="E9" s="20">
        <v>1</v>
      </c>
      <c r="F9" s="21"/>
      <c r="G9" s="19">
        <v>900</v>
      </c>
      <c r="H9" s="20">
        <v>65</v>
      </c>
      <c r="I9" s="20">
        <v>60</v>
      </c>
      <c r="J9" s="20">
        <v>5</v>
      </c>
      <c r="K9" s="21"/>
      <c r="L9" s="19">
        <v>900</v>
      </c>
      <c r="M9" s="20">
        <v>65</v>
      </c>
      <c r="N9" s="20">
        <v>55</v>
      </c>
      <c r="O9" s="20">
        <v>10</v>
      </c>
      <c r="P9" s="21"/>
      <c r="Q9" s="19">
        <v>900</v>
      </c>
      <c r="R9" s="20">
        <v>61</v>
      </c>
      <c r="S9" s="20">
        <v>55</v>
      </c>
      <c r="T9" s="20">
        <v>6</v>
      </c>
      <c r="U9" s="21"/>
      <c r="V9" s="19">
        <v>900</v>
      </c>
      <c r="W9" s="20">
        <v>63</v>
      </c>
      <c r="X9" s="20">
        <v>45</v>
      </c>
      <c r="Y9" s="20">
        <v>18</v>
      </c>
      <c r="Z9" s="21"/>
      <c r="AA9" s="19">
        <v>900</v>
      </c>
      <c r="AB9" s="20">
        <v>330</v>
      </c>
      <c r="AC9" s="20">
        <v>290</v>
      </c>
      <c r="AD9" s="20">
        <v>40</v>
      </c>
      <c r="AE9" s="21"/>
    </row>
    <row r="10" spans="2:31">
      <c r="B10" s="19">
        <v>915</v>
      </c>
      <c r="C10" s="20">
        <v>75</v>
      </c>
      <c r="D10" s="20">
        <v>76</v>
      </c>
      <c r="E10" s="20">
        <v>-1</v>
      </c>
      <c r="F10" s="21"/>
      <c r="G10" s="19">
        <v>915</v>
      </c>
      <c r="H10" s="20">
        <v>68</v>
      </c>
      <c r="I10" s="20">
        <v>60</v>
      </c>
      <c r="J10" s="20">
        <v>8</v>
      </c>
      <c r="K10" s="21"/>
      <c r="L10" s="19">
        <v>915</v>
      </c>
      <c r="M10" s="20">
        <v>63</v>
      </c>
      <c r="N10" s="20">
        <v>54</v>
      </c>
      <c r="O10" s="20">
        <v>9</v>
      </c>
      <c r="P10" s="21"/>
      <c r="Q10" s="19">
        <v>915</v>
      </c>
      <c r="R10" s="20">
        <v>62</v>
      </c>
      <c r="S10" s="20">
        <v>55</v>
      </c>
      <c r="T10" s="20">
        <v>7</v>
      </c>
      <c r="U10" s="21"/>
      <c r="V10" s="19">
        <v>915</v>
      </c>
      <c r="W10" s="20">
        <v>63</v>
      </c>
      <c r="X10" s="20">
        <v>45</v>
      </c>
      <c r="Y10" s="20">
        <v>18</v>
      </c>
      <c r="Z10" s="21"/>
      <c r="AA10" s="19">
        <v>915</v>
      </c>
      <c r="AB10" s="20">
        <v>331</v>
      </c>
      <c r="AC10" s="20">
        <v>290</v>
      </c>
      <c r="AD10" s="20">
        <v>41</v>
      </c>
      <c r="AE10" s="21"/>
    </row>
    <row r="11" spans="2:31">
      <c r="B11" s="19">
        <v>930</v>
      </c>
      <c r="C11" s="20">
        <v>79</v>
      </c>
      <c r="D11" s="20">
        <v>81</v>
      </c>
      <c r="E11" s="20">
        <v>-2</v>
      </c>
      <c r="F11" s="21"/>
      <c r="G11" s="19">
        <v>930</v>
      </c>
      <c r="H11" s="20">
        <v>71</v>
      </c>
      <c r="I11" s="20">
        <v>61</v>
      </c>
      <c r="J11" s="20">
        <v>10</v>
      </c>
      <c r="K11" s="21"/>
      <c r="L11" s="19">
        <v>930</v>
      </c>
      <c r="M11" s="20">
        <v>72</v>
      </c>
      <c r="N11" s="20">
        <v>64</v>
      </c>
      <c r="O11" s="20">
        <v>8</v>
      </c>
      <c r="P11" s="21"/>
      <c r="Q11" s="19">
        <v>930</v>
      </c>
      <c r="R11" s="20">
        <v>66</v>
      </c>
      <c r="S11" s="20">
        <v>60</v>
      </c>
      <c r="T11" s="20">
        <v>6</v>
      </c>
      <c r="U11" s="21"/>
      <c r="V11" s="19">
        <v>930</v>
      </c>
      <c r="W11" s="20">
        <v>61</v>
      </c>
      <c r="X11" s="20">
        <v>50</v>
      </c>
      <c r="Y11" s="20">
        <v>11</v>
      </c>
      <c r="Z11" s="21"/>
      <c r="AA11" s="19">
        <v>930</v>
      </c>
      <c r="AB11" s="20">
        <v>349</v>
      </c>
      <c r="AC11" s="20">
        <v>316</v>
      </c>
      <c r="AD11" s="20">
        <v>33</v>
      </c>
      <c r="AE11" s="21"/>
    </row>
    <row r="12" spans="2:31">
      <c r="B12" s="19">
        <v>945</v>
      </c>
      <c r="C12" s="20">
        <v>77</v>
      </c>
      <c r="D12" s="20">
        <v>81</v>
      </c>
      <c r="E12" s="20">
        <v>-4</v>
      </c>
      <c r="F12" s="21"/>
      <c r="G12" s="19">
        <v>945</v>
      </c>
      <c r="H12" s="20">
        <v>69</v>
      </c>
      <c r="I12" s="20">
        <v>61</v>
      </c>
      <c r="J12" s="20">
        <v>8</v>
      </c>
      <c r="K12" s="21"/>
      <c r="L12" s="19">
        <v>945</v>
      </c>
      <c r="M12" s="20">
        <v>72</v>
      </c>
      <c r="N12" s="20">
        <v>63</v>
      </c>
      <c r="O12" s="20">
        <v>9</v>
      </c>
      <c r="P12" s="21"/>
      <c r="Q12" s="19">
        <v>945</v>
      </c>
      <c r="R12" s="20">
        <v>63</v>
      </c>
      <c r="S12" s="20">
        <v>59</v>
      </c>
      <c r="T12" s="20">
        <v>4</v>
      </c>
      <c r="U12" s="21"/>
      <c r="V12" s="19">
        <v>945</v>
      </c>
      <c r="W12" s="20">
        <v>63</v>
      </c>
      <c r="X12" s="20">
        <v>50</v>
      </c>
      <c r="Y12" s="20">
        <v>13</v>
      </c>
      <c r="Z12" s="21"/>
      <c r="AA12" s="19">
        <v>945</v>
      </c>
      <c r="AB12" s="20">
        <v>344</v>
      </c>
      <c r="AC12" s="20">
        <v>314</v>
      </c>
      <c r="AD12" s="20">
        <v>30</v>
      </c>
      <c r="AE12" s="21"/>
    </row>
    <row r="13" spans="2:31">
      <c r="B13" s="19">
        <v>1000</v>
      </c>
      <c r="C13" s="20">
        <v>75</v>
      </c>
      <c r="D13" s="20">
        <v>81</v>
      </c>
      <c r="E13" s="20">
        <v>-6</v>
      </c>
      <c r="F13" s="21"/>
      <c r="G13" s="19">
        <v>1000</v>
      </c>
      <c r="H13" s="20">
        <v>71</v>
      </c>
      <c r="I13" s="20">
        <v>64</v>
      </c>
      <c r="J13" s="20">
        <v>7</v>
      </c>
      <c r="K13" s="21"/>
      <c r="L13" s="19">
        <v>1000</v>
      </c>
      <c r="M13" s="20">
        <v>69</v>
      </c>
      <c r="N13" s="20">
        <v>61</v>
      </c>
      <c r="O13" s="20">
        <v>8</v>
      </c>
      <c r="P13" s="21"/>
      <c r="Q13" s="19">
        <v>1000</v>
      </c>
      <c r="R13" s="20">
        <v>66</v>
      </c>
      <c r="S13" s="20">
        <v>61</v>
      </c>
      <c r="T13" s="20">
        <v>5</v>
      </c>
      <c r="U13" s="21"/>
      <c r="V13" s="19">
        <v>1000</v>
      </c>
      <c r="W13" s="20">
        <v>61</v>
      </c>
      <c r="X13" s="20">
        <v>50</v>
      </c>
      <c r="Y13" s="20">
        <v>11</v>
      </c>
      <c r="Z13" s="21"/>
      <c r="AA13" s="19">
        <v>1000</v>
      </c>
      <c r="AB13" s="20">
        <v>342</v>
      </c>
      <c r="AC13" s="20">
        <v>317</v>
      </c>
      <c r="AD13" s="20">
        <v>25</v>
      </c>
      <c r="AE13" s="21"/>
    </row>
    <row r="14" spans="2:31">
      <c r="B14" s="19">
        <v>1015</v>
      </c>
      <c r="C14" s="20">
        <v>74</v>
      </c>
      <c r="D14" s="20">
        <v>81</v>
      </c>
      <c r="E14" s="20">
        <v>-7</v>
      </c>
      <c r="F14" s="21"/>
      <c r="G14" s="19">
        <v>1015</v>
      </c>
      <c r="H14" s="20">
        <v>68</v>
      </c>
      <c r="I14" s="20">
        <v>63</v>
      </c>
      <c r="J14" s="20">
        <v>5</v>
      </c>
      <c r="K14" s="21"/>
      <c r="L14" s="19">
        <v>1015</v>
      </c>
      <c r="M14" s="20">
        <v>69</v>
      </c>
      <c r="N14" s="20">
        <v>61</v>
      </c>
      <c r="O14" s="20">
        <v>8</v>
      </c>
      <c r="P14" s="21"/>
      <c r="Q14" s="19">
        <v>1015</v>
      </c>
      <c r="R14" s="20">
        <v>66</v>
      </c>
      <c r="S14" s="20">
        <v>60</v>
      </c>
      <c r="T14" s="20">
        <v>6</v>
      </c>
      <c r="U14" s="21"/>
      <c r="V14" s="19">
        <v>1015</v>
      </c>
      <c r="W14" s="20">
        <v>61</v>
      </c>
      <c r="X14" s="20">
        <v>50</v>
      </c>
      <c r="Y14" s="20">
        <v>11</v>
      </c>
      <c r="Z14" s="21"/>
      <c r="AA14" s="19">
        <v>1015</v>
      </c>
      <c r="AB14" s="20">
        <v>338</v>
      </c>
      <c r="AC14" s="20">
        <v>315</v>
      </c>
      <c r="AD14" s="20">
        <v>23</v>
      </c>
      <c r="AE14" s="21"/>
    </row>
    <row r="15" spans="2:31">
      <c r="B15" s="19">
        <v>1030</v>
      </c>
      <c r="C15" s="20">
        <v>62</v>
      </c>
      <c r="D15" s="20">
        <v>81</v>
      </c>
      <c r="E15" s="20">
        <v>-19</v>
      </c>
      <c r="F15" s="21"/>
      <c r="G15" s="19">
        <v>1030</v>
      </c>
      <c r="H15" s="20">
        <v>67</v>
      </c>
      <c r="I15" s="20">
        <v>61</v>
      </c>
      <c r="J15" s="20">
        <v>6</v>
      </c>
      <c r="K15" s="21"/>
      <c r="L15" s="19">
        <v>1030</v>
      </c>
      <c r="M15" s="20">
        <v>68</v>
      </c>
      <c r="N15" s="20">
        <v>61</v>
      </c>
      <c r="O15" s="20">
        <v>7</v>
      </c>
      <c r="P15" s="21"/>
      <c r="Q15" s="19">
        <v>1030</v>
      </c>
      <c r="R15" s="20">
        <v>62</v>
      </c>
      <c r="S15" s="20">
        <v>58</v>
      </c>
      <c r="T15" s="20">
        <v>4</v>
      </c>
      <c r="U15" s="21"/>
      <c r="V15" s="19">
        <v>1030</v>
      </c>
      <c r="W15" s="20">
        <v>63</v>
      </c>
      <c r="X15" s="20">
        <v>49</v>
      </c>
      <c r="Y15" s="20">
        <v>14</v>
      </c>
      <c r="Z15" s="21"/>
      <c r="AA15" s="19">
        <v>1030</v>
      </c>
      <c r="AB15" s="20">
        <v>322</v>
      </c>
      <c r="AC15" s="20">
        <v>310</v>
      </c>
      <c r="AD15" s="20">
        <v>12</v>
      </c>
      <c r="AE15" s="21"/>
    </row>
    <row r="16" spans="2:31">
      <c r="B16" s="19">
        <v>1045</v>
      </c>
      <c r="C16" s="20">
        <v>49</v>
      </c>
      <c r="D16" s="20">
        <v>81</v>
      </c>
      <c r="E16" s="20">
        <v>-32</v>
      </c>
      <c r="F16" s="21"/>
      <c r="G16" s="19">
        <v>1045</v>
      </c>
      <c r="H16" s="20">
        <v>51</v>
      </c>
      <c r="I16" s="20">
        <v>60</v>
      </c>
      <c r="J16" s="20">
        <v>-9</v>
      </c>
      <c r="K16" s="21"/>
      <c r="L16" s="19">
        <v>1045</v>
      </c>
      <c r="M16" s="20">
        <v>52</v>
      </c>
      <c r="N16" s="20">
        <v>60</v>
      </c>
      <c r="O16" s="20">
        <v>-8</v>
      </c>
      <c r="P16" s="21"/>
      <c r="Q16" s="19">
        <v>1045</v>
      </c>
      <c r="R16" s="20">
        <v>48</v>
      </c>
      <c r="S16" s="20">
        <v>56</v>
      </c>
      <c r="T16" s="20">
        <v>-8</v>
      </c>
      <c r="U16" s="21"/>
      <c r="V16" s="19">
        <v>1045</v>
      </c>
      <c r="W16" s="20">
        <v>54</v>
      </c>
      <c r="X16" s="20">
        <v>48</v>
      </c>
      <c r="Y16" s="20">
        <v>6</v>
      </c>
      <c r="Z16" s="21"/>
      <c r="AA16" s="19">
        <v>1045</v>
      </c>
      <c r="AB16" s="20">
        <v>254</v>
      </c>
      <c r="AC16" s="20">
        <v>305</v>
      </c>
      <c r="AD16" s="20">
        <v>-51</v>
      </c>
      <c r="AE16" s="21"/>
    </row>
    <row r="17" spans="2:31">
      <c r="B17" s="19">
        <v>1100</v>
      </c>
      <c r="C17" s="20">
        <v>62</v>
      </c>
      <c r="D17" s="20">
        <v>80</v>
      </c>
      <c r="E17" s="20">
        <v>-18</v>
      </c>
      <c r="F17" s="21"/>
      <c r="G17" s="19">
        <v>1100</v>
      </c>
      <c r="H17" s="20">
        <v>57</v>
      </c>
      <c r="I17" s="20">
        <v>61</v>
      </c>
      <c r="J17" s="20">
        <v>-4</v>
      </c>
      <c r="K17" s="21"/>
      <c r="L17" s="19">
        <v>1100</v>
      </c>
      <c r="M17" s="20">
        <v>63</v>
      </c>
      <c r="N17" s="20">
        <v>64</v>
      </c>
      <c r="O17" s="20">
        <v>-1</v>
      </c>
      <c r="P17" s="21"/>
      <c r="Q17" s="19">
        <v>1100</v>
      </c>
      <c r="R17" s="20">
        <v>56</v>
      </c>
      <c r="S17" s="20">
        <v>55</v>
      </c>
      <c r="T17" s="20">
        <v>1</v>
      </c>
      <c r="U17" s="21"/>
      <c r="V17" s="19">
        <v>1100</v>
      </c>
      <c r="W17" s="20">
        <v>63</v>
      </c>
      <c r="X17" s="20">
        <v>49</v>
      </c>
      <c r="Y17" s="20">
        <v>14</v>
      </c>
      <c r="Z17" s="21"/>
      <c r="AA17" s="19">
        <v>1100</v>
      </c>
      <c r="AB17" s="20">
        <v>301</v>
      </c>
      <c r="AC17" s="20">
        <v>309</v>
      </c>
      <c r="AD17" s="20">
        <v>-8</v>
      </c>
      <c r="AE17" s="21"/>
    </row>
    <row r="18" spans="2:31">
      <c r="B18" s="19">
        <v>1115</v>
      </c>
      <c r="C18" s="20">
        <v>66</v>
      </c>
      <c r="D18" s="20">
        <v>80</v>
      </c>
      <c r="E18" s="20">
        <v>-14</v>
      </c>
      <c r="F18" s="21"/>
      <c r="G18" s="19">
        <v>1115</v>
      </c>
      <c r="H18" s="20">
        <v>57</v>
      </c>
      <c r="I18" s="20">
        <v>60</v>
      </c>
      <c r="J18" s="20">
        <v>-3</v>
      </c>
      <c r="K18" s="21"/>
      <c r="L18" s="19">
        <v>1115</v>
      </c>
      <c r="M18" s="20">
        <v>61</v>
      </c>
      <c r="N18" s="20">
        <v>63</v>
      </c>
      <c r="O18" s="20">
        <v>-2</v>
      </c>
      <c r="P18" s="21"/>
      <c r="Q18" s="19">
        <v>1115</v>
      </c>
      <c r="R18" s="20">
        <v>54</v>
      </c>
      <c r="S18" s="20">
        <v>54</v>
      </c>
      <c r="T18" s="20">
        <v>0</v>
      </c>
      <c r="U18" s="21"/>
      <c r="V18" s="19">
        <v>1115</v>
      </c>
      <c r="W18" s="20">
        <v>61</v>
      </c>
      <c r="X18" s="20">
        <v>48</v>
      </c>
      <c r="Y18" s="20">
        <v>13</v>
      </c>
      <c r="Z18" s="21"/>
      <c r="AA18" s="19">
        <v>1115</v>
      </c>
      <c r="AB18" s="20">
        <v>299</v>
      </c>
      <c r="AC18" s="20">
        <v>305</v>
      </c>
      <c r="AD18" s="20">
        <v>-6</v>
      </c>
      <c r="AE18" s="21"/>
    </row>
    <row r="19" spans="2:31">
      <c r="B19" s="19">
        <v>1130</v>
      </c>
      <c r="C19" s="20">
        <v>76</v>
      </c>
      <c r="D19" s="20">
        <v>84</v>
      </c>
      <c r="E19" s="20">
        <v>-8</v>
      </c>
      <c r="F19" s="21"/>
      <c r="G19" s="19">
        <v>1130</v>
      </c>
      <c r="H19" s="20">
        <v>65</v>
      </c>
      <c r="I19" s="20">
        <v>66</v>
      </c>
      <c r="J19" s="20">
        <v>-1</v>
      </c>
      <c r="K19" s="21"/>
      <c r="L19" s="19">
        <v>1130</v>
      </c>
      <c r="M19" s="20">
        <v>63</v>
      </c>
      <c r="N19" s="20">
        <v>65</v>
      </c>
      <c r="O19" s="20">
        <v>-2</v>
      </c>
      <c r="P19" s="21"/>
      <c r="Q19" s="19">
        <v>1130</v>
      </c>
      <c r="R19" s="20">
        <v>57</v>
      </c>
      <c r="S19" s="20">
        <v>60</v>
      </c>
      <c r="T19" s="20">
        <v>-3</v>
      </c>
      <c r="U19" s="21"/>
      <c r="V19" s="19">
        <v>1130</v>
      </c>
      <c r="W19" s="20">
        <v>62</v>
      </c>
      <c r="X19" s="20">
        <v>51</v>
      </c>
      <c r="Y19" s="20">
        <v>11</v>
      </c>
      <c r="Z19" s="21"/>
      <c r="AA19" s="19">
        <v>1130</v>
      </c>
      <c r="AB19" s="20">
        <v>323</v>
      </c>
      <c r="AC19" s="20">
        <v>326</v>
      </c>
      <c r="AD19" s="20">
        <v>-3</v>
      </c>
      <c r="AE19" s="21"/>
    </row>
    <row r="20" spans="2:31">
      <c r="B20" s="19">
        <v>1145</v>
      </c>
      <c r="C20" s="20">
        <v>75</v>
      </c>
      <c r="D20" s="20">
        <v>83</v>
      </c>
      <c r="E20" s="20">
        <v>-8</v>
      </c>
      <c r="F20" s="21"/>
      <c r="G20" s="19">
        <v>1145</v>
      </c>
      <c r="H20" s="20">
        <v>65</v>
      </c>
      <c r="I20" s="20">
        <v>66</v>
      </c>
      <c r="J20" s="20">
        <v>-1</v>
      </c>
      <c r="K20" s="21"/>
      <c r="L20" s="19">
        <v>1145</v>
      </c>
      <c r="M20" s="20">
        <v>64</v>
      </c>
      <c r="N20" s="20">
        <v>64</v>
      </c>
      <c r="O20" s="20">
        <v>0</v>
      </c>
      <c r="P20" s="21"/>
      <c r="Q20" s="19">
        <v>1145</v>
      </c>
      <c r="R20" s="20">
        <v>57</v>
      </c>
      <c r="S20" s="20">
        <v>59</v>
      </c>
      <c r="T20" s="20">
        <v>-2</v>
      </c>
      <c r="U20" s="21"/>
      <c r="V20" s="19">
        <v>1145</v>
      </c>
      <c r="W20" s="20">
        <v>59</v>
      </c>
      <c r="X20" s="20">
        <v>51</v>
      </c>
      <c r="Y20" s="20">
        <v>8</v>
      </c>
      <c r="Z20" s="21"/>
      <c r="AA20" s="19">
        <v>1145</v>
      </c>
      <c r="AB20" s="20">
        <v>320</v>
      </c>
      <c r="AC20" s="20">
        <v>323</v>
      </c>
      <c r="AD20" s="20">
        <v>-3</v>
      </c>
      <c r="AE20" s="21"/>
    </row>
    <row r="21" spans="2:31">
      <c r="B21" s="19">
        <v>1200</v>
      </c>
      <c r="C21" s="20">
        <v>69</v>
      </c>
      <c r="D21" s="20">
        <v>75</v>
      </c>
      <c r="E21" s="20">
        <v>-6</v>
      </c>
      <c r="F21" s="21"/>
      <c r="G21" s="19">
        <v>1200</v>
      </c>
      <c r="H21" s="20">
        <v>61</v>
      </c>
      <c r="I21" s="20">
        <v>60</v>
      </c>
      <c r="J21" s="20">
        <v>1</v>
      </c>
      <c r="K21" s="21"/>
      <c r="L21" s="19">
        <v>1200</v>
      </c>
      <c r="M21" s="20">
        <v>59</v>
      </c>
      <c r="N21" s="20">
        <v>59</v>
      </c>
      <c r="O21" s="20">
        <v>0</v>
      </c>
      <c r="P21" s="21"/>
      <c r="Q21" s="19">
        <v>1200</v>
      </c>
      <c r="R21" s="20">
        <v>57</v>
      </c>
      <c r="S21" s="20">
        <v>58</v>
      </c>
      <c r="T21" s="20">
        <v>-1</v>
      </c>
      <c r="U21" s="21"/>
      <c r="V21" s="19">
        <v>1200</v>
      </c>
      <c r="W21" s="20">
        <v>54</v>
      </c>
      <c r="X21" s="20">
        <v>49</v>
      </c>
      <c r="Y21" s="20">
        <v>5</v>
      </c>
      <c r="Z21" s="21"/>
      <c r="AA21" s="19">
        <v>1200</v>
      </c>
      <c r="AB21" s="20">
        <v>300</v>
      </c>
      <c r="AC21" s="20">
        <v>301</v>
      </c>
      <c r="AD21" s="20">
        <v>-1</v>
      </c>
      <c r="AE21" s="21"/>
    </row>
    <row r="22" spans="2:31">
      <c r="B22" s="19">
        <v>1215</v>
      </c>
      <c r="C22" s="20">
        <v>67</v>
      </c>
      <c r="D22" s="20">
        <v>73</v>
      </c>
      <c r="E22" s="20">
        <v>-6</v>
      </c>
      <c r="F22" s="21"/>
      <c r="G22" s="19">
        <v>1215</v>
      </c>
      <c r="H22" s="20">
        <v>60</v>
      </c>
      <c r="I22" s="20">
        <v>59</v>
      </c>
      <c r="J22" s="20">
        <v>1</v>
      </c>
      <c r="K22" s="21"/>
      <c r="L22" s="19">
        <v>1215</v>
      </c>
      <c r="M22" s="20">
        <v>57</v>
      </c>
      <c r="N22" s="20">
        <v>58</v>
      </c>
      <c r="O22" s="20">
        <v>-1</v>
      </c>
      <c r="P22" s="21"/>
      <c r="Q22" s="19">
        <v>1215</v>
      </c>
      <c r="R22" s="20">
        <v>56</v>
      </c>
      <c r="S22" s="20">
        <v>56</v>
      </c>
      <c r="T22" s="20">
        <v>0</v>
      </c>
      <c r="U22" s="21"/>
      <c r="V22" s="19">
        <v>1215</v>
      </c>
      <c r="W22" s="20">
        <v>52</v>
      </c>
      <c r="X22" s="20">
        <v>48</v>
      </c>
      <c r="Y22" s="20">
        <v>4</v>
      </c>
      <c r="Z22" s="21"/>
      <c r="AA22" s="19">
        <v>1215</v>
      </c>
      <c r="AB22" s="20">
        <v>292</v>
      </c>
      <c r="AC22" s="20">
        <v>294</v>
      </c>
      <c r="AD22" s="20">
        <v>-2</v>
      </c>
      <c r="AE22" s="21"/>
    </row>
    <row r="23" spans="2:31">
      <c r="B23" s="19">
        <v>1230</v>
      </c>
      <c r="C23" s="20">
        <v>57</v>
      </c>
      <c r="D23" s="20">
        <v>59</v>
      </c>
      <c r="E23" s="20">
        <v>-2</v>
      </c>
      <c r="F23" s="21"/>
      <c r="G23" s="19">
        <v>1230</v>
      </c>
      <c r="H23" s="20">
        <v>56</v>
      </c>
      <c r="I23" s="20">
        <v>55</v>
      </c>
      <c r="J23" s="20">
        <v>1</v>
      </c>
      <c r="K23" s="21"/>
      <c r="L23" s="19">
        <v>1230</v>
      </c>
      <c r="M23" s="20">
        <v>58</v>
      </c>
      <c r="N23" s="20">
        <v>59</v>
      </c>
      <c r="O23" s="20">
        <v>-1</v>
      </c>
      <c r="P23" s="21"/>
      <c r="Q23" s="19">
        <v>1230</v>
      </c>
      <c r="R23" s="20">
        <v>60</v>
      </c>
      <c r="S23" s="20">
        <v>60</v>
      </c>
      <c r="T23" s="20">
        <v>0</v>
      </c>
      <c r="U23" s="21"/>
      <c r="V23" s="19">
        <v>1230</v>
      </c>
      <c r="W23" s="20">
        <v>51</v>
      </c>
      <c r="X23" s="20">
        <v>46</v>
      </c>
      <c r="Y23" s="20">
        <v>5</v>
      </c>
      <c r="Z23" s="21"/>
      <c r="AA23" s="19">
        <v>1230</v>
      </c>
      <c r="AB23" s="20">
        <v>282</v>
      </c>
      <c r="AC23" s="20">
        <v>279</v>
      </c>
      <c r="AD23" s="20">
        <v>3</v>
      </c>
      <c r="AE23" s="21"/>
    </row>
    <row r="24" spans="2:31">
      <c r="B24" s="19">
        <v>1245</v>
      </c>
      <c r="C24" s="20">
        <v>52</v>
      </c>
      <c r="D24" s="20">
        <v>58</v>
      </c>
      <c r="E24" s="20">
        <v>-6</v>
      </c>
      <c r="F24" s="21"/>
      <c r="G24" s="19">
        <v>1245</v>
      </c>
      <c r="H24" s="20">
        <v>56</v>
      </c>
      <c r="I24" s="20">
        <v>53</v>
      </c>
      <c r="J24" s="20">
        <v>3</v>
      </c>
      <c r="K24" s="21"/>
      <c r="L24" s="19">
        <v>1245</v>
      </c>
      <c r="M24" s="20">
        <v>57</v>
      </c>
      <c r="N24" s="20">
        <v>58</v>
      </c>
      <c r="O24" s="20">
        <v>-1</v>
      </c>
      <c r="P24" s="21"/>
      <c r="Q24" s="19">
        <v>1245</v>
      </c>
      <c r="R24" s="20">
        <v>57</v>
      </c>
      <c r="S24" s="20">
        <v>59</v>
      </c>
      <c r="T24" s="20">
        <v>-2</v>
      </c>
      <c r="U24" s="21"/>
      <c r="V24" s="19">
        <v>1245</v>
      </c>
      <c r="W24" s="20">
        <v>51</v>
      </c>
      <c r="X24" s="20">
        <v>45</v>
      </c>
      <c r="Y24" s="20">
        <v>6</v>
      </c>
      <c r="Z24" s="21"/>
      <c r="AA24" s="19">
        <v>1245</v>
      </c>
      <c r="AB24" s="20">
        <v>273</v>
      </c>
      <c r="AC24" s="20">
        <v>273</v>
      </c>
      <c r="AD24" s="20">
        <v>0</v>
      </c>
      <c r="AE24" s="21"/>
    </row>
    <row r="25" spans="2:31">
      <c r="B25" s="19">
        <v>1300</v>
      </c>
      <c r="C25" s="20">
        <v>52</v>
      </c>
      <c r="D25" s="20">
        <v>60</v>
      </c>
      <c r="E25" s="20">
        <v>-8</v>
      </c>
      <c r="F25" s="21"/>
      <c r="G25" s="19">
        <v>1300</v>
      </c>
      <c r="H25" s="20">
        <v>56</v>
      </c>
      <c r="I25" s="20">
        <v>56</v>
      </c>
      <c r="J25" s="20">
        <v>0</v>
      </c>
      <c r="K25" s="21"/>
      <c r="L25" s="19">
        <v>1300</v>
      </c>
      <c r="M25" s="20">
        <v>60</v>
      </c>
      <c r="N25" s="20">
        <v>61</v>
      </c>
      <c r="O25" s="20">
        <v>-1</v>
      </c>
      <c r="P25" s="21"/>
      <c r="Q25" s="19">
        <v>1300</v>
      </c>
      <c r="R25" s="20">
        <v>52</v>
      </c>
      <c r="S25" s="20">
        <v>56</v>
      </c>
      <c r="T25" s="20">
        <v>-4</v>
      </c>
      <c r="U25" s="21"/>
      <c r="V25" s="19">
        <v>1300</v>
      </c>
      <c r="W25" s="20">
        <v>54</v>
      </c>
      <c r="X25" s="20">
        <v>49</v>
      </c>
      <c r="Y25" s="20">
        <v>5</v>
      </c>
      <c r="Z25" s="21"/>
      <c r="AA25" s="19">
        <v>1300</v>
      </c>
      <c r="AB25" s="20">
        <v>274</v>
      </c>
      <c r="AC25" s="20">
        <v>282</v>
      </c>
      <c r="AD25" s="20">
        <v>-8</v>
      </c>
      <c r="AE25" s="21"/>
    </row>
    <row r="26" spans="2:31">
      <c r="B26" s="19">
        <v>1315</v>
      </c>
      <c r="C26" s="20">
        <v>54</v>
      </c>
      <c r="D26" s="20">
        <v>59</v>
      </c>
      <c r="E26" s="20">
        <v>-5</v>
      </c>
      <c r="F26" s="21"/>
      <c r="G26" s="19">
        <v>1315</v>
      </c>
      <c r="H26" s="20">
        <v>58</v>
      </c>
      <c r="I26" s="20">
        <v>55</v>
      </c>
      <c r="J26" s="20">
        <v>3</v>
      </c>
      <c r="K26" s="21"/>
      <c r="L26" s="19">
        <v>1315</v>
      </c>
      <c r="M26" s="20">
        <v>61</v>
      </c>
      <c r="N26" s="20">
        <v>60</v>
      </c>
      <c r="O26" s="20">
        <v>1</v>
      </c>
      <c r="P26" s="21"/>
      <c r="Q26" s="19">
        <v>1315</v>
      </c>
      <c r="R26" s="20">
        <v>48</v>
      </c>
      <c r="S26" s="20">
        <v>55</v>
      </c>
      <c r="T26" s="20">
        <v>-7</v>
      </c>
      <c r="U26" s="21"/>
      <c r="V26" s="19">
        <v>1315</v>
      </c>
      <c r="W26" s="20">
        <v>56</v>
      </c>
      <c r="X26" s="20">
        <v>49</v>
      </c>
      <c r="Y26" s="20">
        <v>7</v>
      </c>
      <c r="Z26" s="21"/>
      <c r="AA26" s="19">
        <v>1315</v>
      </c>
      <c r="AB26" s="20">
        <v>277</v>
      </c>
      <c r="AC26" s="20">
        <v>278</v>
      </c>
      <c r="AD26" s="20">
        <v>-1</v>
      </c>
      <c r="AE26" s="21"/>
    </row>
    <row r="27" spans="2:31">
      <c r="B27" s="19">
        <v>1330</v>
      </c>
      <c r="C27" s="20">
        <v>62</v>
      </c>
      <c r="D27" s="20">
        <v>75</v>
      </c>
      <c r="E27" s="20">
        <v>-13</v>
      </c>
      <c r="F27" s="21"/>
      <c r="G27" s="19">
        <v>1330</v>
      </c>
      <c r="H27" s="20">
        <v>60</v>
      </c>
      <c r="I27" s="20">
        <v>61</v>
      </c>
      <c r="J27" s="20">
        <v>-1</v>
      </c>
      <c r="K27" s="21"/>
      <c r="L27" s="19">
        <v>1330</v>
      </c>
      <c r="M27" s="20">
        <v>63</v>
      </c>
      <c r="N27" s="20">
        <v>63</v>
      </c>
      <c r="O27" s="20">
        <v>0</v>
      </c>
      <c r="P27" s="21"/>
      <c r="Q27" s="19">
        <v>1330</v>
      </c>
      <c r="R27" s="20">
        <v>46</v>
      </c>
      <c r="S27" s="20">
        <v>60</v>
      </c>
      <c r="T27" s="20">
        <v>-14</v>
      </c>
      <c r="U27" s="21"/>
      <c r="V27" s="19">
        <v>1330</v>
      </c>
      <c r="W27" s="20">
        <v>55</v>
      </c>
      <c r="X27" s="20">
        <v>49</v>
      </c>
      <c r="Y27" s="20">
        <v>6</v>
      </c>
      <c r="Z27" s="21"/>
      <c r="AA27" s="19">
        <v>1330</v>
      </c>
      <c r="AB27" s="20">
        <v>286</v>
      </c>
      <c r="AC27" s="20">
        <v>308</v>
      </c>
      <c r="AD27" s="20">
        <v>-22</v>
      </c>
      <c r="AE27" s="21"/>
    </row>
    <row r="28" spans="2:31">
      <c r="B28" s="19">
        <v>1345</v>
      </c>
      <c r="C28" s="20">
        <v>62</v>
      </c>
      <c r="D28" s="20">
        <v>74</v>
      </c>
      <c r="E28" s="20">
        <v>-12</v>
      </c>
      <c r="F28" s="21"/>
      <c r="G28" s="19">
        <v>1345</v>
      </c>
      <c r="H28" s="20">
        <v>61</v>
      </c>
      <c r="I28" s="20">
        <v>60</v>
      </c>
      <c r="J28" s="20">
        <v>1</v>
      </c>
      <c r="K28" s="21"/>
      <c r="L28" s="19">
        <v>1345</v>
      </c>
      <c r="M28" s="20">
        <v>61</v>
      </c>
      <c r="N28" s="20">
        <v>63</v>
      </c>
      <c r="O28" s="20">
        <v>-2</v>
      </c>
      <c r="P28" s="21"/>
      <c r="Q28" s="19">
        <v>1345</v>
      </c>
      <c r="R28" s="20">
        <v>47</v>
      </c>
      <c r="S28" s="20">
        <v>59</v>
      </c>
      <c r="T28" s="20">
        <v>-12</v>
      </c>
      <c r="U28" s="21"/>
      <c r="V28" s="19">
        <v>1345</v>
      </c>
      <c r="W28" s="20">
        <v>54</v>
      </c>
      <c r="X28" s="20">
        <v>48</v>
      </c>
      <c r="Y28" s="20">
        <v>6</v>
      </c>
      <c r="Z28" s="21"/>
      <c r="AA28" s="19">
        <v>1345</v>
      </c>
      <c r="AB28" s="20">
        <v>285</v>
      </c>
      <c r="AC28" s="20">
        <v>304</v>
      </c>
      <c r="AD28" s="20">
        <v>-19</v>
      </c>
      <c r="AE28" s="21"/>
    </row>
    <row r="29" spans="2:31">
      <c r="B29" s="19">
        <v>1400</v>
      </c>
      <c r="C29" s="20">
        <v>69</v>
      </c>
      <c r="D29" s="20">
        <v>83</v>
      </c>
      <c r="E29" s="20">
        <v>-14</v>
      </c>
      <c r="F29" s="21"/>
      <c r="G29" s="19">
        <v>1400</v>
      </c>
      <c r="H29" s="20">
        <v>60</v>
      </c>
      <c r="I29" s="20">
        <v>63</v>
      </c>
      <c r="J29" s="20">
        <v>-3</v>
      </c>
      <c r="K29" s="21"/>
      <c r="L29" s="19">
        <v>1400</v>
      </c>
      <c r="M29" s="20">
        <v>62</v>
      </c>
      <c r="N29" s="20">
        <v>61</v>
      </c>
      <c r="O29" s="20">
        <v>1</v>
      </c>
      <c r="P29" s="21"/>
      <c r="Q29" s="19">
        <v>1400</v>
      </c>
      <c r="R29" s="20">
        <v>54</v>
      </c>
      <c r="S29" s="20">
        <v>59</v>
      </c>
      <c r="T29" s="20">
        <v>-5</v>
      </c>
      <c r="U29" s="21"/>
      <c r="V29" s="19">
        <v>1400</v>
      </c>
      <c r="W29" s="20">
        <v>53</v>
      </c>
      <c r="X29" s="20">
        <v>46</v>
      </c>
      <c r="Y29" s="20">
        <v>7</v>
      </c>
      <c r="Z29" s="21"/>
      <c r="AA29" s="19">
        <v>1400</v>
      </c>
      <c r="AB29" s="20">
        <v>298</v>
      </c>
      <c r="AC29" s="20">
        <v>312</v>
      </c>
      <c r="AD29" s="20">
        <v>-14</v>
      </c>
      <c r="AE29" s="21"/>
    </row>
    <row r="30" spans="2:31">
      <c r="B30" s="19">
        <v>1415</v>
      </c>
      <c r="C30" s="20">
        <v>72</v>
      </c>
      <c r="D30" s="20">
        <v>81</v>
      </c>
      <c r="E30" s="20">
        <v>-9</v>
      </c>
      <c r="F30" s="21"/>
      <c r="G30" s="19">
        <v>1415</v>
      </c>
      <c r="H30" s="20">
        <v>59</v>
      </c>
      <c r="I30" s="20">
        <v>61</v>
      </c>
      <c r="J30" s="20">
        <v>-2</v>
      </c>
      <c r="K30" s="21"/>
      <c r="L30" s="19">
        <v>1415</v>
      </c>
      <c r="M30" s="20">
        <v>61</v>
      </c>
      <c r="N30" s="20">
        <v>60</v>
      </c>
      <c r="O30" s="20">
        <v>1</v>
      </c>
      <c r="P30" s="21"/>
      <c r="Q30" s="19">
        <v>1415</v>
      </c>
      <c r="R30" s="20">
        <v>53</v>
      </c>
      <c r="S30" s="20">
        <v>58</v>
      </c>
      <c r="T30" s="20">
        <v>-5</v>
      </c>
      <c r="U30" s="21"/>
      <c r="V30" s="19">
        <v>1415</v>
      </c>
      <c r="W30" s="20">
        <v>51</v>
      </c>
      <c r="X30" s="20">
        <v>45</v>
      </c>
      <c r="Y30" s="20">
        <v>6</v>
      </c>
      <c r="Z30" s="21"/>
      <c r="AA30" s="19">
        <v>1415</v>
      </c>
      <c r="AB30" s="20">
        <v>296</v>
      </c>
      <c r="AC30" s="20">
        <v>305</v>
      </c>
      <c r="AD30" s="20">
        <v>-9</v>
      </c>
      <c r="AE30" s="21"/>
    </row>
    <row r="31" spans="2:31">
      <c r="B31" s="19">
        <v>1430</v>
      </c>
      <c r="C31" s="20">
        <v>67</v>
      </c>
      <c r="D31" s="20">
        <v>78</v>
      </c>
      <c r="E31" s="20">
        <v>-11</v>
      </c>
      <c r="F31" s="21"/>
      <c r="G31" s="19">
        <v>1430</v>
      </c>
      <c r="H31" s="20">
        <v>59</v>
      </c>
      <c r="I31" s="20">
        <v>60</v>
      </c>
      <c r="J31" s="20">
        <v>-1</v>
      </c>
      <c r="K31" s="21"/>
      <c r="L31" s="19">
        <v>1430</v>
      </c>
      <c r="M31" s="20">
        <v>61</v>
      </c>
      <c r="N31" s="20">
        <v>59</v>
      </c>
      <c r="O31" s="20">
        <v>2</v>
      </c>
      <c r="P31" s="21"/>
      <c r="Q31" s="19">
        <v>1430</v>
      </c>
      <c r="R31" s="20">
        <v>50</v>
      </c>
      <c r="S31" s="20">
        <v>55</v>
      </c>
      <c r="T31" s="20">
        <v>-5</v>
      </c>
      <c r="U31" s="21"/>
      <c r="V31" s="19">
        <v>1430</v>
      </c>
      <c r="W31" s="20">
        <v>51</v>
      </c>
      <c r="X31" s="20">
        <v>50</v>
      </c>
      <c r="Y31" s="20">
        <v>1</v>
      </c>
      <c r="Z31" s="21"/>
      <c r="AA31" s="19">
        <v>1430</v>
      </c>
      <c r="AB31" s="20">
        <v>288</v>
      </c>
      <c r="AC31" s="20">
        <v>302</v>
      </c>
      <c r="AD31" s="20">
        <v>-14</v>
      </c>
      <c r="AE31" s="21"/>
    </row>
    <row r="32" spans="2:31">
      <c r="B32" s="19">
        <v>1445</v>
      </c>
      <c r="C32" s="20">
        <v>66</v>
      </c>
      <c r="D32" s="20">
        <v>78</v>
      </c>
      <c r="E32" s="20">
        <v>-12</v>
      </c>
      <c r="F32" s="21"/>
      <c r="G32" s="19">
        <v>1445</v>
      </c>
      <c r="H32" s="20">
        <v>59</v>
      </c>
      <c r="I32" s="20">
        <v>59</v>
      </c>
      <c r="J32" s="20">
        <v>0</v>
      </c>
      <c r="K32" s="21"/>
      <c r="L32" s="19">
        <v>1445</v>
      </c>
      <c r="M32" s="20">
        <v>63</v>
      </c>
      <c r="N32" s="20">
        <v>59</v>
      </c>
      <c r="O32" s="20">
        <v>4</v>
      </c>
      <c r="P32" s="21"/>
      <c r="Q32" s="19">
        <v>1445</v>
      </c>
      <c r="R32" s="20">
        <v>50</v>
      </c>
      <c r="S32" s="20">
        <v>55</v>
      </c>
      <c r="T32" s="20">
        <v>-5</v>
      </c>
      <c r="U32" s="21"/>
      <c r="V32" s="19">
        <v>1445</v>
      </c>
      <c r="W32" s="20">
        <v>54</v>
      </c>
      <c r="X32" s="20">
        <v>49</v>
      </c>
      <c r="Y32" s="20">
        <v>5</v>
      </c>
      <c r="Z32" s="21"/>
      <c r="AA32" s="19">
        <v>1445</v>
      </c>
      <c r="AB32" s="20">
        <v>292</v>
      </c>
      <c r="AC32" s="20">
        <v>300</v>
      </c>
      <c r="AD32" s="20">
        <v>-8</v>
      </c>
      <c r="AE32" s="21"/>
    </row>
    <row r="33" spans="2:31">
      <c r="B33" s="19">
        <v>1500</v>
      </c>
      <c r="C33" s="20">
        <v>64</v>
      </c>
      <c r="D33" s="20">
        <v>76</v>
      </c>
      <c r="E33" s="20">
        <v>-12</v>
      </c>
      <c r="F33" s="21"/>
      <c r="G33" s="19">
        <v>1500</v>
      </c>
      <c r="H33" s="20">
        <v>54</v>
      </c>
      <c r="I33" s="20">
        <v>53</v>
      </c>
      <c r="J33" s="20">
        <v>1</v>
      </c>
      <c r="K33" s="21"/>
      <c r="L33" s="19">
        <v>1500</v>
      </c>
      <c r="M33" s="20">
        <v>54</v>
      </c>
      <c r="N33" s="20">
        <v>54</v>
      </c>
      <c r="O33" s="20">
        <v>0</v>
      </c>
      <c r="P33" s="21"/>
      <c r="Q33" s="19">
        <v>1500</v>
      </c>
      <c r="R33" s="20">
        <v>53</v>
      </c>
      <c r="S33" s="20">
        <v>55</v>
      </c>
      <c r="T33" s="20">
        <v>-2</v>
      </c>
      <c r="U33" s="21"/>
      <c r="V33" s="19">
        <v>1500</v>
      </c>
      <c r="W33" s="20">
        <v>52</v>
      </c>
      <c r="X33" s="20">
        <v>40</v>
      </c>
      <c r="Y33" s="20">
        <v>12</v>
      </c>
      <c r="Z33" s="21"/>
      <c r="AA33" s="19">
        <v>1500</v>
      </c>
      <c r="AB33" s="20">
        <v>277</v>
      </c>
      <c r="AC33" s="20">
        <v>278</v>
      </c>
      <c r="AD33" s="20">
        <v>-1</v>
      </c>
      <c r="AE33" s="21"/>
    </row>
    <row r="34" spans="2:31">
      <c r="B34" s="19">
        <v>1515</v>
      </c>
      <c r="C34" s="20">
        <v>58</v>
      </c>
      <c r="D34" s="20">
        <v>76</v>
      </c>
      <c r="E34" s="20">
        <v>-18</v>
      </c>
      <c r="F34" s="21"/>
      <c r="G34" s="19">
        <v>1515</v>
      </c>
      <c r="H34" s="20">
        <v>51</v>
      </c>
      <c r="I34" s="20">
        <v>54</v>
      </c>
      <c r="J34" s="20">
        <v>-3</v>
      </c>
      <c r="K34" s="21"/>
      <c r="L34" s="19">
        <v>1515</v>
      </c>
      <c r="M34" s="20">
        <v>55</v>
      </c>
      <c r="N34" s="20">
        <v>54</v>
      </c>
      <c r="O34" s="20">
        <v>1</v>
      </c>
      <c r="P34" s="21"/>
      <c r="Q34" s="19">
        <v>1515</v>
      </c>
      <c r="R34" s="20">
        <v>50</v>
      </c>
      <c r="S34" s="20">
        <v>54</v>
      </c>
      <c r="T34" s="20">
        <v>-4</v>
      </c>
      <c r="U34" s="21"/>
      <c r="V34" s="19">
        <v>1515</v>
      </c>
      <c r="W34" s="20">
        <v>48</v>
      </c>
      <c r="X34" s="20">
        <v>40</v>
      </c>
      <c r="Y34" s="20">
        <v>8</v>
      </c>
      <c r="Z34" s="21"/>
      <c r="AA34" s="19">
        <v>1515</v>
      </c>
      <c r="AB34" s="20">
        <v>262</v>
      </c>
      <c r="AC34" s="20">
        <v>278</v>
      </c>
      <c r="AD34" s="20">
        <v>-16</v>
      </c>
      <c r="AE34" s="21"/>
    </row>
    <row r="35" spans="2:31">
      <c r="B35" s="19">
        <v>1530</v>
      </c>
      <c r="C35" s="20">
        <v>49</v>
      </c>
      <c r="D35" s="20">
        <v>70</v>
      </c>
      <c r="E35" s="20">
        <v>-21</v>
      </c>
      <c r="F35" s="21"/>
      <c r="G35" s="19">
        <v>1530</v>
      </c>
      <c r="H35" s="20">
        <v>55</v>
      </c>
      <c r="I35" s="20">
        <v>58</v>
      </c>
      <c r="J35" s="20">
        <v>-3</v>
      </c>
      <c r="K35" s="21"/>
      <c r="L35" s="19">
        <v>1530</v>
      </c>
      <c r="M35" s="20">
        <v>53</v>
      </c>
      <c r="N35" s="20">
        <v>59</v>
      </c>
      <c r="O35" s="20">
        <v>-6</v>
      </c>
      <c r="P35" s="21"/>
      <c r="Q35" s="19">
        <v>1530</v>
      </c>
      <c r="R35" s="20">
        <v>50</v>
      </c>
      <c r="S35" s="20">
        <v>58</v>
      </c>
      <c r="T35" s="20">
        <v>-8</v>
      </c>
      <c r="U35" s="21"/>
      <c r="V35" s="19">
        <v>1530</v>
      </c>
      <c r="W35" s="20">
        <v>48</v>
      </c>
      <c r="X35" s="20">
        <v>49</v>
      </c>
      <c r="Y35" s="20">
        <v>-1</v>
      </c>
      <c r="Z35" s="21"/>
      <c r="AA35" s="19">
        <v>1530</v>
      </c>
      <c r="AB35" s="20">
        <v>255</v>
      </c>
      <c r="AC35" s="20">
        <v>294</v>
      </c>
      <c r="AD35" s="20">
        <v>-39</v>
      </c>
      <c r="AE35" s="21"/>
    </row>
    <row r="36" spans="2:31">
      <c r="B36" s="19">
        <v>1545</v>
      </c>
      <c r="C36" s="20">
        <v>52</v>
      </c>
      <c r="D36" s="20">
        <v>69</v>
      </c>
      <c r="E36" s="20">
        <v>-17</v>
      </c>
      <c r="F36" s="21"/>
      <c r="G36" s="19">
        <v>1545</v>
      </c>
      <c r="H36" s="20">
        <v>54</v>
      </c>
      <c r="I36" s="20">
        <v>56</v>
      </c>
      <c r="J36" s="20">
        <v>-2</v>
      </c>
      <c r="K36" s="21"/>
      <c r="L36" s="19">
        <v>1545</v>
      </c>
      <c r="M36" s="20">
        <v>56</v>
      </c>
      <c r="N36" s="20">
        <v>59</v>
      </c>
      <c r="O36" s="20">
        <v>-3</v>
      </c>
      <c r="P36" s="21"/>
      <c r="Q36" s="19">
        <v>1545</v>
      </c>
      <c r="R36" s="20">
        <v>52</v>
      </c>
      <c r="S36" s="20">
        <v>56</v>
      </c>
      <c r="T36" s="20">
        <v>-4</v>
      </c>
      <c r="U36" s="21"/>
      <c r="V36" s="19">
        <v>1545</v>
      </c>
      <c r="W36" s="20">
        <v>48</v>
      </c>
      <c r="X36" s="20">
        <v>46</v>
      </c>
      <c r="Y36" s="20">
        <v>2</v>
      </c>
      <c r="Z36" s="21"/>
      <c r="AA36" s="19">
        <v>1545</v>
      </c>
      <c r="AB36" s="20">
        <v>262</v>
      </c>
      <c r="AC36" s="20">
        <v>286</v>
      </c>
      <c r="AD36" s="20">
        <v>-24</v>
      </c>
      <c r="AE36" s="21"/>
    </row>
    <row r="37" spans="2:31">
      <c r="B37" s="19">
        <v>1600</v>
      </c>
      <c r="C37" s="20">
        <v>58</v>
      </c>
      <c r="D37" s="20">
        <v>80</v>
      </c>
      <c r="E37" s="20">
        <v>-22</v>
      </c>
      <c r="F37" s="21"/>
      <c r="G37" s="19">
        <v>1600</v>
      </c>
      <c r="H37" s="20">
        <v>54</v>
      </c>
      <c r="I37" s="20">
        <v>60</v>
      </c>
      <c r="J37" s="20">
        <v>-6</v>
      </c>
      <c r="K37" s="21"/>
      <c r="L37" s="19">
        <v>1600</v>
      </c>
      <c r="M37" s="20">
        <v>54</v>
      </c>
      <c r="N37" s="20">
        <v>65</v>
      </c>
      <c r="O37" s="20">
        <v>-11</v>
      </c>
      <c r="P37" s="21"/>
      <c r="Q37" s="19">
        <v>1600</v>
      </c>
      <c r="R37" s="20">
        <v>53</v>
      </c>
      <c r="S37" s="20">
        <v>63</v>
      </c>
      <c r="T37" s="20">
        <v>-10</v>
      </c>
      <c r="U37" s="21"/>
      <c r="V37" s="19">
        <v>1600</v>
      </c>
      <c r="W37" s="20">
        <v>50</v>
      </c>
      <c r="X37" s="20">
        <v>54</v>
      </c>
      <c r="Y37" s="20">
        <v>-4</v>
      </c>
      <c r="Z37" s="21"/>
      <c r="AA37" s="19">
        <v>1600</v>
      </c>
      <c r="AB37" s="20">
        <v>269</v>
      </c>
      <c r="AC37" s="20">
        <v>322</v>
      </c>
      <c r="AD37" s="20">
        <v>-53</v>
      </c>
      <c r="AE37" s="21"/>
    </row>
    <row r="38" spans="2:31">
      <c r="B38" s="19">
        <v>1615</v>
      </c>
      <c r="C38" s="20">
        <v>58</v>
      </c>
      <c r="D38" s="20">
        <v>79</v>
      </c>
      <c r="E38" s="20">
        <v>-21</v>
      </c>
      <c r="F38" s="21"/>
      <c r="G38" s="19">
        <v>1615</v>
      </c>
      <c r="H38" s="20">
        <v>55</v>
      </c>
      <c r="I38" s="20">
        <v>59</v>
      </c>
      <c r="J38" s="20">
        <v>-4</v>
      </c>
      <c r="K38" s="21"/>
      <c r="L38" s="19">
        <v>1615</v>
      </c>
      <c r="M38" s="20">
        <v>54</v>
      </c>
      <c r="N38" s="20">
        <v>64</v>
      </c>
      <c r="O38" s="20">
        <v>-10</v>
      </c>
      <c r="P38" s="21"/>
      <c r="Q38" s="19">
        <v>1615</v>
      </c>
      <c r="R38" s="20">
        <v>52</v>
      </c>
      <c r="S38" s="20">
        <v>63</v>
      </c>
      <c r="T38" s="20">
        <v>-11</v>
      </c>
      <c r="U38" s="21"/>
      <c r="V38" s="19">
        <v>1615</v>
      </c>
      <c r="W38" s="20">
        <v>51</v>
      </c>
      <c r="X38" s="20">
        <v>53</v>
      </c>
      <c r="Y38" s="20">
        <v>-2</v>
      </c>
      <c r="Z38" s="21"/>
      <c r="AA38" s="19">
        <v>1615</v>
      </c>
      <c r="AB38" s="20">
        <v>270</v>
      </c>
      <c r="AC38" s="20">
        <v>318</v>
      </c>
      <c r="AD38" s="20">
        <v>-48</v>
      </c>
      <c r="AE38" s="21"/>
    </row>
    <row r="39" spans="2:31">
      <c r="B39" s="19">
        <v>1630</v>
      </c>
      <c r="C39" s="20">
        <v>57</v>
      </c>
      <c r="D39" s="20">
        <v>71</v>
      </c>
      <c r="E39" s="20">
        <v>-14</v>
      </c>
      <c r="F39" s="21"/>
      <c r="G39" s="19">
        <v>1630</v>
      </c>
      <c r="H39" s="20">
        <v>54</v>
      </c>
      <c r="I39" s="20">
        <v>55</v>
      </c>
      <c r="J39" s="20">
        <v>-1</v>
      </c>
      <c r="K39" s="21"/>
      <c r="L39" s="19">
        <v>1630</v>
      </c>
      <c r="M39" s="20">
        <v>51</v>
      </c>
      <c r="N39" s="20">
        <v>54</v>
      </c>
      <c r="O39" s="20">
        <v>-3</v>
      </c>
      <c r="P39" s="21"/>
      <c r="Q39" s="19">
        <v>1630</v>
      </c>
      <c r="R39" s="20">
        <v>50</v>
      </c>
      <c r="S39" s="20">
        <v>59</v>
      </c>
      <c r="T39" s="20">
        <v>-9</v>
      </c>
      <c r="U39" s="21"/>
      <c r="V39" s="19">
        <v>1630</v>
      </c>
      <c r="W39" s="20">
        <v>51</v>
      </c>
      <c r="X39" s="20">
        <v>45</v>
      </c>
      <c r="Y39" s="20">
        <v>6</v>
      </c>
      <c r="Z39" s="21"/>
      <c r="AA39" s="19">
        <v>1630</v>
      </c>
      <c r="AB39" s="20">
        <v>263</v>
      </c>
      <c r="AC39" s="20">
        <v>284</v>
      </c>
      <c r="AD39" s="20">
        <v>-21</v>
      </c>
      <c r="AE39" s="21"/>
    </row>
    <row r="40" spans="2:31">
      <c r="B40" s="19">
        <v>1645</v>
      </c>
      <c r="C40" s="20">
        <v>64</v>
      </c>
      <c r="D40" s="20">
        <v>71</v>
      </c>
      <c r="E40" s="20">
        <v>-7</v>
      </c>
      <c r="F40" s="21"/>
      <c r="G40" s="19">
        <v>1645</v>
      </c>
      <c r="H40" s="20">
        <v>54</v>
      </c>
      <c r="I40" s="20">
        <v>55</v>
      </c>
      <c r="J40" s="20">
        <v>-1</v>
      </c>
      <c r="K40" s="21"/>
      <c r="L40" s="19">
        <v>1645</v>
      </c>
      <c r="M40" s="20">
        <v>58</v>
      </c>
      <c r="N40" s="20">
        <v>55</v>
      </c>
      <c r="O40" s="20">
        <v>3</v>
      </c>
      <c r="P40" s="21"/>
      <c r="Q40" s="19">
        <v>1645</v>
      </c>
      <c r="R40" s="20">
        <v>50</v>
      </c>
      <c r="S40" s="20">
        <v>59</v>
      </c>
      <c r="T40" s="20">
        <v>-9</v>
      </c>
      <c r="U40" s="21"/>
      <c r="V40" s="19">
        <v>1645</v>
      </c>
      <c r="W40" s="20">
        <v>51</v>
      </c>
      <c r="X40" s="20">
        <v>45</v>
      </c>
      <c r="Y40" s="20">
        <v>6</v>
      </c>
      <c r="Z40" s="21"/>
      <c r="AA40" s="19">
        <v>1645</v>
      </c>
      <c r="AB40" s="20">
        <v>277</v>
      </c>
      <c r="AC40" s="20">
        <v>285</v>
      </c>
      <c r="AD40" s="20">
        <v>-8</v>
      </c>
      <c r="AE40" s="21"/>
    </row>
    <row r="41" spans="2:31">
      <c r="B41" s="19">
        <v>1700</v>
      </c>
      <c r="C41" s="20">
        <v>67</v>
      </c>
      <c r="D41" s="20">
        <v>50</v>
      </c>
      <c r="E41" s="20">
        <v>17</v>
      </c>
      <c r="F41" s="21"/>
      <c r="G41" s="19">
        <v>1700</v>
      </c>
      <c r="H41" s="20">
        <v>54</v>
      </c>
      <c r="I41" s="20">
        <v>43</v>
      </c>
      <c r="J41" s="20">
        <v>11</v>
      </c>
      <c r="K41" s="21"/>
      <c r="L41" s="19">
        <v>1700</v>
      </c>
      <c r="M41" s="20">
        <v>55</v>
      </c>
      <c r="N41" s="20">
        <v>38</v>
      </c>
      <c r="O41" s="20">
        <v>17</v>
      </c>
      <c r="P41" s="21"/>
      <c r="Q41" s="19">
        <v>1700</v>
      </c>
      <c r="R41" s="20">
        <v>51</v>
      </c>
      <c r="S41" s="20">
        <v>38</v>
      </c>
      <c r="T41" s="20">
        <v>13</v>
      </c>
      <c r="U41" s="21"/>
      <c r="V41" s="19">
        <v>1700</v>
      </c>
      <c r="W41" s="20">
        <v>50</v>
      </c>
      <c r="X41" s="20">
        <v>33</v>
      </c>
      <c r="Y41" s="20">
        <v>17</v>
      </c>
      <c r="Z41" s="21"/>
      <c r="AA41" s="19">
        <v>1700</v>
      </c>
      <c r="AB41" s="20">
        <v>277</v>
      </c>
      <c r="AC41" s="20">
        <v>202</v>
      </c>
      <c r="AD41" s="20">
        <v>75</v>
      </c>
      <c r="AE41" s="21"/>
    </row>
    <row r="42" spans="2:31">
      <c r="B42" s="19">
        <v>1715</v>
      </c>
      <c r="C42" s="20">
        <v>63</v>
      </c>
      <c r="D42" s="20">
        <v>49</v>
      </c>
      <c r="E42" s="20">
        <v>14</v>
      </c>
      <c r="F42" s="21"/>
      <c r="G42" s="19">
        <v>1715</v>
      </c>
      <c r="H42" s="20">
        <v>49</v>
      </c>
      <c r="I42" s="20">
        <v>41</v>
      </c>
      <c r="J42" s="20">
        <v>8</v>
      </c>
      <c r="K42" s="21"/>
      <c r="L42" s="19">
        <v>1715</v>
      </c>
      <c r="M42" s="20">
        <v>50</v>
      </c>
      <c r="N42" s="20">
        <v>36</v>
      </c>
      <c r="O42" s="20">
        <v>14</v>
      </c>
      <c r="P42" s="21"/>
      <c r="Q42" s="19">
        <v>1715</v>
      </c>
      <c r="R42" s="20">
        <v>45</v>
      </c>
      <c r="S42" s="20">
        <v>39</v>
      </c>
      <c r="T42" s="20">
        <v>6</v>
      </c>
      <c r="U42" s="21"/>
      <c r="V42" s="19">
        <v>1715</v>
      </c>
      <c r="W42" s="20">
        <v>44</v>
      </c>
      <c r="X42" s="20">
        <v>31</v>
      </c>
      <c r="Y42" s="20">
        <v>13</v>
      </c>
      <c r="Z42" s="21"/>
      <c r="AA42" s="19">
        <v>1715</v>
      </c>
      <c r="AB42" s="20">
        <v>251</v>
      </c>
      <c r="AC42" s="20">
        <v>196</v>
      </c>
      <c r="AD42" s="20">
        <v>55</v>
      </c>
      <c r="AE42" s="21"/>
    </row>
    <row r="43" spans="2:31">
      <c r="B43" s="19">
        <v>1730</v>
      </c>
      <c r="C43" s="20">
        <v>39</v>
      </c>
      <c r="D43" s="20">
        <v>48</v>
      </c>
      <c r="E43" s="20">
        <v>-9</v>
      </c>
      <c r="F43" s="21"/>
      <c r="G43" s="19">
        <v>1730</v>
      </c>
      <c r="H43" s="20">
        <v>25</v>
      </c>
      <c r="I43" s="20">
        <v>34</v>
      </c>
      <c r="J43" s="20">
        <v>-9</v>
      </c>
      <c r="K43" s="21"/>
      <c r="L43" s="19">
        <v>1730</v>
      </c>
      <c r="M43" s="20">
        <v>26</v>
      </c>
      <c r="N43" s="20">
        <v>34</v>
      </c>
      <c r="O43" s="20">
        <v>-8</v>
      </c>
      <c r="P43" s="21"/>
      <c r="Q43" s="19">
        <v>1730</v>
      </c>
      <c r="R43" s="20">
        <v>22</v>
      </c>
      <c r="S43" s="20">
        <v>35</v>
      </c>
      <c r="T43" s="20">
        <v>-13</v>
      </c>
      <c r="U43" s="21"/>
      <c r="V43" s="19">
        <v>1730</v>
      </c>
      <c r="W43" s="20">
        <v>21</v>
      </c>
      <c r="X43" s="20">
        <v>31</v>
      </c>
      <c r="Y43" s="20">
        <v>-10</v>
      </c>
      <c r="Z43" s="21"/>
      <c r="AA43" s="19">
        <v>1730</v>
      </c>
      <c r="AB43" s="20">
        <v>133</v>
      </c>
      <c r="AC43" s="20">
        <v>182</v>
      </c>
      <c r="AD43" s="20">
        <v>-49</v>
      </c>
      <c r="AE43" s="21"/>
    </row>
    <row r="44" spans="2:31">
      <c r="B44" s="19">
        <v>1745</v>
      </c>
      <c r="C44" s="20">
        <v>39</v>
      </c>
      <c r="D44" s="20">
        <v>48</v>
      </c>
      <c r="E44" s="20">
        <v>-9</v>
      </c>
      <c r="F44" s="21"/>
      <c r="G44" s="19">
        <v>1745</v>
      </c>
      <c r="H44" s="20">
        <v>26</v>
      </c>
      <c r="I44" s="20">
        <v>34</v>
      </c>
      <c r="J44" s="20">
        <v>-8</v>
      </c>
      <c r="K44" s="21"/>
      <c r="L44" s="19">
        <v>1745</v>
      </c>
      <c r="M44" s="20">
        <v>27</v>
      </c>
      <c r="N44" s="20">
        <v>33</v>
      </c>
      <c r="O44" s="20">
        <v>-6</v>
      </c>
      <c r="P44" s="21"/>
      <c r="Q44" s="19">
        <v>1745</v>
      </c>
      <c r="R44" s="20">
        <v>22</v>
      </c>
      <c r="S44" s="20">
        <v>35</v>
      </c>
      <c r="T44" s="20">
        <v>-13</v>
      </c>
      <c r="U44" s="21"/>
      <c r="V44" s="19">
        <v>1745</v>
      </c>
      <c r="W44" s="20">
        <v>21</v>
      </c>
      <c r="X44" s="20">
        <v>31</v>
      </c>
      <c r="Y44" s="20">
        <v>-10</v>
      </c>
      <c r="Z44" s="21"/>
      <c r="AA44" s="19">
        <v>1745</v>
      </c>
      <c r="AB44" s="20">
        <v>135</v>
      </c>
      <c r="AC44" s="20">
        <v>181</v>
      </c>
      <c r="AD44" s="20">
        <v>-46</v>
      </c>
      <c r="AE44" s="21"/>
    </row>
    <row r="45" spans="2:31">
      <c r="B45" s="19">
        <v>1800</v>
      </c>
      <c r="C45" s="20">
        <v>0</v>
      </c>
      <c r="D45" s="20">
        <v>0</v>
      </c>
      <c r="E45" s="20" t="s">
        <v>194</v>
      </c>
      <c r="F45" s="21"/>
      <c r="G45" s="19">
        <v>1800</v>
      </c>
      <c r="H45" s="20">
        <v>0</v>
      </c>
      <c r="I45" s="20">
        <v>0</v>
      </c>
      <c r="J45" s="20" t="s">
        <v>194</v>
      </c>
      <c r="K45" s="21"/>
      <c r="L45" s="19">
        <v>1800</v>
      </c>
      <c r="M45" s="20">
        <v>0</v>
      </c>
      <c r="N45" s="20">
        <v>0</v>
      </c>
      <c r="O45" s="20" t="s">
        <v>194</v>
      </c>
      <c r="P45" s="21"/>
      <c r="Q45" s="19">
        <v>1800</v>
      </c>
      <c r="R45" s="20">
        <v>0</v>
      </c>
      <c r="S45" s="20">
        <v>0</v>
      </c>
      <c r="T45" s="20" t="s">
        <v>194</v>
      </c>
      <c r="U45" s="21"/>
      <c r="V45" s="19">
        <v>1800</v>
      </c>
      <c r="W45" s="20">
        <v>0</v>
      </c>
      <c r="X45" s="20">
        <v>0</v>
      </c>
      <c r="Y45" s="20" t="s">
        <v>194</v>
      </c>
      <c r="Z45" s="21"/>
      <c r="AA45" s="19">
        <v>1800</v>
      </c>
      <c r="AB45" s="20">
        <v>0</v>
      </c>
      <c r="AC45" s="20">
        <v>0</v>
      </c>
      <c r="AD45" s="20" t="s">
        <v>194</v>
      </c>
      <c r="AE45" s="21"/>
    </row>
    <row r="46" spans="2:31">
      <c r="B46" s="19">
        <v>1815</v>
      </c>
      <c r="C46" s="20">
        <v>0</v>
      </c>
      <c r="D46" s="20">
        <v>0</v>
      </c>
      <c r="E46" s="20" t="s">
        <v>194</v>
      </c>
      <c r="F46" s="21"/>
      <c r="G46" s="19">
        <v>1815</v>
      </c>
      <c r="H46" s="20">
        <v>0</v>
      </c>
      <c r="I46" s="20">
        <v>0</v>
      </c>
      <c r="J46" s="20" t="s">
        <v>194</v>
      </c>
      <c r="K46" s="21"/>
      <c r="L46" s="19">
        <v>1815</v>
      </c>
      <c r="M46" s="20">
        <v>0</v>
      </c>
      <c r="N46" s="20">
        <v>0</v>
      </c>
      <c r="O46" s="20" t="s">
        <v>194</v>
      </c>
      <c r="P46" s="21"/>
      <c r="Q46" s="19">
        <v>1815</v>
      </c>
      <c r="R46" s="20">
        <v>0</v>
      </c>
      <c r="S46" s="20">
        <v>0</v>
      </c>
      <c r="T46" s="20" t="s">
        <v>194</v>
      </c>
      <c r="U46" s="21"/>
      <c r="V46" s="19">
        <v>1815</v>
      </c>
      <c r="W46" s="20">
        <v>0</v>
      </c>
      <c r="X46" s="20">
        <v>0</v>
      </c>
      <c r="Y46" s="20" t="s">
        <v>194</v>
      </c>
      <c r="Z46" s="21"/>
      <c r="AA46" s="19">
        <v>1815</v>
      </c>
      <c r="AB46" s="20">
        <v>0</v>
      </c>
      <c r="AC46" s="20">
        <v>0</v>
      </c>
      <c r="AD46" s="20" t="s">
        <v>194</v>
      </c>
      <c r="AE46" s="21"/>
    </row>
    <row r="47" spans="2:31">
      <c r="B47" s="19">
        <v>1830</v>
      </c>
      <c r="C47" s="20">
        <v>0</v>
      </c>
      <c r="D47" s="20">
        <v>0</v>
      </c>
      <c r="E47" s="20" t="s">
        <v>194</v>
      </c>
      <c r="F47" s="21"/>
      <c r="G47" s="19">
        <v>1830</v>
      </c>
      <c r="H47" s="20">
        <v>0</v>
      </c>
      <c r="I47" s="20">
        <v>0</v>
      </c>
      <c r="J47" s="20" t="s">
        <v>194</v>
      </c>
      <c r="K47" s="21"/>
      <c r="L47" s="19">
        <v>1830</v>
      </c>
      <c r="M47" s="20">
        <v>0</v>
      </c>
      <c r="N47" s="20">
        <v>0</v>
      </c>
      <c r="O47" s="20" t="s">
        <v>194</v>
      </c>
      <c r="P47" s="21"/>
      <c r="Q47" s="19">
        <v>1830</v>
      </c>
      <c r="R47" s="20">
        <v>0</v>
      </c>
      <c r="S47" s="20">
        <v>0</v>
      </c>
      <c r="T47" s="20" t="s">
        <v>194</v>
      </c>
      <c r="U47" s="21"/>
      <c r="V47" s="19">
        <v>1830</v>
      </c>
      <c r="W47" s="20">
        <v>0</v>
      </c>
      <c r="X47" s="20">
        <v>0</v>
      </c>
      <c r="Y47" s="20" t="s">
        <v>194</v>
      </c>
      <c r="Z47" s="21"/>
      <c r="AA47" s="19">
        <v>1830</v>
      </c>
      <c r="AB47" s="20">
        <v>0</v>
      </c>
      <c r="AC47" s="20">
        <v>0</v>
      </c>
      <c r="AD47" s="20" t="s">
        <v>194</v>
      </c>
      <c r="AE47" s="21"/>
    </row>
    <row r="48" spans="2:31">
      <c r="B48" s="19">
        <v>1845</v>
      </c>
      <c r="C48" s="20">
        <v>0</v>
      </c>
      <c r="D48" s="20">
        <v>0</v>
      </c>
      <c r="E48" s="20" t="s">
        <v>194</v>
      </c>
      <c r="F48" s="21"/>
      <c r="G48" s="19">
        <v>1845</v>
      </c>
      <c r="H48" s="20">
        <v>0</v>
      </c>
      <c r="I48" s="20">
        <v>0</v>
      </c>
      <c r="J48" s="20" t="s">
        <v>194</v>
      </c>
      <c r="K48" s="21"/>
      <c r="L48" s="19">
        <v>1845</v>
      </c>
      <c r="M48" s="20">
        <v>0</v>
      </c>
      <c r="N48" s="20">
        <v>0</v>
      </c>
      <c r="O48" s="20" t="s">
        <v>194</v>
      </c>
      <c r="P48" s="21"/>
      <c r="Q48" s="19">
        <v>1845</v>
      </c>
      <c r="R48" s="20">
        <v>0</v>
      </c>
      <c r="S48" s="20">
        <v>0</v>
      </c>
      <c r="T48" s="20" t="s">
        <v>194</v>
      </c>
      <c r="U48" s="21"/>
      <c r="V48" s="19">
        <v>1845</v>
      </c>
      <c r="W48" s="20">
        <v>0</v>
      </c>
      <c r="X48" s="20">
        <v>0</v>
      </c>
      <c r="Y48" s="20" t="s">
        <v>194</v>
      </c>
      <c r="Z48" s="21"/>
      <c r="AA48" s="19">
        <v>1845</v>
      </c>
      <c r="AB48" s="20">
        <v>0</v>
      </c>
      <c r="AC48" s="20">
        <v>0</v>
      </c>
      <c r="AD48" s="20" t="s">
        <v>194</v>
      </c>
      <c r="AE48" s="21"/>
    </row>
    <row r="49" spans="2:31">
      <c r="B49" s="19">
        <v>1900</v>
      </c>
      <c r="C49" s="20">
        <v>0</v>
      </c>
      <c r="D49" s="20">
        <v>0</v>
      </c>
      <c r="E49" s="20" t="s">
        <v>194</v>
      </c>
      <c r="F49" s="21"/>
      <c r="G49" s="19">
        <v>1900</v>
      </c>
      <c r="H49" s="20">
        <v>0</v>
      </c>
      <c r="I49" s="20">
        <v>0</v>
      </c>
      <c r="J49" s="20" t="s">
        <v>194</v>
      </c>
      <c r="K49" s="21"/>
      <c r="L49" s="19">
        <v>1900</v>
      </c>
      <c r="M49" s="20">
        <v>0</v>
      </c>
      <c r="N49" s="20">
        <v>0</v>
      </c>
      <c r="O49" s="20" t="s">
        <v>194</v>
      </c>
      <c r="P49" s="21"/>
      <c r="Q49" s="19">
        <v>1900</v>
      </c>
      <c r="R49" s="20">
        <v>0</v>
      </c>
      <c r="S49" s="20">
        <v>0</v>
      </c>
      <c r="T49" s="20" t="s">
        <v>194</v>
      </c>
      <c r="U49" s="21"/>
      <c r="V49" s="19">
        <v>1900</v>
      </c>
      <c r="W49" s="20">
        <v>0</v>
      </c>
      <c r="X49" s="20">
        <v>0</v>
      </c>
      <c r="Y49" s="20" t="s">
        <v>194</v>
      </c>
      <c r="Z49" s="21"/>
      <c r="AA49" s="19">
        <v>1900</v>
      </c>
      <c r="AB49" s="20">
        <v>0</v>
      </c>
      <c r="AC49" s="20">
        <v>0</v>
      </c>
      <c r="AD49" s="20" t="s">
        <v>194</v>
      </c>
      <c r="AE49" s="21"/>
    </row>
    <row r="50" spans="2:31">
      <c r="B50" s="19">
        <v>1915</v>
      </c>
      <c r="C50" s="20">
        <v>0</v>
      </c>
      <c r="D50" s="20">
        <v>0</v>
      </c>
      <c r="E50" s="20" t="s">
        <v>194</v>
      </c>
      <c r="F50" s="21"/>
      <c r="G50" s="19">
        <v>1915</v>
      </c>
      <c r="H50" s="20">
        <v>0</v>
      </c>
      <c r="I50" s="20">
        <v>0</v>
      </c>
      <c r="J50" s="20" t="s">
        <v>194</v>
      </c>
      <c r="K50" s="21"/>
      <c r="L50" s="19">
        <v>1915</v>
      </c>
      <c r="M50" s="20">
        <v>0</v>
      </c>
      <c r="N50" s="20">
        <v>0</v>
      </c>
      <c r="O50" s="20" t="s">
        <v>194</v>
      </c>
      <c r="P50" s="21"/>
      <c r="Q50" s="19">
        <v>1915</v>
      </c>
      <c r="R50" s="20">
        <v>0</v>
      </c>
      <c r="S50" s="20">
        <v>0</v>
      </c>
      <c r="T50" s="20" t="s">
        <v>194</v>
      </c>
      <c r="U50" s="21"/>
      <c r="V50" s="19">
        <v>1915</v>
      </c>
      <c r="W50" s="20">
        <v>0</v>
      </c>
      <c r="X50" s="20">
        <v>0</v>
      </c>
      <c r="Y50" s="20" t="s">
        <v>194</v>
      </c>
      <c r="Z50" s="21"/>
      <c r="AA50" s="19">
        <v>1915</v>
      </c>
      <c r="AB50" s="20">
        <v>0</v>
      </c>
      <c r="AC50" s="20">
        <v>0</v>
      </c>
      <c r="AD50" s="20" t="s">
        <v>194</v>
      </c>
      <c r="AE50" s="21"/>
    </row>
    <row r="51" spans="2:31">
      <c r="B51" s="19">
        <v>1930</v>
      </c>
      <c r="C51" s="20">
        <v>0</v>
      </c>
      <c r="D51" s="20">
        <v>0</v>
      </c>
      <c r="E51" s="20" t="s">
        <v>194</v>
      </c>
      <c r="F51" s="21"/>
      <c r="G51" s="19">
        <v>1930</v>
      </c>
      <c r="H51" s="20">
        <v>0</v>
      </c>
      <c r="I51" s="20">
        <v>0</v>
      </c>
      <c r="J51" s="20" t="s">
        <v>194</v>
      </c>
      <c r="K51" s="21"/>
      <c r="L51" s="19">
        <v>1930</v>
      </c>
      <c r="M51" s="20">
        <v>0</v>
      </c>
      <c r="N51" s="20">
        <v>0</v>
      </c>
      <c r="O51" s="20" t="s">
        <v>194</v>
      </c>
      <c r="P51" s="21"/>
      <c r="Q51" s="19">
        <v>1930</v>
      </c>
      <c r="R51" s="20">
        <v>0</v>
      </c>
      <c r="S51" s="20">
        <v>0</v>
      </c>
      <c r="T51" s="20" t="s">
        <v>194</v>
      </c>
      <c r="U51" s="21"/>
      <c r="V51" s="19">
        <v>1930</v>
      </c>
      <c r="W51" s="20">
        <v>0</v>
      </c>
      <c r="X51" s="20">
        <v>0</v>
      </c>
      <c r="Y51" s="20" t="s">
        <v>194</v>
      </c>
      <c r="Z51" s="21"/>
      <c r="AA51" s="19">
        <v>1930</v>
      </c>
      <c r="AB51" s="20">
        <v>0</v>
      </c>
      <c r="AC51" s="20">
        <v>0</v>
      </c>
      <c r="AD51" s="20" t="s">
        <v>194</v>
      </c>
      <c r="AE51" s="21"/>
    </row>
    <row r="52" spans="2:31">
      <c r="B52" s="19">
        <v>1945</v>
      </c>
      <c r="C52" s="20">
        <v>0</v>
      </c>
      <c r="D52" s="20">
        <v>0</v>
      </c>
      <c r="E52" s="20" t="s">
        <v>194</v>
      </c>
      <c r="F52" s="21"/>
      <c r="G52" s="19">
        <v>1945</v>
      </c>
      <c r="H52" s="20">
        <v>0</v>
      </c>
      <c r="I52" s="20">
        <v>0</v>
      </c>
      <c r="J52" s="20" t="s">
        <v>194</v>
      </c>
      <c r="K52" s="21"/>
      <c r="L52" s="19">
        <v>1945</v>
      </c>
      <c r="M52" s="20">
        <v>0</v>
      </c>
      <c r="N52" s="20">
        <v>0</v>
      </c>
      <c r="O52" s="20" t="s">
        <v>194</v>
      </c>
      <c r="P52" s="21"/>
      <c r="Q52" s="19">
        <v>1945</v>
      </c>
      <c r="R52" s="20">
        <v>0</v>
      </c>
      <c r="S52" s="20">
        <v>0</v>
      </c>
      <c r="T52" s="20" t="s">
        <v>194</v>
      </c>
      <c r="U52" s="21"/>
      <c r="V52" s="19">
        <v>1945</v>
      </c>
      <c r="W52" s="20">
        <v>0</v>
      </c>
      <c r="X52" s="20">
        <v>0</v>
      </c>
      <c r="Y52" s="20" t="s">
        <v>194</v>
      </c>
      <c r="Z52" s="21"/>
      <c r="AA52" s="19">
        <v>1945</v>
      </c>
      <c r="AB52" s="20">
        <v>0</v>
      </c>
      <c r="AC52" s="20">
        <v>0</v>
      </c>
      <c r="AD52" s="20" t="s">
        <v>194</v>
      </c>
      <c r="AE52" s="21"/>
    </row>
    <row r="53" spans="2:31">
      <c r="B53" s="19">
        <v>2000</v>
      </c>
      <c r="C53" s="20">
        <v>0</v>
      </c>
      <c r="D53" s="20">
        <v>0</v>
      </c>
      <c r="E53" s="20" t="s">
        <v>194</v>
      </c>
      <c r="F53" s="21"/>
      <c r="G53" s="19">
        <v>2000</v>
      </c>
      <c r="H53" s="20">
        <v>0</v>
      </c>
      <c r="I53" s="20">
        <v>0</v>
      </c>
      <c r="J53" s="20" t="s">
        <v>194</v>
      </c>
      <c r="K53" s="21"/>
      <c r="L53" s="19">
        <v>2000</v>
      </c>
      <c r="M53" s="20">
        <v>0</v>
      </c>
      <c r="N53" s="20">
        <v>0</v>
      </c>
      <c r="O53" s="20" t="s">
        <v>194</v>
      </c>
      <c r="P53" s="21"/>
      <c r="Q53" s="19">
        <v>2000</v>
      </c>
      <c r="R53" s="20">
        <v>0</v>
      </c>
      <c r="S53" s="20">
        <v>0</v>
      </c>
      <c r="T53" s="20" t="s">
        <v>194</v>
      </c>
      <c r="U53" s="21"/>
      <c r="V53" s="19">
        <v>2000</v>
      </c>
      <c r="W53" s="20">
        <v>0</v>
      </c>
      <c r="X53" s="20">
        <v>0</v>
      </c>
      <c r="Y53" s="20" t="s">
        <v>194</v>
      </c>
      <c r="Z53" s="21"/>
      <c r="AA53" s="19">
        <v>2000</v>
      </c>
      <c r="AB53" s="20">
        <v>0</v>
      </c>
      <c r="AC53" s="20">
        <v>0</v>
      </c>
      <c r="AD53" s="20" t="s">
        <v>194</v>
      </c>
      <c r="AE53" s="21"/>
    </row>
    <row r="54" spans="2:31">
      <c r="B54" s="19"/>
      <c r="C54" s="20"/>
      <c r="D54" s="20"/>
      <c r="E54" s="20"/>
      <c r="F54" s="21"/>
      <c r="G54" s="19"/>
      <c r="H54" s="20"/>
      <c r="I54" s="20"/>
      <c r="J54" s="20"/>
      <c r="K54" s="21"/>
      <c r="L54" s="19"/>
      <c r="M54" s="20"/>
      <c r="N54" s="20"/>
      <c r="O54" s="20"/>
      <c r="P54" s="21"/>
      <c r="Q54" s="19"/>
      <c r="R54" s="20"/>
      <c r="S54" s="20"/>
      <c r="T54" s="20"/>
      <c r="U54" s="21"/>
      <c r="V54" s="19"/>
      <c r="W54" s="20"/>
      <c r="X54" s="20"/>
      <c r="Y54" s="20"/>
      <c r="Z54" s="21"/>
      <c r="AA54" s="19"/>
      <c r="AB54" s="20"/>
      <c r="AC54" s="20"/>
      <c r="AD54" s="20"/>
      <c r="AE54" s="21"/>
    </row>
    <row r="55" spans="2:31">
      <c r="B55" s="237" t="s">
        <v>200</v>
      </c>
      <c r="C55" s="22">
        <v>2492</v>
      </c>
      <c r="D55" s="22">
        <v>2810</v>
      </c>
      <c r="E55" s="22">
        <v>19</v>
      </c>
      <c r="F55" s="23"/>
      <c r="G55" s="237" t="s">
        <v>200</v>
      </c>
      <c r="H55" s="22">
        <v>2233</v>
      </c>
      <c r="I55" s="22">
        <v>2217</v>
      </c>
      <c r="J55" s="22">
        <v>38</v>
      </c>
      <c r="K55" s="23"/>
      <c r="L55" s="237" t="s">
        <v>200</v>
      </c>
      <c r="M55" s="22">
        <v>2271</v>
      </c>
      <c r="N55" s="22">
        <v>2208</v>
      </c>
      <c r="O55" s="22">
        <v>21</v>
      </c>
      <c r="P55" s="23"/>
      <c r="Q55" s="237" t="s">
        <v>200</v>
      </c>
      <c r="R55" s="22">
        <v>2062</v>
      </c>
      <c r="S55" s="22">
        <v>2144</v>
      </c>
      <c r="T55" s="22">
        <v>30</v>
      </c>
      <c r="U55" s="23"/>
      <c r="V55" s="237" t="s">
        <v>200</v>
      </c>
      <c r="W55" s="22">
        <v>2065</v>
      </c>
      <c r="X55" s="22">
        <v>1790</v>
      </c>
      <c r="Y55" s="22">
        <v>17</v>
      </c>
      <c r="Z55" s="23"/>
      <c r="AA55" s="238" t="s">
        <v>200</v>
      </c>
      <c r="AB55" s="239">
        <v>11123</v>
      </c>
      <c r="AC55" s="239">
        <v>11169</v>
      </c>
      <c r="AD55" s="239">
        <v>35</v>
      </c>
      <c r="AE55" s="236"/>
    </row>
    <row r="56" spans="2:31">
      <c r="B56" s="237" t="s">
        <v>201</v>
      </c>
      <c r="C56" s="22"/>
      <c r="D56" s="22">
        <v>9</v>
      </c>
      <c r="E56" s="22"/>
      <c r="F56" s="23"/>
      <c r="G56" s="237" t="s">
        <v>201</v>
      </c>
      <c r="H56" s="22"/>
      <c r="I56" s="22">
        <v>0</v>
      </c>
      <c r="J56" s="22"/>
      <c r="K56" s="23"/>
      <c r="L56" s="237" t="s">
        <v>201</v>
      </c>
      <c r="M56" s="22"/>
      <c r="N56" s="22">
        <v>2</v>
      </c>
      <c r="O56" s="22"/>
      <c r="P56" s="23"/>
      <c r="Q56" s="237" t="s">
        <v>201</v>
      </c>
      <c r="R56" s="22"/>
      <c r="S56" s="22">
        <v>2</v>
      </c>
      <c r="T56" s="22"/>
      <c r="U56" s="23"/>
      <c r="V56" s="237" t="s">
        <v>201</v>
      </c>
      <c r="W56" s="22"/>
      <c r="X56" s="22">
        <v>8</v>
      </c>
      <c r="Y56" s="22"/>
      <c r="Z56" s="23"/>
      <c r="AA56" s="238" t="s">
        <v>201</v>
      </c>
      <c r="AB56" s="239"/>
      <c r="AC56" s="239">
        <v>1</v>
      </c>
      <c r="AD56" s="239"/>
      <c r="AE56" s="236"/>
    </row>
    <row r="57" spans="2:31">
      <c r="B57" s="237" t="s">
        <v>202</v>
      </c>
      <c r="C57" s="22"/>
      <c r="D57" s="240">
        <v>0.8868327402135231</v>
      </c>
      <c r="E57" s="241">
        <v>0.47499999999999998</v>
      </c>
      <c r="F57" s="23"/>
      <c r="G57" s="237" t="s">
        <v>202</v>
      </c>
      <c r="H57" s="22"/>
      <c r="I57" s="240">
        <v>1.0072169598556608</v>
      </c>
      <c r="J57" s="241">
        <v>0.95</v>
      </c>
      <c r="K57" s="23"/>
      <c r="L57" s="237" t="s">
        <v>202</v>
      </c>
      <c r="M57" s="22"/>
      <c r="N57" s="240">
        <v>1.0285326086956521</v>
      </c>
      <c r="O57" s="241">
        <v>0.52500000000000002</v>
      </c>
      <c r="P57" s="23"/>
      <c r="Q57" s="237" t="s">
        <v>202</v>
      </c>
      <c r="R57" s="22"/>
      <c r="S57" s="240">
        <v>0.96175373134328357</v>
      </c>
      <c r="T57" s="241">
        <v>0.75</v>
      </c>
      <c r="U57" s="23"/>
      <c r="V57" s="237" t="s">
        <v>202</v>
      </c>
      <c r="W57" s="22"/>
      <c r="X57" s="240">
        <v>1.1536312849162011</v>
      </c>
      <c r="Y57" s="241">
        <v>0.42499999999999999</v>
      </c>
      <c r="Z57" s="23"/>
      <c r="AA57" s="238" t="s">
        <v>202</v>
      </c>
      <c r="AB57" s="239"/>
      <c r="AC57" s="242">
        <v>0.99588145760587343</v>
      </c>
      <c r="AD57" s="243">
        <v>0.875</v>
      </c>
      <c r="AE57" s="236"/>
    </row>
    <row r="58" spans="2:31">
      <c r="B58" s="244"/>
      <c r="C58" s="25"/>
      <c r="D58" s="25"/>
      <c r="E58" s="25"/>
      <c r="F58" s="26"/>
      <c r="G58" s="244"/>
      <c r="H58" s="25"/>
      <c r="I58" s="25"/>
      <c r="J58" s="25"/>
      <c r="K58" s="26"/>
      <c r="L58" s="244"/>
      <c r="M58" s="25"/>
      <c r="N58" s="25"/>
      <c r="O58" s="25"/>
      <c r="P58" s="26"/>
      <c r="Q58" s="244"/>
      <c r="R58" s="25"/>
      <c r="S58" s="25"/>
      <c r="T58" s="25"/>
      <c r="U58" s="26"/>
      <c r="V58" s="244"/>
      <c r="W58" s="25"/>
      <c r="X58" s="25"/>
      <c r="Y58" s="25"/>
      <c r="Z58" s="26"/>
      <c r="AA58" s="245"/>
      <c r="AB58" s="246"/>
      <c r="AC58" s="246"/>
      <c r="AD58" s="246"/>
      <c r="AE58" s="24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workbookViewId="0">
      <selection sqref="A1:AC1048576"/>
    </sheetView>
  </sheetViews>
  <sheetFormatPr baseColWidth="10" defaultRowHeight="15" x14ac:dyDescent="0"/>
  <cols>
    <col min="1" max="1" width="11"/>
    <col min="2" max="2" width="8.83203125" bestFit="1" customWidth="1"/>
    <col min="3" max="3" width="9.33203125" customWidth="1"/>
    <col min="4" max="4" width="10.6640625" bestFit="1" customWidth="1"/>
    <col min="5" max="5" width="3.6640625" customWidth="1"/>
    <col min="6" max="6" width="11"/>
    <col min="7" max="7" width="8.1640625" bestFit="1" customWidth="1"/>
    <col min="8" max="8" width="9.33203125" customWidth="1"/>
    <col min="9" max="9" width="8.1640625" bestFit="1" customWidth="1"/>
    <col min="10" max="10" width="3.6640625" customWidth="1"/>
    <col min="11" max="11" width="11"/>
    <col min="12" max="12" width="8.1640625" bestFit="1" customWidth="1"/>
    <col min="13" max="13" width="9.33203125" customWidth="1"/>
    <col min="14" max="14" width="8.1640625" bestFit="1" customWidth="1"/>
    <col min="15" max="15" width="3.6640625" customWidth="1"/>
    <col min="16" max="16" width="11"/>
    <col min="17" max="17" width="8.1640625" bestFit="1" customWidth="1"/>
    <col min="18" max="18" width="9.33203125" customWidth="1"/>
    <col min="19" max="19" width="8.1640625" bestFit="1" customWidth="1"/>
    <col min="20" max="20" width="3.6640625" customWidth="1"/>
    <col min="21" max="21" width="11"/>
    <col min="22" max="22" width="8.1640625" bestFit="1" customWidth="1"/>
    <col min="23" max="23" width="9.33203125" customWidth="1"/>
    <col min="24" max="24" width="10.5" customWidth="1"/>
    <col min="25" max="25" width="5.1640625" customWidth="1"/>
    <col min="26" max="27" width="11"/>
    <col min="28" max="28" width="12.5" bestFit="1" customWidth="1"/>
    <col min="29" max="29" width="4.5" customWidth="1"/>
  </cols>
  <sheetData>
    <row r="1" spans="1:29">
      <c r="A1" s="224" t="s">
        <v>215</v>
      </c>
    </row>
    <row r="2" spans="1:29">
      <c r="A2" s="248" t="s">
        <v>216</v>
      </c>
      <c r="B2" s="4">
        <v>41204</v>
      </c>
      <c r="C2" s="208"/>
      <c r="D2" s="208"/>
      <c r="E2" s="208"/>
      <c r="F2" s="4"/>
      <c r="G2" s="208"/>
      <c r="H2" s="208"/>
      <c r="I2" s="208"/>
      <c r="J2" s="208"/>
      <c r="K2" s="4"/>
      <c r="L2" s="208"/>
      <c r="M2" s="208"/>
      <c r="N2" s="208"/>
      <c r="O2" s="208"/>
      <c r="P2" s="4"/>
      <c r="Q2" s="208"/>
      <c r="R2" s="208"/>
      <c r="S2" s="208"/>
      <c r="T2" s="208"/>
      <c r="U2" s="4"/>
      <c r="V2" s="208"/>
      <c r="W2" s="208"/>
      <c r="X2" s="208"/>
      <c r="Y2" s="208"/>
    </row>
    <row r="3" spans="1:29">
      <c r="A3" s="226"/>
      <c r="B3" s="227"/>
      <c r="C3" s="227"/>
      <c r="D3" s="227"/>
      <c r="E3" s="228"/>
      <c r="F3" s="226"/>
      <c r="G3" s="227"/>
      <c r="H3" s="227"/>
      <c r="I3" s="227"/>
      <c r="J3" s="228"/>
      <c r="K3" s="226"/>
      <c r="L3" s="227"/>
      <c r="M3" s="227"/>
      <c r="N3" s="227"/>
      <c r="O3" s="228"/>
      <c r="P3" s="226"/>
      <c r="Q3" s="227"/>
      <c r="R3" s="227"/>
      <c r="S3" s="227"/>
      <c r="T3" s="228"/>
      <c r="U3" s="226"/>
      <c r="V3" s="227"/>
      <c r="W3" s="227"/>
      <c r="X3" s="227"/>
      <c r="Y3" s="228"/>
      <c r="Z3" s="249"/>
      <c r="AA3" s="230"/>
      <c r="AB3" s="230"/>
      <c r="AC3" s="231"/>
    </row>
    <row r="4" spans="1:29">
      <c r="A4" s="232">
        <v>41204</v>
      </c>
      <c r="B4" s="233" t="s">
        <v>197</v>
      </c>
      <c r="C4" s="250" t="s">
        <v>110</v>
      </c>
      <c r="D4" s="250" t="s">
        <v>217</v>
      </c>
      <c r="E4" s="23"/>
      <c r="F4" s="232">
        <v>41205</v>
      </c>
      <c r="G4" s="233" t="s">
        <v>197</v>
      </c>
      <c r="H4" s="250" t="s">
        <v>110</v>
      </c>
      <c r="I4" s="250" t="s">
        <v>217</v>
      </c>
      <c r="J4" s="23"/>
      <c r="K4" s="232">
        <v>41206</v>
      </c>
      <c r="L4" s="233" t="s">
        <v>197</v>
      </c>
      <c r="M4" s="250" t="s">
        <v>110</v>
      </c>
      <c r="N4" s="250" t="s">
        <v>217</v>
      </c>
      <c r="O4" s="23"/>
      <c r="P4" s="232">
        <v>41207</v>
      </c>
      <c r="Q4" s="233" t="s">
        <v>197</v>
      </c>
      <c r="R4" s="250" t="s">
        <v>110</v>
      </c>
      <c r="S4" s="250" t="s">
        <v>217</v>
      </c>
      <c r="T4" s="23"/>
      <c r="U4" s="232">
        <v>41208</v>
      </c>
      <c r="V4" s="233" t="s">
        <v>197</v>
      </c>
      <c r="W4" s="250" t="s">
        <v>110</v>
      </c>
      <c r="X4" s="250" t="s">
        <v>217</v>
      </c>
      <c r="Y4" s="251"/>
      <c r="Z4" s="252" t="s">
        <v>214</v>
      </c>
      <c r="AA4" s="253" t="s">
        <v>218</v>
      </c>
      <c r="AB4" s="253" t="s">
        <v>219</v>
      </c>
      <c r="AC4" s="236"/>
    </row>
    <row r="5" spans="1:29">
      <c r="A5" s="19">
        <v>800</v>
      </c>
      <c r="B5" s="20">
        <v>39</v>
      </c>
      <c r="C5" s="20">
        <v>45</v>
      </c>
      <c r="D5" s="254">
        <v>1.1538461538461537</v>
      </c>
      <c r="E5" s="21"/>
      <c r="F5" s="19">
        <v>800</v>
      </c>
      <c r="G5" s="20">
        <v>26</v>
      </c>
      <c r="H5" s="20">
        <v>30</v>
      </c>
      <c r="I5" s="254">
        <v>1.1538461538461537</v>
      </c>
      <c r="J5" s="21"/>
      <c r="K5" s="19">
        <v>800</v>
      </c>
      <c r="L5" s="20">
        <v>25</v>
      </c>
      <c r="M5" s="20">
        <v>27</v>
      </c>
      <c r="N5" s="254">
        <v>1.08</v>
      </c>
      <c r="O5" s="21"/>
      <c r="P5" s="19">
        <v>800</v>
      </c>
      <c r="Q5" s="20">
        <v>23</v>
      </c>
      <c r="R5" s="20">
        <v>26</v>
      </c>
      <c r="S5" s="254">
        <v>1.1304347826086956</v>
      </c>
      <c r="T5" s="21"/>
      <c r="U5" s="19">
        <v>800</v>
      </c>
      <c r="V5" s="20">
        <v>21</v>
      </c>
      <c r="W5" s="20">
        <v>32</v>
      </c>
      <c r="X5" s="254">
        <v>1.5238095238095237</v>
      </c>
      <c r="Y5" s="255"/>
      <c r="Z5" s="19">
        <v>800</v>
      </c>
      <c r="AA5" s="20">
        <v>4</v>
      </c>
      <c r="AB5" s="20">
        <v>1</v>
      </c>
      <c r="AC5" s="21"/>
    </row>
    <row r="6" spans="1:29">
      <c r="A6" s="19">
        <v>815</v>
      </c>
      <c r="B6" s="20">
        <v>40</v>
      </c>
      <c r="C6" s="20">
        <v>44</v>
      </c>
      <c r="D6" s="254">
        <v>1.1000000000000001</v>
      </c>
      <c r="E6" s="21"/>
      <c r="F6" s="19">
        <v>815</v>
      </c>
      <c r="G6" s="20">
        <v>29</v>
      </c>
      <c r="H6" s="20">
        <v>30</v>
      </c>
      <c r="I6" s="254">
        <v>1.0344827586206897</v>
      </c>
      <c r="J6" s="21"/>
      <c r="K6" s="19">
        <v>815</v>
      </c>
      <c r="L6" s="20">
        <v>28</v>
      </c>
      <c r="M6" s="20">
        <v>26</v>
      </c>
      <c r="N6" s="254">
        <v>0.9285714285714286</v>
      </c>
      <c r="O6" s="21"/>
      <c r="P6" s="19">
        <v>815</v>
      </c>
      <c r="Q6" s="20">
        <v>24</v>
      </c>
      <c r="R6" s="20">
        <v>25</v>
      </c>
      <c r="S6" s="254">
        <v>1.0416666666666667</v>
      </c>
      <c r="T6" s="21"/>
      <c r="U6" s="19">
        <v>815</v>
      </c>
      <c r="V6" s="20">
        <v>23</v>
      </c>
      <c r="W6" s="20">
        <v>32</v>
      </c>
      <c r="X6" s="254">
        <v>1.3913043478260869</v>
      </c>
      <c r="Y6" s="255"/>
      <c r="Z6" s="19">
        <v>815</v>
      </c>
      <c r="AA6" s="20">
        <v>1</v>
      </c>
      <c r="AB6" s="20">
        <v>4</v>
      </c>
      <c r="AC6" s="21"/>
    </row>
    <row r="7" spans="1:29">
      <c r="A7" s="19">
        <v>830</v>
      </c>
      <c r="B7" s="20">
        <v>74</v>
      </c>
      <c r="C7" s="20">
        <v>78</v>
      </c>
      <c r="D7" s="254">
        <v>1.0540540540540539</v>
      </c>
      <c r="E7" s="21"/>
      <c r="F7" s="19">
        <v>830</v>
      </c>
      <c r="G7" s="20">
        <v>56</v>
      </c>
      <c r="H7" s="20">
        <v>75</v>
      </c>
      <c r="I7" s="254">
        <v>1.3392857142857142</v>
      </c>
      <c r="J7" s="21"/>
      <c r="K7" s="19">
        <v>830</v>
      </c>
      <c r="L7" s="20">
        <v>60</v>
      </c>
      <c r="M7" s="20">
        <v>70</v>
      </c>
      <c r="N7" s="254">
        <v>1.1666666666666667</v>
      </c>
      <c r="O7" s="21"/>
      <c r="P7" s="19">
        <v>830</v>
      </c>
      <c r="Q7" s="20">
        <v>58</v>
      </c>
      <c r="R7" s="20">
        <v>61</v>
      </c>
      <c r="S7" s="254">
        <v>1.0517241379310345</v>
      </c>
      <c r="T7" s="21"/>
      <c r="U7" s="19">
        <v>830</v>
      </c>
      <c r="V7" s="20">
        <v>58</v>
      </c>
      <c r="W7" s="20">
        <v>64</v>
      </c>
      <c r="X7" s="254">
        <v>1.103448275862069</v>
      </c>
      <c r="Y7" s="255"/>
      <c r="Z7" s="19">
        <v>830</v>
      </c>
      <c r="AA7" s="20">
        <v>3</v>
      </c>
      <c r="AB7" s="20">
        <v>2</v>
      </c>
      <c r="AC7" s="21"/>
    </row>
    <row r="8" spans="1:29">
      <c r="A8" s="19">
        <v>845</v>
      </c>
      <c r="B8" s="20">
        <v>76</v>
      </c>
      <c r="C8" s="20">
        <v>77</v>
      </c>
      <c r="D8" s="254">
        <v>1.013157894736842</v>
      </c>
      <c r="E8" s="21"/>
      <c r="F8" s="19">
        <v>845</v>
      </c>
      <c r="G8" s="20">
        <v>58</v>
      </c>
      <c r="H8" s="20">
        <v>75</v>
      </c>
      <c r="I8" s="254">
        <v>1.2931034482758621</v>
      </c>
      <c r="J8" s="21"/>
      <c r="K8" s="19">
        <v>845</v>
      </c>
      <c r="L8" s="20">
        <v>61</v>
      </c>
      <c r="M8" s="20">
        <v>69</v>
      </c>
      <c r="N8" s="254">
        <v>1.1311475409836065</v>
      </c>
      <c r="O8" s="21"/>
      <c r="P8" s="19">
        <v>845</v>
      </c>
      <c r="Q8" s="20">
        <v>59</v>
      </c>
      <c r="R8" s="20">
        <v>60</v>
      </c>
      <c r="S8" s="254">
        <v>1.0169491525423728</v>
      </c>
      <c r="T8" s="21"/>
      <c r="U8" s="19">
        <v>845</v>
      </c>
      <c r="V8" s="20">
        <v>58</v>
      </c>
      <c r="W8" s="20">
        <v>62</v>
      </c>
      <c r="X8" s="254">
        <v>1.0689655172413792</v>
      </c>
      <c r="Y8" s="255"/>
      <c r="Z8" s="19">
        <v>845</v>
      </c>
      <c r="AA8" s="20">
        <v>2</v>
      </c>
      <c r="AB8" s="20">
        <v>3</v>
      </c>
      <c r="AC8" s="21"/>
    </row>
    <row r="9" spans="1:29">
      <c r="A9" s="19">
        <v>900</v>
      </c>
      <c r="B9" s="20">
        <v>76</v>
      </c>
      <c r="C9" s="20">
        <v>95</v>
      </c>
      <c r="D9" s="254">
        <v>1.25</v>
      </c>
      <c r="E9" s="21"/>
      <c r="F9" s="19">
        <v>900</v>
      </c>
      <c r="G9" s="20">
        <v>65</v>
      </c>
      <c r="H9" s="20">
        <v>71</v>
      </c>
      <c r="I9" s="254">
        <v>1.0923076923076922</v>
      </c>
      <c r="J9" s="21"/>
      <c r="K9" s="19">
        <v>900</v>
      </c>
      <c r="L9" s="20">
        <v>65</v>
      </c>
      <c r="M9" s="20">
        <v>96</v>
      </c>
      <c r="N9" s="254">
        <v>1.476923076923077</v>
      </c>
      <c r="O9" s="21"/>
      <c r="P9" s="19">
        <v>900</v>
      </c>
      <c r="Q9" s="20">
        <v>61</v>
      </c>
      <c r="R9" s="20">
        <v>94</v>
      </c>
      <c r="S9" s="254">
        <v>1.540983606557377</v>
      </c>
      <c r="T9" s="21"/>
      <c r="U9" s="19">
        <v>900</v>
      </c>
      <c r="V9" s="20">
        <v>63</v>
      </c>
      <c r="W9" s="20">
        <v>75</v>
      </c>
      <c r="X9" s="254">
        <v>1.1904761904761905</v>
      </c>
      <c r="Y9" s="255"/>
      <c r="Z9" s="19">
        <v>900</v>
      </c>
      <c r="AA9" s="20">
        <v>4</v>
      </c>
      <c r="AB9" s="20">
        <v>1</v>
      </c>
      <c r="AC9" s="21"/>
    </row>
    <row r="10" spans="1:29">
      <c r="A10" s="19">
        <v>915</v>
      </c>
      <c r="B10" s="20">
        <v>75</v>
      </c>
      <c r="C10" s="20">
        <v>92</v>
      </c>
      <c r="D10" s="254">
        <v>1.2266666666666666</v>
      </c>
      <c r="E10" s="21"/>
      <c r="F10" s="19">
        <v>915</v>
      </c>
      <c r="G10" s="20">
        <v>68</v>
      </c>
      <c r="H10" s="20">
        <v>70</v>
      </c>
      <c r="I10" s="254">
        <v>1.0294117647058822</v>
      </c>
      <c r="J10" s="21"/>
      <c r="K10" s="19">
        <v>915</v>
      </c>
      <c r="L10" s="20">
        <v>63</v>
      </c>
      <c r="M10" s="20">
        <v>95</v>
      </c>
      <c r="N10" s="254">
        <v>1.5079365079365079</v>
      </c>
      <c r="O10" s="21"/>
      <c r="P10" s="19">
        <v>915</v>
      </c>
      <c r="Q10" s="20">
        <v>62</v>
      </c>
      <c r="R10" s="20">
        <v>92</v>
      </c>
      <c r="S10" s="254">
        <v>1.4838709677419355</v>
      </c>
      <c r="T10" s="21"/>
      <c r="U10" s="19">
        <v>915</v>
      </c>
      <c r="V10" s="20">
        <v>63</v>
      </c>
      <c r="W10" s="20">
        <v>73</v>
      </c>
      <c r="X10" s="254">
        <v>1.1587301587301588</v>
      </c>
      <c r="Y10" s="255"/>
      <c r="Z10" s="19">
        <v>915</v>
      </c>
      <c r="AA10" s="20">
        <v>4</v>
      </c>
      <c r="AB10" s="20">
        <v>1</v>
      </c>
      <c r="AC10" s="21"/>
    </row>
    <row r="11" spans="1:29">
      <c r="A11" s="19">
        <v>930</v>
      </c>
      <c r="B11" s="20">
        <v>79</v>
      </c>
      <c r="C11" s="20">
        <v>93</v>
      </c>
      <c r="D11" s="254">
        <v>1.1772151898734178</v>
      </c>
      <c r="E11" s="21"/>
      <c r="F11" s="19">
        <v>930</v>
      </c>
      <c r="G11" s="20">
        <v>71</v>
      </c>
      <c r="H11" s="20">
        <v>123</v>
      </c>
      <c r="I11" s="254">
        <v>1.732394366197183</v>
      </c>
      <c r="J11" s="21"/>
      <c r="K11" s="19">
        <v>930</v>
      </c>
      <c r="L11" s="20">
        <v>72</v>
      </c>
      <c r="M11" s="20">
        <v>107</v>
      </c>
      <c r="N11" s="254">
        <v>1.4861111111111112</v>
      </c>
      <c r="O11" s="21"/>
      <c r="P11" s="19">
        <v>930</v>
      </c>
      <c r="Q11" s="20">
        <v>66</v>
      </c>
      <c r="R11" s="20">
        <v>108</v>
      </c>
      <c r="S11" s="254">
        <v>1.6363636363636365</v>
      </c>
      <c r="T11" s="21"/>
      <c r="U11" s="19">
        <v>930</v>
      </c>
      <c r="V11" s="20">
        <v>61</v>
      </c>
      <c r="W11" s="20">
        <v>69</v>
      </c>
      <c r="X11" s="254">
        <v>1.1311475409836065</v>
      </c>
      <c r="Y11" s="255"/>
      <c r="Z11" s="19">
        <v>930</v>
      </c>
      <c r="AA11" s="20">
        <v>5</v>
      </c>
      <c r="AB11" s="20">
        <v>0</v>
      </c>
      <c r="AC11" s="21"/>
    </row>
    <row r="12" spans="1:29">
      <c r="A12" s="19">
        <v>945</v>
      </c>
      <c r="B12" s="20">
        <v>77</v>
      </c>
      <c r="C12" s="20">
        <v>93</v>
      </c>
      <c r="D12" s="254">
        <v>1.2077922077922079</v>
      </c>
      <c r="E12" s="21"/>
      <c r="F12" s="19">
        <v>945</v>
      </c>
      <c r="G12" s="20">
        <v>69</v>
      </c>
      <c r="H12" s="20">
        <v>121</v>
      </c>
      <c r="I12" s="254">
        <v>1.7536231884057971</v>
      </c>
      <c r="J12" s="21"/>
      <c r="K12" s="19">
        <v>945</v>
      </c>
      <c r="L12" s="20">
        <v>72</v>
      </c>
      <c r="M12" s="20">
        <v>106</v>
      </c>
      <c r="N12" s="254">
        <v>1.4722222222222223</v>
      </c>
      <c r="O12" s="21"/>
      <c r="P12" s="19">
        <v>945</v>
      </c>
      <c r="Q12" s="20">
        <v>63</v>
      </c>
      <c r="R12" s="20">
        <v>105</v>
      </c>
      <c r="S12" s="254">
        <v>1.6666666666666667</v>
      </c>
      <c r="T12" s="21"/>
      <c r="U12" s="19">
        <v>945</v>
      </c>
      <c r="V12" s="20">
        <v>63</v>
      </c>
      <c r="W12" s="20">
        <v>67</v>
      </c>
      <c r="X12" s="254">
        <v>1.0634920634920635</v>
      </c>
      <c r="Y12" s="255"/>
      <c r="Z12" s="19">
        <v>945</v>
      </c>
      <c r="AA12" s="20">
        <v>4</v>
      </c>
      <c r="AB12" s="20">
        <v>1</v>
      </c>
      <c r="AC12" s="21"/>
    </row>
    <row r="13" spans="1:29">
      <c r="A13" s="19">
        <v>1000</v>
      </c>
      <c r="B13" s="20">
        <v>75</v>
      </c>
      <c r="C13" s="20">
        <v>86</v>
      </c>
      <c r="D13" s="254">
        <v>1.1466666666666667</v>
      </c>
      <c r="E13" s="21"/>
      <c r="F13" s="19">
        <v>1000</v>
      </c>
      <c r="G13" s="20">
        <v>71</v>
      </c>
      <c r="H13" s="20">
        <v>114</v>
      </c>
      <c r="I13" s="254">
        <v>1.6056338028169015</v>
      </c>
      <c r="J13" s="21"/>
      <c r="K13" s="19">
        <v>1000</v>
      </c>
      <c r="L13" s="20">
        <v>69</v>
      </c>
      <c r="M13" s="20">
        <v>118</v>
      </c>
      <c r="N13" s="254">
        <v>1.7101449275362319</v>
      </c>
      <c r="O13" s="21"/>
      <c r="P13" s="19">
        <v>1000</v>
      </c>
      <c r="Q13" s="20">
        <v>66</v>
      </c>
      <c r="R13" s="20">
        <v>85</v>
      </c>
      <c r="S13" s="254">
        <v>1.2878787878787878</v>
      </c>
      <c r="T13" s="21"/>
      <c r="U13" s="19">
        <v>1000</v>
      </c>
      <c r="V13" s="20">
        <v>61</v>
      </c>
      <c r="W13" s="20">
        <v>88</v>
      </c>
      <c r="X13" s="254">
        <v>1.4426229508196722</v>
      </c>
      <c r="Y13" s="255"/>
      <c r="Z13" s="19">
        <v>1000</v>
      </c>
      <c r="AA13" s="20">
        <v>5</v>
      </c>
      <c r="AB13" s="20">
        <v>0</v>
      </c>
      <c r="AC13" s="21"/>
    </row>
    <row r="14" spans="1:29">
      <c r="A14" s="19">
        <v>1015</v>
      </c>
      <c r="B14" s="20">
        <v>74</v>
      </c>
      <c r="C14" s="20">
        <v>85</v>
      </c>
      <c r="D14" s="254">
        <v>1.1486486486486487</v>
      </c>
      <c r="E14" s="21"/>
      <c r="F14" s="19">
        <v>1015</v>
      </c>
      <c r="G14" s="20">
        <v>68</v>
      </c>
      <c r="H14" s="20">
        <v>111</v>
      </c>
      <c r="I14" s="254">
        <v>1.6323529411764706</v>
      </c>
      <c r="J14" s="21"/>
      <c r="K14" s="19">
        <v>1015</v>
      </c>
      <c r="L14" s="20">
        <v>69</v>
      </c>
      <c r="M14" s="20">
        <v>116</v>
      </c>
      <c r="N14" s="254">
        <v>1.681159420289855</v>
      </c>
      <c r="O14" s="21"/>
      <c r="P14" s="19">
        <v>1015</v>
      </c>
      <c r="Q14" s="20">
        <v>66</v>
      </c>
      <c r="R14" s="20">
        <v>84</v>
      </c>
      <c r="S14" s="254">
        <v>1.2727272727272727</v>
      </c>
      <c r="T14" s="21"/>
      <c r="U14" s="19">
        <v>1015</v>
      </c>
      <c r="V14" s="20">
        <v>61</v>
      </c>
      <c r="W14" s="20">
        <v>87</v>
      </c>
      <c r="X14" s="254">
        <v>1.4262295081967213</v>
      </c>
      <c r="Y14" s="255"/>
      <c r="Z14" s="19">
        <v>1015</v>
      </c>
      <c r="AA14" s="20">
        <v>5</v>
      </c>
      <c r="AB14" s="20">
        <v>0</v>
      </c>
      <c r="AC14" s="21"/>
    </row>
    <row r="15" spans="1:29">
      <c r="A15" s="19">
        <v>1030</v>
      </c>
      <c r="B15" s="20">
        <v>62</v>
      </c>
      <c r="C15" s="20">
        <v>66</v>
      </c>
      <c r="D15" s="254">
        <v>1.064516129032258</v>
      </c>
      <c r="E15" s="21"/>
      <c r="F15" s="19">
        <v>1030</v>
      </c>
      <c r="G15" s="20">
        <v>67</v>
      </c>
      <c r="H15" s="20">
        <v>62</v>
      </c>
      <c r="I15" s="254">
        <v>0.92537313432835822</v>
      </c>
      <c r="J15" s="21"/>
      <c r="K15" s="19">
        <v>1030</v>
      </c>
      <c r="L15" s="20">
        <v>68</v>
      </c>
      <c r="M15" s="20">
        <v>84</v>
      </c>
      <c r="N15" s="254">
        <v>1.2352941176470589</v>
      </c>
      <c r="O15" s="21"/>
      <c r="P15" s="19">
        <v>1030</v>
      </c>
      <c r="Q15" s="20">
        <v>62</v>
      </c>
      <c r="R15" s="20">
        <v>94</v>
      </c>
      <c r="S15" s="254">
        <v>1.5161290322580645</v>
      </c>
      <c r="T15" s="21"/>
      <c r="U15" s="19">
        <v>1030</v>
      </c>
      <c r="V15" s="20">
        <v>63</v>
      </c>
      <c r="W15" s="20">
        <v>85</v>
      </c>
      <c r="X15" s="254">
        <v>1.3492063492063493</v>
      </c>
      <c r="Y15" s="255"/>
      <c r="Z15" s="19">
        <v>1030</v>
      </c>
      <c r="AA15" s="20">
        <v>3</v>
      </c>
      <c r="AB15" s="20">
        <v>2</v>
      </c>
      <c r="AC15" s="21"/>
    </row>
    <row r="16" spans="1:29">
      <c r="A16" s="19">
        <v>1045</v>
      </c>
      <c r="B16" s="20">
        <v>49</v>
      </c>
      <c r="C16" s="20">
        <v>66</v>
      </c>
      <c r="D16" s="254">
        <v>1.346938775510204</v>
      </c>
      <c r="E16" s="21"/>
      <c r="F16" s="19">
        <v>1045</v>
      </c>
      <c r="G16" s="20">
        <v>51</v>
      </c>
      <c r="H16" s="20">
        <v>62</v>
      </c>
      <c r="I16" s="254">
        <v>1.2156862745098038</v>
      </c>
      <c r="J16" s="21"/>
      <c r="K16" s="19">
        <v>1045</v>
      </c>
      <c r="L16" s="20">
        <v>52</v>
      </c>
      <c r="M16" s="20">
        <v>83</v>
      </c>
      <c r="N16" s="254">
        <v>1.5961538461538463</v>
      </c>
      <c r="O16" s="21"/>
      <c r="P16" s="19">
        <v>1045</v>
      </c>
      <c r="Q16" s="20">
        <v>48</v>
      </c>
      <c r="R16" s="20">
        <v>94</v>
      </c>
      <c r="S16" s="254">
        <v>1.9583333333333333</v>
      </c>
      <c r="T16" s="21"/>
      <c r="U16" s="19">
        <v>1045</v>
      </c>
      <c r="V16" s="20">
        <v>54</v>
      </c>
      <c r="W16" s="20">
        <v>81</v>
      </c>
      <c r="X16" s="254">
        <v>1.5</v>
      </c>
      <c r="Y16" s="255"/>
      <c r="Z16" s="19">
        <v>1045</v>
      </c>
      <c r="AA16" s="20">
        <v>5</v>
      </c>
      <c r="AB16" s="20">
        <v>0</v>
      </c>
      <c r="AC16" s="21"/>
    </row>
    <row r="17" spans="1:29">
      <c r="A17" s="19">
        <v>1100</v>
      </c>
      <c r="B17" s="20">
        <v>62</v>
      </c>
      <c r="C17" s="20">
        <v>47</v>
      </c>
      <c r="D17" s="254">
        <v>0.75806451612903225</v>
      </c>
      <c r="E17" s="21"/>
      <c r="F17" s="19">
        <v>1100</v>
      </c>
      <c r="G17" s="20">
        <v>57</v>
      </c>
      <c r="H17" s="20">
        <v>56</v>
      </c>
      <c r="I17" s="254">
        <v>0.98245614035087714</v>
      </c>
      <c r="J17" s="21"/>
      <c r="K17" s="19">
        <v>1100</v>
      </c>
      <c r="L17" s="20">
        <v>63</v>
      </c>
      <c r="M17" s="20">
        <v>69</v>
      </c>
      <c r="N17" s="254">
        <v>1.0952380952380953</v>
      </c>
      <c r="O17" s="21"/>
      <c r="P17" s="19">
        <v>1100</v>
      </c>
      <c r="Q17" s="20">
        <v>56</v>
      </c>
      <c r="R17" s="20">
        <v>73</v>
      </c>
      <c r="S17" s="254">
        <v>1.3035714285714286</v>
      </c>
      <c r="T17" s="21"/>
      <c r="U17" s="19">
        <v>1100</v>
      </c>
      <c r="V17" s="20">
        <v>63</v>
      </c>
      <c r="W17" s="20">
        <v>87</v>
      </c>
      <c r="X17" s="254">
        <v>1.3809523809523809</v>
      </c>
      <c r="Y17" s="255"/>
      <c r="Z17" s="19">
        <v>1100</v>
      </c>
      <c r="AA17" s="20">
        <v>3</v>
      </c>
      <c r="AB17" s="20">
        <v>2</v>
      </c>
      <c r="AC17" s="21"/>
    </row>
    <row r="18" spans="1:29">
      <c r="A18" s="19">
        <v>1115</v>
      </c>
      <c r="B18" s="20">
        <v>66</v>
      </c>
      <c r="C18" s="20">
        <v>45</v>
      </c>
      <c r="D18" s="254">
        <v>0.68181818181818177</v>
      </c>
      <c r="E18" s="21"/>
      <c r="F18" s="19">
        <v>1115</v>
      </c>
      <c r="G18" s="20">
        <v>57</v>
      </c>
      <c r="H18" s="20">
        <v>56</v>
      </c>
      <c r="I18" s="254">
        <v>0.98245614035087714</v>
      </c>
      <c r="J18" s="21"/>
      <c r="K18" s="19">
        <v>1115</v>
      </c>
      <c r="L18" s="20">
        <v>61</v>
      </c>
      <c r="M18" s="20">
        <v>69</v>
      </c>
      <c r="N18" s="254">
        <v>1.1311475409836065</v>
      </c>
      <c r="O18" s="21"/>
      <c r="P18" s="19">
        <v>1115</v>
      </c>
      <c r="Q18" s="20">
        <v>54</v>
      </c>
      <c r="R18" s="20">
        <v>73</v>
      </c>
      <c r="S18" s="254">
        <v>1.3518518518518519</v>
      </c>
      <c r="T18" s="21"/>
      <c r="U18" s="19">
        <v>1115</v>
      </c>
      <c r="V18" s="20">
        <v>61</v>
      </c>
      <c r="W18" s="20">
        <v>85</v>
      </c>
      <c r="X18" s="254">
        <v>1.3934426229508197</v>
      </c>
      <c r="Y18" s="255"/>
      <c r="Z18" s="19">
        <v>1115</v>
      </c>
      <c r="AA18" s="20">
        <v>4</v>
      </c>
      <c r="AB18" s="20">
        <v>1</v>
      </c>
      <c r="AC18" s="21"/>
    </row>
    <row r="19" spans="1:29">
      <c r="A19" s="19">
        <v>1130</v>
      </c>
      <c r="B19" s="20">
        <v>76</v>
      </c>
      <c r="C19" s="20">
        <v>71</v>
      </c>
      <c r="D19" s="254">
        <v>0.93421052631578949</v>
      </c>
      <c r="E19" s="21"/>
      <c r="F19" s="19">
        <v>1130</v>
      </c>
      <c r="G19" s="20">
        <v>65</v>
      </c>
      <c r="H19" s="20">
        <v>60</v>
      </c>
      <c r="I19" s="254">
        <v>0.92307692307692313</v>
      </c>
      <c r="J19" s="21"/>
      <c r="K19" s="19">
        <v>1130</v>
      </c>
      <c r="L19" s="20">
        <v>63</v>
      </c>
      <c r="M19" s="20">
        <v>91</v>
      </c>
      <c r="N19" s="254">
        <v>1.4444444444444444</v>
      </c>
      <c r="O19" s="21"/>
      <c r="P19" s="19">
        <v>1130</v>
      </c>
      <c r="Q19" s="20">
        <v>57</v>
      </c>
      <c r="R19" s="20">
        <v>86</v>
      </c>
      <c r="S19" s="254">
        <v>1.5087719298245614</v>
      </c>
      <c r="T19" s="21"/>
      <c r="U19" s="19">
        <v>1130</v>
      </c>
      <c r="V19" s="20">
        <v>62</v>
      </c>
      <c r="W19" s="20">
        <v>92</v>
      </c>
      <c r="X19" s="254">
        <v>1.4838709677419355</v>
      </c>
      <c r="Y19" s="255"/>
      <c r="Z19" s="19">
        <v>1130</v>
      </c>
      <c r="AA19" s="20">
        <v>3</v>
      </c>
      <c r="AB19" s="20">
        <v>2</v>
      </c>
      <c r="AC19" s="21"/>
    </row>
    <row r="20" spans="1:29">
      <c r="A20" s="19">
        <v>1145</v>
      </c>
      <c r="B20" s="20">
        <v>75</v>
      </c>
      <c r="C20" s="20">
        <v>71</v>
      </c>
      <c r="D20" s="254">
        <v>0.94666666666666666</v>
      </c>
      <c r="E20" s="21"/>
      <c r="F20" s="19">
        <v>1145</v>
      </c>
      <c r="G20" s="20">
        <v>65</v>
      </c>
      <c r="H20" s="20">
        <v>59</v>
      </c>
      <c r="I20" s="254">
        <v>0.90769230769230769</v>
      </c>
      <c r="J20" s="21"/>
      <c r="K20" s="19">
        <v>1145</v>
      </c>
      <c r="L20" s="20">
        <v>64</v>
      </c>
      <c r="M20" s="20">
        <v>89</v>
      </c>
      <c r="N20" s="254">
        <v>1.390625</v>
      </c>
      <c r="O20" s="21"/>
      <c r="P20" s="19">
        <v>1145</v>
      </c>
      <c r="Q20" s="20">
        <v>57</v>
      </c>
      <c r="R20" s="20">
        <v>85</v>
      </c>
      <c r="S20" s="254">
        <v>1.4912280701754386</v>
      </c>
      <c r="T20" s="21"/>
      <c r="U20" s="19">
        <v>1145</v>
      </c>
      <c r="V20" s="20">
        <v>59</v>
      </c>
      <c r="W20" s="20">
        <v>92</v>
      </c>
      <c r="X20" s="254">
        <v>1.5593220338983051</v>
      </c>
      <c r="Y20" s="255"/>
      <c r="Z20" s="19">
        <v>1145</v>
      </c>
      <c r="AA20" s="20">
        <v>3</v>
      </c>
      <c r="AB20" s="20">
        <v>2</v>
      </c>
      <c r="AC20" s="21"/>
    </row>
    <row r="21" spans="1:29">
      <c r="A21" s="19">
        <v>1200</v>
      </c>
      <c r="B21" s="20">
        <v>69</v>
      </c>
      <c r="C21" s="20">
        <v>63</v>
      </c>
      <c r="D21" s="254">
        <v>0.91304347826086951</v>
      </c>
      <c r="E21" s="21"/>
      <c r="F21" s="19">
        <v>1200</v>
      </c>
      <c r="G21" s="20">
        <v>61</v>
      </c>
      <c r="H21" s="20">
        <v>76</v>
      </c>
      <c r="I21" s="254">
        <v>1.2459016393442623</v>
      </c>
      <c r="J21" s="21"/>
      <c r="K21" s="19">
        <v>1200</v>
      </c>
      <c r="L21" s="20">
        <v>59</v>
      </c>
      <c r="M21" s="20">
        <v>87</v>
      </c>
      <c r="N21" s="254">
        <v>1.4745762711864407</v>
      </c>
      <c r="O21" s="21"/>
      <c r="P21" s="19">
        <v>1200</v>
      </c>
      <c r="Q21" s="20">
        <v>57</v>
      </c>
      <c r="R21" s="20">
        <v>100</v>
      </c>
      <c r="S21" s="254">
        <v>1.7543859649122806</v>
      </c>
      <c r="T21" s="21"/>
      <c r="U21" s="19">
        <v>1200</v>
      </c>
      <c r="V21" s="20">
        <v>54</v>
      </c>
      <c r="W21" s="20">
        <v>87</v>
      </c>
      <c r="X21" s="254">
        <v>1.6111111111111112</v>
      </c>
      <c r="Y21" s="255"/>
      <c r="Z21" s="19">
        <v>1200</v>
      </c>
      <c r="AA21" s="20">
        <v>4</v>
      </c>
      <c r="AB21" s="20">
        <v>1</v>
      </c>
      <c r="AC21" s="21"/>
    </row>
    <row r="22" spans="1:29">
      <c r="A22" s="19">
        <v>1215</v>
      </c>
      <c r="B22" s="20">
        <v>67</v>
      </c>
      <c r="C22" s="20">
        <v>63</v>
      </c>
      <c r="D22" s="254">
        <v>0.94029850746268662</v>
      </c>
      <c r="E22" s="21"/>
      <c r="F22" s="19">
        <v>1215</v>
      </c>
      <c r="G22" s="20">
        <v>60</v>
      </c>
      <c r="H22" s="20">
        <v>73</v>
      </c>
      <c r="I22" s="254">
        <v>1.2166666666666666</v>
      </c>
      <c r="J22" s="21"/>
      <c r="K22" s="19">
        <v>1215</v>
      </c>
      <c r="L22" s="20">
        <v>57</v>
      </c>
      <c r="M22" s="20">
        <v>85</v>
      </c>
      <c r="N22" s="254">
        <v>1.4912280701754386</v>
      </c>
      <c r="O22" s="21"/>
      <c r="P22" s="19">
        <v>1215</v>
      </c>
      <c r="Q22" s="20">
        <v>56</v>
      </c>
      <c r="R22" s="20">
        <v>99</v>
      </c>
      <c r="S22" s="254">
        <v>1.7678571428571428</v>
      </c>
      <c r="T22" s="21"/>
      <c r="U22" s="19">
        <v>1215</v>
      </c>
      <c r="V22" s="20">
        <v>52</v>
      </c>
      <c r="W22" s="20">
        <v>85</v>
      </c>
      <c r="X22" s="254">
        <v>1.6346153846153846</v>
      </c>
      <c r="Y22" s="255"/>
      <c r="Z22" s="19">
        <v>1215</v>
      </c>
      <c r="AA22" s="20">
        <v>4</v>
      </c>
      <c r="AB22" s="20">
        <v>1</v>
      </c>
      <c r="AC22" s="21"/>
    </row>
    <row r="23" spans="1:29">
      <c r="A23" s="19">
        <v>1230</v>
      </c>
      <c r="B23" s="20">
        <v>57</v>
      </c>
      <c r="C23" s="20">
        <v>45</v>
      </c>
      <c r="D23" s="254">
        <v>0.78947368421052633</v>
      </c>
      <c r="E23" s="21"/>
      <c r="F23" s="19">
        <v>1230</v>
      </c>
      <c r="G23" s="20">
        <v>56</v>
      </c>
      <c r="H23" s="20">
        <v>67</v>
      </c>
      <c r="I23" s="254">
        <v>1.1964285714285714</v>
      </c>
      <c r="J23" s="21"/>
      <c r="K23" s="19">
        <v>1230</v>
      </c>
      <c r="L23" s="20">
        <v>58</v>
      </c>
      <c r="M23" s="20">
        <v>71</v>
      </c>
      <c r="N23" s="254">
        <v>1.2241379310344827</v>
      </c>
      <c r="O23" s="21"/>
      <c r="P23" s="19">
        <v>1230</v>
      </c>
      <c r="Q23" s="20">
        <v>60</v>
      </c>
      <c r="R23" s="20">
        <v>107</v>
      </c>
      <c r="S23" s="254">
        <v>1.7833333333333334</v>
      </c>
      <c r="T23" s="21"/>
      <c r="U23" s="19">
        <v>1230</v>
      </c>
      <c r="V23" s="20">
        <v>51</v>
      </c>
      <c r="W23" s="20">
        <v>73</v>
      </c>
      <c r="X23" s="254">
        <v>1.4313725490196079</v>
      </c>
      <c r="Y23" s="255"/>
      <c r="Z23" s="19">
        <v>1230</v>
      </c>
      <c r="AA23" s="20">
        <v>5</v>
      </c>
      <c r="AB23" s="20">
        <v>0</v>
      </c>
      <c r="AC23" s="21"/>
    </row>
    <row r="24" spans="1:29">
      <c r="A24" s="19">
        <v>1245</v>
      </c>
      <c r="B24" s="20">
        <v>52</v>
      </c>
      <c r="C24" s="20">
        <v>45</v>
      </c>
      <c r="D24" s="254">
        <v>0.86538461538461542</v>
      </c>
      <c r="E24" s="21"/>
      <c r="F24" s="19">
        <v>1245</v>
      </c>
      <c r="G24" s="20">
        <v>56</v>
      </c>
      <c r="H24" s="20">
        <v>66</v>
      </c>
      <c r="I24" s="254">
        <v>1.1785714285714286</v>
      </c>
      <c r="J24" s="21"/>
      <c r="K24" s="19">
        <v>1245</v>
      </c>
      <c r="L24" s="20">
        <v>57</v>
      </c>
      <c r="M24" s="20">
        <v>70</v>
      </c>
      <c r="N24" s="254">
        <v>1.2280701754385965</v>
      </c>
      <c r="O24" s="21"/>
      <c r="P24" s="19">
        <v>1245</v>
      </c>
      <c r="Q24" s="20">
        <v>57</v>
      </c>
      <c r="R24" s="20">
        <v>107</v>
      </c>
      <c r="S24" s="254">
        <v>1.8771929824561404</v>
      </c>
      <c r="T24" s="21"/>
      <c r="U24" s="19">
        <v>1245</v>
      </c>
      <c r="V24" s="20">
        <v>51</v>
      </c>
      <c r="W24" s="20">
        <v>72</v>
      </c>
      <c r="X24" s="254">
        <v>1.411764705882353</v>
      </c>
      <c r="Y24" s="255"/>
      <c r="Z24" s="19">
        <v>1245</v>
      </c>
      <c r="AA24" s="20">
        <v>5</v>
      </c>
      <c r="AB24" s="20">
        <v>0</v>
      </c>
      <c r="AC24" s="21"/>
    </row>
    <row r="25" spans="1:29">
      <c r="A25" s="19">
        <v>1300</v>
      </c>
      <c r="B25" s="20">
        <v>52</v>
      </c>
      <c r="C25" s="20">
        <v>47</v>
      </c>
      <c r="D25" s="254">
        <v>0.90384615384615385</v>
      </c>
      <c r="E25" s="21"/>
      <c r="F25" s="19">
        <v>1300</v>
      </c>
      <c r="G25" s="20">
        <v>56</v>
      </c>
      <c r="H25" s="20">
        <v>66</v>
      </c>
      <c r="I25" s="254">
        <v>1.1785714285714286</v>
      </c>
      <c r="J25" s="21"/>
      <c r="K25" s="19">
        <v>1300</v>
      </c>
      <c r="L25" s="20">
        <v>60</v>
      </c>
      <c r="M25" s="20">
        <v>88</v>
      </c>
      <c r="N25" s="254">
        <v>1.4666666666666666</v>
      </c>
      <c r="O25" s="21"/>
      <c r="P25" s="19">
        <v>1300</v>
      </c>
      <c r="Q25" s="20">
        <v>52</v>
      </c>
      <c r="R25" s="20">
        <v>64</v>
      </c>
      <c r="S25" s="254">
        <v>1.2307692307692308</v>
      </c>
      <c r="T25" s="21"/>
      <c r="U25" s="19">
        <v>1300</v>
      </c>
      <c r="V25" s="20">
        <v>54</v>
      </c>
      <c r="W25" s="20">
        <v>71</v>
      </c>
      <c r="X25" s="254">
        <v>1.3148148148148149</v>
      </c>
      <c r="Y25" s="255"/>
      <c r="Z25" s="19">
        <v>1300</v>
      </c>
      <c r="AA25" s="20">
        <v>4</v>
      </c>
      <c r="AB25" s="20">
        <v>1</v>
      </c>
      <c r="AC25" s="21"/>
    </row>
    <row r="26" spans="1:29">
      <c r="A26" s="19">
        <v>1315</v>
      </c>
      <c r="B26" s="20">
        <v>54</v>
      </c>
      <c r="C26" s="20">
        <v>47</v>
      </c>
      <c r="D26" s="254">
        <v>0.87037037037037035</v>
      </c>
      <c r="E26" s="21"/>
      <c r="F26" s="19">
        <v>1315</v>
      </c>
      <c r="G26" s="20">
        <v>58</v>
      </c>
      <c r="H26" s="20">
        <v>66</v>
      </c>
      <c r="I26" s="254">
        <v>1.1379310344827587</v>
      </c>
      <c r="J26" s="21"/>
      <c r="K26" s="19">
        <v>1315</v>
      </c>
      <c r="L26" s="20">
        <v>61</v>
      </c>
      <c r="M26" s="20">
        <v>87</v>
      </c>
      <c r="N26" s="254">
        <v>1.4262295081967213</v>
      </c>
      <c r="O26" s="21"/>
      <c r="P26" s="19">
        <v>1315</v>
      </c>
      <c r="Q26" s="20">
        <v>48</v>
      </c>
      <c r="R26" s="20">
        <v>60</v>
      </c>
      <c r="S26" s="254">
        <v>1.25</v>
      </c>
      <c r="T26" s="21"/>
      <c r="U26" s="19">
        <v>1315</v>
      </c>
      <c r="V26" s="20">
        <v>56</v>
      </c>
      <c r="W26" s="20">
        <v>70</v>
      </c>
      <c r="X26" s="254">
        <v>1.25</v>
      </c>
      <c r="Y26" s="255"/>
      <c r="Z26" s="19">
        <v>1315</v>
      </c>
      <c r="AA26" s="20">
        <v>5</v>
      </c>
      <c r="AB26" s="20">
        <v>0</v>
      </c>
      <c r="AC26" s="21"/>
    </row>
    <row r="27" spans="1:29">
      <c r="A27" s="19">
        <v>1330</v>
      </c>
      <c r="B27" s="20">
        <v>62</v>
      </c>
      <c r="C27" s="20">
        <v>59</v>
      </c>
      <c r="D27" s="254">
        <v>0.95161290322580649</v>
      </c>
      <c r="E27" s="21"/>
      <c r="F27" s="19">
        <v>1330</v>
      </c>
      <c r="G27" s="20">
        <v>60</v>
      </c>
      <c r="H27" s="20">
        <v>61</v>
      </c>
      <c r="I27" s="254">
        <v>1.0166666666666666</v>
      </c>
      <c r="J27" s="21"/>
      <c r="K27" s="19">
        <v>1330</v>
      </c>
      <c r="L27" s="20">
        <v>63</v>
      </c>
      <c r="M27" s="20">
        <v>97</v>
      </c>
      <c r="N27" s="254">
        <v>1.5396825396825398</v>
      </c>
      <c r="O27" s="21"/>
      <c r="P27" s="19">
        <v>1330</v>
      </c>
      <c r="Q27" s="20">
        <v>46</v>
      </c>
      <c r="R27" s="20">
        <v>59</v>
      </c>
      <c r="S27" s="254">
        <v>1.2826086956521738</v>
      </c>
      <c r="T27" s="21"/>
      <c r="U27" s="19">
        <v>1330</v>
      </c>
      <c r="V27" s="20">
        <v>55</v>
      </c>
      <c r="W27" s="20">
        <v>82</v>
      </c>
      <c r="X27" s="254">
        <v>1.490909090909091</v>
      </c>
      <c r="Y27" s="255"/>
      <c r="Z27" s="19">
        <v>1330</v>
      </c>
      <c r="AA27" s="20">
        <v>3</v>
      </c>
      <c r="AB27" s="20">
        <v>2</v>
      </c>
      <c r="AC27" s="21"/>
    </row>
    <row r="28" spans="1:29">
      <c r="A28" s="19">
        <v>1345</v>
      </c>
      <c r="B28" s="20">
        <v>62</v>
      </c>
      <c r="C28" s="20">
        <v>57</v>
      </c>
      <c r="D28" s="254">
        <v>0.91935483870967738</v>
      </c>
      <c r="E28" s="21"/>
      <c r="F28" s="19">
        <v>1345</v>
      </c>
      <c r="G28" s="20">
        <v>61</v>
      </c>
      <c r="H28" s="20">
        <v>60</v>
      </c>
      <c r="I28" s="254">
        <v>0.98360655737704916</v>
      </c>
      <c r="J28" s="21"/>
      <c r="K28" s="19">
        <v>1345</v>
      </c>
      <c r="L28" s="20">
        <v>61</v>
      </c>
      <c r="M28" s="20">
        <v>96</v>
      </c>
      <c r="N28" s="254">
        <v>1.5737704918032787</v>
      </c>
      <c r="O28" s="21"/>
      <c r="P28" s="19">
        <v>1345</v>
      </c>
      <c r="Q28" s="20">
        <v>47</v>
      </c>
      <c r="R28" s="20">
        <v>58</v>
      </c>
      <c r="S28" s="254">
        <v>1.2340425531914894</v>
      </c>
      <c r="T28" s="21"/>
      <c r="U28" s="19">
        <v>1345</v>
      </c>
      <c r="V28" s="20">
        <v>54</v>
      </c>
      <c r="W28" s="20">
        <v>81</v>
      </c>
      <c r="X28" s="254">
        <v>1.5</v>
      </c>
      <c r="Y28" s="255"/>
      <c r="Z28" s="19">
        <v>1345</v>
      </c>
      <c r="AA28" s="20">
        <v>3</v>
      </c>
      <c r="AB28" s="20">
        <v>2</v>
      </c>
      <c r="AC28" s="21"/>
    </row>
    <row r="29" spans="1:29">
      <c r="A29" s="19">
        <v>1400</v>
      </c>
      <c r="B29" s="20">
        <v>69</v>
      </c>
      <c r="C29" s="20">
        <v>73</v>
      </c>
      <c r="D29" s="254">
        <v>1.0579710144927537</v>
      </c>
      <c r="E29" s="21"/>
      <c r="F29" s="19">
        <v>1400</v>
      </c>
      <c r="G29" s="20">
        <v>60</v>
      </c>
      <c r="H29" s="20">
        <v>78</v>
      </c>
      <c r="I29" s="254">
        <v>1.3</v>
      </c>
      <c r="J29" s="21"/>
      <c r="K29" s="19">
        <v>1400</v>
      </c>
      <c r="L29" s="20">
        <v>62</v>
      </c>
      <c r="M29" s="20">
        <v>99</v>
      </c>
      <c r="N29" s="254">
        <v>1.596774193548387</v>
      </c>
      <c r="O29" s="21"/>
      <c r="P29" s="19">
        <v>1400</v>
      </c>
      <c r="Q29" s="20">
        <v>54</v>
      </c>
      <c r="R29" s="20">
        <v>89</v>
      </c>
      <c r="S29" s="254">
        <v>1.6481481481481481</v>
      </c>
      <c r="T29" s="21"/>
      <c r="U29" s="19">
        <v>1400</v>
      </c>
      <c r="V29" s="20">
        <v>53</v>
      </c>
      <c r="W29" s="20">
        <v>72</v>
      </c>
      <c r="X29" s="254">
        <v>1.3584905660377358</v>
      </c>
      <c r="Y29" s="255"/>
      <c r="Z29" s="19">
        <v>1400</v>
      </c>
      <c r="AA29" s="20">
        <v>4</v>
      </c>
      <c r="AB29" s="20">
        <v>1</v>
      </c>
      <c r="AC29" s="21"/>
    </row>
    <row r="30" spans="1:29">
      <c r="A30" s="19">
        <v>1415</v>
      </c>
      <c r="B30" s="20">
        <v>72</v>
      </c>
      <c r="C30" s="20">
        <v>73</v>
      </c>
      <c r="D30" s="254">
        <v>1.0138888888888888</v>
      </c>
      <c r="E30" s="21"/>
      <c r="F30" s="19">
        <v>1415</v>
      </c>
      <c r="G30" s="20">
        <v>59</v>
      </c>
      <c r="H30" s="20">
        <v>77</v>
      </c>
      <c r="I30" s="254">
        <v>1.3050847457627119</v>
      </c>
      <c r="J30" s="21"/>
      <c r="K30" s="19">
        <v>1415</v>
      </c>
      <c r="L30" s="20">
        <v>61</v>
      </c>
      <c r="M30" s="20">
        <v>99</v>
      </c>
      <c r="N30" s="254">
        <v>1.6229508196721312</v>
      </c>
      <c r="O30" s="21"/>
      <c r="P30" s="19">
        <v>1415</v>
      </c>
      <c r="Q30" s="20">
        <v>53</v>
      </c>
      <c r="R30" s="20">
        <v>88</v>
      </c>
      <c r="S30" s="254">
        <v>1.6603773584905661</v>
      </c>
      <c r="T30" s="21"/>
      <c r="U30" s="19">
        <v>1415</v>
      </c>
      <c r="V30" s="20">
        <v>51</v>
      </c>
      <c r="W30" s="20">
        <v>70</v>
      </c>
      <c r="X30" s="254">
        <v>1.3725490196078431</v>
      </c>
      <c r="Y30" s="255"/>
      <c r="Z30" s="19">
        <v>1415</v>
      </c>
      <c r="AA30" s="20">
        <v>4</v>
      </c>
      <c r="AB30" s="20">
        <v>1</v>
      </c>
      <c r="AC30" s="21"/>
    </row>
    <row r="31" spans="1:29">
      <c r="A31" s="19">
        <v>1430</v>
      </c>
      <c r="B31" s="20">
        <v>67</v>
      </c>
      <c r="C31" s="20">
        <v>73</v>
      </c>
      <c r="D31" s="254">
        <v>1.0895522388059702</v>
      </c>
      <c r="E31" s="21"/>
      <c r="F31" s="19">
        <v>1430</v>
      </c>
      <c r="G31" s="20">
        <v>59</v>
      </c>
      <c r="H31" s="20">
        <v>72</v>
      </c>
      <c r="I31" s="254">
        <v>1.2203389830508475</v>
      </c>
      <c r="J31" s="21"/>
      <c r="K31" s="19">
        <v>1430</v>
      </c>
      <c r="L31" s="20">
        <v>61</v>
      </c>
      <c r="M31" s="20">
        <v>110</v>
      </c>
      <c r="N31" s="254">
        <v>1.8032786885245902</v>
      </c>
      <c r="O31" s="21"/>
      <c r="P31" s="19">
        <v>1430</v>
      </c>
      <c r="Q31" s="20">
        <v>50</v>
      </c>
      <c r="R31" s="20">
        <v>55</v>
      </c>
      <c r="S31" s="254">
        <v>1.1000000000000001</v>
      </c>
      <c r="T31" s="21"/>
      <c r="U31" s="19">
        <v>1430</v>
      </c>
      <c r="V31" s="20">
        <v>51</v>
      </c>
      <c r="W31" s="20">
        <v>83</v>
      </c>
      <c r="X31" s="254">
        <v>1.6274509803921569</v>
      </c>
      <c r="Y31" s="255"/>
      <c r="Z31" s="19">
        <v>1430</v>
      </c>
      <c r="AA31" s="20">
        <v>3</v>
      </c>
      <c r="AB31" s="20">
        <v>2</v>
      </c>
      <c r="AC31" s="21"/>
    </row>
    <row r="32" spans="1:29">
      <c r="A32" s="19">
        <v>1445</v>
      </c>
      <c r="B32" s="20">
        <v>66</v>
      </c>
      <c r="C32" s="20">
        <v>73</v>
      </c>
      <c r="D32" s="254">
        <v>1.106060606060606</v>
      </c>
      <c r="E32" s="21"/>
      <c r="F32" s="19">
        <v>1445</v>
      </c>
      <c r="G32" s="20">
        <v>59</v>
      </c>
      <c r="H32" s="20">
        <v>72</v>
      </c>
      <c r="I32" s="254">
        <v>1.2203389830508475</v>
      </c>
      <c r="J32" s="21"/>
      <c r="K32" s="19">
        <v>1445</v>
      </c>
      <c r="L32" s="20">
        <v>63</v>
      </c>
      <c r="M32" s="20">
        <v>109</v>
      </c>
      <c r="N32" s="254">
        <v>1.7301587301587302</v>
      </c>
      <c r="O32" s="21"/>
      <c r="P32" s="19">
        <v>1445</v>
      </c>
      <c r="Q32" s="20">
        <v>50</v>
      </c>
      <c r="R32" s="20">
        <v>54</v>
      </c>
      <c r="S32" s="254">
        <v>1.08</v>
      </c>
      <c r="T32" s="21"/>
      <c r="U32" s="19">
        <v>1445</v>
      </c>
      <c r="V32" s="20">
        <v>54</v>
      </c>
      <c r="W32" s="20">
        <v>81</v>
      </c>
      <c r="X32" s="254">
        <v>1.5</v>
      </c>
      <c r="Y32" s="255"/>
      <c r="Z32" s="19">
        <v>1445</v>
      </c>
      <c r="AA32" s="20">
        <v>4</v>
      </c>
      <c r="AB32" s="20">
        <v>1</v>
      </c>
      <c r="AC32" s="21"/>
    </row>
    <row r="33" spans="1:29">
      <c r="A33" s="19">
        <v>1500</v>
      </c>
      <c r="B33" s="20">
        <v>64</v>
      </c>
      <c r="C33" s="20">
        <v>63</v>
      </c>
      <c r="D33" s="254">
        <v>0.984375</v>
      </c>
      <c r="E33" s="21"/>
      <c r="F33" s="19">
        <v>1500</v>
      </c>
      <c r="G33" s="20">
        <v>54</v>
      </c>
      <c r="H33" s="20">
        <v>60</v>
      </c>
      <c r="I33" s="254">
        <v>1.1111111111111112</v>
      </c>
      <c r="J33" s="21"/>
      <c r="K33" s="19">
        <v>1500</v>
      </c>
      <c r="L33" s="20">
        <v>54</v>
      </c>
      <c r="M33" s="20">
        <v>93</v>
      </c>
      <c r="N33" s="254">
        <v>1.7222222222222223</v>
      </c>
      <c r="O33" s="21"/>
      <c r="P33" s="19">
        <v>1500</v>
      </c>
      <c r="Q33" s="20">
        <v>53</v>
      </c>
      <c r="R33" s="20">
        <v>58</v>
      </c>
      <c r="S33" s="254">
        <v>1.0943396226415094</v>
      </c>
      <c r="T33" s="21"/>
      <c r="U33" s="19">
        <v>1500</v>
      </c>
      <c r="V33" s="20">
        <v>52</v>
      </c>
      <c r="W33" s="20">
        <v>54</v>
      </c>
      <c r="X33" s="254">
        <v>1.0384615384615385</v>
      </c>
      <c r="Y33" s="255"/>
      <c r="Z33" s="19">
        <v>1500</v>
      </c>
      <c r="AA33" s="20">
        <v>2</v>
      </c>
      <c r="AB33" s="20">
        <v>3</v>
      </c>
      <c r="AC33" s="21"/>
    </row>
    <row r="34" spans="1:29">
      <c r="A34" s="19">
        <v>1515</v>
      </c>
      <c r="B34" s="20">
        <v>58</v>
      </c>
      <c r="C34" s="20">
        <v>62</v>
      </c>
      <c r="D34" s="254">
        <v>1.0689655172413792</v>
      </c>
      <c r="E34" s="21"/>
      <c r="F34" s="19">
        <v>1515</v>
      </c>
      <c r="G34" s="20">
        <v>51</v>
      </c>
      <c r="H34" s="20">
        <v>59</v>
      </c>
      <c r="I34" s="254">
        <v>1.1568627450980393</v>
      </c>
      <c r="J34" s="21"/>
      <c r="K34" s="19">
        <v>1515</v>
      </c>
      <c r="L34" s="20">
        <v>55</v>
      </c>
      <c r="M34" s="20">
        <v>92</v>
      </c>
      <c r="N34" s="254">
        <v>1.6727272727272726</v>
      </c>
      <c r="O34" s="21"/>
      <c r="P34" s="19">
        <v>1515</v>
      </c>
      <c r="Q34" s="20">
        <v>50</v>
      </c>
      <c r="R34" s="20">
        <v>57</v>
      </c>
      <c r="S34" s="254">
        <v>1.1399999999999999</v>
      </c>
      <c r="T34" s="21"/>
      <c r="U34" s="19">
        <v>1515</v>
      </c>
      <c r="V34" s="20">
        <v>48</v>
      </c>
      <c r="W34" s="20">
        <v>52</v>
      </c>
      <c r="X34" s="254">
        <v>1.0833333333333333</v>
      </c>
      <c r="Y34" s="255"/>
      <c r="Z34" s="19">
        <v>1515</v>
      </c>
      <c r="AA34" s="20">
        <v>3</v>
      </c>
      <c r="AB34" s="20">
        <v>2</v>
      </c>
      <c r="AC34" s="21"/>
    </row>
    <row r="35" spans="1:29">
      <c r="A35" s="19">
        <v>1530</v>
      </c>
      <c r="B35" s="20">
        <v>49</v>
      </c>
      <c r="C35" s="20">
        <v>42</v>
      </c>
      <c r="D35" s="254">
        <v>0.8571428571428571</v>
      </c>
      <c r="E35" s="21"/>
      <c r="F35" s="19">
        <v>1530</v>
      </c>
      <c r="G35" s="20">
        <v>55</v>
      </c>
      <c r="H35" s="20">
        <v>55</v>
      </c>
      <c r="I35" s="254">
        <v>1</v>
      </c>
      <c r="J35" s="21"/>
      <c r="K35" s="19">
        <v>1530</v>
      </c>
      <c r="L35" s="20">
        <v>53</v>
      </c>
      <c r="M35" s="20">
        <v>66</v>
      </c>
      <c r="N35" s="254">
        <v>1.2452830188679245</v>
      </c>
      <c r="O35" s="21"/>
      <c r="P35" s="19">
        <v>1530</v>
      </c>
      <c r="Q35" s="20">
        <v>50</v>
      </c>
      <c r="R35" s="20">
        <v>72</v>
      </c>
      <c r="S35" s="254">
        <v>1.44</v>
      </c>
      <c r="T35" s="21"/>
      <c r="U35" s="19">
        <v>1530</v>
      </c>
      <c r="V35" s="20">
        <v>48</v>
      </c>
      <c r="W35" s="20">
        <v>64</v>
      </c>
      <c r="X35" s="254">
        <v>1.3333333333333333</v>
      </c>
      <c r="Y35" s="255"/>
      <c r="Z35" s="19">
        <v>1530</v>
      </c>
      <c r="AA35" s="20">
        <v>4</v>
      </c>
      <c r="AB35" s="20">
        <v>1</v>
      </c>
      <c r="AC35" s="21"/>
    </row>
    <row r="36" spans="1:29">
      <c r="A36" s="19">
        <v>1545</v>
      </c>
      <c r="B36" s="20">
        <v>52</v>
      </c>
      <c r="C36" s="20">
        <v>41</v>
      </c>
      <c r="D36" s="254">
        <v>0.78846153846153844</v>
      </c>
      <c r="E36" s="21"/>
      <c r="F36" s="19">
        <v>1545</v>
      </c>
      <c r="G36" s="20">
        <v>54</v>
      </c>
      <c r="H36" s="20">
        <v>55</v>
      </c>
      <c r="I36" s="254">
        <v>1.0185185185185186</v>
      </c>
      <c r="J36" s="21"/>
      <c r="K36" s="19">
        <v>1545</v>
      </c>
      <c r="L36" s="20">
        <v>56</v>
      </c>
      <c r="M36" s="20">
        <v>66</v>
      </c>
      <c r="N36" s="254">
        <v>1.1785714285714286</v>
      </c>
      <c r="O36" s="21"/>
      <c r="P36" s="19">
        <v>1545</v>
      </c>
      <c r="Q36" s="20">
        <v>52</v>
      </c>
      <c r="R36" s="20">
        <v>72</v>
      </c>
      <c r="S36" s="254">
        <v>1.3846153846153846</v>
      </c>
      <c r="T36" s="21"/>
      <c r="U36" s="19">
        <v>1545</v>
      </c>
      <c r="V36" s="20">
        <v>48</v>
      </c>
      <c r="W36" s="20">
        <v>63</v>
      </c>
      <c r="X36" s="254">
        <v>1.3125</v>
      </c>
      <c r="Y36" s="255"/>
      <c r="Z36" s="19">
        <v>1545</v>
      </c>
      <c r="AA36" s="20">
        <v>4</v>
      </c>
      <c r="AB36" s="20">
        <v>1</v>
      </c>
      <c r="AC36" s="21"/>
    </row>
    <row r="37" spans="1:29">
      <c r="A37" s="19">
        <v>1600</v>
      </c>
      <c r="B37" s="20">
        <v>58</v>
      </c>
      <c r="C37" s="20">
        <v>47</v>
      </c>
      <c r="D37" s="254">
        <v>0.81034482758620685</v>
      </c>
      <c r="E37" s="21"/>
      <c r="F37" s="19">
        <v>1600</v>
      </c>
      <c r="G37" s="20">
        <v>54</v>
      </c>
      <c r="H37" s="20">
        <v>65</v>
      </c>
      <c r="I37" s="254">
        <v>1.2037037037037037</v>
      </c>
      <c r="J37" s="21"/>
      <c r="K37" s="19">
        <v>1600</v>
      </c>
      <c r="L37" s="20">
        <v>54</v>
      </c>
      <c r="M37" s="20">
        <v>76</v>
      </c>
      <c r="N37" s="254">
        <v>1.4074074074074074</v>
      </c>
      <c r="O37" s="21"/>
      <c r="P37" s="19">
        <v>1600</v>
      </c>
      <c r="Q37" s="20">
        <v>53</v>
      </c>
      <c r="R37" s="20">
        <v>59</v>
      </c>
      <c r="S37" s="254">
        <v>1.1132075471698113</v>
      </c>
      <c r="T37" s="21"/>
      <c r="U37" s="19">
        <v>1600</v>
      </c>
      <c r="V37" s="20">
        <v>50</v>
      </c>
      <c r="W37" s="20">
        <v>72</v>
      </c>
      <c r="X37" s="254">
        <v>1.44</v>
      </c>
      <c r="Y37" s="255"/>
      <c r="Z37" s="19">
        <v>1600</v>
      </c>
      <c r="AA37" s="20">
        <v>5</v>
      </c>
      <c r="AB37" s="20">
        <v>0</v>
      </c>
      <c r="AC37" s="21"/>
    </row>
    <row r="38" spans="1:29">
      <c r="A38" s="19">
        <v>1615</v>
      </c>
      <c r="B38" s="20">
        <v>58</v>
      </c>
      <c r="C38" s="20">
        <v>45</v>
      </c>
      <c r="D38" s="254">
        <v>0.77586206896551724</v>
      </c>
      <c r="E38" s="21"/>
      <c r="F38" s="19">
        <v>1615</v>
      </c>
      <c r="G38" s="20">
        <v>55</v>
      </c>
      <c r="H38" s="20">
        <v>63</v>
      </c>
      <c r="I38" s="254">
        <v>1.1454545454545455</v>
      </c>
      <c r="J38" s="21"/>
      <c r="K38" s="19">
        <v>1615</v>
      </c>
      <c r="L38" s="20">
        <v>54</v>
      </c>
      <c r="M38" s="20">
        <v>75</v>
      </c>
      <c r="N38" s="254">
        <v>1.3888888888888888</v>
      </c>
      <c r="O38" s="21"/>
      <c r="P38" s="19">
        <v>1615</v>
      </c>
      <c r="Q38" s="20">
        <v>52</v>
      </c>
      <c r="R38" s="20">
        <v>57</v>
      </c>
      <c r="S38" s="254">
        <v>1.0961538461538463</v>
      </c>
      <c r="T38" s="21"/>
      <c r="U38" s="19">
        <v>1615</v>
      </c>
      <c r="V38" s="20">
        <v>51</v>
      </c>
      <c r="W38" s="20">
        <v>70</v>
      </c>
      <c r="X38" s="254">
        <v>1.3725490196078431</v>
      </c>
      <c r="Y38" s="255"/>
      <c r="Z38" s="19">
        <v>1615</v>
      </c>
      <c r="AA38" s="20">
        <v>4</v>
      </c>
      <c r="AB38" s="20">
        <v>1</v>
      </c>
      <c r="AC38" s="21"/>
    </row>
    <row r="39" spans="1:29">
      <c r="A39" s="19">
        <v>1630</v>
      </c>
      <c r="B39" s="20">
        <v>57</v>
      </c>
      <c r="C39" s="20">
        <v>59</v>
      </c>
      <c r="D39" s="254">
        <v>1.0350877192982457</v>
      </c>
      <c r="E39" s="21"/>
      <c r="F39" s="19">
        <v>1630</v>
      </c>
      <c r="G39" s="20">
        <v>54</v>
      </c>
      <c r="H39" s="20">
        <v>88</v>
      </c>
      <c r="I39" s="254">
        <v>1.6296296296296295</v>
      </c>
      <c r="J39" s="21"/>
      <c r="K39" s="19">
        <v>1630</v>
      </c>
      <c r="L39" s="20">
        <v>51</v>
      </c>
      <c r="M39" s="20">
        <v>60</v>
      </c>
      <c r="N39" s="254">
        <v>1.1764705882352942</v>
      </c>
      <c r="O39" s="21"/>
      <c r="P39" s="19">
        <v>1630</v>
      </c>
      <c r="Q39" s="20">
        <v>50</v>
      </c>
      <c r="R39" s="20">
        <v>58</v>
      </c>
      <c r="S39" s="254">
        <v>1.1599999999999999</v>
      </c>
      <c r="T39" s="21"/>
      <c r="U39" s="19">
        <v>1630</v>
      </c>
      <c r="V39" s="20">
        <v>51</v>
      </c>
      <c r="W39" s="20">
        <v>70</v>
      </c>
      <c r="X39" s="254">
        <v>1.3725490196078431</v>
      </c>
      <c r="Y39" s="255"/>
      <c r="Z39" s="19">
        <v>1630</v>
      </c>
      <c r="AA39" s="20">
        <v>4</v>
      </c>
      <c r="AB39" s="20">
        <v>1</v>
      </c>
      <c r="AC39" s="21"/>
    </row>
    <row r="40" spans="1:29">
      <c r="A40" s="19">
        <v>1645</v>
      </c>
      <c r="B40" s="20">
        <v>64</v>
      </c>
      <c r="C40" s="20">
        <v>56</v>
      </c>
      <c r="D40" s="254">
        <v>0.875</v>
      </c>
      <c r="E40" s="21"/>
      <c r="F40" s="19">
        <v>1645</v>
      </c>
      <c r="G40" s="20">
        <v>54</v>
      </c>
      <c r="H40" s="20">
        <v>86</v>
      </c>
      <c r="I40" s="254">
        <v>1.5925925925925926</v>
      </c>
      <c r="J40" s="21"/>
      <c r="K40" s="19">
        <v>1645</v>
      </c>
      <c r="L40" s="20">
        <v>58</v>
      </c>
      <c r="M40" s="20">
        <v>60</v>
      </c>
      <c r="N40" s="254">
        <v>1.0344827586206897</v>
      </c>
      <c r="O40" s="21"/>
      <c r="P40" s="19">
        <v>1645</v>
      </c>
      <c r="Q40" s="20">
        <v>50</v>
      </c>
      <c r="R40" s="20">
        <v>58</v>
      </c>
      <c r="S40" s="254">
        <v>1.1599999999999999</v>
      </c>
      <c r="T40" s="21"/>
      <c r="U40" s="19">
        <v>1645</v>
      </c>
      <c r="V40" s="20">
        <v>51</v>
      </c>
      <c r="W40" s="20">
        <v>68</v>
      </c>
      <c r="X40" s="254">
        <v>1.3333333333333333</v>
      </c>
      <c r="Y40" s="255"/>
      <c r="Z40" s="19">
        <v>1645</v>
      </c>
      <c r="AA40" s="20">
        <v>4</v>
      </c>
      <c r="AB40" s="20">
        <v>1</v>
      </c>
      <c r="AC40" s="21"/>
    </row>
    <row r="41" spans="1:29">
      <c r="A41" s="19">
        <v>1700</v>
      </c>
      <c r="B41" s="20">
        <v>67</v>
      </c>
      <c r="C41" s="20">
        <v>64</v>
      </c>
      <c r="D41" s="254">
        <v>0.95522388059701491</v>
      </c>
      <c r="E41" s="21"/>
      <c r="F41" s="19">
        <v>1700</v>
      </c>
      <c r="G41" s="20">
        <v>54</v>
      </c>
      <c r="H41" s="20">
        <v>62</v>
      </c>
      <c r="I41" s="254">
        <v>1.1481481481481481</v>
      </c>
      <c r="J41" s="21"/>
      <c r="K41" s="19">
        <v>1700</v>
      </c>
      <c r="L41" s="20">
        <v>55</v>
      </c>
      <c r="M41" s="20">
        <v>66</v>
      </c>
      <c r="N41" s="254">
        <v>1.2</v>
      </c>
      <c r="O41" s="21"/>
      <c r="P41" s="19">
        <v>1700</v>
      </c>
      <c r="Q41" s="20">
        <v>51</v>
      </c>
      <c r="R41" s="20">
        <v>57</v>
      </c>
      <c r="S41" s="254">
        <v>1.1176470588235294</v>
      </c>
      <c r="T41" s="21"/>
      <c r="U41" s="19">
        <v>1700</v>
      </c>
      <c r="V41" s="20">
        <v>50</v>
      </c>
      <c r="W41" s="20">
        <v>64</v>
      </c>
      <c r="X41" s="254">
        <v>1.28</v>
      </c>
      <c r="Y41" s="255"/>
      <c r="Z41" s="19">
        <v>1700</v>
      </c>
      <c r="AA41" s="20">
        <v>4</v>
      </c>
      <c r="AB41" s="20">
        <v>1</v>
      </c>
      <c r="AC41" s="21"/>
    </row>
    <row r="42" spans="1:29">
      <c r="A42" s="19">
        <v>1715</v>
      </c>
      <c r="B42" s="20">
        <v>63</v>
      </c>
      <c r="C42" s="20">
        <v>63</v>
      </c>
      <c r="D42" s="254">
        <v>1</v>
      </c>
      <c r="E42" s="21"/>
      <c r="F42" s="19">
        <v>1715</v>
      </c>
      <c r="G42" s="20">
        <v>49</v>
      </c>
      <c r="H42" s="20">
        <v>62</v>
      </c>
      <c r="I42" s="254">
        <v>1.2653061224489797</v>
      </c>
      <c r="J42" s="21"/>
      <c r="K42" s="19">
        <v>1715</v>
      </c>
      <c r="L42" s="20">
        <v>50</v>
      </c>
      <c r="M42" s="20">
        <v>64</v>
      </c>
      <c r="N42" s="254">
        <v>1.28</v>
      </c>
      <c r="O42" s="21"/>
      <c r="P42" s="19">
        <v>1715</v>
      </c>
      <c r="Q42" s="20">
        <v>45</v>
      </c>
      <c r="R42" s="20">
        <v>55</v>
      </c>
      <c r="S42" s="254">
        <v>1.2222222222222223</v>
      </c>
      <c r="T42" s="21"/>
      <c r="U42" s="19">
        <v>1715</v>
      </c>
      <c r="V42" s="20">
        <v>44</v>
      </c>
      <c r="W42" s="20">
        <v>63</v>
      </c>
      <c r="X42" s="254">
        <v>1.4318181818181819</v>
      </c>
      <c r="Y42" s="255"/>
      <c r="Z42" s="19">
        <v>1715</v>
      </c>
      <c r="AA42" s="20">
        <v>4</v>
      </c>
      <c r="AB42" s="20">
        <v>1</v>
      </c>
      <c r="AC42" s="21"/>
    </row>
    <row r="43" spans="1:29">
      <c r="A43" s="19">
        <v>1730</v>
      </c>
      <c r="B43" s="20">
        <v>39</v>
      </c>
      <c r="C43" s="20">
        <v>64</v>
      </c>
      <c r="D43" s="254">
        <v>1.641025641025641</v>
      </c>
      <c r="E43" s="21"/>
      <c r="F43" s="19">
        <v>1730</v>
      </c>
      <c r="G43" s="20">
        <v>25</v>
      </c>
      <c r="H43" s="20">
        <v>33</v>
      </c>
      <c r="I43" s="254">
        <v>1.32</v>
      </c>
      <c r="J43" s="21"/>
      <c r="K43" s="19">
        <v>1730</v>
      </c>
      <c r="L43" s="20">
        <v>26</v>
      </c>
      <c r="M43" s="20">
        <v>32</v>
      </c>
      <c r="N43" s="254">
        <v>1.2307692307692308</v>
      </c>
      <c r="O43" s="21"/>
      <c r="P43" s="19">
        <v>1730</v>
      </c>
      <c r="Q43" s="20">
        <v>22</v>
      </c>
      <c r="R43" s="20">
        <v>31</v>
      </c>
      <c r="S43" s="254">
        <v>1.4090909090909092</v>
      </c>
      <c r="T43" s="21"/>
      <c r="U43" s="19">
        <v>1730</v>
      </c>
      <c r="V43" s="20">
        <v>21</v>
      </c>
      <c r="W43" s="20">
        <v>37</v>
      </c>
      <c r="X43" s="254">
        <v>1.7619047619047619</v>
      </c>
      <c r="Y43" s="255"/>
      <c r="Z43" s="19">
        <v>1730</v>
      </c>
      <c r="AA43" s="20">
        <v>5</v>
      </c>
      <c r="AB43" s="20">
        <v>0</v>
      </c>
      <c r="AC43" s="21"/>
    </row>
    <row r="44" spans="1:29">
      <c r="A44" s="19">
        <v>1745</v>
      </c>
      <c r="B44" s="20">
        <v>39</v>
      </c>
      <c r="C44" s="20">
        <v>64</v>
      </c>
      <c r="D44" s="254">
        <v>1.641025641025641</v>
      </c>
      <c r="E44" s="21"/>
      <c r="F44" s="19">
        <v>1745</v>
      </c>
      <c r="G44" s="20">
        <v>26</v>
      </c>
      <c r="H44" s="20">
        <v>32</v>
      </c>
      <c r="I44" s="254">
        <v>1.2307692307692308</v>
      </c>
      <c r="J44" s="21"/>
      <c r="K44" s="19">
        <v>1745</v>
      </c>
      <c r="L44" s="20">
        <v>27</v>
      </c>
      <c r="M44" s="20">
        <v>31</v>
      </c>
      <c r="N44" s="254">
        <v>1.1481481481481481</v>
      </c>
      <c r="O44" s="21"/>
      <c r="P44" s="19">
        <v>1745</v>
      </c>
      <c r="Q44" s="20">
        <v>22</v>
      </c>
      <c r="R44" s="20">
        <v>30</v>
      </c>
      <c r="S44" s="254">
        <v>1.3636363636363635</v>
      </c>
      <c r="T44" s="21"/>
      <c r="U44" s="19">
        <v>1745</v>
      </c>
      <c r="V44" s="20">
        <v>21</v>
      </c>
      <c r="W44" s="20">
        <v>36</v>
      </c>
      <c r="X44" s="254">
        <v>1.7142857142857142</v>
      </c>
      <c r="Y44" s="255"/>
      <c r="Z44" s="19">
        <v>1745</v>
      </c>
      <c r="AA44" s="20">
        <v>5</v>
      </c>
      <c r="AB44" s="20">
        <v>0</v>
      </c>
      <c r="AC44" s="21"/>
    </row>
    <row r="45" spans="1:29">
      <c r="A45" s="19">
        <v>1800</v>
      </c>
      <c r="B45" s="20">
        <v>0</v>
      </c>
      <c r="C45" s="20">
        <v>0</v>
      </c>
      <c r="D45" s="254" t="s">
        <v>194</v>
      </c>
      <c r="E45" s="21"/>
      <c r="F45" s="19">
        <v>1800</v>
      </c>
      <c r="G45" s="20">
        <v>0</v>
      </c>
      <c r="H45" s="20">
        <v>0</v>
      </c>
      <c r="I45" s="254" t="s">
        <v>194</v>
      </c>
      <c r="J45" s="21"/>
      <c r="K45" s="19">
        <v>1800</v>
      </c>
      <c r="L45" s="20">
        <v>0</v>
      </c>
      <c r="M45" s="20">
        <v>0</v>
      </c>
      <c r="N45" s="254" t="s">
        <v>194</v>
      </c>
      <c r="O45" s="21"/>
      <c r="P45" s="19">
        <v>1800</v>
      </c>
      <c r="Q45" s="20">
        <v>0</v>
      </c>
      <c r="R45" s="20">
        <v>0</v>
      </c>
      <c r="S45" s="254" t="s">
        <v>194</v>
      </c>
      <c r="T45" s="21"/>
      <c r="U45" s="19">
        <v>1800</v>
      </c>
      <c r="V45" s="20">
        <v>0</v>
      </c>
      <c r="W45" s="20">
        <v>0</v>
      </c>
      <c r="X45" s="254" t="s">
        <v>194</v>
      </c>
      <c r="Y45" s="255"/>
      <c r="Z45" s="19">
        <v>1800</v>
      </c>
      <c r="AA45" s="20" t="s">
        <v>194</v>
      </c>
      <c r="AB45" s="20" t="s">
        <v>194</v>
      </c>
      <c r="AC45" s="21"/>
    </row>
    <row r="46" spans="1:29">
      <c r="A46" s="19">
        <v>1815</v>
      </c>
      <c r="B46" s="20">
        <v>0</v>
      </c>
      <c r="C46" s="20">
        <v>0</v>
      </c>
      <c r="D46" s="254" t="s">
        <v>194</v>
      </c>
      <c r="E46" s="21"/>
      <c r="F46" s="19">
        <v>1815</v>
      </c>
      <c r="G46" s="20">
        <v>0</v>
      </c>
      <c r="H46" s="20">
        <v>0</v>
      </c>
      <c r="I46" s="254" t="s">
        <v>194</v>
      </c>
      <c r="J46" s="21"/>
      <c r="K46" s="19">
        <v>1815</v>
      </c>
      <c r="L46" s="20">
        <v>0</v>
      </c>
      <c r="M46" s="20">
        <v>0</v>
      </c>
      <c r="N46" s="254" t="s">
        <v>194</v>
      </c>
      <c r="O46" s="21"/>
      <c r="P46" s="19">
        <v>1815</v>
      </c>
      <c r="Q46" s="20">
        <v>0</v>
      </c>
      <c r="R46" s="20">
        <v>0</v>
      </c>
      <c r="S46" s="254" t="s">
        <v>194</v>
      </c>
      <c r="T46" s="21"/>
      <c r="U46" s="19">
        <v>1815</v>
      </c>
      <c r="V46" s="20">
        <v>0</v>
      </c>
      <c r="W46" s="20">
        <v>0</v>
      </c>
      <c r="X46" s="254" t="s">
        <v>194</v>
      </c>
      <c r="Y46" s="255"/>
      <c r="Z46" s="19">
        <v>1815</v>
      </c>
      <c r="AA46" s="20" t="s">
        <v>194</v>
      </c>
      <c r="AB46" s="20" t="s">
        <v>194</v>
      </c>
      <c r="AC46" s="21"/>
    </row>
    <row r="47" spans="1:29">
      <c r="A47" s="19">
        <v>1830</v>
      </c>
      <c r="B47" s="20">
        <v>0</v>
      </c>
      <c r="C47" s="20">
        <v>0</v>
      </c>
      <c r="D47" s="254" t="s">
        <v>194</v>
      </c>
      <c r="E47" s="21"/>
      <c r="F47" s="19">
        <v>1830</v>
      </c>
      <c r="G47" s="20">
        <v>0</v>
      </c>
      <c r="H47" s="20">
        <v>0</v>
      </c>
      <c r="I47" s="254" t="s">
        <v>194</v>
      </c>
      <c r="J47" s="21"/>
      <c r="K47" s="19">
        <v>1830</v>
      </c>
      <c r="L47" s="20">
        <v>0</v>
      </c>
      <c r="M47" s="20">
        <v>0</v>
      </c>
      <c r="N47" s="254" t="s">
        <v>194</v>
      </c>
      <c r="O47" s="21"/>
      <c r="P47" s="19">
        <v>1830</v>
      </c>
      <c r="Q47" s="20">
        <v>0</v>
      </c>
      <c r="R47" s="20">
        <v>0</v>
      </c>
      <c r="S47" s="254" t="s">
        <v>194</v>
      </c>
      <c r="T47" s="21"/>
      <c r="U47" s="19">
        <v>1830</v>
      </c>
      <c r="V47" s="20">
        <v>0</v>
      </c>
      <c r="W47" s="20">
        <v>0</v>
      </c>
      <c r="X47" s="254" t="s">
        <v>194</v>
      </c>
      <c r="Y47" s="255"/>
      <c r="Z47" s="19">
        <v>1830</v>
      </c>
      <c r="AA47" s="20" t="s">
        <v>194</v>
      </c>
      <c r="AB47" s="20" t="s">
        <v>194</v>
      </c>
      <c r="AC47" s="21"/>
    </row>
    <row r="48" spans="1:29">
      <c r="A48" s="19">
        <v>1845</v>
      </c>
      <c r="B48" s="20">
        <v>0</v>
      </c>
      <c r="C48" s="20">
        <v>0</v>
      </c>
      <c r="D48" s="254" t="s">
        <v>194</v>
      </c>
      <c r="E48" s="21"/>
      <c r="F48" s="19">
        <v>1845</v>
      </c>
      <c r="G48" s="20">
        <v>0</v>
      </c>
      <c r="H48" s="20">
        <v>0</v>
      </c>
      <c r="I48" s="254" t="s">
        <v>194</v>
      </c>
      <c r="J48" s="21"/>
      <c r="K48" s="19">
        <v>1845</v>
      </c>
      <c r="L48" s="20">
        <v>0</v>
      </c>
      <c r="M48" s="20">
        <v>0</v>
      </c>
      <c r="N48" s="254" t="s">
        <v>194</v>
      </c>
      <c r="O48" s="21"/>
      <c r="P48" s="19">
        <v>1845</v>
      </c>
      <c r="Q48" s="20">
        <v>0</v>
      </c>
      <c r="R48" s="20">
        <v>0</v>
      </c>
      <c r="S48" s="254" t="s">
        <v>194</v>
      </c>
      <c r="T48" s="21"/>
      <c r="U48" s="19">
        <v>1845</v>
      </c>
      <c r="V48" s="20">
        <v>0</v>
      </c>
      <c r="W48" s="20">
        <v>0</v>
      </c>
      <c r="X48" s="254" t="s">
        <v>194</v>
      </c>
      <c r="Y48" s="255"/>
      <c r="Z48" s="19">
        <v>1845</v>
      </c>
      <c r="AA48" s="20" t="s">
        <v>194</v>
      </c>
      <c r="AB48" s="20" t="s">
        <v>194</v>
      </c>
      <c r="AC48" s="21"/>
    </row>
    <row r="49" spans="1:29">
      <c r="A49" s="19">
        <v>1900</v>
      </c>
      <c r="B49" s="20">
        <v>0</v>
      </c>
      <c r="C49" s="20">
        <v>0</v>
      </c>
      <c r="D49" s="254" t="s">
        <v>194</v>
      </c>
      <c r="E49" s="21"/>
      <c r="F49" s="19">
        <v>1900</v>
      </c>
      <c r="G49" s="20">
        <v>0</v>
      </c>
      <c r="H49" s="20">
        <v>0</v>
      </c>
      <c r="I49" s="254" t="s">
        <v>194</v>
      </c>
      <c r="J49" s="21"/>
      <c r="K49" s="19">
        <v>1900</v>
      </c>
      <c r="L49" s="20">
        <v>0</v>
      </c>
      <c r="M49" s="20">
        <v>0</v>
      </c>
      <c r="N49" s="254" t="s">
        <v>194</v>
      </c>
      <c r="O49" s="21"/>
      <c r="P49" s="19">
        <v>1900</v>
      </c>
      <c r="Q49" s="20">
        <v>0</v>
      </c>
      <c r="R49" s="20">
        <v>0</v>
      </c>
      <c r="S49" s="254" t="s">
        <v>194</v>
      </c>
      <c r="T49" s="21"/>
      <c r="U49" s="19">
        <v>1900</v>
      </c>
      <c r="V49" s="20">
        <v>0</v>
      </c>
      <c r="W49" s="20">
        <v>0</v>
      </c>
      <c r="X49" s="254" t="s">
        <v>194</v>
      </c>
      <c r="Y49" s="255"/>
      <c r="Z49" s="19">
        <v>1900</v>
      </c>
      <c r="AA49" s="20" t="s">
        <v>194</v>
      </c>
      <c r="AB49" s="20" t="s">
        <v>194</v>
      </c>
      <c r="AC49" s="21"/>
    </row>
    <row r="50" spans="1:29">
      <c r="A50" s="19">
        <v>1915</v>
      </c>
      <c r="B50" s="20">
        <v>0</v>
      </c>
      <c r="C50" s="20">
        <v>0</v>
      </c>
      <c r="D50" s="254" t="s">
        <v>194</v>
      </c>
      <c r="E50" s="21"/>
      <c r="F50" s="19">
        <v>1915</v>
      </c>
      <c r="G50" s="20">
        <v>0</v>
      </c>
      <c r="H50" s="20">
        <v>0</v>
      </c>
      <c r="I50" s="254" t="s">
        <v>194</v>
      </c>
      <c r="J50" s="21"/>
      <c r="K50" s="19">
        <v>1915</v>
      </c>
      <c r="L50" s="20">
        <v>0</v>
      </c>
      <c r="M50" s="20">
        <v>0</v>
      </c>
      <c r="N50" s="254" t="s">
        <v>194</v>
      </c>
      <c r="O50" s="21"/>
      <c r="P50" s="19">
        <v>1915</v>
      </c>
      <c r="Q50" s="20">
        <v>0</v>
      </c>
      <c r="R50" s="20">
        <v>0</v>
      </c>
      <c r="S50" s="254" t="s">
        <v>194</v>
      </c>
      <c r="T50" s="21"/>
      <c r="U50" s="19">
        <v>1915</v>
      </c>
      <c r="V50" s="20">
        <v>0</v>
      </c>
      <c r="W50" s="20">
        <v>0</v>
      </c>
      <c r="X50" s="254" t="s">
        <v>194</v>
      </c>
      <c r="Y50" s="255"/>
      <c r="Z50" s="19">
        <v>1915</v>
      </c>
      <c r="AA50" s="20" t="s">
        <v>194</v>
      </c>
      <c r="AB50" s="20" t="s">
        <v>194</v>
      </c>
      <c r="AC50" s="21"/>
    </row>
    <row r="51" spans="1:29">
      <c r="A51" s="19">
        <v>1930</v>
      </c>
      <c r="B51" s="20">
        <v>0</v>
      </c>
      <c r="C51" s="20">
        <v>0</v>
      </c>
      <c r="D51" s="254" t="s">
        <v>194</v>
      </c>
      <c r="E51" s="21"/>
      <c r="F51" s="19">
        <v>1930</v>
      </c>
      <c r="G51" s="20">
        <v>0</v>
      </c>
      <c r="H51" s="20">
        <v>0</v>
      </c>
      <c r="I51" s="254" t="s">
        <v>194</v>
      </c>
      <c r="J51" s="21"/>
      <c r="K51" s="19">
        <v>1930</v>
      </c>
      <c r="L51" s="20">
        <v>0</v>
      </c>
      <c r="M51" s="20">
        <v>0</v>
      </c>
      <c r="N51" s="254" t="s">
        <v>194</v>
      </c>
      <c r="O51" s="21"/>
      <c r="P51" s="19">
        <v>1930</v>
      </c>
      <c r="Q51" s="20">
        <v>0</v>
      </c>
      <c r="R51" s="20">
        <v>0</v>
      </c>
      <c r="S51" s="254" t="s">
        <v>194</v>
      </c>
      <c r="T51" s="21"/>
      <c r="U51" s="19">
        <v>1930</v>
      </c>
      <c r="V51" s="20">
        <v>0</v>
      </c>
      <c r="W51" s="20">
        <v>0</v>
      </c>
      <c r="X51" s="254" t="s">
        <v>194</v>
      </c>
      <c r="Y51" s="255"/>
      <c r="Z51" s="19">
        <v>1930</v>
      </c>
      <c r="AA51" s="20" t="s">
        <v>194</v>
      </c>
      <c r="AB51" s="20" t="s">
        <v>194</v>
      </c>
      <c r="AC51" s="21"/>
    </row>
    <row r="52" spans="1:29">
      <c r="A52" s="19">
        <v>1945</v>
      </c>
      <c r="B52" s="20">
        <v>0</v>
      </c>
      <c r="C52" s="20">
        <v>0</v>
      </c>
      <c r="D52" s="254" t="s">
        <v>194</v>
      </c>
      <c r="E52" s="21"/>
      <c r="F52" s="19">
        <v>1945</v>
      </c>
      <c r="G52" s="20">
        <v>0</v>
      </c>
      <c r="H52" s="20">
        <v>0</v>
      </c>
      <c r="I52" s="254" t="s">
        <v>194</v>
      </c>
      <c r="J52" s="21"/>
      <c r="K52" s="19">
        <v>1945</v>
      </c>
      <c r="L52" s="20">
        <v>0</v>
      </c>
      <c r="M52" s="20">
        <v>0</v>
      </c>
      <c r="N52" s="254" t="s">
        <v>194</v>
      </c>
      <c r="O52" s="21"/>
      <c r="P52" s="19">
        <v>1945</v>
      </c>
      <c r="Q52" s="20">
        <v>0</v>
      </c>
      <c r="R52" s="20">
        <v>0</v>
      </c>
      <c r="S52" s="254" t="s">
        <v>194</v>
      </c>
      <c r="T52" s="21"/>
      <c r="U52" s="19">
        <v>1945</v>
      </c>
      <c r="V52" s="20">
        <v>0</v>
      </c>
      <c r="W52" s="20">
        <v>0</v>
      </c>
      <c r="X52" s="254" t="s">
        <v>194</v>
      </c>
      <c r="Y52" s="255"/>
      <c r="Z52" s="19">
        <v>1945</v>
      </c>
      <c r="AA52" s="20" t="s">
        <v>194</v>
      </c>
      <c r="AB52" s="20" t="s">
        <v>194</v>
      </c>
      <c r="AC52" s="21"/>
    </row>
    <row r="53" spans="1:29">
      <c r="A53" s="19">
        <v>2000</v>
      </c>
      <c r="B53" s="20">
        <v>0</v>
      </c>
      <c r="C53" s="20">
        <v>0</v>
      </c>
      <c r="D53" s="254" t="s">
        <v>194</v>
      </c>
      <c r="E53" s="21"/>
      <c r="F53" s="19">
        <v>2000</v>
      </c>
      <c r="G53" s="20">
        <v>0</v>
      </c>
      <c r="H53" s="20">
        <v>0</v>
      </c>
      <c r="I53" s="254" t="s">
        <v>194</v>
      </c>
      <c r="J53" s="21"/>
      <c r="K53" s="19">
        <v>2000</v>
      </c>
      <c r="L53" s="20">
        <v>0</v>
      </c>
      <c r="M53" s="20">
        <v>0</v>
      </c>
      <c r="N53" s="254" t="s">
        <v>194</v>
      </c>
      <c r="O53" s="21"/>
      <c r="P53" s="19">
        <v>2000</v>
      </c>
      <c r="Q53" s="20">
        <v>0</v>
      </c>
      <c r="R53" s="20">
        <v>0</v>
      </c>
      <c r="S53" s="254" t="s">
        <v>194</v>
      </c>
      <c r="T53" s="21"/>
      <c r="U53" s="19">
        <v>2000</v>
      </c>
      <c r="V53" s="20">
        <v>0</v>
      </c>
      <c r="W53" s="20">
        <v>0</v>
      </c>
      <c r="X53" s="254" t="s">
        <v>194</v>
      </c>
      <c r="Y53" s="255"/>
      <c r="Z53" s="19">
        <v>2000</v>
      </c>
      <c r="AA53" s="20" t="s">
        <v>194</v>
      </c>
      <c r="AB53" s="20" t="s">
        <v>194</v>
      </c>
      <c r="AC53" s="21"/>
    </row>
    <row r="54" spans="1:29">
      <c r="A54" s="19"/>
      <c r="B54" s="20"/>
      <c r="C54" s="20"/>
      <c r="D54" s="20"/>
      <c r="E54" s="21"/>
      <c r="F54" s="19"/>
      <c r="G54" s="20"/>
      <c r="H54" s="20"/>
      <c r="I54" s="20"/>
      <c r="J54" s="21"/>
      <c r="K54" s="19"/>
      <c r="L54" s="20"/>
      <c r="M54" s="20"/>
      <c r="N54" s="20"/>
      <c r="O54" s="21"/>
      <c r="P54" s="19"/>
      <c r="Q54" s="20"/>
      <c r="R54" s="20"/>
      <c r="S54" s="20"/>
      <c r="T54" s="21"/>
      <c r="U54" s="19"/>
      <c r="V54" s="20"/>
      <c r="W54" s="20"/>
      <c r="X54" s="20"/>
      <c r="Y54" s="21"/>
      <c r="Z54" s="19"/>
      <c r="AA54" s="20"/>
      <c r="AB54" s="20"/>
      <c r="AC54" s="21"/>
    </row>
    <row r="55" spans="1:29">
      <c r="A55" s="237" t="s">
        <v>220</v>
      </c>
      <c r="B55" s="22">
        <v>2492</v>
      </c>
      <c r="C55" s="22">
        <v>2542</v>
      </c>
      <c r="D55" s="241">
        <v>0.47499999999999998</v>
      </c>
      <c r="E55" s="23"/>
      <c r="F55" s="237"/>
      <c r="G55" s="22">
        <v>2233</v>
      </c>
      <c r="H55" s="22">
        <v>2729</v>
      </c>
      <c r="I55" s="241">
        <v>0.30000000000000004</v>
      </c>
      <c r="J55" s="23"/>
      <c r="K55" s="237"/>
      <c r="L55" s="22">
        <v>2271</v>
      </c>
      <c r="M55" s="22">
        <v>3194</v>
      </c>
      <c r="N55" s="241">
        <v>9.9999999999999978E-2</v>
      </c>
      <c r="O55" s="23"/>
      <c r="P55" s="237"/>
      <c r="Q55" s="22">
        <v>2062</v>
      </c>
      <c r="R55" s="22">
        <v>2849</v>
      </c>
      <c r="S55" s="241">
        <v>0.17500000000000004</v>
      </c>
      <c r="T55" s="23"/>
      <c r="U55" s="237"/>
      <c r="V55" s="22">
        <v>2065</v>
      </c>
      <c r="W55" s="22">
        <v>2811</v>
      </c>
      <c r="X55" s="241">
        <v>9.9999999999999978E-2</v>
      </c>
      <c r="Y55" s="256"/>
      <c r="Z55" s="238"/>
      <c r="AA55" s="239">
        <v>154</v>
      </c>
      <c r="AB55" s="239">
        <v>46</v>
      </c>
      <c r="AC55" s="236"/>
    </row>
    <row r="56" spans="1:29">
      <c r="A56" s="244"/>
      <c r="B56" s="25"/>
      <c r="C56" s="25"/>
      <c r="D56" s="257"/>
      <c r="E56" s="26"/>
      <c r="F56" s="244"/>
      <c r="G56" s="25"/>
      <c r="H56" s="25"/>
      <c r="I56" s="25"/>
      <c r="J56" s="26"/>
      <c r="K56" s="244"/>
      <c r="L56" s="25"/>
      <c r="M56" s="25"/>
      <c r="N56" s="25"/>
      <c r="O56" s="26"/>
      <c r="P56" s="244"/>
      <c r="Q56" s="25"/>
      <c r="R56" s="25"/>
      <c r="S56" s="25"/>
      <c r="T56" s="26"/>
      <c r="U56" s="244"/>
      <c r="V56" s="25"/>
      <c r="W56" s="25"/>
      <c r="X56" s="25"/>
      <c r="Y56" s="26"/>
      <c r="Z56" s="245"/>
      <c r="AA56" s="246" t="s">
        <v>220</v>
      </c>
      <c r="AB56" s="258">
        <v>0.23</v>
      </c>
      <c r="AC56" s="24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C1" workbookViewId="0">
      <selection sqref="A1:Z1048576"/>
    </sheetView>
  </sheetViews>
  <sheetFormatPr baseColWidth="10" defaultRowHeight="15" x14ac:dyDescent="0"/>
  <cols>
    <col min="1" max="4" width="11"/>
    <col min="5" max="5" width="4.6640625" customWidth="1"/>
    <col min="6" max="9" width="11"/>
    <col min="10" max="10" width="4.6640625" customWidth="1"/>
    <col min="11" max="14" width="11"/>
    <col min="15" max="15" width="4.6640625" customWidth="1"/>
    <col min="16" max="19" width="11"/>
    <col min="20" max="20" width="4.6640625" customWidth="1"/>
    <col min="21" max="24" width="11"/>
    <col min="25" max="25" width="4.6640625" customWidth="1"/>
  </cols>
  <sheetData>
    <row r="1" spans="1:25">
      <c r="A1" s="224" t="s">
        <v>221</v>
      </c>
    </row>
    <row r="2" spans="1:25">
      <c r="A2" s="224" t="s">
        <v>213</v>
      </c>
      <c r="B2" s="4">
        <v>41204</v>
      </c>
    </row>
    <row r="3" spans="1:25">
      <c r="A3" s="259"/>
      <c r="B3" s="260"/>
      <c r="C3" s="260"/>
      <c r="D3" s="260"/>
      <c r="E3" s="261"/>
      <c r="F3" s="259"/>
      <c r="G3" s="260"/>
      <c r="H3" s="260"/>
      <c r="I3" s="260"/>
      <c r="J3" s="261"/>
      <c r="K3" s="259"/>
      <c r="L3" s="260"/>
      <c r="M3" s="260"/>
      <c r="N3" s="260"/>
      <c r="O3" s="261"/>
      <c r="P3" s="259"/>
      <c r="Q3" s="260"/>
      <c r="R3" s="260"/>
      <c r="S3" s="260"/>
      <c r="T3" s="261"/>
      <c r="U3" s="259"/>
      <c r="V3" s="260"/>
      <c r="W3" s="260"/>
      <c r="X3" s="260"/>
      <c r="Y3" s="261"/>
    </row>
    <row r="4" spans="1:25">
      <c r="A4" s="262">
        <v>41204</v>
      </c>
      <c r="B4" s="263" t="s">
        <v>197</v>
      </c>
      <c r="C4" s="263" t="s">
        <v>198</v>
      </c>
      <c r="D4" s="263" t="s">
        <v>110</v>
      </c>
      <c r="E4" s="23"/>
      <c r="F4" s="262">
        <v>41205</v>
      </c>
      <c r="G4" s="263" t="s">
        <v>197</v>
      </c>
      <c r="H4" s="263" t="s">
        <v>198</v>
      </c>
      <c r="I4" s="263" t="s">
        <v>110</v>
      </c>
      <c r="J4" s="23"/>
      <c r="K4" s="262">
        <v>41206</v>
      </c>
      <c r="L4" s="263" t="s">
        <v>197</v>
      </c>
      <c r="M4" s="263" t="s">
        <v>198</v>
      </c>
      <c r="N4" s="263" t="s">
        <v>110</v>
      </c>
      <c r="O4" s="23"/>
      <c r="P4" s="262">
        <v>41207</v>
      </c>
      <c r="Q4" s="263" t="s">
        <v>197</v>
      </c>
      <c r="R4" s="263" t="s">
        <v>198</v>
      </c>
      <c r="S4" s="263" t="s">
        <v>110</v>
      </c>
      <c r="T4" s="23"/>
      <c r="U4" s="262">
        <v>41208</v>
      </c>
      <c r="V4" s="263" t="s">
        <v>197</v>
      </c>
      <c r="W4" s="263" t="s">
        <v>198</v>
      </c>
      <c r="X4" s="263" t="s">
        <v>110</v>
      </c>
      <c r="Y4" s="23"/>
    </row>
    <row r="5" spans="1:25">
      <c r="A5" s="19">
        <v>800</v>
      </c>
      <c r="B5" s="264">
        <v>39.5</v>
      </c>
      <c r="C5" s="264">
        <v>37</v>
      </c>
      <c r="D5" s="264">
        <v>44.5</v>
      </c>
      <c r="E5" s="21"/>
      <c r="F5" s="19">
        <v>800</v>
      </c>
      <c r="G5" s="264">
        <v>27.5</v>
      </c>
      <c r="H5" s="264">
        <v>34</v>
      </c>
      <c r="I5" s="264">
        <v>30</v>
      </c>
      <c r="J5" s="21"/>
      <c r="K5" s="19">
        <v>800</v>
      </c>
      <c r="L5" s="264">
        <v>26.5</v>
      </c>
      <c r="M5" s="264">
        <v>25.5</v>
      </c>
      <c r="N5" s="264">
        <v>26.5</v>
      </c>
      <c r="O5" s="21"/>
      <c r="P5" s="19">
        <v>800</v>
      </c>
      <c r="Q5" s="264">
        <v>23.5</v>
      </c>
      <c r="R5" s="264">
        <v>25</v>
      </c>
      <c r="S5" s="264">
        <v>25.5</v>
      </c>
      <c r="T5" s="21"/>
      <c r="U5" s="19">
        <v>800</v>
      </c>
      <c r="V5" s="264">
        <v>22</v>
      </c>
      <c r="W5" s="264">
        <v>23.5</v>
      </c>
      <c r="X5" s="264">
        <v>32</v>
      </c>
      <c r="Y5" s="21"/>
    </row>
    <row r="6" spans="1:25">
      <c r="A6" s="19">
        <v>830</v>
      </c>
      <c r="B6" s="264">
        <v>75</v>
      </c>
      <c r="C6" s="264">
        <v>66</v>
      </c>
      <c r="D6" s="264">
        <v>77.5</v>
      </c>
      <c r="E6" s="21"/>
      <c r="F6" s="19">
        <v>830</v>
      </c>
      <c r="G6" s="264">
        <v>57</v>
      </c>
      <c r="H6" s="264">
        <v>51</v>
      </c>
      <c r="I6" s="264">
        <v>75</v>
      </c>
      <c r="J6" s="21"/>
      <c r="K6" s="19">
        <v>830</v>
      </c>
      <c r="L6" s="264">
        <v>60.5</v>
      </c>
      <c r="M6" s="264">
        <v>48.5</v>
      </c>
      <c r="N6" s="264">
        <v>69.5</v>
      </c>
      <c r="O6" s="21"/>
      <c r="P6" s="19">
        <v>830</v>
      </c>
      <c r="Q6" s="264">
        <v>58.5</v>
      </c>
      <c r="R6" s="264">
        <v>49</v>
      </c>
      <c r="S6" s="264">
        <v>60.5</v>
      </c>
      <c r="T6" s="21"/>
      <c r="U6" s="19">
        <v>830</v>
      </c>
      <c r="V6" s="264">
        <v>58</v>
      </c>
      <c r="W6" s="264">
        <v>43</v>
      </c>
      <c r="X6" s="264">
        <v>63</v>
      </c>
      <c r="Y6" s="21"/>
    </row>
    <row r="7" spans="1:25">
      <c r="A7" s="19">
        <v>900</v>
      </c>
      <c r="B7" s="264">
        <v>75.5</v>
      </c>
      <c r="C7" s="264">
        <v>75.5</v>
      </c>
      <c r="D7" s="264">
        <v>93.5</v>
      </c>
      <c r="E7" s="21"/>
      <c r="F7" s="19">
        <v>900</v>
      </c>
      <c r="G7" s="264">
        <v>66.5</v>
      </c>
      <c r="H7" s="264">
        <v>60</v>
      </c>
      <c r="I7" s="264">
        <v>70.5</v>
      </c>
      <c r="J7" s="21"/>
      <c r="K7" s="19">
        <v>900</v>
      </c>
      <c r="L7" s="264">
        <v>64</v>
      </c>
      <c r="M7" s="264">
        <v>54.5</v>
      </c>
      <c r="N7" s="264">
        <v>95.5</v>
      </c>
      <c r="O7" s="21"/>
      <c r="P7" s="19">
        <v>900</v>
      </c>
      <c r="Q7" s="264">
        <v>61.5</v>
      </c>
      <c r="R7" s="264">
        <v>55</v>
      </c>
      <c r="S7" s="264">
        <v>93</v>
      </c>
      <c r="T7" s="21"/>
      <c r="U7" s="19">
        <v>900</v>
      </c>
      <c r="V7" s="264">
        <v>63</v>
      </c>
      <c r="W7" s="264">
        <v>45</v>
      </c>
      <c r="X7" s="264">
        <v>74</v>
      </c>
      <c r="Y7" s="21"/>
    </row>
    <row r="8" spans="1:25">
      <c r="A8" s="19">
        <v>930</v>
      </c>
      <c r="B8" s="264">
        <v>78</v>
      </c>
      <c r="C8" s="264">
        <v>81</v>
      </c>
      <c r="D8" s="264">
        <v>93</v>
      </c>
      <c r="E8" s="21"/>
      <c r="F8" s="19">
        <v>930</v>
      </c>
      <c r="G8" s="264">
        <v>70</v>
      </c>
      <c r="H8" s="264">
        <v>61</v>
      </c>
      <c r="I8" s="264">
        <v>122</v>
      </c>
      <c r="J8" s="21"/>
      <c r="K8" s="19">
        <v>930</v>
      </c>
      <c r="L8" s="264">
        <v>72</v>
      </c>
      <c r="M8" s="264">
        <v>63.5</v>
      </c>
      <c r="N8" s="264">
        <v>106.5</v>
      </c>
      <c r="O8" s="21"/>
      <c r="P8" s="19">
        <v>930</v>
      </c>
      <c r="Q8" s="264">
        <v>64.5</v>
      </c>
      <c r="R8" s="264">
        <v>59.5</v>
      </c>
      <c r="S8" s="264">
        <v>106.5</v>
      </c>
      <c r="T8" s="21"/>
      <c r="U8" s="19">
        <v>930</v>
      </c>
      <c r="V8" s="264">
        <v>62</v>
      </c>
      <c r="W8" s="264">
        <v>50</v>
      </c>
      <c r="X8" s="264">
        <v>68</v>
      </c>
      <c r="Y8" s="21"/>
    </row>
    <row r="9" spans="1:25">
      <c r="A9" s="19">
        <v>1000</v>
      </c>
      <c r="B9" s="264">
        <v>74.5</v>
      </c>
      <c r="C9" s="264">
        <v>81</v>
      </c>
      <c r="D9" s="264">
        <v>85.5</v>
      </c>
      <c r="E9" s="21"/>
      <c r="F9" s="19">
        <v>1000</v>
      </c>
      <c r="G9" s="264">
        <v>69.5</v>
      </c>
      <c r="H9" s="264">
        <v>63.5</v>
      </c>
      <c r="I9" s="264">
        <v>112.5</v>
      </c>
      <c r="J9" s="21"/>
      <c r="K9" s="19">
        <v>1000</v>
      </c>
      <c r="L9" s="264">
        <v>69</v>
      </c>
      <c r="M9" s="264">
        <v>61</v>
      </c>
      <c r="N9" s="264">
        <v>117</v>
      </c>
      <c r="O9" s="21"/>
      <c r="P9" s="19">
        <v>1000</v>
      </c>
      <c r="Q9" s="264">
        <v>66</v>
      </c>
      <c r="R9" s="264">
        <v>60.5</v>
      </c>
      <c r="S9" s="264">
        <v>84.5</v>
      </c>
      <c r="T9" s="21"/>
      <c r="U9" s="19">
        <v>1000</v>
      </c>
      <c r="V9" s="264">
        <v>61</v>
      </c>
      <c r="W9" s="264">
        <v>50</v>
      </c>
      <c r="X9" s="264">
        <v>87.5</v>
      </c>
      <c r="Y9" s="21"/>
    </row>
    <row r="10" spans="1:25">
      <c r="A10" s="19">
        <v>1030</v>
      </c>
      <c r="B10" s="264">
        <v>55.5</v>
      </c>
      <c r="C10" s="264">
        <v>81</v>
      </c>
      <c r="D10" s="264">
        <v>66</v>
      </c>
      <c r="E10" s="21"/>
      <c r="F10" s="19">
        <v>1030</v>
      </c>
      <c r="G10" s="264">
        <v>59</v>
      </c>
      <c r="H10" s="264">
        <v>60.5</v>
      </c>
      <c r="I10" s="264">
        <v>62</v>
      </c>
      <c r="J10" s="21"/>
      <c r="K10" s="19">
        <v>1030</v>
      </c>
      <c r="L10" s="264">
        <v>60</v>
      </c>
      <c r="M10" s="264">
        <v>60.5</v>
      </c>
      <c r="N10" s="264">
        <v>83.5</v>
      </c>
      <c r="O10" s="21"/>
      <c r="P10" s="19">
        <v>1030</v>
      </c>
      <c r="Q10" s="264">
        <v>55</v>
      </c>
      <c r="R10" s="264">
        <v>57</v>
      </c>
      <c r="S10" s="264">
        <v>94</v>
      </c>
      <c r="T10" s="21"/>
      <c r="U10" s="19">
        <v>1030</v>
      </c>
      <c r="V10" s="264">
        <v>58.5</v>
      </c>
      <c r="W10" s="264">
        <v>48.5</v>
      </c>
      <c r="X10" s="264">
        <v>83</v>
      </c>
      <c r="Y10" s="21"/>
    </row>
    <row r="11" spans="1:25">
      <c r="A11" s="19">
        <v>1100</v>
      </c>
      <c r="B11" s="264">
        <v>64</v>
      </c>
      <c r="C11" s="264">
        <v>80</v>
      </c>
      <c r="D11" s="264">
        <v>46</v>
      </c>
      <c r="E11" s="21"/>
      <c r="F11" s="19">
        <v>1100</v>
      </c>
      <c r="G11" s="264">
        <v>57</v>
      </c>
      <c r="H11" s="264">
        <v>60.5</v>
      </c>
      <c r="I11" s="264">
        <v>56</v>
      </c>
      <c r="J11" s="21"/>
      <c r="K11" s="19">
        <v>1100</v>
      </c>
      <c r="L11" s="264">
        <v>62</v>
      </c>
      <c r="M11" s="264">
        <v>63.5</v>
      </c>
      <c r="N11" s="264">
        <v>69</v>
      </c>
      <c r="O11" s="21"/>
      <c r="P11" s="19">
        <v>1100</v>
      </c>
      <c r="Q11" s="264">
        <v>55</v>
      </c>
      <c r="R11" s="264">
        <v>54.5</v>
      </c>
      <c r="S11" s="264">
        <v>73</v>
      </c>
      <c r="T11" s="21"/>
      <c r="U11" s="19">
        <v>1100</v>
      </c>
      <c r="V11" s="264">
        <v>62</v>
      </c>
      <c r="W11" s="264">
        <v>48.5</v>
      </c>
      <c r="X11" s="264">
        <v>86</v>
      </c>
      <c r="Y11" s="21"/>
    </row>
    <row r="12" spans="1:25">
      <c r="A12" s="19">
        <v>1130</v>
      </c>
      <c r="B12" s="264">
        <v>75.5</v>
      </c>
      <c r="C12" s="264">
        <v>83.5</v>
      </c>
      <c r="D12" s="264">
        <v>71</v>
      </c>
      <c r="E12" s="21"/>
      <c r="F12" s="19">
        <v>1130</v>
      </c>
      <c r="G12" s="264">
        <v>65</v>
      </c>
      <c r="H12" s="264">
        <v>66</v>
      </c>
      <c r="I12" s="264">
        <v>59.5</v>
      </c>
      <c r="J12" s="21"/>
      <c r="K12" s="19">
        <v>1130</v>
      </c>
      <c r="L12" s="264">
        <v>63.5</v>
      </c>
      <c r="M12" s="264">
        <v>64.5</v>
      </c>
      <c r="N12" s="264">
        <v>90</v>
      </c>
      <c r="O12" s="21"/>
      <c r="P12" s="19">
        <v>1130</v>
      </c>
      <c r="Q12" s="264">
        <v>57</v>
      </c>
      <c r="R12" s="264">
        <v>59.5</v>
      </c>
      <c r="S12" s="264">
        <v>85.5</v>
      </c>
      <c r="T12" s="21"/>
      <c r="U12" s="19">
        <v>1130</v>
      </c>
      <c r="V12" s="264">
        <v>60.5</v>
      </c>
      <c r="W12" s="264">
        <v>51</v>
      </c>
      <c r="X12" s="264">
        <v>92</v>
      </c>
      <c r="Y12" s="21"/>
    </row>
    <row r="13" spans="1:25">
      <c r="A13" s="19">
        <v>1200</v>
      </c>
      <c r="B13" s="264">
        <v>68</v>
      </c>
      <c r="C13" s="264">
        <v>74</v>
      </c>
      <c r="D13" s="264">
        <v>63</v>
      </c>
      <c r="E13" s="21"/>
      <c r="F13" s="19">
        <v>1200</v>
      </c>
      <c r="G13" s="264">
        <v>60.5</v>
      </c>
      <c r="H13" s="264">
        <v>59.5</v>
      </c>
      <c r="I13" s="264">
        <v>74.5</v>
      </c>
      <c r="J13" s="21"/>
      <c r="K13" s="19">
        <v>1200</v>
      </c>
      <c r="L13" s="264">
        <v>58</v>
      </c>
      <c r="M13" s="264">
        <v>58.5</v>
      </c>
      <c r="N13" s="264">
        <v>86</v>
      </c>
      <c r="O13" s="21"/>
      <c r="P13" s="19">
        <v>1200</v>
      </c>
      <c r="Q13" s="264">
        <v>56.5</v>
      </c>
      <c r="R13" s="264">
        <v>57</v>
      </c>
      <c r="S13" s="264">
        <v>99.5</v>
      </c>
      <c r="T13" s="21"/>
      <c r="U13" s="19">
        <v>1200</v>
      </c>
      <c r="V13" s="264">
        <v>53</v>
      </c>
      <c r="W13" s="264">
        <v>48.5</v>
      </c>
      <c r="X13" s="264">
        <v>86</v>
      </c>
      <c r="Y13" s="21"/>
    </row>
    <row r="14" spans="1:25">
      <c r="A14" s="19">
        <v>1230</v>
      </c>
      <c r="B14" s="264">
        <v>54.5</v>
      </c>
      <c r="C14" s="264">
        <v>58.5</v>
      </c>
      <c r="D14" s="264">
        <v>45</v>
      </c>
      <c r="E14" s="21"/>
      <c r="F14" s="19">
        <v>1230</v>
      </c>
      <c r="G14" s="264">
        <v>56</v>
      </c>
      <c r="H14" s="264">
        <v>54</v>
      </c>
      <c r="I14" s="264">
        <v>66.5</v>
      </c>
      <c r="J14" s="21"/>
      <c r="K14" s="19">
        <v>1230</v>
      </c>
      <c r="L14" s="264">
        <v>57.5</v>
      </c>
      <c r="M14" s="264">
        <v>58.5</v>
      </c>
      <c r="N14" s="264">
        <v>70.5</v>
      </c>
      <c r="O14" s="21"/>
      <c r="P14" s="19">
        <v>1230</v>
      </c>
      <c r="Q14" s="264">
        <v>58.5</v>
      </c>
      <c r="R14" s="264">
        <v>59.5</v>
      </c>
      <c r="S14" s="264">
        <v>107</v>
      </c>
      <c r="T14" s="21"/>
      <c r="U14" s="19">
        <v>1230</v>
      </c>
      <c r="V14" s="264">
        <v>51</v>
      </c>
      <c r="W14" s="264">
        <v>45.5</v>
      </c>
      <c r="X14" s="264">
        <v>72.5</v>
      </c>
      <c r="Y14" s="21"/>
    </row>
    <row r="15" spans="1:25">
      <c r="A15" s="19">
        <v>1300</v>
      </c>
      <c r="B15" s="264">
        <v>53</v>
      </c>
      <c r="C15" s="264">
        <v>59.5</v>
      </c>
      <c r="D15" s="264">
        <v>47</v>
      </c>
      <c r="E15" s="21"/>
      <c r="F15" s="19">
        <v>1300</v>
      </c>
      <c r="G15" s="264">
        <v>57</v>
      </c>
      <c r="H15" s="264">
        <v>55.5</v>
      </c>
      <c r="I15" s="264">
        <v>66</v>
      </c>
      <c r="J15" s="21"/>
      <c r="K15" s="19">
        <v>1300</v>
      </c>
      <c r="L15" s="264">
        <v>60.5</v>
      </c>
      <c r="M15" s="264">
        <v>60.5</v>
      </c>
      <c r="N15" s="264">
        <v>87.5</v>
      </c>
      <c r="O15" s="21"/>
      <c r="P15" s="19">
        <v>1300</v>
      </c>
      <c r="Q15" s="264">
        <v>50</v>
      </c>
      <c r="R15" s="264">
        <v>55.5</v>
      </c>
      <c r="S15" s="264">
        <v>62</v>
      </c>
      <c r="T15" s="21"/>
      <c r="U15" s="19">
        <v>1300</v>
      </c>
      <c r="V15" s="264">
        <v>55</v>
      </c>
      <c r="W15" s="264">
        <v>49</v>
      </c>
      <c r="X15" s="264">
        <v>70.5</v>
      </c>
      <c r="Y15" s="21"/>
    </row>
    <row r="16" spans="1:25">
      <c r="A16" s="19">
        <v>1330</v>
      </c>
      <c r="B16" s="264">
        <v>62</v>
      </c>
      <c r="C16" s="264">
        <v>74.5</v>
      </c>
      <c r="D16" s="264">
        <v>58</v>
      </c>
      <c r="E16" s="21"/>
      <c r="F16" s="19">
        <v>1330</v>
      </c>
      <c r="G16" s="264">
        <v>60.5</v>
      </c>
      <c r="H16" s="264">
        <v>60.5</v>
      </c>
      <c r="I16" s="264">
        <v>60.5</v>
      </c>
      <c r="J16" s="21"/>
      <c r="K16" s="19">
        <v>1330</v>
      </c>
      <c r="L16" s="264">
        <v>62</v>
      </c>
      <c r="M16" s="264">
        <v>63</v>
      </c>
      <c r="N16" s="264">
        <v>96.5</v>
      </c>
      <c r="O16" s="21"/>
      <c r="P16" s="19">
        <v>1330</v>
      </c>
      <c r="Q16" s="264">
        <v>46.5</v>
      </c>
      <c r="R16" s="264">
        <v>59.5</v>
      </c>
      <c r="S16" s="264">
        <v>58.5</v>
      </c>
      <c r="T16" s="21"/>
      <c r="U16" s="19">
        <v>1330</v>
      </c>
      <c r="V16" s="264">
        <v>54.5</v>
      </c>
      <c r="W16" s="264">
        <v>48.5</v>
      </c>
      <c r="X16" s="264">
        <v>81.5</v>
      </c>
      <c r="Y16" s="21"/>
    </row>
    <row r="17" spans="1:25">
      <c r="A17" s="19">
        <v>1400</v>
      </c>
      <c r="B17" s="264">
        <v>70.5</v>
      </c>
      <c r="C17" s="264">
        <v>82</v>
      </c>
      <c r="D17" s="264">
        <v>73</v>
      </c>
      <c r="E17" s="21"/>
      <c r="F17" s="19">
        <v>1400</v>
      </c>
      <c r="G17" s="264">
        <v>59.5</v>
      </c>
      <c r="H17" s="264">
        <v>62</v>
      </c>
      <c r="I17" s="264">
        <v>77.5</v>
      </c>
      <c r="J17" s="21"/>
      <c r="K17" s="19">
        <v>1400</v>
      </c>
      <c r="L17" s="264">
        <v>61.5</v>
      </c>
      <c r="M17" s="264">
        <v>60.5</v>
      </c>
      <c r="N17" s="264">
        <v>99</v>
      </c>
      <c r="O17" s="21"/>
      <c r="P17" s="19">
        <v>1400</v>
      </c>
      <c r="Q17" s="264">
        <v>53.5</v>
      </c>
      <c r="R17" s="264">
        <v>58.5</v>
      </c>
      <c r="S17" s="264">
        <v>88.5</v>
      </c>
      <c r="T17" s="21"/>
      <c r="U17" s="19">
        <v>1400</v>
      </c>
      <c r="V17" s="264">
        <v>52</v>
      </c>
      <c r="W17" s="264">
        <v>45.5</v>
      </c>
      <c r="X17" s="264">
        <v>71</v>
      </c>
      <c r="Y17" s="21"/>
    </row>
    <row r="18" spans="1:25">
      <c r="A18" s="19">
        <v>1430</v>
      </c>
      <c r="B18" s="264">
        <v>66.5</v>
      </c>
      <c r="C18" s="264">
        <v>78</v>
      </c>
      <c r="D18" s="264">
        <v>73</v>
      </c>
      <c r="E18" s="21"/>
      <c r="F18" s="19">
        <v>1430</v>
      </c>
      <c r="G18" s="264">
        <v>59</v>
      </c>
      <c r="H18" s="264">
        <v>59.5</v>
      </c>
      <c r="I18" s="264">
        <v>72</v>
      </c>
      <c r="J18" s="21"/>
      <c r="K18" s="19">
        <v>1430</v>
      </c>
      <c r="L18" s="264">
        <v>62</v>
      </c>
      <c r="M18" s="264">
        <v>59</v>
      </c>
      <c r="N18" s="264">
        <v>109.5</v>
      </c>
      <c r="O18" s="21"/>
      <c r="P18" s="19">
        <v>1430</v>
      </c>
      <c r="Q18" s="264">
        <v>50</v>
      </c>
      <c r="R18" s="264">
        <v>55</v>
      </c>
      <c r="S18" s="264">
        <v>54.5</v>
      </c>
      <c r="T18" s="21"/>
      <c r="U18" s="19">
        <v>1430</v>
      </c>
      <c r="V18" s="264">
        <v>52.5</v>
      </c>
      <c r="W18" s="264">
        <v>49.5</v>
      </c>
      <c r="X18" s="264">
        <v>82</v>
      </c>
      <c r="Y18" s="21"/>
    </row>
    <row r="19" spans="1:25">
      <c r="A19" s="19">
        <v>1500</v>
      </c>
      <c r="B19" s="264">
        <v>61</v>
      </c>
      <c r="C19" s="264">
        <v>76</v>
      </c>
      <c r="D19" s="264">
        <v>62.5</v>
      </c>
      <c r="E19" s="21"/>
      <c r="F19" s="19">
        <v>1500</v>
      </c>
      <c r="G19" s="264">
        <v>52.5</v>
      </c>
      <c r="H19" s="264">
        <v>53.5</v>
      </c>
      <c r="I19" s="264">
        <v>59.5</v>
      </c>
      <c r="J19" s="21"/>
      <c r="K19" s="19">
        <v>1500</v>
      </c>
      <c r="L19" s="264">
        <v>54.5</v>
      </c>
      <c r="M19" s="264">
        <v>54</v>
      </c>
      <c r="N19" s="264">
        <v>92.5</v>
      </c>
      <c r="O19" s="21"/>
      <c r="P19" s="19">
        <v>1500</v>
      </c>
      <c r="Q19" s="264">
        <v>51.5</v>
      </c>
      <c r="R19" s="264">
        <v>54.5</v>
      </c>
      <c r="S19" s="264">
        <v>57.5</v>
      </c>
      <c r="T19" s="21"/>
      <c r="U19" s="19">
        <v>1500</v>
      </c>
      <c r="V19" s="264">
        <v>50</v>
      </c>
      <c r="W19" s="264">
        <v>40</v>
      </c>
      <c r="X19" s="264">
        <v>53</v>
      </c>
      <c r="Y19" s="21"/>
    </row>
    <row r="20" spans="1:25">
      <c r="A20" s="19">
        <v>1530</v>
      </c>
      <c r="B20" s="264">
        <v>50.5</v>
      </c>
      <c r="C20" s="264">
        <v>69.5</v>
      </c>
      <c r="D20" s="264">
        <v>41.5</v>
      </c>
      <c r="E20" s="21"/>
      <c r="F20" s="19">
        <v>1530</v>
      </c>
      <c r="G20" s="264">
        <v>54.5</v>
      </c>
      <c r="H20" s="264">
        <v>57</v>
      </c>
      <c r="I20" s="264">
        <v>55</v>
      </c>
      <c r="J20" s="21"/>
      <c r="K20" s="19">
        <v>1530</v>
      </c>
      <c r="L20" s="264">
        <v>54.5</v>
      </c>
      <c r="M20" s="264">
        <v>59</v>
      </c>
      <c r="N20" s="264">
        <v>66</v>
      </c>
      <c r="O20" s="21"/>
      <c r="P20" s="19">
        <v>1530</v>
      </c>
      <c r="Q20" s="264">
        <v>51</v>
      </c>
      <c r="R20" s="264">
        <v>57</v>
      </c>
      <c r="S20" s="264">
        <v>72</v>
      </c>
      <c r="T20" s="21"/>
      <c r="U20" s="19">
        <v>1530</v>
      </c>
      <c r="V20" s="264">
        <v>48</v>
      </c>
      <c r="W20" s="264">
        <v>47.5</v>
      </c>
      <c r="X20" s="264">
        <v>63.5</v>
      </c>
      <c r="Y20" s="21"/>
    </row>
    <row r="21" spans="1:25">
      <c r="A21" s="19">
        <v>1600</v>
      </c>
      <c r="B21" s="264">
        <v>58</v>
      </c>
      <c r="C21" s="264">
        <v>79.5</v>
      </c>
      <c r="D21" s="264">
        <v>46</v>
      </c>
      <c r="E21" s="21"/>
      <c r="F21" s="19">
        <v>1600</v>
      </c>
      <c r="G21" s="264">
        <v>54.5</v>
      </c>
      <c r="H21" s="264">
        <v>59.5</v>
      </c>
      <c r="I21" s="264">
        <v>64</v>
      </c>
      <c r="J21" s="21"/>
      <c r="K21" s="19">
        <v>1600</v>
      </c>
      <c r="L21" s="264">
        <v>54</v>
      </c>
      <c r="M21" s="264">
        <v>64.5</v>
      </c>
      <c r="N21" s="264">
        <v>75.5</v>
      </c>
      <c r="O21" s="21"/>
      <c r="P21" s="19">
        <v>1600</v>
      </c>
      <c r="Q21" s="264">
        <v>52.5</v>
      </c>
      <c r="R21" s="264">
        <v>63</v>
      </c>
      <c r="S21" s="264">
        <v>58</v>
      </c>
      <c r="T21" s="21"/>
      <c r="U21" s="19">
        <v>1600</v>
      </c>
      <c r="V21" s="264">
        <v>50.5</v>
      </c>
      <c r="W21" s="264">
        <v>53.5</v>
      </c>
      <c r="X21" s="264">
        <v>71</v>
      </c>
      <c r="Y21" s="21"/>
    </row>
    <row r="22" spans="1:25">
      <c r="A22" s="19">
        <v>1630</v>
      </c>
      <c r="B22" s="264">
        <v>60.5</v>
      </c>
      <c r="C22" s="264">
        <v>71</v>
      </c>
      <c r="D22" s="264">
        <v>57.5</v>
      </c>
      <c r="E22" s="21"/>
      <c r="F22" s="19">
        <v>1630</v>
      </c>
      <c r="G22" s="264">
        <v>54</v>
      </c>
      <c r="H22" s="264">
        <v>55</v>
      </c>
      <c r="I22" s="264">
        <v>87</v>
      </c>
      <c r="J22" s="21"/>
      <c r="K22" s="19">
        <v>1630</v>
      </c>
      <c r="L22" s="264">
        <v>54.5</v>
      </c>
      <c r="M22" s="264">
        <v>54.5</v>
      </c>
      <c r="N22" s="264">
        <v>60</v>
      </c>
      <c r="O22" s="21"/>
      <c r="P22" s="19">
        <v>1630</v>
      </c>
      <c r="Q22" s="264">
        <v>50</v>
      </c>
      <c r="R22" s="264">
        <v>59</v>
      </c>
      <c r="S22" s="264">
        <v>58</v>
      </c>
      <c r="T22" s="21"/>
      <c r="U22" s="19">
        <v>1630</v>
      </c>
      <c r="V22" s="264">
        <v>51</v>
      </c>
      <c r="W22" s="264">
        <v>45</v>
      </c>
      <c r="X22" s="264">
        <v>69</v>
      </c>
      <c r="Y22" s="21"/>
    </row>
    <row r="23" spans="1:25">
      <c r="A23" s="19">
        <v>1700</v>
      </c>
      <c r="B23" s="264">
        <v>65</v>
      </c>
      <c r="C23" s="264">
        <v>49.5</v>
      </c>
      <c r="D23" s="264">
        <v>63.5</v>
      </c>
      <c r="E23" s="21"/>
      <c r="F23" s="19">
        <v>1700</v>
      </c>
      <c r="G23" s="264">
        <v>51.5</v>
      </c>
      <c r="H23" s="264">
        <v>42</v>
      </c>
      <c r="I23" s="264">
        <v>62</v>
      </c>
      <c r="J23" s="21"/>
      <c r="K23" s="19">
        <v>1700</v>
      </c>
      <c r="L23" s="264">
        <v>52.5</v>
      </c>
      <c r="M23" s="264">
        <v>37</v>
      </c>
      <c r="N23" s="264">
        <v>65</v>
      </c>
      <c r="O23" s="21"/>
      <c r="P23" s="19">
        <v>1700</v>
      </c>
      <c r="Q23" s="264">
        <v>48</v>
      </c>
      <c r="R23" s="264">
        <v>38.5</v>
      </c>
      <c r="S23" s="264">
        <v>56</v>
      </c>
      <c r="T23" s="21"/>
      <c r="U23" s="19">
        <v>1700</v>
      </c>
      <c r="V23" s="264">
        <v>47</v>
      </c>
      <c r="W23" s="264">
        <v>32</v>
      </c>
      <c r="X23" s="264">
        <v>63.5</v>
      </c>
      <c r="Y23" s="21"/>
    </row>
    <row r="24" spans="1:25">
      <c r="A24" s="19">
        <v>1730</v>
      </c>
      <c r="B24" s="264">
        <v>39</v>
      </c>
      <c r="C24" s="264">
        <v>48</v>
      </c>
      <c r="D24" s="264">
        <v>64</v>
      </c>
      <c r="E24" s="21"/>
      <c r="F24" s="19">
        <v>1730</v>
      </c>
      <c r="G24" s="264">
        <v>25.5</v>
      </c>
      <c r="H24" s="264">
        <v>34</v>
      </c>
      <c r="I24" s="264">
        <v>32.5</v>
      </c>
      <c r="J24" s="21"/>
      <c r="K24" s="19">
        <v>1730</v>
      </c>
      <c r="L24" s="264">
        <v>26.5</v>
      </c>
      <c r="M24" s="264">
        <v>33.5</v>
      </c>
      <c r="N24" s="264">
        <v>31.5</v>
      </c>
      <c r="O24" s="21"/>
      <c r="P24" s="19">
        <v>1730</v>
      </c>
      <c r="Q24" s="264">
        <v>22</v>
      </c>
      <c r="R24" s="264">
        <v>35</v>
      </c>
      <c r="S24" s="264">
        <v>30.5</v>
      </c>
      <c r="T24" s="21"/>
      <c r="U24" s="19">
        <v>1730</v>
      </c>
      <c r="V24" s="264">
        <v>21</v>
      </c>
      <c r="W24" s="264">
        <v>31</v>
      </c>
      <c r="X24" s="264">
        <v>36.5</v>
      </c>
      <c r="Y24" s="21"/>
    </row>
    <row r="25" spans="1:25">
      <c r="A25" s="19">
        <v>1800</v>
      </c>
      <c r="B25" s="264" t="s">
        <v>194</v>
      </c>
      <c r="C25" s="264" t="s">
        <v>194</v>
      </c>
      <c r="D25" s="264" t="s">
        <v>194</v>
      </c>
      <c r="E25" s="21"/>
      <c r="F25" s="19">
        <v>1800</v>
      </c>
      <c r="G25" s="264" t="s">
        <v>194</v>
      </c>
      <c r="H25" s="264" t="s">
        <v>194</v>
      </c>
      <c r="I25" s="264" t="s">
        <v>194</v>
      </c>
      <c r="J25" s="21"/>
      <c r="K25" s="19">
        <v>1800</v>
      </c>
      <c r="L25" s="264" t="s">
        <v>194</v>
      </c>
      <c r="M25" s="264" t="s">
        <v>194</v>
      </c>
      <c r="N25" s="264" t="s">
        <v>194</v>
      </c>
      <c r="O25" s="21"/>
      <c r="P25" s="19">
        <v>1800</v>
      </c>
      <c r="Q25" s="264" t="s">
        <v>194</v>
      </c>
      <c r="R25" s="264" t="s">
        <v>194</v>
      </c>
      <c r="S25" s="264" t="s">
        <v>194</v>
      </c>
      <c r="T25" s="21"/>
      <c r="U25" s="19">
        <v>1800</v>
      </c>
      <c r="V25" s="264" t="s">
        <v>194</v>
      </c>
      <c r="W25" s="264" t="s">
        <v>194</v>
      </c>
      <c r="X25" s="264" t="s">
        <v>194</v>
      </c>
      <c r="Y25" s="21"/>
    </row>
    <row r="26" spans="1:25">
      <c r="A26" s="19">
        <v>1830</v>
      </c>
      <c r="B26" s="264" t="s">
        <v>194</v>
      </c>
      <c r="C26" s="264" t="s">
        <v>194</v>
      </c>
      <c r="D26" s="264" t="s">
        <v>194</v>
      </c>
      <c r="E26" s="21"/>
      <c r="F26" s="19">
        <v>1830</v>
      </c>
      <c r="G26" s="264" t="s">
        <v>194</v>
      </c>
      <c r="H26" s="264" t="s">
        <v>194</v>
      </c>
      <c r="I26" s="264" t="s">
        <v>194</v>
      </c>
      <c r="J26" s="21"/>
      <c r="K26" s="19">
        <v>1830</v>
      </c>
      <c r="L26" s="264" t="s">
        <v>194</v>
      </c>
      <c r="M26" s="264" t="s">
        <v>194</v>
      </c>
      <c r="N26" s="264" t="s">
        <v>194</v>
      </c>
      <c r="O26" s="21"/>
      <c r="P26" s="19">
        <v>1830</v>
      </c>
      <c r="Q26" s="264" t="s">
        <v>194</v>
      </c>
      <c r="R26" s="264" t="s">
        <v>194</v>
      </c>
      <c r="S26" s="264" t="s">
        <v>194</v>
      </c>
      <c r="T26" s="21"/>
      <c r="U26" s="19">
        <v>1830</v>
      </c>
      <c r="V26" s="264" t="s">
        <v>194</v>
      </c>
      <c r="W26" s="264" t="s">
        <v>194</v>
      </c>
      <c r="X26" s="264" t="s">
        <v>194</v>
      </c>
      <c r="Y26" s="21"/>
    </row>
    <row r="27" spans="1:25">
      <c r="A27" s="19">
        <v>1900</v>
      </c>
      <c r="B27" s="264" t="s">
        <v>194</v>
      </c>
      <c r="C27" s="264" t="s">
        <v>194</v>
      </c>
      <c r="D27" s="264" t="s">
        <v>194</v>
      </c>
      <c r="E27" s="21"/>
      <c r="F27" s="19">
        <v>1900</v>
      </c>
      <c r="G27" s="264" t="s">
        <v>194</v>
      </c>
      <c r="H27" s="264" t="s">
        <v>194</v>
      </c>
      <c r="I27" s="264" t="s">
        <v>194</v>
      </c>
      <c r="J27" s="21"/>
      <c r="K27" s="19">
        <v>1900</v>
      </c>
      <c r="L27" s="264" t="s">
        <v>194</v>
      </c>
      <c r="M27" s="264" t="s">
        <v>194</v>
      </c>
      <c r="N27" s="264" t="s">
        <v>194</v>
      </c>
      <c r="O27" s="21"/>
      <c r="P27" s="19">
        <v>1900</v>
      </c>
      <c r="Q27" s="264" t="s">
        <v>194</v>
      </c>
      <c r="R27" s="264" t="s">
        <v>194</v>
      </c>
      <c r="S27" s="264" t="s">
        <v>194</v>
      </c>
      <c r="T27" s="21"/>
      <c r="U27" s="19">
        <v>1900</v>
      </c>
      <c r="V27" s="264" t="s">
        <v>194</v>
      </c>
      <c r="W27" s="264" t="s">
        <v>194</v>
      </c>
      <c r="X27" s="264" t="s">
        <v>194</v>
      </c>
      <c r="Y27" s="21"/>
    </row>
    <row r="28" spans="1:25">
      <c r="A28" s="19">
        <v>1930</v>
      </c>
      <c r="B28" s="264" t="s">
        <v>194</v>
      </c>
      <c r="C28" s="264" t="s">
        <v>194</v>
      </c>
      <c r="D28" s="264" t="s">
        <v>194</v>
      </c>
      <c r="E28" s="21"/>
      <c r="F28" s="19">
        <v>1930</v>
      </c>
      <c r="G28" s="264" t="s">
        <v>194</v>
      </c>
      <c r="H28" s="264" t="s">
        <v>194</v>
      </c>
      <c r="I28" s="264" t="s">
        <v>194</v>
      </c>
      <c r="J28" s="21"/>
      <c r="K28" s="19">
        <v>1930</v>
      </c>
      <c r="L28" s="264" t="s">
        <v>194</v>
      </c>
      <c r="M28" s="264" t="s">
        <v>194</v>
      </c>
      <c r="N28" s="264" t="s">
        <v>194</v>
      </c>
      <c r="O28" s="21"/>
      <c r="P28" s="19">
        <v>1930</v>
      </c>
      <c r="Q28" s="264" t="s">
        <v>194</v>
      </c>
      <c r="R28" s="264" t="s">
        <v>194</v>
      </c>
      <c r="S28" s="264" t="s">
        <v>194</v>
      </c>
      <c r="T28" s="21"/>
      <c r="U28" s="19">
        <v>1930</v>
      </c>
      <c r="V28" s="264" t="s">
        <v>194</v>
      </c>
      <c r="W28" s="264" t="s">
        <v>194</v>
      </c>
      <c r="X28" s="264" t="s">
        <v>194</v>
      </c>
      <c r="Y28" s="21"/>
    </row>
    <row r="29" spans="1:25">
      <c r="A29" s="19">
        <v>2000</v>
      </c>
      <c r="B29" s="264" t="s">
        <v>194</v>
      </c>
      <c r="C29" s="264" t="s">
        <v>194</v>
      </c>
      <c r="D29" s="264" t="s">
        <v>194</v>
      </c>
      <c r="E29" s="21"/>
      <c r="F29" s="19">
        <v>2000</v>
      </c>
      <c r="G29" s="264" t="s">
        <v>194</v>
      </c>
      <c r="H29" s="264" t="s">
        <v>194</v>
      </c>
      <c r="I29" s="264" t="s">
        <v>194</v>
      </c>
      <c r="J29" s="21"/>
      <c r="K29" s="19">
        <v>2000</v>
      </c>
      <c r="L29" s="264" t="s">
        <v>194</v>
      </c>
      <c r="M29" s="264" t="s">
        <v>194</v>
      </c>
      <c r="N29" s="264" t="s">
        <v>194</v>
      </c>
      <c r="O29" s="21"/>
      <c r="P29" s="19">
        <v>2000</v>
      </c>
      <c r="Q29" s="264" t="s">
        <v>194</v>
      </c>
      <c r="R29" s="264" t="s">
        <v>194</v>
      </c>
      <c r="S29" s="264" t="s">
        <v>194</v>
      </c>
      <c r="T29" s="21"/>
      <c r="U29" s="19">
        <v>2000</v>
      </c>
      <c r="V29" s="264" t="s">
        <v>194</v>
      </c>
      <c r="W29" s="264" t="s">
        <v>194</v>
      </c>
      <c r="X29" s="264" t="s">
        <v>194</v>
      </c>
      <c r="Y29" s="21"/>
    </row>
    <row r="30" spans="1:25">
      <c r="A30" s="244"/>
      <c r="B30" s="25"/>
      <c r="C30" s="25"/>
      <c r="D30" s="25"/>
      <c r="E30" s="26"/>
      <c r="F30" s="244"/>
      <c r="G30" s="25"/>
      <c r="H30" s="25"/>
      <c r="I30" s="25"/>
      <c r="J30" s="26"/>
      <c r="K30" s="244"/>
      <c r="L30" s="25"/>
      <c r="M30" s="25"/>
      <c r="N30" s="25"/>
      <c r="O30" s="26"/>
      <c r="P30" s="244"/>
      <c r="Q30" s="25"/>
      <c r="R30" s="25"/>
      <c r="S30" s="25"/>
      <c r="T30" s="26"/>
      <c r="U30" s="244"/>
      <c r="V30" s="25"/>
      <c r="W30" s="25"/>
      <c r="X30" s="25"/>
      <c r="Y30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6" sqref="B26"/>
    </sheetView>
  </sheetViews>
  <sheetFormatPr baseColWidth="10" defaultRowHeight="15" x14ac:dyDescent="0"/>
  <sheetData>
    <row r="1" spans="1:9" ht="31" thickBot="1">
      <c r="A1" s="209" t="s">
        <v>203</v>
      </c>
      <c r="B1" s="210" t="s">
        <v>204</v>
      </c>
      <c r="C1" s="211" t="s">
        <v>205</v>
      </c>
      <c r="D1" s="211" t="s">
        <v>206</v>
      </c>
      <c r="E1" s="211" t="s">
        <v>207</v>
      </c>
      <c r="F1" s="211" t="s">
        <v>208</v>
      </c>
      <c r="G1" s="211" t="s">
        <v>209</v>
      </c>
      <c r="H1" s="211" t="s">
        <v>210</v>
      </c>
      <c r="I1" s="212" t="s">
        <v>211</v>
      </c>
    </row>
    <row r="2" spans="1:9">
      <c r="A2" s="213">
        <v>0.33333333333333331</v>
      </c>
      <c r="B2" s="214">
        <v>116</v>
      </c>
      <c r="C2" s="215">
        <v>104</v>
      </c>
      <c r="D2" s="215">
        <v>12</v>
      </c>
      <c r="E2" s="215">
        <v>12</v>
      </c>
      <c r="F2" s="215">
        <v>433</v>
      </c>
      <c r="G2" s="215">
        <v>432</v>
      </c>
      <c r="H2" s="215">
        <v>1</v>
      </c>
      <c r="I2" s="216">
        <v>2</v>
      </c>
    </row>
    <row r="3" spans="1:9">
      <c r="A3" s="217">
        <v>0.35416666666666669</v>
      </c>
      <c r="B3" s="218">
        <v>127</v>
      </c>
      <c r="C3" s="27">
        <v>135</v>
      </c>
      <c r="D3" s="27">
        <v>-8</v>
      </c>
      <c r="E3" s="27">
        <v>-6</v>
      </c>
      <c r="F3" s="27">
        <v>628</v>
      </c>
      <c r="G3" s="27">
        <v>532</v>
      </c>
      <c r="H3" s="27">
        <v>96</v>
      </c>
      <c r="I3" s="219">
        <v>2</v>
      </c>
    </row>
    <row r="4" spans="1:9">
      <c r="A4" s="217">
        <v>0.375</v>
      </c>
      <c r="B4" s="218">
        <v>164</v>
      </c>
      <c r="C4" s="27">
        <v>168</v>
      </c>
      <c r="D4" s="27">
        <v>-4</v>
      </c>
      <c r="E4" s="27">
        <v>-2</v>
      </c>
      <c r="F4" s="27">
        <v>575</v>
      </c>
      <c r="G4" s="27">
        <v>563</v>
      </c>
      <c r="H4" s="27">
        <v>12</v>
      </c>
      <c r="I4" s="219">
        <v>2</v>
      </c>
    </row>
    <row r="5" spans="1:9">
      <c r="A5" s="217">
        <v>0.39583333333333331</v>
      </c>
      <c r="B5" s="218">
        <v>173</v>
      </c>
      <c r="C5" s="27">
        <v>197</v>
      </c>
      <c r="D5" s="27">
        <v>-24</v>
      </c>
      <c r="E5" s="27">
        <v>-12</v>
      </c>
      <c r="F5" s="27">
        <v>564</v>
      </c>
      <c r="G5" s="27">
        <v>603</v>
      </c>
      <c r="H5" s="27">
        <v>-39</v>
      </c>
      <c r="I5" s="219">
        <v>2</v>
      </c>
    </row>
    <row r="6" spans="1:9">
      <c r="A6" s="217">
        <v>0.41666666666666669</v>
      </c>
      <c r="B6" s="218">
        <v>198</v>
      </c>
      <c r="C6" s="27">
        <v>213</v>
      </c>
      <c r="D6" s="27">
        <v>-15</v>
      </c>
      <c r="E6" s="27">
        <v>-7</v>
      </c>
      <c r="F6" s="27">
        <v>535</v>
      </c>
      <c r="G6" s="27">
        <v>629</v>
      </c>
      <c r="H6" s="27">
        <v>-94</v>
      </c>
      <c r="I6" s="219">
        <v>2</v>
      </c>
    </row>
    <row r="7" spans="1:9">
      <c r="A7" s="217">
        <v>0.4375</v>
      </c>
      <c r="B7" s="218">
        <v>181</v>
      </c>
      <c r="C7" s="27">
        <v>238</v>
      </c>
      <c r="D7" s="27">
        <v>-57</v>
      </c>
      <c r="E7" s="27">
        <v>-24</v>
      </c>
      <c r="F7" s="27">
        <v>608</v>
      </c>
      <c r="G7" s="27">
        <v>628</v>
      </c>
      <c r="H7" s="27">
        <v>-20</v>
      </c>
      <c r="I7" s="219">
        <v>2</v>
      </c>
    </row>
    <row r="8" spans="1:9">
      <c r="A8" s="217">
        <v>0.45833333333333331</v>
      </c>
      <c r="B8" s="218">
        <v>195</v>
      </c>
      <c r="C8" s="27">
        <v>196</v>
      </c>
      <c r="D8" s="27">
        <v>-1</v>
      </c>
      <c r="E8" s="27">
        <v>-1</v>
      </c>
      <c r="F8" s="27">
        <v>584</v>
      </c>
      <c r="G8" s="27">
        <v>622</v>
      </c>
      <c r="H8" s="27">
        <v>-38</v>
      </c>
      <c r="I8" s="219">
        <v>2</v>
      </c>
    </row>
    <row r="9" spans="1:9">
      <c r="A9" s="217">
        <v>0.47916666666666669</v>
      </c>
      <c r="B9" s="218">
        <v>210</v>
      </c>
      <c r="C9" s="27">
        <v>192</v>
      </c>
      <c r="D9" s="27">
        <v>18</v>
      </c>
      <c r="E9" s="27">
        <v>9</v>
      </c>
      <c r="F9" s="27">
        <v>551</v>
      </c>
      <c r="G9" s="27">
        <v>619</v>
      </c>
      <c r="H9" s="27">
        <v>-68</v>
      </c>
      <c r="I9" s="219">
        <v>2</v>
      </c>
    </row>
    <row r="10" spans="1:9">
      <c r="A10" s="217">
        <v>0.5</v>
      </c>
      <c r="B10" s="218">
        <v>217</v>
      </c>
      <c r="C10" s="27">
        <v>199</v>
      </c>
      <c r="D10" s="27">
        <v>18</v>
      </c>
      <c r="E10" s="27">
        <v>9</v>
      </c>
      <c r="F10" s="27">
        <v>541</v>
      </c>
      <c r="G10" s="27">
        <v>591</v>
      </c>
      <c r="H10" s="27">
        <v>-50</v>
      </c>
      <c r="I10" s="219">
        <v>3</v>
      </c>
    </row>
    <row r="11" spans="1:9">
      <c r="A11" s="217">
        <v>0.52083333333333337</v>
      </c>
      <c r="B11" s="218">
        <v>208</v>
      </c>
      <c r="C11" s="27">
        <v>204</v>
      </c>
      <c r="D11" s="27">
        <v>4</v>
      </c>
      <c r="E11" s="27">
        <v>2</v>
      </c>
      <c r="F11" s="27">
        <v>584</v>
      </c>
      <c r="G11" s="27">
        <v>605</v>
      </c>
      <c r="H11" s="27">
        <v>-21</v>
      </c>
      <c r="I11" s="219">
        <v>2</v>
      </c>
    </row>
    <row r="12" spans="1:9">
      <c r="A12" s="217">
        <v>0.54166666666666663</v>
      </c>
      <c r="B12" s="218">
        <v>199</v>
      </c>
      <c r="C12" s="27">
        <v>205</v>
      </c>
      <c r="D12" s="27">
        <v>-6</v>
      </c>
      <c r="E12" s="27">
        <v>-3</v>
      </c>
      <c r="F12" s="27">
        <v>512</v>
      </c>
      <c r="G12" s="27">
        <v>612</v>
      </c>
      <c r="H12" s="27">
        <v>-100</v>
      </c>
      <c r="I12" s="219">
        <v>2</v>
      </c>
    </row>
    <row r="13" spans="1:9">
      <c r="A13" s="217">
        <v>0.5625</v>
      </c>
      <c r="B13" s="218">
        <v>213</v>
      </c>
      <c r="C13" s="27">
        <v>201</v>
      </c>
      <c r="D13" s="27">
        <v>12</v>
      </c>
      <c r="E13" s="27">
        <v>6</v>
      </c>
      <c r="F13" s="27">
        <v>532</v>
      </c>
      <c r="G13" s="27">
        <v>603</v>
      </c>
      <c r="H13" s="27">
        <v>-71</v>
      </c>
      <c r="I13" s="219">
        <v>2</v>
      </c>
    </row>
    <row r="14" spans="1:9">
      <c r="A14" s="217">
        <v>0.58333333333333337</v>
      </c>
      <c r="B14" s="218">
        <v>200</v>
      </c>
      <c r="C14" s="27">
        <v>191</v>
      </c>
      <c r="D14" s="27">
        <v>9</v>
      </c>
      <c r="E14" s="27">
        <v>5</v>
      </c>
      <c r="F14" s="27">
        <v>631</v>
      </c>
      <c r="G14" s="27">
        <v>591</v>
      </c>
      <c r="H14" s="27">
        <v>40</v>
      </c>
      <c r="I14" s="219">
        <v>2</v>
      </c>
    </row>
    <row r="15" spans="1:9">
      <c r="A15" s="217">
        <v>0.60416666666666663</v>
      </c>
      <c r="B15" s="218">
        <v>162</v>
      </c>
      <c r="C15" s="27">
        <v>195</v>
      </c>
      <c r="D15" s="27">
        <v>-33</v>
      </c>
      <c r="E15" s="27">
        <v>-17</v>
      </c>
      <c r="F15" s="27">
        <v>616</v>
      </c>
      <c r="G15" s="27">
        <v>587</v>
      </c>
      <c r="H15" s="27">
        <v>29</v>
      </c>
      <c r="I15" s="219">
        <v>3</v>
      </c>
    </row>
    <row r="16" spans="1:9">
      <c r="A16" s="217">
        <v>0.625</v>
      </c>
      <c r="B16" s="218">
        <v>203</v>
      </c>
      <c r="C16" s="27">
        <v>186</v>
      </c>
      <c r="D16" s="27">
        <v>17</v>
      </c>
      <c r="E16" s="27">
        <v>9</v>
      </c>
      <c r="F16" s="27">
        <v>537</v>
      </c>
      <c r="G16" s="27">
        <v>602</v>
      </c>
      <c r="H16" s="27">
        <v>-65</v>
      </c>
      <c r="I16" s="219">
        <v>3</v>
      </c>
    </row>
    <row r="17" spans="1:9">
      <c r="A17" s="217">
        <v>0.64583333333333337</v>
      </c>
      <c r="B17" s="218">
        <v>209</v>
      </c>
      <c r="C17" s="27">
        <v>196</v>
      </c>
      <c r="D17" s="27">
        <v>13</v>
      </c>
      <c r="E17" s="27">
        <v>7</v>
      </c>
      <c r="F17" s="27">
        <v>579</v>
      </c>
      <c r="G17" s="27">
        <v>623</v>
      </c>
      <c r="H17" s="27">
        <v>-44</v>
      </c>
      <c r="I17" s="219">
        <v>2</v>
      </c>
    </row>
    <row r="18" spans="1:9">
      <c r="A18" s="217">
        <v>0.66666666666666663</v>
      </c>
      <c r="B18" s="218">
        <v>201</v>
      </c>
      <c r="C18" s="27">
        <v>197</v>
      </c>
      <c r="D18" s="27">
        <v>4</v>
      </c>
      <c r="E18" s="27">
        <v>2</v>
      </c>
      <c r="F18" s="27">
        <v>592</v>
      </c>
      <c r="G18" s="27">
        <v>635</v>
      </c>
      <c r="H18" s="27">
        <v>-43</v>
      </c>
      <c r="I18" s="219">
        <v>2</v>
      </c>
    </row>
    <row r="19" spans="1:9">
      <c r="A19" s="217">
        <v>0.6875</v>
      </c>
      <c r="B19" s="218">
        <v>127</v>
      </c>
      <c r="C19" s="27">
        <v>185</v>
      </c>
      <c r="D19" s="27">
        <v>-58</v>
      </c>
      <c r="E19" s="27">
        <v>-31</v>
      </c>
      <c r="F19" s="27">
        <v>608</v>
      </c>
      <c r="G19" s="27">
        <v>596</v>
      </c>
      <c r="H19" s="27">
        <v>12</v>
      </c>
      <c r="I19" s="219">
        <v>2</v>
      </c>
    </row>
    <row r="20" spans="1:9">
      <c r="A20" s="217">
        <v>0.70833333333333337</v>
      </c>
      <c r="B20" s="218">
        <v>94</v>
      </c>
      <c r="C20" s="27">
        <v>97</v>
      </c>
      <c r="D20" s="27">
        <v>-3</v>
      </c>
      <c r="E20" s="27">
        <v>-3</v>
      </c>
      <c r="F20" s="27">
        <v>630</v>
      </c>
      <c r="G20" s="27">
        <v>585</v>
      </c>
      <c r="H20" s="27">
        <v>45</v>
      </c>
      <c r="I20" s="219">
        <v>2</v>
      </c>
    </row>
    <row r="21" spans="1:9">
      <c r="A21" s="217">
        <v>0.72916666666666663</v>
      </c>
      <c r="B21" s="218">
        <v>62</v>
      </c>
      <c r="C21" s="27">
        <v>76</v>
      </c>
      <c r="D21" s="27">
        <v>-14</v>
      </c>
      <c r="E21" s="27">
        <v>-18</v>
      </c>
      <c r="F21" s="27">
        <v>599</v>
      </c>
      <c r="G21" s="27">
        <v>544</v>
      </c>
      <c r="H21" s="27">
        <v>55</v>
      </c>
      <c r="I21" s="219">
        <v>2</v>
      </c>
    </row>
    <row r="22" spans="1:9">
      <c r="A22" s="217">
        <v>0.75</v>
      </c>
      <c r="B22" s="218">
        <v>26</v>
      </c>
      <c r="C22" s="27">
        <v>42</v>
      </c>
      <c r="D22" s="27">
        <v>-16</v>
      </c>
      <c r="E22" s="27">
        <v>-38</v>
      </c>
      <c r="F22" s="27">
        <v>606</v>
      </c>
      <c r="G22" s="27">
        <v>603</v>
      </c>
      <c r="H22" s="27">
        <v>3</v>
      </c>
      <c r="I22" s="219">
        <v>3</v>
      </c>
    </row>
    <row r="23" spans="1:9">
      <c r="A23" s="217">
        <v>0.77083333333333337</v>
      </c>
      <c r="B23" s="218">
        <v>16</v>
      </c>
      <c r="C23" s="27">
        <v>19</v>
      </c>
      <c r="D23" s="27">
        <v>-3</v>
      </c>
      <c r="E23" s="27">
        <v>-16</v>
      </c>
      <c r="F23" s="27">
        <v>545</v>
      </c>
      <c r="G23" s="27">
        <v>670</v>
      </c>
      <c r="H23" s="27">
        <v>-125</v>
      </c>
      <c r="I23" s="219">
        <v>3</v>
      </c>
    </row>
    <row r="24" spans="1:9">
      <c r="A24" s="217">
        <v>0.79166666666666663</v>
      </c>
      <c r="B24" s="218">
        <v>19</v>
      </c>
      <c r="C24" s="27">
        <v>13</v>
      </c>
      <c r="D24" s="27">
        <v>6</v>
      </c>
      <c r="E24" s="27">
        <v>46</v>
      </c>
      <c r="F24" s="27">
        <v>704</v>
      </c>
      <c r="G24" s="27">
        <v>717</v>
      </c>
      <c r="H24" s="27">
        <v>-13</v>
      </c>
      <c r="I24" s="219">
        <v>3</v>
      </c>
    </row>
    <row r="25" spans="1:9">
      <c r="A25" s="217">
        <v>0.8125</v>
      </c>
      <c r="B25" s="218">
        <v>16</v>
      </c>
      <c r="C25" s="27">
        <v>11</v>
      </c>
      <c r="D25" s="27">
        <v>5</v>
      </c>
      <c r="E25" s="27">
        <v>45</v>
      </c>
      <c r="F25" s="27">
        <v>500</v>
      </c>
      <c r="G25" s="27">
        <v>638</v>
      </c>
      <c r="H25" s="27">
        <v>-138</v>
      </c>
      <c r="I25" s="219">
        <v>4</v>
      </c>
    </row>
    <row r="26" spans="1:9" ht="16" thickBot="1">
      <c r="A26" s="220">
        <v>0.83333333333333337</v>
      </c>
      <c r="B26" s="221">
        <v>0</v>
      </c>
      <c r="C26" s="222">
        <v>0</v>
      </c>
      <c r="D26" s="222">
        <v>0</v>
      </c>
      <c r="E26" s="222"/>
      <c r="F26" s="222">
        <v>0</v>
      </c>
      <c r="G26" s="222">
        <v>0</v>
      </c>
      <c r="H26" s="222">
        <v>0</v>
      </c>
      <c r="I26" s="223">
        <v>0</v>
      </c>
    </row>
    <row r="29" spans="1:9">
      <c r="A29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CCR</vt:lpstr>
      <vt:lpstr>AgentSample</vt:lpstr>
      <vt:lpstr>Utilization</vt:lpstr>
      <vt:lpstr>IndAgent</vt:lpstr>
      <vt:lpstr>IndSupervisor</vt:lpstr>
      <vt:lpstr>Daily Ops</vt:lpstr>
      <vt:lpstr>ProductionTemplate</vt:lpstr>
      <vt:lpstr>OverUnder</vt:lpstr>
      <vt:lpstr>Attainment</vt:lpstr>
      <vt:lpstr>StaffByInterval</vt:lpstr>
      <vt:lpstr>Interval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2012-12-03T14:07:29Z</dcterms:created>
  <dcterms:modified xsi:type="dcterms:W3CDTF">2012-12-03T15:31:12Z</dcterms:modified>
</cp:coreProperties>
</file>