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ContactCenter\trunk\kettle\MAXDAT\implementation\CiscoEnterprise\data\"/>
    </mc:Choice>
  </mc:AlternateContent>
  <bookViews>
    <workbookView xWindow="0" yWindow="0" windowWidth="19200" windowHeight="6384" firstSheet="12" activeTab="16"/>
  </bookViews>
  <sheets>
    <sheet name="Projects" sheetId="1" r:id="rId1"/>
    <sheet name="Contact Queues" sheetId="2" r:id="rId2"/>
    <sheet name="Contact Queue Ignores" sheetId="3" r:id="rId3"/>
    <sheet name="Skillsets" sheetId="4" r:id="rId4"/>
    <sheet name="ACD Intervals" sheetId="5" r:id="rId5"/>
    <sheet name="ACD Aux Codes" sheetId="6" r:id="rId6"/>
    <sheet name="Units of Work" sheetId="7" r:id="rId7"/>
    <sheet name="IVR DNIS" sheetId="15" r:id="rId8"/>
    <sheet name="IVR Call Result" sheetId="14" r:id="rId9"/>
    <sheet name="Agent Desk Settings" sheetId="8" r:id="rId10"/>
    <sheet name="Activity Types" sheetId="9" r:id="rId11"/>
    <sheet name="Geography" sheetId="10" r:id="rId12"/>
    <sheet name="Project Targets" sheetId="11" r:id="rId13"/>
    <sheet name="Application Lkup" sheetId="12" r:id="rId14"/>
    <sheet name="AMP AUTOLOAD" sheetId="13" r:id="rId15"/>
    <sheet name="Staff Groups" sheetId="16" r:id="rId16"/>
    <sheet name="Departments" sheetId="17" r:id="rId17"/>
  </sheets>
  <externalReferences>
    <externalReference r:id="rId18"/>
    <externalReference r:id="rId1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7" l="1"/>
  <c r="B2" i="17"/>
  <c r="G2" i="14" l="1"/>
  <c r="F2" i="14"/>
  <c r="E2" i="15"/>
  <c r="D2" i="15"/>
  <c r="J5" i="7"/>
  <c r="I5" i="7"/>
  <c r="J4" i="7"/>
  <c r="I4" i="7"/>
  <c r="J3" i="7"/>
  <c r="I3" i="7"/>
  <c r="J2" i="7"/>
  <c r="I2" i="7"/>
  <c r="B1" i="5"/>
  <c r="B8" i="5" s="1"/>
  <c r="B9" i="5" l="1"/>
  <c r="B2" i="5"/>
  <c r="B10" i="5"/>
  <c r="B3" i="5"/>
  <c r="B11" i="5"/>
  <c r="B4" i="5"/>
  <c r="B5" i="5"/>
  <c r="B6" i="5"/>
  <c r="B7" i="5"/>
  <c r="J7" i="8" l="1"/>
  <c r="I7" i="8"/>
  <c r="H7" i="8"/>
  <c r="J6" i="8"/>
  <c r="I6" i="8"/>
  <c r="H6" i="8"/>
  <c r="J5" i="8"/>
  <c r="I5" i="8"/>
  <c r="H5" i="8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sharedStrings.xml><?xml version="1.0" encoding="utf-8"?>
<sst xmlns="http://schemas.openxmlformats.org/spreadsheetml/2006/main" count="576" uniqueCount="211">
  <si>
    <t>PROJECT_ID</t>
  </si>
  <si>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</si>
  <si>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</si>
  <si>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</si>
  <si>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</si>
  <si>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</si>
  <si>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</si>
  <si>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</si>
  <si>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SEGMENT_ID</t>
  </si>
  <si>
    <t>RECORD_EFF_DT</t>
  </si>
  <si>
    <t>RECORD_END_DT</t>
  </si>
  <si>
    <t>INCLUDE_IN_REPORTS_FLAG</t>
  </si>
  <si>
    <t>Unknown</t>
  </si>
  <si>
    <t>USA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</si>
  <si>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</si>
  <si>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</si>
  <si>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</si>
  <si>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</si>
  <si>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</si>
  <si>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</si>
  <si>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</si>
  <si>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SITE_NAME</t>
  </si>
  <si>
    <t>FILTER_TYPE</t>
  </si>
  <si>
    <t>ACD_CALL_TYPE_ID_INC</t>
  </si>
  <si>
    <t>IVR</t>
  </si>
  <si>
    <t>CallTypeID</t>
  </si>
  <si>
    <t>EnterpriseName</t>
  </si>
  <si>
    <t>Description</t>
  </si>
  <si>
    <t>ACD Filter Type</t>
  </si>
  <si>
    <t>PRECISION QUEUE ID</t>
  </si>
  <si>
    <t>PRECISION QUEUE</t>
  </si>
  <si>
    <t>PROJECT_LOOKUP_TYPE</t>
  </si>
  <si>
    <t>PROGRAM_LOOKUP_TYPE</t>
  </si>
  <si>
    <t>Project Name --&gt;</t>
  </si>
  <si>
    <t>BucketIntervalID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</si>
  <si>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</si>
  <si>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</si>
  <si>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</si>
  <si>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</si>
  <si>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</si>
  <si>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</si>
  <si>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</si>
  <si>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</si>
  <si>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</si>
  <si>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Aux Code</t>
  </si>
  <si>
    <t>ReasonCodeID</t>
  </si>
  <si>
    <t>ReasonCode</t>
  </si>
  <si>
    <t>ReasonText</t>
  </si>
  <si>
    <t>Break</t>
  </si>
  <si>
    <t>Lunch</t>
  </si>
  <si>
    <t>End of Shift</t>
  </si>
  <si>
    <t>Meeting</t>
  </si>
  <si>
    <t>System Issues</t>
  </si>
  <si>
    <t>Training</t>
  </si>
  <si>
    <t>Personal</t>
  </si>
  <si>
    <t>Special Projects</t>
  </si>
  <si>
    <t>Bathroom</t>
  </si>
  <si>
    <t>Break 2</t>
  </si>
  <si>
    <t>Follow Up</t>
  </si>
  <si>
    <t>Resource Center</t>
  </si>
  <si>
    <t>Coaching</t>
  </si>
  <si>
    <t>Emergency</t>
  </si>
  <si>
    <t>Dropped Call-Call Back</t>
  </si>
  <si>
    <t>ACW</t>
  </si>
  <si>
    <t>VM</t>
  </si>
  <si>
    <t>SME</t>
  </si>
  <si>
    <t>Offline Work</t>
  </si>
  <si>
    <t>Case Note</t>
  </si>
  <si>
    <t>CPS</t>
  </si>
  <si>
    <t>Morning Prep</t>
  </si>
  <si>
    <t>Supervisor</t>
  </si>
  <si>
    <t>Outbound</t>
  </si>
  <si>
    <t>Unscheduled</t>
  </si>
  <si>
    <t>AM Break</t>
  </si>
  <si>
    <t>Outbound - CCC</t>
  </si>
  <si>
    <t>Outbound - M3</t>
  </si>
  <si>
    <t>PM Break</t>
  </si>
  <si>
    <t>Team Meeting</t>
  </si>
  <si>
    <t>uow_id</t>
  </si>
  <si>
    <t>unit_of_work_name</t>
  </si>
  <si>
    <t>production_plan_id</t>
  </si>
  <si>
    <t>hourly_flag</t>
  </si>
  <si>
    <t>handle_time_unit</t>
  </si>
  <si>
    <t>unit_of_work_category</t>
  </si>
  <si>
    <t>ACD</t>
  </si>
  <si>
    <t xml:space="preserve">Project </t>
  </si>
  <si>
    <t>Program</t>
  </si>
  <si>
    <t>N</t>
  </si>
  <si>
    <t>Seconds</t>
  </si>
  <si>
    <t>Agent_Desk_Setting_ID</t>
  </si>
  <si>
    <t>LOOKUP_TYPE</t>
  </si>
  <si>
    <t>LOOKUP_VALUE</t>
  </si>
  <si>
    <t>Name</t>
  </si>
  <si>
    <t>ACD_DESKSETTING_SITE</t>
  </si>
  <si>
    <t>ACD_DESKSETTING_PROJECT</t>
  </si>
  <si>
    <t>ACD_DESKSETTING_PROGRAM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</si>
  <si>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</si>
  <si>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</si>
  <si>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</si>
  <si>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</si>
  <si>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</si>
  <si>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</si>
  <si>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</si>
  <si>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</si>
  <si>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Available</t>
  </si>
  <si>
    <t>1</t>
  </si>
  <si>
    <t>0</t>
  </si>
  <si>
    <t>Other Not Ready</t>
  </si>
  <si>
    <t>Lunch and Break</t>
  </si>
  <si>
    <t>Subject Matter Expert</t>
  </si>
  <si>
    <t>Phone or Network Issues</t>
  </si>
  <si>
    <t>Voice Mail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</si>
  <si>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</si>
  <si>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</si>
  <si>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</si>
  <si>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</si>
  <si>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</si>
  <si>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</si>
  <si>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</si>
  <si>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</si>
  <si>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</si>
  <si>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</si>
  <si>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</si>
  <si>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</si>
  <si>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</si>
  <si>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</si>
  <si>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</si>
  <si>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</si>
  <si>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ListType</t>
  </si>
  <si>
    <t>Value</t>
  </si>
  <si>
    <t>OutVar</t>
  </si>
  <si>
    <t>AMPEXP_PROJECT_SOURCE_LIST</t>
  </si>
  <si>
    <t>Desk_settings_ids</t>
  </si>
  <si>
    <t>DESK_SETTINGS</t>
  </si>
  <si>
    <t>PROJECT NAME&gt;&gt;</t>
  </si>
  <si>
    <t>WEEKLY METRICS</t>
  </si>
  <si>
    <t>LOAD TYPE</t>
  </si>
  <si>
    <t>MONTHLY METRICS</t>
  </si>
  <si>
    <t>Eastern</t>
  </si>
  <si>
    <t>AB Rate</t>
  </si>
  <si>
    <t>AUTO</t>
  </si>
  <si>
    <t>Average Handle Time</t>
  </si>
  <si>
    <t>Average Speed to Answer</t>
  </si>
  <si>
    <t>Average Time Clients Wait before Abandon</t>
  </si>
  <si>
    <t>Calls Created</t>
  </si>
  <si>
    <t>Calls Offered</t>
  </si>
  <si>
    <t>Calls Contained in IVR</t>
  </si>
  <si>
    <t>Calls Handled</t>
  </si>
  <si>
    <t>Days of Operation</t>
  </si>
  <si>
    <t>Max Handle Time</t>
  </si>
  <si>
    <t>Max Number of Agents Available to Handle Contacts</t>
  </si>
  <si>
    <t>Max Speed to Answer</t>
  </si>
  <si>
    <t>Occupancy</t>
  </si>
  <si>
    <t>Outbound Calls Attempted</t>
  </si>
  <si>
    <t>Peak Day Percentage</t>
  </si>
  <si>
    <t>AHT</t>
  </si>
  <si>
    <t>ASA</t>
  </si>
  <si>
    <t>AVERAGE_ABANDON_WAIT_TIME</t>
  </si>
  <si>
    <t>CALLS_CONTAINED_IN_IVR</t>
  </si>
  <si>
    <t>CALLS_HANDLED</t>
  </si>
  <si>
    <t>MAX_SPEED_TO_ANSWER</t>
  </si>
  <si>
    <t>PEAK_DAY_PERCENTAGE</t>
  </si>
  <si>
    <t>Peak Week Percentage</t>
  </si>
  <si>
    <t>Hampton</t>
  </si>
  <si>
    <t>ACD_PQ_PROJECT</t>
  </si>
  <si>
    <t>ACD_PQ_PROGRAM</t>
  </si>
  <si>
    <t>ACD_PQ_ID_INC</t>
  </si>
  <si>
    <t>INBOUND</t>
  </si>
  <si>
    <t>DNIS_UOW_ID</t>
  </si>
  <si>
    <t>DESTINATION_DNIS</t>
  </si>
  <si>
    <t>UOW</t>
  </si>
  <si>
    <t>create date</t>
  </si>
  <si>
    <t>record eff date</t>
  </si>
  <si>
    <t>record end date</t>
  </si>
  <si>
    <t>call result id</t>
  </si>
  <si>
    <t>completion_code</t>
  </si>
  <si>
    <t>count_created</t>
  </si>
  <si>
    <t>count_offered_to_acd</t>
  </si>
  <si>
    <t>count_contained</t>
  </si>
  <si>
    <t>Staff Group Name</t>
  </si>
  <si>
    <t>Staff Group ID</t>
  </si>
  <si>
    <t>Department Name</t>
  </si>
  <si>
    <t>VA EB</t>
  </si>
  <si>
    <t>CCC PLUS</t>
  </si>
  <si>
    <t>Virginia</t>
  </si>
  <si>
    <t>CCC PLUS English</t>
  </si>
  <si>
    <t>CCC PLUS Spanish</t>
  </si>
  <si>
    <t>CCC PLUS RONA</t>
  </si>
  <si>
    <t>CCC PLUS No Agent</t>
  </si>
  <si>
    <t>VAHM_VAEB_5280_SECCC</t>
  </si>
  <si>
    <t>VAHM_VAEB_5280_RONA</t>
  </si>
  <si>
    <t>VAHM_VAEB_5280_NOAGNT</t>
  </si>
  <si>
    <t>VAHM_VAEB_0026_SECCC</t>
  </si>
  <si>
    <t>CCC PLUS IVR</t>
  </si>
  <si>
    <t>CCC PLUS IVR TEST</t>
  </si>
  <si>
    <t>H</t>
  </si>
  <si>
    <t>Y</t>
  </si>
  <si>
    <t>T</t>
  </si>
  <si>
    <t>C</t>
  </si>
  <si>
    <t>VAHM_VAEB_AGNTSTAN</t>
  </si>
  <si>
    <t>VAHM_VAEB_SUPVSTAN</t>
  </si>
  <si>
    <t>5080,5081</t>
  </si>
  <si>
    <t>PROGRAM NAME&gt;&gt;</t>
  </si>
  <si>
    <t>Metrics not being deployed for Auto-Load</t>
  </si>
  <si>
    <t>Reason</t>
  </si>
  <si>
    <t>Not working on smaller projects</t>
  </si>
  <si>
    <t>Unavailable from CISCO</t>
  </si>
  <si>
    <t>Is auto-loaded within the Multiple program</t>
  </si>
  <si>
    <t>Mirror's the Medallion Config in PROD</t>
  </si>
  <si>
    <t>Inbound</t>
  </si>
  <si>
    <t>VAHM_VAEB_5280_SSCCC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</si>
</sst>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18" fillId="9" borderId="9" applyNumberFormat="0" applyAlignment="0" applyProtection="0"/>
    <xf numFmtId="0" fontId="19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/>
  </cellStyleXfs>
  <cellXfs count="54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Fill="1"/>
    <xf numFmtId="0" fontId="6" fillId="0" borderId="0" xfId="0" applyFont="1"/>
    <xf numFmtId="14" fontId="0" fillId="0" borderId="0" xfId="0" applyNumberFormat="1"/>
    <xf numFmtId="0" fontId="2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/>
    <xf numFmtId="0" fontId="7" fillId="0" borderId="0" xfId="0" applyFont="1" applyAlignment="1">
      <alignment horizontal="right"/>
    </xf>
    <xf numFmtId="0" fontId="0" fillId="0" borderId="0" xfId="0" applyFill="1"/>
    <xf numFmtId="0" fontId="0" fillId="2" borderId="1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2" fillId="0" borderId="0" xfId="0" applyFont="1" applyFill="1"/>
    <xf numFmtId="1" fontId="2" fillId="0" borderId="0" xfId="0" applyNumberFormat="1" applyFont="1"/>
    <xf numFmtId="0" fontId="0" fillId="0" borderId="0" xfId="0" applyFill="1"/>
    <xf numFmtId="0" fontId="0" fillId="0" borderId="2" xfId="0" applyBorder="1"/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right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vertical="center"/>
    </xf>
    <xf numFmtId="3" fontId="0" fillId="0" borderId="0" xfId="1" quotePrefix="1" applyNumberFormat="1" applyFont="1" applyFill="1" applyAlignment="1">
      <alignment horizontal="left"/>
    </xf>
    <xf numFmtId="0" fontId="2" fillId="36" borderId="0" xfId="0" applyFont="1" applyFill="1" applyAlignment="1">
      <alignment wrapText="1"/>
    </xf>
    <xf numFmtId="0" fontId="2" fillId="36" borderId="0" xfId="0" applyFont="1" applyFill="1"/>
    <xf numFmtId="0" fontId="6" fillId="0" borderId="0" xfId="0" applyFont="1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114300</xdr:rowOff>
    </xdr:from>
    <xdr:to>
      <xdr:col>9</xdr:col>
      <xdr:colOff>502920</xdr:colOff>
      <xdr:row>19</xdr:row>
      <xdr:rowOff>68580</xdr:rowOff>
    </xdr:to>
    <xdr:sp macro="" textlink="">
      <xdr:nvSpPr>
        <xdr:cNvPr id="2" name="TextBox 1"/>
        <xdr:cNvSpPr txBox="1"/>
      </xdr:nvSpPr>
      <xdr:spPr>
        <a:xfrm>
          <a:off x="2011680" y="845820"/>
          <a:ext cx="8267700" cy="28803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Steps to Complete: </a:t>
          </a:r>
        </a:p>
        <a:p>
          <a:endParaRPr lang="en-US" sz="1100"/>
        </a:p>
        <a:p>
          <a:r>
            <a:rPr lang="en-US" sz="1100"/>
            <a:t>1. Refresh the data connection. This links</a:t>
          </a:r>
          <a:r>
            <a:rPr lang="en-US" sz="1100" baseline="0"/>
            <a:t> up to the CISCO Enterprise SQL Server (10.150.114.40). Query updates can be made in the Data -&gt; Connections tab. If using this for the first time, you may need to setup your data connection. </a:t>
          </a:r>
          <a:endParaRPr lang="en-US" sz="1100"/>
        </a:p>
        <a:p>
          <a:r>
            <a:rPr lang="en-US" sz="1100"/>
            <a:t>2. Only update the</a:t>
          </a:r>
          <a:r>
            <a:rPr lang="en-US" sz="1100" baseline="0"/>
            <a:t> highlighted sections in each tab (or follow the provided notes).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filter column (column A) on the contact queues tab to filter to your specific program. 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 b="1" u="sng"/>
            <a:t>Query Notes:</a:t>
          </a:r>
        </a:p>
        <a:p>
          <a:endParaRPr lang="en-US" sz="1100"/>
        </a:p>
        <a:p>
          <a:r>
            <a:rPr lang="en-US" sz="1100"/>
            <a:t>- All</a:t>
          </a:r>
          <a:r>
            <a:rPr lang="en-US" sz="1100" baseline="0"/>
            <a:t> configurations will be pulled from CISCO that were added </a:t>
          </a:r>
          <a:r>
            <a:rPr lang="en-US" sz="1100" u="sng" baseline="0"/>
            <a:t>within the last month. </a:t>
          </a:r>
        </a:p>
        <a:p>
          <a:r>
            <a:rPr lang="en-US" sz="1100" u="none" baseline="0"/>
            <a:t>- The actual query output is stored on five hidden tabs - these can be unhidden if needed. </a:t>
          </a:r>
        </a:p>
        <a:p>
          <a:endParaRPr lang="en-US" sz="1100" u="sng" baseline="0"/>
        </a:p>
        <a:p>
          <a:r>
            <a:rPr lang="en-US" sz="1100" b="1" u="sng" baseline="0"/>
            <a:t>Check to see if Your Project is in CISCO: </a:t>
          </a:r>
        </a:p>
        <a:p>
          <a:endParaRPr lang="en-US" sz="1100" u="sng" baseline="0"/>
        </a:p>
        <a:p>
          <a:r>
            <a:rPr lang="en-US" sz="1100" u="none" baseline="0"/>
            <a:t>- Refresh the data, then move to the 'Contact Queues' tab and check the filter (column A) for your program abbreviation. </a:t>
          </a:r>
        </a:p>
      </xdr:txBody>
    </xdr:sp>
    <xdr:clientData/>
  </xdr:twoCellAnchor>
  <xdr:twoCellAnchor>
    <xdr:from>
      <xdr:col>4</xdr:col>
      <xdr:colOff>426720</xdr:colOff>
      <xdr:row>9</xdr:row>
      <xdr:rowOff>152400</xdr:rowOff>
    </xdr:from>
    <xdr:to>
      <xdr:col>6</xdr:col>
      <xdr:colOff>922020</xdr:colOff>
      <xdr:row>12</xdr:row>
      <xdr:rowOff>114300</xdr:rowOff>
    </xdr:to>
    <xdr:sp macro="[1]!Refresh_All" textlink="">
      <xdr:nvSpPr>
        <xdr:cNvPr id="3" name="Rounded Rectangle 2"/>
        <xdr:cNvSpPr/>
      </xdr:nvSpPr>
      <xdr:spPr>
        <a:xfrm>
          <a:off x="4785360" y="1981200"/>
          <a:ext cx="2918460" cy="51054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Push</a:t>
          </a:r>
          <a:r>
            <a:rPr lang="en-US" sz="2000" baseline="0"/>
            <a:t> to Refresh Data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7</xdr:row>
      <xdr:rowOff>76200</xdr:rowOff>
    </xdr:from>
    <xdr:to>
      <xdr:col>8</xdr:col>
      <xdr:colOff>180974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4126229" y="1356360"/>
          <a:ext cx="24098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the standard aux codes.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%20EB%20-%20Configuration%20Document%20v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user/Desktop/CISCO%20Configuration%20-%20VA%20EB%20%20CCC%20Plus%203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ACD Aux Codes"/>
      <sheetName val="Units of Work"/>
      <sheetName val="IVR DNIS"/>
      <sheetName val="IVR Call Result"/>
      <sheetName val="Agent Desk Setting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  <sheetName val="DC EB - Configuration Document "/>
    </sheetNames>
    <definedNames>
      <definedName name="Refresh_All"/>
    </definedNames>
    <sheetDataSet>
      <sheetData sheetId="0"/>
      <sheetData sheetId="1"/>
      <sheetData sheetId="2"/>
      <sheetData sheetId="3"/>
      <sheetData sheetId="4"/>
      <sheetData sheetId="5">
        <row r="2">
          <cell r="B2" t="str">
            <v>DC EB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  <sheetName val="CISCO Configuration - VA EB  CC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VA EB</v>
          </cell>
          <cell r="C2" t="str">
            <v>CCC PLUS</v>
          </cell>
        </row>
      </sheetData>
      <sheetData sheetId="6">
        <row r="2">
          <cell r="A2" t="str">
            <v>VAHM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3" sqref="A3:XFD3"/>
    </sheetView>
  </sheetViews>
  <sheetFormatPr defaultRowHeight="14.4"/>
  <cols>
    <col min="1" max="1" width="11.44140625" style="2" bestFit="1" customWidth="1"/>
    <col min="2" max="2" width="15.109375" style="2" bestFit="1" customWidth="1"/>
    <col min="3" max="3" width="22.5546875" style="2" bestFit="1" customWidth="1"/>
    <col min="4" max="4" width="14.44140625" style="2" bestFit="1" customWidth="1"/>
    <col min="5" max="5" width="18.6640625" style="2" bestFit="1" customWidth="1"/>
    <col min="6" max="6" width="16.6640625" style="2" bestFit="1" customWidth="1"/>
    <col min="7" max="7" width="15.33203125" style="2" bestFit="1" customWidth="1"/>
    <col min="8" max="8" width="16" style="2" bestFit="1" customWidth="1"/>
    <col min="9" max="9" width="12.33203125" style="2" bestFit="1" customWidth="1"/>
    <col min="10" max="10" width="15.5546875" style="2" bestFit="1" customWidth="1"/>
    <col min="11" max="11" width="16.33203125" style="2" bestFit="1" customWidth="1"/>
    <col min="12" max="12" width="26.44140625" style="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6"/>
      <c r="B2" s="17" t="s">
        <v>182</v>
      </c>
      <c r="C2" s="17" t="s">
        <v>183</v>
      </c>
      <c r="D2" s="17" t="s">
        <v>138</v>
      </c>
      <c r="E2" s="17" t="s">
        <v>184</v>
      </c>
      <c r="F2" s="25" t="s">
        <v>12</v>
      </c>
      <c r="G2" s="25" t="s">
        <v>12</v>
      </c>
      <c r="H2" s="25" t="s">
        <v>13</v>
      </c>
      <c r="I2" s="25">
        <v>2</v>
      </c>
      <c r="J2" s="27">
        <v>1</v>
      </c>
      <c r="K2" s="27">
        <v>401768</v>
      </c>
      <c r="L2" s="25">
        <v>1</v>
      </c>
    </row>
    <row r="3" spans="1:12">
      <c r="J3" s="3"/>
      <c r="K3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7" sqref="C7"/>
    </sheetView>
  </sheetViews>
  <sheetFormatPr defaultRowHeight="14.4"/>
  <cols>
    <col min="1" max="1" width="20.88671875" bestFit="1" customWidth="1"/>
    <col min="2" max="2" width="26.5546875" bestFit="1" customWidth="1"/>
    <col min="3" max="3" width="24" bestFit="1" customWidth="1"/>
  </cols>
  <sheetData>
    <row r="1" spans="1:10">
      <c r="A1" s="6" t="s">
        <v>89</v>
      </c>
      <c r="B1" s="6" t="s">
        <v>90</v>
      </c>
      <c r="C1" s="6" t="s">
        <v>91</v>
      </c>
      <c r="D1" s="6" t="s">
        <v>92</v>
      </c>
      <c r="H1" s="9"/>
      <c r="I1" s="9"/>
      <c r="J1" s="9"/>
    </row>
    <row r="2" spans="1:10">
      <c r="A2" s="44">
        <v>5080</v>
      </c>
      <c r="B2" s="44" t="s">
        <v>93</v>
      </c>
      <c r="C2" s="44" t="s">
        <v>163</v>
      </c>
      <c r="D2" s="44" t="s">
        <v>199</v>
      </c>
      <c r="H2" s="9"/>
      <c r="I2" s="9"/>
      <c r="J2" s="9"/>
    </row>
    <row r="3" spans="1:10">
      <c r="A3" s="44">
        <v>5080</v>
      </c>
      <c r="B3" s="44" t="s">
        <v>94</v>
      </c>
      <c r="C3" s="44" t="s">
        <v>182</v>
      </c>
      <c r="D3" s="44" t="s">
        <v>199</v>
      </c>
      <c r="H3" s="9"/>
      <c r="I3" s="9"/>
      <c r="J3" s="9"/>
    </row>
    <row r="4" spans="1:10">
      <c r="A4" s="44">
        <v>5080</v>
      </c>
      <c r="B4" s="44" t="s">
        <v>95</v>
      </c>
      <c r="C4" s="44" t="s">
        <v>183</v>
      </c>
      <c r="D4" s="44" t="s">
        <v>199</v>
      </c>
      <c r="H4" s="9"/>
      <c r="I4" s="9"/>
      <c r="J4" s="9"/>
    </row>
    <row r="5" spans="1:10">
      <c r="A5" s="44">
        <v>5081</v>
      </c>
      <c r="B5" s="44" t="s">
        <v>93</v>
      </c>
      <c r="C5" s="44" t="s">
        <v>163</v>
      </c>
      <c r="D5" s="44" t="s">
        <v>200</v>
      </c>
      <c r="H5" s="9" t="str">
        <f>IFERROR([1]!Table_ExternalData_15[[#This Row],[Abbrev_Name]], "")</f>
        <v/>
      </c>
      <c r="I5" s="9" t="str">
        <f>IFERROR([1]!Table_ExternalData_15[[#This Row],[AgentDeskSettingsID]], "")</f>
        <v/>
      </c>
      <c r="J5" s="9" t="str">
        <f>IFERROR([1]!Table_ExternalData_15[[#This Row],[Added]], "")</f>
        <v/>
      </c>
    </row>
    <row r="6" spans="1:10">
      <c r="A6" s="44">
        <v>5081</v>
      </c>
      <c r="B6" s="44" t="s">
        <v>94</v>
      </c>
      <c r="C6" s="44" t="s">
        <v>182</v>
      </c>
      <c r="D6" s="44" t="s">
        <v>200</v>
      </c>
      <c r="H6" s="9" t="str">
        <f>IFERROR([1]!Table_ExternalData_15[[#This Row],[Abbrev_Name]], "")</f>
        <v/>
      </c>
      <c r="I6" s="9" t="str">
        <f>IFERROR([1]!Table_ExternalData_15[[#This Row],[AgentDeskSettingsID]], "")</f>
        <v/>
      </c>
      <c r="J6" s="9" t="str">
        <f>IFERROR([1]!Table_ExternalData_15[[#This Row],[Added]], "")</f>
        <v/>
      </c>
    </row>
    <row r="7" spans="1:10">
      <c r="A7" s="44">
        <v>5081</v>
      </c>
      <c r="B7" s="44" t="s">
        <v>95</v>
      </c>
      <c r="C7" s="44" t="s">
        <v>183</v>
      </c>
      <c r="D7" s="44" t="s">
        <v>200</v>
      </c>
      <c r="H7" s="9" t="str">
        <f>IFERROR([1]!Table_ExternalData_15[[#This Row],[Abbrev_Name]], "")</f>
        <v/>
      </c>
      <c r="I7" s="9" t="str">
        <f>IFERROR([1]!Table_ExternalData_15[[#This Row],[AgentDeskSettingsID]], "")</f>
        <v/>
      </c>
      <c r="J7" s="9" t="str">
        <f>IFERROR([1]!Table_ExternalData_15[[#This Row],[Added]], "")</f>
        <v/>
      </c>
    </row>
    <row r="8" spans="1:10">
      <c r="A8" s="44"/>
      <c r="B8" s="44"/>
      <c r="C8" s="44"/>
      <c r="D8" s="44"/>
    </row>
    <row r="9" spans="1:10">
      <c r="A9" s="44"/>
      <c r="B9" s="44"/>
      <c r="C9" s="44"/>
      <c r="D9" s="44"/>
    </row>
    <row r="10" spans="1:10">
      <c r="A10" s="44"/>
      <c r="B10" s="44"/>
      <c r="C10" s="44"/>
      <c r="D10" s="44"/>
    </row>
    <row r="11" spans="1:10">
      <c r="A11" s="44"/>
      <c r="B11" s="44"/>
      <c r="C11" s="44"/>
      <c r="D11" s="44"/>
    </row>
    <row r="12" spans="1:10">
      <c r="A12" s="44"/>
      <c r="B12" s="44"/>
      <c r="C12" s="44"/>
      <c r="D12" s="44"/>
    </row>
    <row r="13" spans="1:10">
      <c r="A13" s="44"/>
      <c r="B13" s="44"/>
      <c r="C13" s="44"/>
      <c r="D13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2" workbookViewId="0">
      <selection activeCell="A2" sqref="A2:XFD31"/>
    </sheetView>
  </sheetViews>
  <sheetFormatPr defaultRowHeight="14.4"/>
  <cols>
    <col min="9" max="9" width="15" bestFit="1" customWidth="1"/>
    <col min="10" max="10" width="15.77734375" bestFit="1" customWidth="1"/>
  </cols>
  <sheetData>
    <row r="1" spans="1:10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9</v>
      </c>
      <c r="J1" t="s">
        <v>10</v>
      </c>
    </row>
    <row r="2" spans="1:10" s="40" customFormat="1">
      <c r="A2" s="15">
        <v>89</v>
      </c>
      <c r="B2" s="40" t="s">
        <v>63</v>
      </c>
      <c r="C2" s="40" t="s">
        <v>63</v>
      </c>
      <c r="D2" s="40" t="s">
        <v>104</v>
      </c>
      <c r="E2" s="40" t="s">
        <v>105</v>
      </c>
      <c r="F2" s="40" t="s">
        <v>105</v>
      </c>
      <c r="G2" s="40" t="s">
        <v>105</v>
      </c>
      <c r="H2" s="40" t="s">
        <v>106</v>
      </c>
      <c r="I2" s="14">
        <v>1</v>
      </c>
      <c r="J2" s="14">
        <v>401768</v>
      </c>
    </row>
    <row r="3" spans="1:10" s="40" customFormat="1">
      <c r="A3" s="15">
        <v>83</v>
      </c>
      <c r="B3" s="40" t="s">
        <v>56</v>
      </c>
      <c r="C3" s="40" t="s">
        <v>56</v>
      </c>
      <c r="D3" s="40" t="s">
        <v>107</v>
      </c>
      <c r="E3" s="40" t="s">
        <v>105</v>
      </c>
      <c r="F3" s="40" t="s">
        <v>106</v>
      </c>
      <c r="G3" s="40" t="s">
        <v>106</v>
      </c>
      <c r="H3" s="40" t="s">
        <v>106</v>
      </c>
      <c r="I3" s="14">
        <v>1</v>
      </c>
      <c r="J3" s="14">
        <v>401768</v>
      </c>
    </row>
    <row r="4" spans="1:10" s="40" customFormat="1">
      <c r="A4" s="15">
        <v>6</v>
      </c>
      <c r="B4" s="40" t="s">
        <v>48</v>
      </c>
      <c r="C4" s="40" t="s">
        <v>48</v>
      </c>
      <c r="D4" s="40" t="s">
        <v>108</v>
      </c>
      <c r="E4" s="40" t="s">
        <v>105</v>
      </c>
      <c r="F4" s="40" t="s">
        <v>106</v>
      </c>
      <c r="G4" s="40" t="s">
        <v>106</v>
      </c>
      <c r="H4" s="40" t="s">
        <v>106</v>
      </c>
      <c r="I4" s="14">
        <v>1</v>
      </c>
      <c r="J4" s="14">
        <v>401768</v>
      </c>
    </row>
    <row r="5" spans="1:10" s="40" customFormat="1">
      <c r="A5" s="15">
        <v>84</v>
      </c>
      <c r="B5" s="40" t="s">
        <v>57</v>
      </c>
      <c r="C5" s="40" t="s">
        <v>48</v>
      </c>
      <c r="D5" s="40" t="s">
        <v>108</v>
      </c>
      <c r="E5" s="40" t="s">
        <v>105</v>
      </c>
      <c r="F5" s="40" t="s">
        <v>106</v>
      </c>
      <c r="G5" s="40" t="s">
        <v>106</v>
      </c>
      <c r="H5" s="40" t="s">
        <v>106</v>
      </c>
      <c r="I5" s="14">
        <v>1</v>
      </c>
      <c r="J5" s="14">
        <v>401768</v>
      </c>
    </row>
    <row r="6" spans="1:10" s="40" customFormat="1">
      <c r="A6" s="15">
        <v>101</v>
      </c>
      <c r="B6" s="40" t="s">
        <v>67</v>
      </c>
      <c r="C6" s="40" t="s">
        <v>67</v>
      </c>
      <c r="D6" s="40" t="s">
        <v>107</v>
      </c>
      <c r="E6" s="40" t="s">
        <v>105</v>
      </c>
      <c r="F6" s="40" t="s">
        <v>106</v>
      </c>
      <c r="G6" s="40" t="s">
        <v>106</v>
      </c>
      <c r="H6" s="40" t="s">
        <v>106</v>
      </c>
      <c r="I6" s="14">
        <v>1</v>
      </c>
      <c r="J6" s="14">
        <v>401768</v>
      </c>
    </row>
    <row r="7" spans="1:10" s="40" customFormat="1">
      <c r="A7" s="15">
        <v>67</v>
      </c>
      <c r="B7" s="40" t="s">
        <v>60</v>
      </c>
      <c r="C7" s="40" t="s">
        <v>60</v>
      </c>
      <c r="D7" s="40" t="s">
        <v>53</v>
      </c>
      <c r="E7" s="40" t="s">
        <v>105</v>
      </c>
      <c r="F7" s="40" t="s">
        <v>106</v>
      </c>
      <c r="G7" s="40" t="s">
        <v>106</v>
      </c>
      <c r="H7" s="40" t="s">
        <v>106</v>
      </c>
      <c r="I7" s="14">
        <v>1</v>
      </c>
      <c r="J7" s="14">
        <v>401768</v>
      </c>
    </row>
    <row r="8" spans="1:10" s="40" customFormat="1">
      <c r="A8" s="15">
        <v>102</v>
      </c>
      <c r="B8" s="40" t="s">
        <v>68</v>
      </c>
      <c r="C8" s="40" t="s">
        <v>68</v>
      </c>
      <c r="D8" s="40" t="s">
        <v>107</v>
      </c>
      <c r="E8" s="40" t="s">
        <v>105</v>
      </c>
      <c r="F8" s="40" t="s">
        <v>106</v>
      </c>
      <c r="G8" s="40" t="s">
        <v>106</v>
      </c>
      <c r="H8" s="40" t="s">
        <v>106</v>
      </c>
      <c r="I8" s="14">
        <v>1</v>
      </c>
      <c r="J8" s="14">
        <v>401768</v>
      </c>
    </row>
    <row r="9" spans="1:10" s="40" customFormat="1">
      <c r="A9" s="15">
        <v>88</v>
      </c>
      <c r="B9" s="40" t="s">
        <v>62</v>
      </c>
      <c r="C9" s="40" t="s">
        <v>62</v>
      </c>
      <c r="D9" s="40" t="s">
        <v>107</v>
      </c>
      <c r="E9" s="40" t="s">
        <v>105</v>
      </c>
      <c r="F9" s="40" t="s">
        <v>106</v>
      </c>
      <c r="G9" s="40" t="s">
        <v>106</v>
      </c>
      <c r="H9" s="40" t="s">
        <v>106</v>
      </c>
      <c r="I9" s="14">
        <v>1</v>
      </c>
      <c r="J9" s="14">
        <v>401768</v>
      </c>
    </row>
    <row r="10" spans="1:10" s="40" customFormat="1">
      <c r="A10" s="15">
        <v>87</v>
      </c>
      <c r="B10" s="40" t="s">
        <v>61</v>
      </c>
      <c r="C10" s="40" t="s">
        <v>61</v>
      </c>
      <c r="D10" s="40" t="s">
        <v>107</v>
      </c>
      <c r="E10" s="40" t="s">
        <v>105</v>
      </c>
      <c r="F10" s="40" t="s">
        <v>106</v>
      </c>
      <c r="G10" s="40" t="s">
        <v>106</v>
      </c>
      <c r="H10" s="40" t="s">
        <v>106</v>
      </c>
      <c r="I10" s="14">
        <v>1</v>
      </c>
      <c r="J10" s="14">
        <v>401768</v>
      </c>
    </row>
    <row r="11" spans="1:10" s="40" customFormat="1">
      <c r="A11" s="15">
        <v>81</v>
      </c>
      <c r="B11" s="40" t="s">
        <v>50</v>
      </c>
      <c r="C11" s="40" t="s">
        <v>50</v>
      </c>
      <c r="D11" s="40" t="s">
        <v>107</v>
      </c>
      <c r="E11" s="40" t="s">
        <v>106</v>
      </c>
      <c r="F11" s="40" t="s">
        <v>106</v>
      </c>
      <c r="G11" s="40" t="s">
        <v>106</v>
      </c>
      <c r="H11" s="40" t="s">
        <v>106</v>
      </c>
      <c r="I11" s="14">
        <v>1</v>
      </c>
      <c r="J11" s="14">
        <v>401768</v>
      </c>
    </row>
    <row r="12" spans="1:10" s="40" customFormat="1">
      <c r="A12" s="15">
        <v>85</v>
      </c>
      <c r="B12" s="40" t="s">
        <v>58</v>
      </c>
      <c r="C12" s="40" t="s">
        <v>58</v>
      </c>
      <c r="D12" s="40" t="s">
        <v>107</v>
      </c>
      <c r="E12" s="40" t="s">
        <v>105</v>
      </c>
      <c r="F12" s="40" t="s">
        <v>106</v>
      </c>
      <c r="G12" s="40" t="s">
        <v>106</v>
      </c>
      <c r="H12" s="40" t="s">
        <v>106</v>
      </c>
      <c r="I12" s="14">
        <v>1</v>
      </c>
      <c r="J12" s="14">
        <v>401768</v>
      </c>
    </row>
    <row r="13" spans="1:10" s="40" customFormat="1">
      <c r="A13" s="15">
        <v>3</v>
      </c>
      <c r="B13" s="40" t="s">
        <v>49</v>
      </c>
      <c r="C13" s="40" t="s">
        <v>49</v>
      </c>
      <c r="D13" s="40" t="s">
        <v>108</v>
      </c>
      <c r="E13" s="40" t="s">
        <v>106</v>
      </c>
      <c r="F13" s="40" t="s">
        <v>106</v>
      </c>
      <c r="G13" s="40">
        <v>0</v>
      </c>
      <c r="H13" s="40" t="s">
        <v>106</v>
      </c>
      <c r="I13" s="14">
        <v>1</v>
      </c>
      <c r="J13" s="14">
        <v>401768</v>
      </c>
    </row>
    <row r="14" spans="1:10" s="40" customFormat="1">
      <c r="A14" s="15">
        <v>14</v>
      </c>
      <c r="B14" s="40" t="s">
        <v>51</v>
      </c>
      <c r="C14" s="40" t="s">
        <v>51</v>
      </c>
      <c r="D14" s="40" t="s">
        <v>51</v>
      </c>
      <c r="E14" s="40" t="s">
        <v>105</v>
      </c>
      <c r="F14" s="40" t="s">
        <v>106</v>
      </c>
      <c r="G14" s="40" t="s">
        <v>106</v>
      </c>
      <c r="H14" s="40" t="s">
        <v>106</v>
      </c>
      <c r="I14" s="14">
        <v>1</v>
      </c>
      <c r="J14" s="14">
        <v>401768</v>
      </c>
    </row>
    <row r="15" spans="1:10" s="40" customFormat="1">
      <c r="A15" s="15">
        <v>103</v>
      </c>
      <c r="B15" s="40" t="s">
        <v>69</v>
      </c>
      <c r="C15" s="40" t="s">
        <v>69</v>
      </c>
      <c r="D15" s="40" t="s">
        <v>107</v>
      </c>
      <c r="E15" s="40" t="s">
        <v>105</v>
      </c>
      <c r="F15" s="40" t="s">
        <v>106</v>
      </c>
      <c r="G15" s="40" t="s">
        <v>106</v>
      </c>
      <c r="H15" s="40" t="s">
        <v>106</v>
      </c>
      <c r="I15" s="14">
        <v>1</v>
      </c>
      <c r="J15" s="14">
        <v>401768</v>
      </c>
    </row>
    <row r="16" spans="1:10" s="40" customFormat="1">
      <c r="A16" s="15">
        <v>92</v>
      </c>
      <c r="B16" s="40" t="s">
        <v>66</v>
      </c>
      <c r="C16" s="40" t="s">
        <v>66</v>
      </c>
      <c r="D16" s="40" t="s">
        <v>107</v>
      </c>
      <c r="E16" s="40" t="s">
        <v>105</v>
      </c>
      <c r="F16" s="40" t="s">
        <v>106</v>
      </c>
      <c r="G16" s="40" t="s">
        <v>106</v>
      </c>
      <c r="H16" s="40" t="s">
        <v>106</v>
      </c>
      <c r="I16" s="14">
        <v>1</v>
      </c>
      <c r="J16" s="14">
        <v>401768</v>
      </c>
    </row>
    <row r="17" spans="1:10" s="40" customFormat="1">
      <c r="A17" s="15">
        <v>41</v>
      </c>
      <c r="B17" s="40" t="s">
        <v>71</v>
      </c>
      <c r="C17" s="40" t="s">
        <v>71</v>
      </c>
      <c r="D17" s="40" t="s">
        <v>104</v>
      </c>
      <c r="E17" s="40" t="s">
        <v>105</v>
      </c>
      <c r="F17" s="40" t="s">
        <v>105</v>
      </c>
      <c r="G17" s="40" t="s">
        <v>105</v>
      </c>
      <c r="H17" s="40" t="s">
        <v>106</v>
      </c>
      <c r="I17" s="14">
        <v>1</v>
      </c>
      <c r="J17" s="14">
        <v>401768</v>
      </c>
    </row>
    <row r="18" spans="1:10" s="40" customFormat="1">
      <c r="A18" s="15">
        <v>12</v>
      </c>
      <c r="B18" s="40" t="s">
        <v>54</v>
      </c>
      <c r="C18" s="40" t="s">
        <v>54</v>
      </c>
      <c r="D18" s="40" t="s">
        <v>107</v>
      </c>
      <c r="E18" s="40" t="s">
        <v>105</v>
      </c>
      <c r="F18" s="40" t="s">
        <v>106</v>
      </c>
      <c r="G18" s="40" t="s">
        <v>106</v>
      </c>
      <c r="H18" s="40" t="s">
        <v>106</v>
      </c>
      <c r="I18" s="14">
        <v>1</v>
      </c>
      <c r="J18" s="14">
        <v>401768</v>
      </c>
    </row>
    <row r="19" spans="1:10" s="40" customFormat="1">
      <c r="A19" s="15">
        <v>86</v>
      </c>
      <c r="B19" s="40" t="s">
        <v>59</v>
      </c>
      <c r="C19" s="40" t="s">
        <v>59</v>
      </c>
      <c r="D19" s="40" t="s">
        <v>107</v>
      </c>
      <c r="E19" s="40" t="s">
        <v>105</v>
      </c>
      <c r="F19" s="40" t="s">
        <v>106</v>
      </c>
      <c r="G19" s="40" t="s">
        <v>106</v>
      </c>
      <c r="H19" s="40" t="s">
        <v>106</v>
      </c>
      <c r="I19" s="14">
        <v>1</v>
      </c>
      <c r="J19" s="14">
        <v>401768</v>
      </c>
    </row>
    <row r="20" spans="1:10" s="40" customFormat="1">
      <c r="A20" s="15">
        <v>91</v>
      </c>
      <c r="B20" s="40" t="s">
        <v>65</v>
      </c>
      <c r="C20" s="40" t="s">
        <v>109</v>
      </c>
      <c r="D20" s="40" t="s">
        <v>107</v>
      </c>
      <c r="E20" s="40" t="s">
        <v>105</v>
      </c>
      <c r="F20" s="40" t="s">
        <v>106</v>
      </c>
      <c r="G20" s="40" t="s">
        <v>106</v>
      </c>
      <c r="H20" s="40" t="s">
        <v>106</v>
      </c>
      <c r="I20" s="14">
        <v>1</v>
      </c>
      <c r="J20" s="14">
        <v>401768</v>
      </c>
    </row>
    <row r="21" spans="1:10" s="40" customFormat="1">
      <c r="A21" s="15">
        <v>82</v>
      </c>
      <c r="B21" s="40" t="s">
        <v>55</v>
      </c>
      <c r="C21" s="40" t="s">
        <v>55</v>
      </c>
      <c r="D21" s="40" t="s">
        <v>107</v>
      </c>
      <c r="E21" s="40" t="s">
        <v>105</v>
      </c>
      <c r="F21" s="40" t="s">
        <v>106</v>
      </c>
      <c r="G21" s="40" t="s">
        <v>106</v>
      </c>
      <c r="H21" s="40" t="s">
        <v>106</v>
      </c>
      <c r="I21" s="14">
        <v>1</v>
      </c>
      <c r="J21" s="14">
        <v>401768</v>
      </c>
    </row>
    <row r="22" spans="1:10" s="40" customFormat="1">
      <c r="A22" s="15">
        <v>121</v>
      </c>
      <c r="B22" s="40" t="s">
        <v>70</v>
      </c>
      <c r="C22" s="40" t="s">
        <v>70</v>
      </c>
      <c r="D22" s="40" t="s">
        <v>107</v>
      </c>
      <c r="E22" s="40" t="s">
        <v>105</v>
      </c>
      <c r="F22" s="40" t="s">
        <v>106</v>
      </c>
      <c r="G22" s="40" t="s">
        <v>106</v>
      </c>
      <c r="H22" s="40" t="s">
        <v>106</v>
      </c>
      <c r="I22" s="14">
        <v>1</v>
      </c>
      <c r="J22" s="14">
        <v>401768</v>
      </c>
    </row>
    <row r="23" spans="1:10" s="40" customFormat="1">
      <c r="A23" s="15">
        <v>13</v>
      </c>
      <c r="B23" s="40" t="s">
        <v>52</v>
      </c>
      <c r="C23" s="40" t="s">
        <v>110</v>
      </c>
      <c r="D23" s="40" t="s">
        <v>107</v>
      </c>
      <c r="E23" s="40" t="s">
        <v>105</v>
      </c>
      <c r="F23" s="40" t="s">
        <v>106</v>
      </c>
      <c r="G23" s="40" t="s">
        <v>106</v>
      </c>
      <c r="H23" s="40" t="s">
        <v>106</v>
      </c>
      <c r="I23" s="14">
        <v>1</v>
      </c>
      <c r="J23" s="14">
        <v>401768</v>
      </c>
    </row>
    <row r="24" spans="1:10" s="40" customFormat="1">
      <c r="A24" s="15">
        <v>4</v>
      </c>
      <c r="B24" s="40" t="s">
        <v>53</v>
      </c>
      <c r="C24" s="40" t="s">
        <v>53</v>
      </c>
      <c r="D24" s="40" t="s">
        <v>53</v>
      </c>
      <c r="E24" s="40" t="s">
        <v>105</v>
      </c>
      <c r="F24" s="40" t="s">
        <v>106</v>
      </c>
      <c r="G24" s="40" t="s">
        <v>106</v>
      </c>
      <c r="H24" s="40" t="s">
        <v>106</v>
      </c>
      <c r="I24" s="14">
        <v>1</v>
      </c>
      <c r="J24" s="14">
        <v>401768</v>
      </c>
    </row>
    <row r="25" spans="1:10" s="40" customFormat="1">
      <c r="A25" s="15">
        <v>90</v>
      </c>
      <c r="B25" s="40" t="s">
        <v>64</v>
      </c>
      <c r="C25" s="40" t="s">
        <v>111</v>
      </c>
      <c r="D25" s="40" t="s">
        <v>107</v>
      </c>
      <c r="E25" s="40" t="s">
        <v>105</v>
      </c>
      <c r="F25" s="40" t="s">
        <v>106</v>
      </c>
      <c r="G25" s="40" t="s">
        <v>106</v>
      </c>
      <c r="H25" s="40" t="s">
        <v>106</v>
      </c>
      <c r="I25" s="14">
        <v>1</v>
      </c>
      <c r="J25" s="14">
        <v>401768</v>
      </c>
    </row>
    <row r="26" spans="1:10" s="40" customFormat="1">
      <c r="B26" s="40" t="s">
        <v>72</v>
      </c>
      <c r="C26" s="40" t="s">
        <v>72</v>
      </c>
      <c r="D26" s="40" t="s">
        <v>107</v>
      </c>
      <c r="E26" s="38">
        <v>1</v>
      </c>
      <c r="F26" s="38">
        <v>0</v>
      </c>
      <c r="G26" s="38">
        <v>0</v>
      </c>
      <c r="H26" s="38">
        <v>0</v>
      </c>
      <c r="I26" s="14">
        <v>1</v>
      </c>
      <c r="J26" s="14">
        <v>401768</v>
      </c>
    </row>
    <row r="27" spans="1:10" s="40" customFormat="1">
      <c r="A27" s="44"/>
      <c r="B27" s="44" t="s">
        <v>73</v>
      </c>
      <c r="C27" s="44" t="s">
        <v>73</v>
      </c>
      <c r="D27" s="44" t="s">
        <v>108</v>
      </c>
      <c r="E27" s="44" t="s">
        <v>105</v>
      </c>
      <c r="F27" s="44" t="s">
        <v>106</v>
      </c>
      <c r="G27" s="44" t="s">
        <v>106</v>
      </c>
      <c r="H27" s="44" t="s">
        <v>106</v>
      </c>
      <c r="I27" s="14">
        <v>1</v>
      </c>
      <c r="J27" s="14">
        <v>401768</v>
      </c>
    </row>
    <row r="28" spans="1:10" s="40" customFormat="1">
      <c r="A28" s="44"/>
      <c r="B28" s="44" t="s">
        <v>74</v>
      </c>
      <c r="C28" s="44" t="s">
        <v>74</v>
      </c>
      <c r="D28" s="44" t="s">
        <v>104</v>
      </c>
      <c r="E28" s="44" t="s">
        <v>105</v>
      </c>
      <c r="F28" s="44" t="s">
        <v>105</v>
      </c>
      <c r="G28" s="44" t="s">
        <v>105</v>
      </c>
      <c r="H28" s="44" t="s">
        <v>106</v>
      </c>
      <c r="I28" s="14">
        <v>1</v>
      </c>
      <c r="J28" s="14">
        <v>401768</v>
      </c>
    </row>
    <row r="29" spans="1:10" s="40" customFormat="1">
      <c r="A29" s="44"/>
      <c r="B29" s="44" t="s">
        <v>75</v>
      </c>
      <c r="C29" s="44" t="s">
        <v>75</v>
      </c>
      <c r="D29" s="44" t="s">
        <v>104</v>
      </c>
      <c r="E29" s="44" t="s">
        <v>105</v>
      </c>
      <c r="F29" s="44" t="s">
        <v>105</v>
      </c>
      <c r="G29" s="44" t="s">
        <v>105</v>
      </c>
      <c r="H29" s="44" t="s">
        <v>106</v>
      </c>
      <c r="I29" s="14">
        <v>1</v>
      </c>
      <c r="J29" s="14">
        <v>401768</v>
      </c>
    </row>
    <row r="30" spans="1:10" s="40" customFormat="1">
      <c r="A30" s="44"/>
      <c r="B30" s="44" t="s">
        <v>76</v>
      </c>
      <c r="C30" s="44" t="s">
        <v>76</v>
      </c>
      <c r="D30" s="44" t="s">
        <v>108</v>
      </c>
      <c r="E30" s="44" t="s">
        <v>105</v>
      </c>
      <c r="F30" s="44" t="s">
        <v>106</v>
      </c>
      <c r="G30" s="44" t="s">
        <v>106</v>
      </c>
      <c r="H30" s="44" t="s">
        <v>106</v>
      </c>
      <c r="I30" s="14">
        <v>1</v>
      </c>
      <c r="J30" s="14">
        <v>401768</v>
      </c>
    </row>
    <row r="31" spans="1:10" s="40" customFormat="1">
      <c r="A31" s="44"/>
      <c r="B31" s="44" t="s">
        <v>77</v>
      </c>
      <c r="C31" s="44" t="s">
        <v>77</v>
      </c>
      <c r="D31" s="44" t="s">
        <v>51</v>
      </c>
      <c r="E31" s="44" t="s">
        <v>105</v>
      </c>
      <c r="F31" s="44" t="s">
        <v>106</v>
      </c>
      <c r="G31" s="44" t="s">
        <v>106</v>
      </c>
      <c r="H31" s="44" t="s">
        <v>106</v>
      </c>
      <c r="I31" s="14">
        <v>1</v>
      </c>
      <c r="J31" s="14">
        <v>401768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:C3"/>
    </sheetView>
  </sheetViews>
  <sheetFormatPr defaultRowHeight="14.4"/>
  <cols>
    <col min="2" max="2" width="24.109375" customWidth="1"/>
  </cols>
  <sheetData>
    <row r="1" spans="1:7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</row>
    <row r="2" spans="1:7">
      <c r="B2" s="44" t="s">
        <v>184</v>
      </c>
      <c r="C2" s="44">
        <v>1</v>
      </c>
      <c r="D2" s="44">
        <v>141</v>
      </c>
      <c r="E2" s="44">
        <v>0</v>
      </c>
      <c r="F2" s="44">
        <v>0</v>
      </c>
      <c r="G2" s="44">
        <v>2</v>
      </c>
    </row>
    <row r="3" spans="1:7">
      <c r="B3" s="44"/>
      <c r="C3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</row>
    <row r="2" spans="1:9">
      <c r="G2" s="10"/>
      <c r="H2" s="10"/>
    </row>
    <row r="3" spans="1:9">
      <c r="G3" s="10"/>
      <c r="H3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4"/>
  <cols>
    <col min="1" max="1" width="31.77734375" bestFit="1" customWidth="1"/>
    <col min="2" max="2" width="40.44140625" bestFit="1" customWidth="1"/>
    <col min="3" max="3" width="15.44140625" bestFit="1" customWidth="1"/>
    <col min="4" max="4" width="81.109375" bestFit="1" customWidth="1"/>
  </cols>
  <sheetData>
    <row r="1" spans="1:4">
      <c r="A1" s="6" t="s">
        <v>92</v>
      </c>
      <c r="B1" s="6" t="s">
        <v>128</v>
      </c>
      <c r="C1" s="6" t="s">
        <v>129</v>
      </c>
      <c r="D1" s="6" t="s">
        <v>130</v>
      </c>
    </row>
    <row r="2" spans="1:4">
      <c r="A2" s="40" t="s">
        <v>131</v>
      </c>
      <c r="B2" s="40" t="s">
        <v>84</v>
      </c>
      <c r="C2" s="40" t="s">
        <v>183</v>
      </c>
      <c r="D2" s="40" t="s">
        <v>84</v>
      </c>
    </row>
    <row r="3" spans="1:4">
      <c r="A3" s="40" t="s">
        <v>132</v>
      </c>
      <c r="B3" s="40" t="s">
        <v>133</v>
      </c>
      <c r="C3" s="40" t="s">
        <v>132</v>
      </c>
      <c r="D3" s="50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7" sqref="A27:XFD32"/>
    </sheetView>
  </sheetViews>
  <sheetFormatPr defaultRowHeight="14.4"/>
  <cols>
    <col min="1" max="1" width="57.77734375" bestFit="1" customWidth="1"/>
    <col min="2" max="2" width="10.21875" bestFit="1" customWidth="1"/>
  </cols>
  <sheetData>
    <row r="1" spans="1:2">
      <c r="A1" s="11" t="s">
        <v>134</v>
      </c>
      <c r="B1" s="24" t="s">
        <v>182</v>
      </c>
    </row>
    <row r="2" spans="1:2" s="40" customFormat="1">
      <c r="A2" s="47" t="s">
        <v>202</v>
      </c>
      <c r="B2" s="24" t="s">
        <v>183</v>
      </c>
    </row>
    <row r="3" spans="1:2">
      <c r="A3" s="23" t="s">
        <v>135</v>
      </c>
      <c r="B3" s="23" t="s">
        <v>136</v>
      </c>
    </row>
    <row r="4" spans="1:2" s="16" customFormat="1">
      <c r="A4" s="45" t="s">
        <v>139</v>
      </c>
      <c r="B4" s="45" t="s">
        <v>140</v>
      </c>
    </row>
    <row r="5" spans="1:2">
      <c r="A5" s="45" t="s">
        <v>141</v>
      </c>
      <c r="B5" s="45" t="s">
        <v>140</v>
      </c>
    </row>
    <row r="6" spans="1:2">
      <c r="A6" s="45" t="s">
        <v>142</v>
      </c>
      <c r="B6" s="45" t="s">
        <v>140</v>
      </c>
    </row>
    <row r="7" spans="1:2">
      <c r="A7" s="45" t="s">
        <v>143</v>
      </c>
      <c r="B7" s="45" t="s">
        <v>140</v>
      </c>
    </row>
    <row r="8" spans="1:2">
      <c r="A8" s="45" t="s">
        <v>144</v>
      </c>
      <c r="B8" s="45" t="s">
        <v>140</v>
      </c>
    </row>
    <row r="9" spans="1:2">
      <c r="A9" s="45" t="s">
        <v>145</v>
      </c>
      <c r="B9" s="45" t="s">
        <v>140</v>
      </c>
    </row>
    <row r="10" spans="1:2">
      <c r="A10" s="45" t="s">
        <v>146</v>
      </c>
      <c r="B10" s="45" t="s">
        <v>140</v>
      </c>
    </row>
    <row r="11" spans="1:2">
      <c r="A11" s="45" t="s">
        <v>147</v>
      </c>
      <c r="B11" s="45" t="s">
        <v>140</v>
      </c>
    </row>
    <row r="12" spans="1:2">
      <c r="A12" s="45" t="s">
        <v>151</v>
      </c>
      <c r="B12" s="45" t="s">
        <v>140</v>
      </c>
    </row>
    <row r="13" spans="1:2">
      <c r="A13" s="45" t="s">
        <v>154</v>
      </c>
      <c r="B13" s="45" t="s">
        <v>140</v>
      </c>
    </row>
    <row r="14" spans="1:2">
      <c r="A14" s="23" t="s">
        <v>137</v>
      </c>
      <c r="B14" s="23" t="s">
        <v>136</v>
      </c>
    </row>
    <row r="15" spans="1:2">
      <c r="A15" s="48" t="s">
        <v>139</v>
      </c>
      <c r="B15" s="46" t="s">
        <v>140</v>
      </c>
    </row>
    <row r="16" spans="1:2">
      <c r="A16" s="49" t="s">
        <v>155</v>
      </c>
      <c r="B16" s="46" t="s">
        <v>140</v>
      </c>
    </row>
    <row r="17" spans="1:2">
      <c r="A17" s="49" t="s">
        <v>156</v>
      </c>
      <c r="B17" s="46" t="s">
        <v>140</v>
      </c>
    </row>
    <row r="18" spans="1:2">
      <c r="A18" s="48" t="s">
        <v>157</v>
      </c>
      <c r="B18" s="46" t="s">
        <v>140</v>
      </c>
    </row>
    <row r="19" spans="1:2">
      <c r="A19" s="45" t="s">
        <v>144</v>
      </c>
      <c r="B19" s="46" t="s">
        <v>140</v>
      </c>
    </row>
    <row r="20" spans="1:2">
      <c r="A20" s="48" t="s">
        <v>145</v>
      </c>
      <c r="B20" s="46" t="s">
        <v>140</v>
      </c>
    </row>
    <row r="21" spans="1:2">
      <c r="A21" s="48" t="s">
        <v>158</v>
      </c>
      <c r="B21" s="46" t="s">
        <v>140</v>
      </c>
    </row>
    <row r="22" spans="1:2">
      <c r="A22" s="48" t="s">
        <v>159</v>
      </c>
      <c r="B22" s="46" t="s">
        <v>140</v>
      </c>
    </row>
    <row r="23" spans="1:2">
      <c r="A23" s="48" t="s">
        <v>160</v>
      </c>
      <c r="B23" s="46" t="s">
        <v>140</v>
      </c>
    </row>
    <row r="24" spans="1:2">
      <c r="A24" s="48" t="s">
        <v>161</v>
      </c>
      <c r="B24" s="46" t="s">
        <v>140</v>
      </c>
    </row>
    <row r="25" spans="1:2">
      <c r="A25" s="48" t="s">
        <v>162</v>
      </c>
      <c r="B25" s="46" t="s">
        <v>140</v>
      </c>
    </row>
    <row r="27" spans="1:2" s="40" customFormat="1">
      <c r="A27" s="51" t="s">
        <v>203</v>
      </c>
      <c r="B27" s="52" t="s">
        <v>204</v>
      </c>
    </row>
    <row r="28" spans="1:2" s="40" customFormat="1">
      <c r="A28" s="53" t="s">
        <v>148</v>
      </c>
      <c r="B28" s="40" t="s">
        <v>205</v>
      </c>
    </row>
    <row r="29" spans="1:2" s="40" customFormat="1">
      <c r="A29" s="40" t="s">
        <v>149</v>
      </c>
      <c r="B29" s="40" t="s">
        <v>206</v>
      </c>
    </row>
    <row r="30" spans="1:2" s="40" customFormat="1">
      <c r="A30" s="40" t="s">
        <v>150</v>
      </c>
      <c r="B30" s="40" t="s">
        <v>207</v>
      </c>
    </row>
    <row r="31" spans="1:2" s="40" customFormat="1">
      <c r="A31" s="40" t="s">
        <v>152</v>
      </c>
      <c r="B31" s="40" t="s">
        <v>207</v>
      </c>
    </row>
    <row r="32" spans="1:2" s="40" customFormat="1">
      <c r="A32" s="40" t="s">
        <v>153</v>
      </c>
      <c r="B32" s="40" t="s">
        <v>208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:D2"/>
    </sheetView>
  </sheetViews>
  <sheetFormatPr defaultRowHeight="14.4"/>
  <sheetData>
    <row r="1" spans="1:7">
      <c r="A1" s="41" t="s">
        <v>179</v>
      </c>
      <c r="B1" s="43" t="s">
        <v>180</v>
      </c>
      <c r="C1" s="42" t="s">
        <v>1</v>
      </c>
      <c r="D1" s="42" t="s">
        <v>2</v>
      </c>
      <c r="E1" s="41" t="s">
        <v>31</v>
      </c>
      <c r="F1" s="41" t="s">
        <v>32</v>
      </c>
      <c r="G1" s="41" t="s">
        <v>22</v>
      </c>
    </row>
    <row r="2" spans="1:7">
      <c r="A2" s="40"/>
      <c r="B2" s="40"/>
      <c r="C2" s="40"/>
      <c r="D2" s="40"/>
      <c r="E2" s="40"/>
      <c r="F2" s="40"/>
      <c r="G2" s="40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:C2"/>
    </sheetView>
  </sheetViews>
  <sheetFormatPr defaultRowHeight="14.4"/>
  <sheetData>
    <row r="1" spans="1:3">
      <c r="A1" s="42" t="s">
        <v>181</v>
      </c>
      <c r="B1" s="41" t="s">
        <v>1</v>
      </c>
      <c r="C1" s="41" t="s">
        <v>2</v>
      </c>
    </row>
    <row r="2" spans="1:3">
      <c r="A2" s="40"/>
      <c r="B2" s="40" t="str">
        <f>[2]Projects!B2</f>
        <v>VA EB</v>
      </c>
      <c r="C2" s="40" t="str">
        <f>[2]Projects!C2</f>
        <v>CCC PLUS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workbookViewId="0">
      <selection activeCell="B7" sqref="B7"/>
    </sheetView>
  </sheetViews>
  <sheetFormatPr defaultRowHeight="14.4"/>
  <cols>
    <col min="2" max="2" width="28.88671875" bestFit="1" customWidth="1"/>
    <col min="3" max="3" width="21.44140625" bestFit="1" customWidth="1"/>
    <col min="4" max="4" width="29.88671875" customWidth="1"/>
    <col min="8" max="8" width="14.77734375" bestFit="1" customWidth="1"/>
    <col min="12" max="12" width="17.33203125" bestFit="1" customWidth="1"/>
    <col min="17" max="17" width="15.77734375" bestFit="1" customWidth="1"/>
  </cols>
  <sheetData>
    <row r="1" spans="1:18">
      <c r="A1" s="4" t="s">
        <v>14</v>
      </c>
      <c r="B1" s="4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4" t="s">
        <v>20</v>
      </c>
      <c r="H1" s="4" t="s">
        <v>1</v>
      </c>
      <c r="I1" s="4" t="s">
        <v>2</v>
      </c>
      <c r="J1" s="4" t="s">
        <v>21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9</v>
      </c>
      <c r="Q1" s="5" t="s">
        <v>10</v>
      </c>
      <c r="R1" s="5" t="s">
        <v>22</v>
      </c>
    </row>
    <row r="2" spans="1:18">
      <c r="A2" s="39">
        <v>6601</v>
      </c>
      <c r="B2" s="39" t="s">
        <v>189</v>
      </c>
      <c r="C2" s="38" t="s">
        <v>185</v>
      </c>
      <c r="E2" s="39">
        <v>30</v>
      </c>
      <c r="F2" s="39">
        <v>15</v>
      </c>
      <c r="G2" t="s">
        <v>209</v>
      </c>
      <c r="H2" t="s">
        <v>182</v>
      </c>
      <c r="I2" t="s">
        <v>183</v>
      </c>
      <c r="J2" t="s">
        <v>163</v>
      </c>
      <c r="K2" t="s">
        <v>138</v>
      </c>
      <c r="L2" t="s">
        <v>184</v>
      </c>
      <c r="M2" s="38" t="s">
        <v>12</v>
      </c>
      <c r="N2" s="38" t="s">
        <v>12</v>
      </c>
      <c r="O2" s="38" t="s">
        <v>13</v>
      </c>
      <c r="P2" s="28">
        <v>1</v>
      </c>
      <c r="Q2" s="28">
        <v>401768</v>
      </c>
      <c r="R2" s="38" t="s">
        <v>23</v>
      </c>
    </row>
    <row r="3" spans="1:18">
      <c r="A3" s="39">
        <v>6602</v>
      </c>
      <c r="B3" s="39" t="s">
        <v>210</v>
      </c>
      <c r="C3" s="38" t="s">
        <v>186</v>
      </c>
      <c r="E3" s="39">
        <v>30</v>
      </c>
      <c r="F3" s="39">
        <v>15</v>
      </c>
      <c r="G3" s="40" t="s">
        <v>209</v>
      </c>
      <c r="H3" s="40" t="s">
        <v>182</v>
      </c>
      <c r="I3" s="40" t="s">
        <v>183</v>
      </c>
      <c r="J3" s="40" t="s">
        <v>163</v>
      </c>
      <c r="K3" s="40" t="s">
        <v>138</v>
      </c>
      <c r="L3" s="40" t="s">
        <v>184</v>
      </c>
      <c r="M3" s="38" t="s">
        <v>12</v>
      </c>
      <c r="N3" s="38" t="s">
        <v>12</v>
      </c>
      <c r="O3" s="38" t="s">
        <v>13</v>
      </c>
      <c r="P3" s="28">
        <v>1</v>
      </c>
      <c r="Q3" s="28">
        <v>401768</v>
      </c>
      <c r="R3" s="38" t="s">
        <v>23</v>
      </c>
    </row>
    <row r="4" spans="1:18">
      <c r="A4" s="39">
        <v>6603</v>
      </c>
      <c r="B4" s="39" t="s">
        <v>190</v>
      </c>
      <c r="C4" s="38" t="s">
        <v>187</v>
      </c>
      <c r="E4" s="39">
        <v>30</v>
      </c>
      <c r="F4" s="39">
        <v>15</v>
      </c>
      <c r="G4" s="40" t="s">
        <v>209</v>
      </c>
      <c r="H4" s="40" t="s">
        <v>182</v>
      </c>
      <c r="I4" s="40" t="s">
        <v>183</v>
      </c>
      <c r="J4" s="40" t="s">
        <v>163</v>
      </c>
      <c r="K4" s="40" t="s">
        <v>138</v>
      </c>
      <c r="L4" s="40" t="s">
        <v>184</v>
      </c>
      <c r="M4" s="38" t="s">
        <v>12</v>
      </c>
      <c r="N4" s="38" t="s">
        <v>12</v>
      </c>
      <c r="O4" s="38" t="s">
        <v>13</v>
      </c>
      <c r="P4" s="28">
        <v>1</v>
      </c>
      <c r="Q4" s="28">
        <v>401768</v>
      </c>
      <c r="R4" s="38" t="s">
        <v>23</v>
      </c>
    </row>
    <row r="5" spans="1:18">
      <c r="A5" s="39">
        <v>6604</v>
      </c>
      <c r="B5" s="39" t="s">
        <v>191</v>
      </c>
      <c r="C5" s="38" t="s">
        <v>188</v>
      </c>
      <c r="E5" s="39">
        <v>30</v>
      </c>
      <c r="F5" s="39">
        <v>15</v>
      </c>
      <c r="G5" s="40" t="s">
        <v>209</v>
      </c>
      <c r="H5" s="40" t="s">
        <v>182</v>
      </c>
      <c r="I5" s="40" t="s">
        <v>183</v>
      </c>
      <c r="J5" s="40" t="s">
        <v>163</v>
      </c>
      <c r="K5" s="40" t="s">
        <v>138</v>
      </c>
      <c r="L5" s="40" t="s">
        <v>184</v>
      </c>
      <c r="M5" s="38" t="s">
        <v>12</v>
      </c>
      <c r="N5" s="38" t="s">
        <v>12</v>
      </c>
      <c r="O5" s="38" t="s">
        <v>13</v>
      </c>
      <c r="P5" s="28">
        <v>1</v>
      </c>
      <c r="Q5" s="28">
        <v>401768</v>
      </c>
      <c r="R5" s="38" t="s">
        <v>23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3" sqref="C13"/>
    </sheetView>
  </sheetViews>
  <sheetFormatPr defaultRowHeight="14.4"/>
  <cols>
    <col min="1" max="1" width="9.88671875" bestFit="1" customWidth="1"/>
    <col min="2" max="2" width="27" bestFit="1" customWidth="1"/>
    <col min="3" max="3" width="44.88671875" bestFit="1" customWidth="1"/>
    <col min="4" max="4" width="25.109375" bestFit="1" customWidth="1"/>
  </cols>
  <sheetData>
    <row r="1" spans="1:6">
      <c r="A1" s="6" t="s">
        <v>25</v>
      </c>
      <c r="B1" s="6" t="s">
        <v>26</v>
      </c>
      <c r="C1" s="6" t="s">
        <v>27</v>
      </c>
      <c r="D1" s="6" t="s">
        <v>28</v>
      </c>
      <c r="F1" s="6"/>
    </row>
    <row r="2" spans="1:6">
      <c r="A2" s="30"/>
      <c r="B2" s="30"/>
      <c r="C2" s="31"/>
      <c r="D2" s="29"/>
    </row>
    <row r="3" spans="1:6">
      <c r="A3" s="30"/>
      <c r="B3" s="30"/>
      <c r="C3" s="31"/>
      <c r="D3" s="29"/>
    </row>
    <row r="4" spans="1:6">
      <c r="A4" s="30"/>
      <c r="B4" s="30"/>
      <c r="C4" s="31"/>
      <c r="D4" s="29"/>
    </row>
    <row r="5" spans="1:6">
      <c r="A5" s="30"/>
      <c r="B5" s="30"/>
      <c r="C5" s="31"/>
      <c r="D5" s="29"/>
    </row>
    <row r="6" spans="1:6">
      <c r="A6" s="30"/>
      <c r="B6" s="30"/>
      <c r="C6" s="31"/>
      <c r="D6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3" sqref="G3"/>
    </sheetView>
  </sheetViews>
  <sheetFormatPr defaultRowHeight="14.4"/>
  <cols>
    <col min="2" max="2" width="29.21875" bestFit="1" customWidth="1"/>
    <col min="3" max="3" width="14.77734375" bestFit="1" customWidth="1"/>
    <col min="4" max="4" width="20.88671875" bestFit="1" customWidth="1"/>
    <col min="5" max="5" width="21.88671875" bestFit="1" customWidth="1"/>
    <col min="6" max="6" width="23.44140625" bestFit="1" customWidth="1"/>
    <col min="7" max="7" width="20.88671875" bestFit="1" customWidth="1"/>
  </cols>
  <sheetData>
    <row r="1" spans="1:9">
      <c r="A1" s="4" t="s">
        <v>29</v>
      </c>
      <c r="B1" s="4" t="s">
        <v>30</v>
      </c>
      <c r="C1" s="4" t="s">
        <v>1</v>
      </c>
      <c r="D1" s="4" t="s">
        <v>2</v>
      </c>
      <c r="E1" s="5" t="s">
        <v>31</v>
      </c>
      <c r="F1" s="5" t="s">
        <v>32</v>
      </c>
      <c r="G1" s="5" t="s">
        <v>22</v>
      </c>
      <c r="I1" s="7"/>
    </row>
    <row r="2" spans="1:9">
      <c r="A2" s="18">
        <v>5210</v>
      </c>
      <c r="B2" s="18" t="s">
        <v>192</v>
      </c>
      <c r="C2" s="19" t="s">
        <v>182</v>
      </c>
      <c r="D2" s="20" t="s">
        <v>183</v>
      </c>
      <c r="E2" s="19" t="s">
        <v>164</v>
      </c>
      <c r="F2" s="38" t="s">
        <v>165</v>
      </c>
      <c r="G2" s="19" t="s">
        <v>166</v>
      </c>
    </row>
    <row r="3" spans="1:9">
      <c r="A3" s="18">
        <v>5211</v>
      </c>
      <c r="B3" s="40" t="s">
        <v>192</v>
      </c>
      <c r="C3" s="19" t="s">
        <v>182</v>
      </c>
      <c r="D3" s="39" t="s">
        <v>183</v>
      </c>
      <c r="E3" s="38" t="s">
        <v>164</v>
      </c>
      <c r="F3" s="38" t="s">
        <v>165</v>
      </c>
      <c r="G3" s="38" t="s">
        <v>166</v>
      </c>
    </row>
    <row r="4" spans="1:9">
      <c r="A4" s="18"/>
      <c r="B4" s="18"/>
      <c r="C4" s="19"/>
      <c r="D4" s="20"/>
      <c r="E4" s="19"/>
      <c r="F4" s="19"/>
      <c r="G4" s="19"/>
    </row>
    <row r="5" spans="1:9">
      <c r="A5" s="32"/>
      <c r="B5" s="32"/>
      <c r="C5" s="33"/>
      <c r="D5" s="34"/>
      <c r="E5" s="32"/>
      <c r="F5" s="32"/>
      <c r="G5" s="32"/>
    </row>
    <row r="6" spans="1:9">
      <c r="A6" s="32"/>
      <c r="B6" s="32"/>
      <c r="C6" s="33"/>
      <c r="D6" s="34"/>
      <c r="E6" s="32"/>
      <c r="F6" s="32"/>
      <c r="G6" s="32"/>
    </row>
    <row r="7" spans="1:9">
      <c r="A7" s="32"/>
      <c r="B7" s="32"/>
      <c r="C7" s="33"/>
      <c r="D7" s="34"/>
      <c r="E7" s="32"/>
      <c r="F7" s="32"/>
      <c r="G7" s="32"/>
    </row>
    <row r="8" spans="1:9">
      <c r="A8" s="32"/>
      <c r="B8" s="32"/>
      <c r="C8" s="33"/>
      <c r="D8" s="34"/>
      <c r="E8" s="32"/>
      <c r="F8" s="32"/>
      <c r="G8" s="32"/>
    </row>
    <row r="9" spans="1:9">
      <c r="A9" s="32"/>
      <c r="B9" s="32"/>
      <c r="C9" s="33"/>
      <c r="D9" s="34"/>
      <c r="E9" s="32"/>
      <c r="F9" s="32"/>
      <c r="G9" s="32"/>
    </row>
    <row r="10" spans="1:9">
      <c r="A10" s="32"/>
      <c r="B10" s="32"/>
      <c r="C10" s="33"/>
      <c r="D10" s="34"/>
      <c r="E10" s="32"/>
      <c r="F10" s="32"/>
      <c r="G10" s="32"/>
    </row>
    <row r="11" spans="1:9">
      <c r="A11" s="32"/>
      <c r="B11" s="32"/>
      <c r="C11" s="33"/>
      <c r="D11" s="34"/>
      <c r="E11" s="32"/>
      <c r="F11" s="32"/>
      <c r="G11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6" sqref="C16"/>
    </sheetView>
  </sheetViews>
  <sheetFormatPr defaultRowHeight="14.4"/>
  <cols>
    <col min="1" max="1" width="18" customWidth="1"/>
  </cols>
  <sheetData>
    <row r="1" spans="1:2">
      <c r="A1" s="40" t="s">
        <v>33</v>
      </c>
      <c r="B1" s="44" t="str">
        <f>'[2]Contact Queues'!A2</f>
        <v>VAHM</v>
      </c>
    </row>
    <row r="2" spans="1:2">
      <c r="A2" s="41" t="s">
        <v>34</v>
      </c>
      <c r="B2" s="41">
        <f>VLOOKUP($B$1,[2]!Table_ExternalData_14[[#All],[Abbrev_Name]:[Added]],2,FALSE)</f>
        <v>5048</v>
      </c>
    </row>
    <row r="3" spans="1:2">
      <c r="A3" s="40" t="s">
        <v>35</v>
      </c>
      <c r="B3" s="40">
        <f>VLOOKUP($B$1,[2]!Table_ExternalData_14[[#All],[Abbrev_Name]:[Added]],3,FALSE)</f>
        <v>10</v>
      </c>
    </row>
    <row r="4" spans="1:2">
      <c r="A4" s="40" t="s">
        <v>36</v>
      </c>
      <c r="B4" s="40">
        <f>VLOOKUP($B$1,[2]!Table_ExternalData_14[[#All],[Abbrev_Name]:[Added]],4,FALSE)</f>
        <v>30</v>
      </c>
    </row>
    <row r="5" spans="1:2">
      <c r="A5" s="40" t="s">
        <v>37</v>
      </c>
      <c r="B5" s="40">
        <f>VLOOKUP($B$1,[2]!Table_ExternalData_14[[#All],[Abbrev_Name]:[Added]],5,FALSE)</f>
        <v>60</v>
      </c>
    </row>
    <row r="6" spans="1:2">
      <c r="A6" s="40" t="s">
        <v>38</v>
      </c>
      <c r="B6" s="40">
        <f>VLOOKUP($B$1,[2]!Table_ExternalData_14[[#All],[Abbrev_Name]:[Added]],6,FALSE)</f>
        <v>90</v>
      </c>
    </row>
    <row r="7" spans="1:2">
      <c r="A7" s="40" t="s">
        <v>39</v>
      </c>
      <c r="B7" s="40">
        <f>VLOOKUP($B$1,[2]!Table_ExternalData_14[[#All],[Abbrev_Name]:[Added]],7,FALSE)</f>
        <v>120</v>
      </c>
    </row>
    <row r="8" spans="1:2">
      <c r="A8" s="40" t="s">
        <v>40</v>
      </c>
      <c r="B8" s="40">
        <f>VLOOKUP($B$1,[2]!Table_ExternalData_14[[#All],[Abbrev_Name]:[Added]],8,FALSE)</f>
        <v>180</v>
      </c>
    </row>
    <row r="9" spans="1:2">
      <c r="A9" s="40" t="s">
        <v>41</v>
      </c>
      <c r="B9" s="40">
        <f>VLOOKUP($B$1,[2]!Table_ExternalData_14[[#All],[Abbrev_Name]:[Added]],9,FALSE)</f>
        <v>240</v>
      </c>
    </row>
    <row r="10" spans="1:2">
      <c r="A10" s="40" t="s">
        <v>42</v>
      </c>
      <c r="B10" s="40">
        <f>VLOOKUP($B$1,[2]!Table_ExternalData_14[[#All],[Abbrev_Name]:[Added]],10,FALSE)</f>
        <v>300</v>
      </c>
    </row>
    <row r="11" spans="1:2">
      <c r="A11" s="40" t="s">
        <v>43</v>
      </c>
      <c r="B11" s="40">
        <f>VLOOKUP($B$1,[2]!Table_ExternalData_14[[#All],[Abbrev_Name]:[Added]],11,FALSE)</f>
        <v>360</v>
      </c>
    </row>
    <row r="12" spans="1:2">
      <c r="A12" s="35"/>
      <c r="B12" s="37"/>
    </row>
    <row r="13" spans="1:2">
      <c r="A13" s="36"/>
      <c r="B13" s="36"/>
    </row>
    <row r="14" spans="1:2">
      <c r="A14" s="35"/>
      <c r="B14" s="35"/>
    </row>
    <row r="15" spans="1:2">
      <c r="A15" s="35"/>
      <c r="B15" s="35"/>
    </row>
    <row r="16" spans="1:2">
      <c r="A16" s="35"/>
      <c r="B16" s="35"/>
    </row>
    <row r="17" spans="1:2">
      <c r="A17" s="35"/>
      <c r="B17" s="35"/>
    </row>
    <row r="18" spans="1:2">
      <c r="A18" s="35"/>
      <c r="B18" s="35"/>
    </row>
    <row r="19" spans="1:2">
      <c r="A19" s="35"/>
      <c r="B19" s="35"/>
    </row>
    <row r="20" spans="1:2">
      <c r="A20" s="35"/>
      <c r="B20" s="35"/>
    </row>
    <row r="21" spans="1:2">
      <c r="A21" s="35"/>
      <c r="B21" s="35"/>
    </row>
    <row r="22" spans="1:2">
      <c r="A22" s="35"/>
      <c r="B22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9" workbookViewId="0">
      <selection activeCell="A3" sqref="A3:C3"/>
    </sheetView>
  </sheetViews>
  <sheetFormatPr defaultRowHeight="14.4"/>
  <cols>
    <col min="1" max="1" width="14.5546875" customWidth="1"/>
    <col min="2" max="2" width="12" bestFit="1" customWidth="1"/>
    <col min="3" max="3" width="21.6640625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>
        <v>5000</v>
      </c>
      <c r="B3">
        <v>1</v>
      </c>
      <c r="C3" t="s">
        <v>48</v>
      </c>
    </row>
    <row r="4" spans="1:3">
      <c r="A4">
        <v>5001</v>
      </c>
      <c r="B4">
        <v>2</v>
      </c>
      <c r="C4" t="s">
        <v>49</v>
      </c>
    </row>
    <row r="5" spans="1:3">
      <c r="A5">
        <v>5002</v>
      </c>
      <c r="B5">
        <v>6</v>
      </c>
      <c r="C5" t="s">
        <v>50</v>
      </c>
    </row>
    <row r="6" spans="1:3">
      <c r="A6">
        <v>5003</v>
      </c>
      <c r="B6">
        <v>3</v>
      </c>
      <c r="C6" t="s">
        <v>51</v>
      </c>
    </row>
    <row r="7" spans="1:3">
      <c r="A7">
        <v>5004</v>
      </c>
      <c r="B7">
        <v>5</v>
      </c>
      <c r="C7" t="s">
        <v>52</v>
      </c>
    </row>
    <row r="8" spans="1:3">
      <c r="A8">
        <v>5005</v>
      </c>
      <c r="B8">
        <v>4</v>
      </c>
      <c r="C8" t="s">
        <v>53</v>
      </c>
    </row>
    <row r="9" spans="1:3">
      <c r="A9">
        <v>5006</v>
      </c>
      <c r="B9">
        <v>8</v>
      </c>
      <c r="C9" t="s">
        <v>54</v>
      </c>
    </row>
    <row r="10" spans="1:3">
      <c r="A10">
        <v>5007</v>
      </c>
      <c r="B10">
        <v>7</v>
      </c>
      <c r="C10" t="s">
        <v>55</v>
      </c>
    </row>
    <row r="11" spans="1:3">
      <c r="A11">
        <v>5011</v>
      </c>
      <c r="B11">
        <v>10</v>
      </c>
      <c r="C11" t="s">
        <v>56</v>
      </c>
    </row>
    <row r="12" spans="1:3">
      <c r="A12">
        <v>5012</v>
      </c>
      <c r="B12">
        <v>9</v>
      </c>
      <c r="C12" t="s">
        <v>57</v>
      </c>
    </row>
    <row r="13" spans="1:3">
      <c r="A13">
        <v>5013</v>
      </c>
      <c r="B13">
        <v>11</v>
      </c>
      <c r="C13" t="s">
        <v>58</v>
      </c>
    </row>
    <row r="14" spans="1:3">
      <c r="A14">
        <v>5014</v>
      </c>
      <c r="B14">
        <v>12</v>
      </c>
      <c r="C14" t="s">
        <v>59</v>
      </c>
    </row>
    <row r="15" spans="1:3">
      <c r="A15">
        <v>5015</v>
      </c>
      <c r="B15">
        <v>13</v>
      </c>
      <c r="C15" t="s">
        <v>60</v>
      </c>
    </row>
    <row r="16" spans="1:3">
      <c r="A16">
        <v>5016</v>
      </c>
      <c r="B16">
        <v>14</v>
      </c>
      <c r="C16" t="s">
        <v>61</v>
      </c>
    </row>
    <row r="17" spans="1:3">
      <c r="A17">
        <v>5017</v>
      </c>
      <c r="B17">
        <v>15</v>
      </c>
      <c r="C17" t="s">
        <v>62</v>
      </c>
    </row>
    <row r="18" spans="1:3">
      <c r="A18">
        <v>5018</v>
      </c>
      <c r="B18">
        <v>16</v>
      </c>
      <c r="C18" t="s">
        <v>63</v>
      </c>
    </row>
    <row r="19" spans="1:3">
      <c r="A19">
        <v>5019</v>
      </c>
      <c r="B19">
        <v>17</v>
      </c>
      <c r="C19" t="s">
        <v>64</v>
      </c>
    </row>
    <row r="20" spans="1:3">
      <c r="A20">
        <v>5020</v>
      </c>
      <c r="B20">
        <v>18</v>
      </c>
      <c r="C20" t="s">
        <v>65</v>
      </c>
    </row>
    <row r="21" spans="1:3">
      <c r="A21">
        <v>5021</v>
      </c>
      <c r="B21">
        <v>19</v>
      </c>
      <c r="C21" t="s">
        <v>66</v>
      </c>
    </row>
    <row r="22" spans="1:3">
      <c r="A22">
        <v>5022</v>
      </c>
      <c r="B22">
        <v>22</v>
      </c>
      <c r="C22" t="s">
        <v>67</v>
      </c>
    </row>
    <row r="23" spans="1:3">
      <c r="A23">
        <v>5023</v>
      </c>
      <c r="B23">
        <v>21</v>
      </c>
      <c r="C23" t="s">
        <v>68</v>
      </c>
    </row>
    <row r="24" spans="1:3">
      <c r="A24">
        <v>5024</v>
      </c>
      <c r="B24">
        <v>20</v>
      </c>
      <c r="C24" t="s">
        <v>69</v>
      </c>
    </row>
    <row r="25" spans="1:3">
      <c r="A25">
        <v>5025</v>
      </c>
      <c r="B25">
        <v>23</v>
      </c>
      <c r="C25" t="s">
        <v>70</v>
      </c>
    </row>
    <row r="26" spans="1:3">
      <c r="A26">
        <v>5026</v>
      </c>
      <c r="B26">
        <v>24</v>
      </c>
      <c r="C26" t="s">
        <v>71</v>
      </c>
    </row>
    <row r="27" spans="1:3">
      <c r="A27">
        <v>5027</v>
      </c>
      <c r="B27">
        <v>25</v>
      </c>
      <c r="C27" t="s">
        <v>72</v>
      </c>
    </row>
    <row r="28" spans="1:3">
      <c r="A28" s="8">
        <v>5028</v>
      </c>
      <c r="B28" s="8">
        <v>28</v>
      </c>
      <c r="C28" s="8" t="s">
        <v>73</v>
      </c>
    </row>
    <row r="29" spans="1:3">
      <c r="A29" s="8">
        <v>5029</v>
      </c>
      <c r="B29" s="8">
        <v>27</v>
      </c>
      <c r="C29" s="8" t="s">
        <v>74</v>
      </c>
    </row>
    <row r="30" spans="1:3">
      <c r="A30" s="8">
        <v>5030</v>
      </c>
      <c r="B30" s="8">
        <v>26</v>
      </c>
      <c r="C30" s="8" t="s">
        <v>75</v>
      </c>
    </row>
    <row r="31" spans="1:3">
      <c r="A31" s="8">
        <v>5031</v>
      </c>
      <c r="B31" s="8">
        <v>29</v>
      </c>
      <c r="C31" s="8" t="s">
        <v>76</v>
      </c>
    </row>
    <row r="32" spans="1:3">
      <c r="A32" s="8">
        <v>5032</v>
      </c>
      <c r="B32" s="8">
        <v>30</v>
      </c>
      <c r="C32" s="8" t="s">
        <v>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3" sqref="B3"/>
    </sheetView>
  </sheetViews>
  <sheetFormatPr defaultRowHeight="14.4"/>
  <cols>
    <col min="2" max="2" width="17.77734375" bestFit="1" customWidth="1"/>
    <col min="3" max="3" width="16.88671875" bestFit="1" customWidth="1"/>
    <col min="6" max="6" width="20.33203125" bestFit="1" customWidth="1"/>
    <col min="9" max="9" width="11" bestFit="1" customWidth="1"/>
  </cols>
  <sheetData>
    <row r="1" spans="1:10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24</v>
      </c>
      <c r="I1" s="2" t="s">
        <v>85</v>
      </c>
      <c r="J1" s="2" t="s">
        <v>86</v>
      </c>
    </row>
    <row r="2" spans="1:10" s="12" customFormat="1">
      <c r="A2" s="13"/>
      <c r="B2" s="38" t="s">
        <v>185</v>
      </c>
      <c r="C2" s="39">
        <v>160</v>
      </c>
      <c r="D2" s="39" t="s">
        <v>87</v>
      </c>
      <c r="E2" s="39" t="s">
        <v>88</v>
      </c>
      <c r="F2" s="38" t="s">
        <v>167</v>
      </c>
      <c r="G2" s="39">
        <v>1</v>
      </c>
      <c r="H2" s="39">
        <v>0</v>
      </c>
      <c r="I2" s="39" t="str">
        <f>IF(B2="", "", [2]Projects!$B$2)</f>
        <v>VA EB</v>
      </c>
      <c r="J2" s="39" t="str">
        <f>IF(B2="", "", [2]Projects!$C$2)</f>
        <v>CCC PLUS</v>
      </c>
    </row>
    <row r="3" spans="1:10">
      <c r="B3" s="38" t="s">
        <v>186</v>
      </c>
      <c r="C3" s="39">
        <v>160</v>
      </c>
      <c r="D3" s="39" t="s">
        <v>87</v>
      </c>
      <c r="E3" s="39" t="s">
        <v>88</v>
      </c>
      <c r="F3" s="38" t="s">
        <v>167</v>
      </c>
      <c r="G3" s="39">
        <v>1</v>
      </c>
      <c r="H3" s="39">
        <v>0</v>
      </c>
      <c r="I3" s="39" t="str">
        <f>IF(B3="", "", [2]Projects!$B$2)</f>
        <v>VA EB</v>
      </c>
      <c r="J3" s="39" t="str">
        <f>IF(B3="", "", [2]Projects!$C$2)</f>
        <v>CCC PLUS</v>
      </c>
    </row>
    <row r="4" spans="1:10">
      <c r="B4" s="38" t="s">
        <v>187</v>
      </c>
      <c r="C4" s="39">
        <v>160</v>
      </c>
      <c r="D4" s="39" t="s">
        <v>87</v>
      </c>
      <c r="E4" s="39" t="s">
        <v>88</v>
      </c>
      <c r="F4" s="38" t="s">
        <v>167</v>
      </c>
      <c r="G4" s="39">
        <v>1</v>
      </c>
      <c r="H4" s="39">
        <v>0</v>
      </c>
      <c r="I4" s="39" t="str">
        <f>IF(B4="", "", [2]Projects!$B$2)</f>
        <v>VA EB</v>
      </c>
      <c r="J4" s="39" t="str">
        <f>IF(B4="", "", [2]Projects!$C$2)</f>
        <v>CCC PLUS</v>
      </c>
    </row>
    <row r="5" spans="1:10">
      <c r="B5" s="38" t="s">
        <v>188</v>
      </c>
      <c r="C5" s="39">
        <v>160</v>
      </c>
      <c r="D5" s="39" t="s">
        <v>87</v>
      </c>
      <c r="E5" s="39" t="s">
        <v>88</v>
      </c>
      <c r="F5" s="38" t="s">
        <v>167</v>
      </c>
      <c r="G5" s="39">
        <v>1</v>
      </c>
      <c r="H5" s="39">
        <v>0</v>
      </c>
      <c r="I5" s="39" t="str">
        <f>IF(B5="", "", [2]Projects!$B$2)</f>
        <v>VA EB</v>
      </c>
      <c r="J5" s="39" t="str">
        <f>IF(B5="", "", [2]Projects!$C$2)</f>
        <v>CCC PLUS</v>
      </c>
    </row>
    <row r="6" spans="1:10">
      <c r="B6" s="31" t="s">
        <v>193</v>
      </c>
      <c r="C6" s="39">
        <v>160</v>
      </c>
      <c r="D6" s="39" t="s">
        <v>87</v>
      </c>
      <c r="E6" s="39" t="s">
        <v>88</v>
      </c>
      <c r="F6" s="38" t="s">
        <v>24</v>
      </c>
      <c r="G6" s="39">
        <v>0</v>
      </c>
      <c r="H6" s="39">
        <v>1</v>
      </c>
      <c r="I6" s="39" t="s">
        <v>182</v>
      </c>
      <c r="J6" s="39" t="s">
        <v>183</v>
      </c>
    </row>
    <row r="7" spans="1:10">
      <c r="B7" s="38" t="s">
        <v>194</v>
      </c>
      <c r="C7" s="39">
        <v>160</v>
      </c>
      <c r="D7" s="39" t="s">
        <v>87</v>
      </c>
      <c r="E7" s="39" t="s">
        <v>88</v>
      </c>
      <c r="F7" s="38" t="s">
        <v>24</v>
      </c>
      <c r="G7" s="39">
        <v>0</v>
      </c>
      <c r="H7" s="39">
        <v>1</v>
      </c>
      <c r="I7" s="39" t="s">
        <v>182</v>
      </c>
      <c r="J7" s="39" t="s">
        <v>183</v>
      </c>
    </row>
    <row r="8" spans="1:10">
      <c r="B8" s="21"/>
      <c r="C8" s="22"/>
      <c r="D8" s="21"/>
      <c r="E8" s="21"/>
      <c r="F8" s="22"/>
      <c r="G8" s="21"/>
      <c r="H8" s="21"/>
      <c r="I8" s="21"/>
      <c r="J8" s="22"/>
    </row>
    <row r="9" spans="1:10">
      <c r="B9" s="21"/>
      <c r="C9" s="22"/>
      <c r="D9" s="21"/>
      <c r="E9" s="21"/>
      <c r="F9" s="22"/>
      <c r="G9" s="21"/>
      <c r="H9" s="21"/>
      <c r="I9" s="21"/>
      <c r="J9" s="22"/>
    </row>
    <row r="10" spans="1:10">
      <c r="B10" s="21"/>
      <c r="C10" s="22"/>
      <c r="D10" s="21"/>
      <c r="E10" s="21"/>
      <c r="F10" s="22"/>
      <c r="G10" s="21"/>
      <c r="H10" s="21"/>
      <c r="I10" s="21"/>
      <c r="J10" s="22"/>
    </row>
    <row r="11" spans="1:10">
      <c r="B11" s="21"/>
      <c r="C11" s="22"/>
      <c r="D11" s="21"/>
      <c r="E11" s="21"/>
      <c r="F11" s="22"/>
      <c r="G11" s="21"/>
      <c r="H11" s="21"/>
      <c r="I11" s="21"/>
      <c r="J11" s="22"/>
    </row>
    <row r="12" spans="1:10">
      <c r="B12" s="21"/>
      <c r="C12" s="22"/>
      <c r="D12" s="21"/>
      <c r="E12" s="21"/>
      <c r="F12" s="22"/>
      <c r="G12" s="21"/>
      <c r="H12" s="21"/>
      <c r="I12" s="21"/>
      <c r="J12" s="22"/>
    </row>
    <row r="13" spans="1:10">
      <c r="B13" s="21"/>
      <c r="C13" s="22"/>
      <c r="D13" s="21"/>
      <c r="E13" s="21"/>
      <c r="F13" s="22"/>
      <c r="G13" s="21"/>
      <c r="H13" s="21"/>
      <c r="I13" s="21"/>
      <c r="J13" s="22"/>
    </row>
    <row r="14" spans="1:10">
      <c r="B14" s="22"/>
      <c r="C14" s="22"/>
      <c r="D14" s="21"/>
      <c r="E14" s="21"/>
      <c r="F14" s="22"/>
      <c r="G14" s="21"/>
      <c r="H14" s="21"/>
      <c r="I14" s="21"/>
      <c r="J14" s="22"/>
    </row>
    <row r="15" spans="1:10">
      <c r="B15" s="22"/>
      <c r="C15" s="22"/>
      <c r="D15" s="21"/>
      <c r="E15" s="21"/>
      <c r="F15" s="22"/>
      <c r="G15" s="21"/>
      <c r="H15" s="21"/>
      <c r="I15" s="21"/>
      <c r="J15" s="22"/>
    </row>
    <row r="16" spans="1:10">
      <c r="B16" s="22"/>
      <c r="C16" s="22"/>
      <c r="D16" s="21"/>
      <c r="E16" s="21"/>
      <c r="F16" s="22"/>
      <c r="G16" s="21"/>
      <c r="H16" s="21"/>
      <c r="I16" s="21"/>
      <c r="J16" s="22"/>
    </row>
    <row r="17" spans="2:10">
      <c r="B17" s="22"/>
      <c r="C17" s="22"/>
      <c r="D17" s="21"/>
      <c r="E17" s="21"/>
      <c r="F17" s="22"/>
      <c r="G17" s="21"/>
      <c r="H17" s="21"/>
      <c r="I17" s="21"/>
      <c r="J17" s="22"/>
    </row>
    <row r="18" spans="2:10">
      <c r="B18" s="22"/>
      <c r="C18" s="22"/>
      <c r="D18" s="21"/>
      <c r="E18" s="21"/>
      <c r="F18" s="21"/>
      <c r="G18" s="21"/>
      <c r="H18" s="21"/>
      <c r="I18" s="21"/>
      <c r="J18" s="22"/>
    </row>
    <row r="19" spans="2:10">
      <c r="B19" s="38"/>
      <c r="C19" s="39"/>
      <c r="D19" s="39"/>
      <c r="E19" s="39"/>
      <c r="F19" s="38"/>
      <c r="G19" s="39"/>
      <c r="H19" s="39"/>
      <c r="I19" s="39"/>
      <c r="J19" s="39"/>
    </row>
    <row r="20" spans="2:10">
      <c r="B20" s="38"/>
      <c r="C20" s="39"/>
      <c r="D20" s="39"/>
      <c r="E20" s="39"/>
      <c r="F20" s="38"/>
      <c r="G20" s="39"/>
      <c r="H20" s="39"/>
      <c r="I20" s="39"/>
      <c r="J20" s="39"/>
    </row>
    <row r="21" spans="2:10">
      <c r="B21" s="38"/>
      <c r="C21" s="39"/>
      <c r="D21" s="39"/>
      <c r="E21" s="39"/>
      <c r="F21" s="38"/>
      <c r="G21" s="39"/>
      <c r="H21" s="39"/>
      <c r="I21" s="39"/>
      <c r="J21" s="39"/>
    </row>
    <row r="22" spans="2:10">
      <c r="B22" s="38"/>
      <c r="C22" s="39"/>
      <c r="D22" s="39"/>
      <c r="E22" s="39"/>
      <c r="F22" s="38"/>
      <c r="G22" s="39"/>
      <c r="H22" s="39"/>
      <c r="I22" s="39"/>
      <c r="J22" s="39"/>
    </row>
    <row r="23" spans="2:10">
      <c r="B23" s="38"/>
      <c r="C23" s="39"/>
      <c r="D23" s="39"/>
      <c r="E23" s="39"/>
      <c r="F23" s="38"/>
      <c r="G23" s="39"/>
      <c r="H23" s="39"/>
      <c r="I23" s="39"/>
      <c r="J23" s="39"/>
    </row>
    <row r="24" spans="2:10">
      <c r="B24" s="38"/>
      <c r="C24" s="39"/>
      <c r="D24" s="39"/>
      <c r="E24" s="39"/>
      <c r="F24" s="38"/>
      <c r="G24" s="39"/>
      <c r="H24" s="39"/>
      <c r="I24" s="39"/>
      <c r="J24" s="39"/>
    </row>
    <row r="25" spans="2:10">
      <c r="B25" s="38"/>
      <c r="C25" s="39"/>
      <c r="D25" s="39"/>
      <c r="E25" s="39"/>
      <c r="F25" s="38"/>
      <c r="G25" s="39"/>
      <c r="H25" s="39"/>
      <c r="I25" s="39"/>
      <c r="J25" s="39"/>
    </row>
    <row r="26" spans="2:10">
      <c r="B26" s="38"/>
      <c r="C26" s="39"/>
      <c r="D26" s="39"/>
      <c r="E26" s="39"/>
      <c r="F26" s="38"/>
      <c r="G26" s="39"/>
      <c r="H26" s="39"/>
      <c r="I26" s="39"/>
      <c r="J26" s="39"/>
    </row>
    <row r="27" spans="2:10">
      <c r="B27" s="38"/>
      <c r="C27" s="39"/>
      <c r="D27" s="39"/>
      <c r="E27" s="39"/>
      <c r="F27" s="38"/>
      <c r="G27" s="39"/>
      <c r="H27" s="39"/>
      <c r="I27" s="39"/>
      <c r="J27" s="39"/>
    </row>
    <row r="28" spans="2:10">
      <c r="B28" s="38"/>
      <c r="C28" s="39"/>
      <c r="D28" s="39"/>
      <c r="E28" s="39"/>
      <c r="F28" s="38"/>
      <c r="G28" s="39"/>
      <c r="H28" s="39"/>
      <c r="I28" s="39"/>
      <c r="J28" s="39"/>
    </row>
    <row r="29" spans="2:10">
      <c r="B29" s="38"/>
      <c r="C29" s="39"/>
      <c r="D29" s="39"/>
      <c r="E29" s="39"/>
      <c r="F29" s="38"/>
      <c r="G29" s="39"/>
      <c r="H29" s="39"/>
      <c r="I29" s="39"/>
      <c r="J29" s="39"/>
    </row>
    <row r="30" spans="2:10">
      <c r="B30" s="38"/>
      <c r="C30" s="39"/>
      <c r="D30" s="39"/>
      <c r="E30" s="39"/>
      <c r="F30" s="38"/>
      <c r="G30" s="39"/>
      <c r="H30" s="39"/>
      <c r="I30" s="39"/>
      <c r="J30" s="39"/>
    </row>
    <row r="31" spans="2:10">
      <c r="B31" s="38"/>
      <c r="C31" s="39"/>
      <c r="D31" s="39"/>
      <c r="E31" s="39"/>
      <c r="F31" s="38"/>
      <c r="G31" s="39"/>
      <c r="H31" s="39"/>
      <c r="I31" s="39"/>
      <c r="J31" s="39"/>
    </row>
    <row r="32" spans="2:10">
      <c r="B32" s="38"/>
      <c r="C32" s="39"/>
      <c r="D32" s="39"/>
      <c r="E32" s="39"/>
      <c r="F32" s="38"/>
      <c r="G32" s="39"/>
      <c r="H32" s="39"/>
      <c r="I32" s="39"/>
      <c r="J32" s="39"/>
    </row>
    <row r="33" spans="2:10">
      <c r="B33" s="38"/>
      <c r="C33" s="39"/>
      <c r="D33" s="39"/>
      <c r="E33" s="39"/>
      <c r="F33" s="38"/>
      <c r="G33" s="39"/>
      <c r="H33" s="39"/>
      <c r="I33" s="39"/>
      <c r="J33" s="39"/>
    </row>
    <row r="34" spans="2:10">
      <c r="B34" s="38"/>
      <c r="C34" s="39"/>
      <c r="D34" s="39"/>
      <c r="E34" s="39"/>
      <c r="F34" s="38"/>
      <c r="G34" s="39"/>
      <c r="H34" s="39"/>
      <c r="I34" s="39"/>
      <c r="J34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2" sqref="B2:E4"/>
    </sheetView>
  </sheetViews>
  <sheetFormatPr defaultRowHeight="14.4"/>
  <sheetData>
    <row r="1" spans="1:8">
      <c r="A1" s="41" t="s">
        <v>168</v>
      </c>
      <c r="B1" s="41" t="s">
        <v>169</v>
      </c>
      <c r="C1" s="41" t="s">
        <v>170</v>
      </c>
      <c r="D1" s="42" t="s">
        <v>1</v>
      </c>
      <c r="E1" s="42" t="s">
        <v>2</v>
      </c>
      <c r="F1" s="41" t="s">
        <v>171</v>
      </c>
      <c r="G1" s="41" t="s">
        <v>172</v>
      </c>
      <c r="H1" s="41" t="s">
        <v>173</v>
      </c>
    </row>
    <row r="2" spans="1:8">
      <c r="A2" s="40"/>
      <c r="B2" s="40">
        <v>4094</v>
      </c>
      <c r="C2" s="40" t="s">
        <v>193</v>
      </c>
      <c r="D2" s="40" t="str">
        <f>[2]Projects!B2</f>
        <v>VA EB</v>
      </c>
      <c r="E2" s="44" t="str">
        <f>[2]Projects!C2</f>
        <v>CCC PLUS</v>
      </c>
      <c r="F2" s="40"/>
      <c r="G2" s="40"/>
      <c r="H2" s="40"/>
    </row>
    <row r="3" spans="1:8">
      <c r="B3" s="40">
        <v>9703</v>
      </c>
      <c r="C3" s="40" t="s">
        <v>194</v>
      </c>
      <c r="D3" s="40" t="s">
        <v>182</v>
      </c>
      <c r="E3" s="44" t="s">
        <v>183</v>
      </c>
    </row>
    <row r="4" spans="1:8">
      <c r="B4" s="40">
        <v>9857</v>
      </c>
      <c r="C4" s="40" t="s">
        <v>194</v>
      </c>
      <c r="D4" s="40" t="s">
        <v>182</v>
      </c>
      <c r="E4" s="44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:G5"/>
    </sheetView>
  </sheetViews>
  <sheetFormatPr defaultRowHeight="14.4"/>
  <sheetData>
    <row r="1" spans="1:10">
      <c r="A1" s="41" t="s">
        <v>174</v>
      </c>
      <c r="B1" s="41" t="s">
        <v>175</v>
      </c>
      <c r="C1" s="41" t="s">
        <v>176</v>
      </c>
      <c r="D1" s="41" t="s">
        <v>177</v>
      </c>
      <c r="E1" s="41" t="s">
        <v>178</v>
      </c>
      <c r="F1" s="42" t="s">
        <v>1</v>
      </c>
      <c r="G1" s="42" t="s">
        <v>2</v>
      </c>
      <c r="H1" s="41" t="s">
        <v>171</v>
      </c>
      <c r="I1" s="41" t="s">
        <v>172</v>
      </c>
      <c r="J1" s="41" t="s">
        <v>173</v>
      </c>
    </row>
    <row r="2" spans="1:10">
      <c r="A2" s="40"/>
      <c r="B2" s="40" t="s">
        <v>195</v>
      </c>
      <c r="C2" s="40" t="s">
        <v>196</v>
      </c>
      <c r="D2" s="40" t="s">
        <v>87</v>
      </c>
      <c r="E2" s="40" t="s">
        <v>196</v>
      </c>
      <c r="F2" s="40" t="str">
        <f>[2]Projects!B2</f>
        <v>VA EB</v>
      </c>
      <c r="G2" s="44" t="str">
        <f>[2]Projects!C2</f>
        <v>CCC PLUS</v>
      </c>
      <c r="H2" s="40"/>
      <c r="I2" s="40"/>
      <c r="J2" s="40"/>
    </row>
    <row r="3" spans="1:10">
      <c r="B3" s="40" t="s">
        <v>87</v>
      </c>
      <c r="C3" s="40" t="s">
        <v>196</v>
      </c>
      <c r="D3" s="40" t="s">
        <v>87</v>
      </c>
      <c r="E3" s="40" t="s">
        <v>196</v>
      </c>
      <c r="F3" s="40" t="s">
        <v>182</v>
      </c>
      <c r="G3" s="44" t="s">
        <v>183</v>
      </c>
    </row>
    <row r="4" spans="1:10">
      <c r="B4" s="40" t="s">
        <v>197</v>
      </c>
      <c r="C4" s="40" t="s">
        <v>196</v>
      </c>
      <c r="D4" s="40" t="s">
        <v>196</v>
      </c>
      <c r="E4" s="40" t="s">
        <v>87</v>
      </c>
      <c r="F4" s="40" t="s">
        <v>182</v>
      </c>
      <c r="G4" s="44" t="s">
        <v>183</v>
      </c>
    </row>
    <row r="5" spans="1:10">
      <c r="B5" s="40" t="s">
        <v>198</v>
      </c>
      <c r="C5" s="40" t="s">
        <v>196</v>
      </c>
      <c r="D5" s="40" t="s">
        <v>87</v>
      </c>
      <c r="E5" s="40" t="s">
        <v>196</v>
      </c>
      <c r="F5" s="40" t="s">
        <v>182</v>
      </c>
      <c r="G5" s="44" t="s">
        <v>183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Projects</vt:lpstr>
      <vt:lpstr>Contact Queues</vt:lpstr>
      <vt:lpstr>Contact Queue Ignores</vt:lpstr>
      <vt:lpstr>Skillsets</vt:lpstr>
      <vt:lpstr>ACD Intervals</vt:lpstr>
      <vt:lpstr>ACD Aux Codes</vt:lpstr>
      <vt:lpstr>Units of Work</vt:lpstr>
      <vt:lpstr>IVR DNIS</vt:lpstr>
      <vt:lpstr>IVR Call Result</vt:lpstr>
      <vt:lpstr>Agent Desk Settings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Gopal</dc:creator>
  <cp:lastModifiedBy>Lavanya Gopal</cp:lastModifiedBy>
  <dcterms:created xsi:type="dcterms:W3CDTF">2017-01-27T16:18:54Z</dcterms:created>
  <dcterms:modified xsi:type="dcterms:W3CDTF">2017-06-14T18:26:21Z</dcterms:modified>
</cp:coreProperties>
</file>