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VN\ContactCenter\trunk\kettle\MAXDAT\implementation\CiscoEnterprise\data\"/>
    </mc:Choice>
  </mc:AlternateContent>
  <bookViews>
    <workbookView xWindow="0" yWindow="0" windowWidth="19200" windowHeight="6384" firstSheet="11" activeTab="15"/>
  </bookViews>
  <sheets>
    <sheet name="Projects" sheetId="1" r:id="rId1"/>
    <sheet name="Contact Queues" sheetId="2" r:id="rId2"/>
    <sheet name="Skillsets" sheetId="4" r:id="rId3"/>
    <sheet name="ACD Intervals" sheetId="5" r:id="rId4"/>
    <sheet name="ACD Aux Codes" sheetId="6" r:id="rId5"/>
    <sheet name="Units of Work" sheetId="7" r:id="rId6"/>
    <sheet name="IVR DNIS" sheetId="15" r:id="rId7"/>
    <sheet name="IVR Call Result" sheetId="14" r:id="rId8"/>
    <sheet name="Agent Desk Settings" sheetId="8" r:id="rId9"/>
    <sheet name="Activity Types" sheetId="9" r:id="rId10"/>
    <sheet name="Geography" sheetId="10" r:id="rId11"/>
    <sheet name="Project Targets" sheetId="11" r:id="rId12"/>
    <sheet name="Application Lkup" sheetId="12" r:id="rId13"/>
    <sheet name="AMP AUTOLOAD" sheetId="13" r:id="rId14"/>
    <sheet name="Staff Groups" sheetId="16" r:id="rId15"/>
    <sheet name="Departments" sheetId="17" r:id="rId16"/>
  </sheets>
  <externalReferences>
    <externalReference r:id="rId1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J12" i="7"/>
  <c r="I12" i="7"/>
  <c r="J11" i="7"/>
  <c r="I11" i="7"/>
  <c r="J10" i="7"/>
  <c r="I10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2" i="7"/>
  <c r="I2" i="7"/>
  <c r="B1" i="5"/>
  <c r="B10" i="5" s="1"/>
  <c r="B3" i="4"/>
  <c r="A3" i="4"/>
  <c r="B2" i="4"/>
  <c r="A2" i="4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11" i="5" l="1"/>
  <c r="B3" i="5"/>
  <c r="B4" i="5"/>
  <c r="B5" i="5"/>
  <c r="B6" i="5"/>
  <c r="B7" i="5"/>
  <c r="B8" i="5"/>
  <c r="B9" i="5"/>
  <c r="B2" i="5"/>
</calcChain>
</file>

<file path=xl/comments1.xml><?xml version="1.0" encoding="utf-8"?>
<comments xmlns="http://schemas.openxmlformats.org/spreadsheetml/2006/main">
  <authors>
    <author>Clay Rowland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of these queues are Inbound/Outbound/Vmail/Webchat?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I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2.xml><?xml version="1.0" encoding="utf-8"?>
<comments xmlns="http://schemas.openxmlformats.org/spreadsheetml/2006/main">
  <authors>
    <author>Clay Rowland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queue associated with?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queue associated with?</t>
        </r>
      </text>
    </comment>
  </commentList>
</comments>
</file>

<file path=xl/comments3.xml><?xml version="1.0" encoding="utf-8"?>
<comments xmlns="http://schemas.openxmlformats.org/spreadsheetml/2006/main">
  <authors>
    <author>Clay Rowland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project is the staff group associated with?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Clay Rowland:</t>
        </r>
        <r>
          <rPr>
            <sz val="9"/>
            <color indexed="81"/>
            <rFont val="Tahoma"/>
            <family val="2"/>
          </rPr>
          <t xml:space="preserve">
Which program is the staff group associated with?</t>
        </r>
      </text>
    </comment>
  </commentList>
</comments>
</file>

<file path=xl/sharedStrings.xml><?xml version="1.0" encoding="utf-8"?>
<sst xmlns="http://schemas.openxmlformats.org/spreadsheetml/2006/main" count="831" uniqueCount="236">
  <si>
    <t>PROJECT_ID</t>
  </si>
  <si>
    <t>PROJECT_NAME</t>
  </si>
  <si>
    <t>PROGRAM_NAME</t>
  </si>
  <si>
    <t>REGION_NAME</t>
  </si>
  <si>
    <t>STATE_NAME</t>
  </si>
  <si>
    <t>PROVINCE_NAME</t>
  </si>
  <si>
    <t>DISTRICT_NAME</t>
  </si>
  <si>
    <t>COUNTRY_NAME</t>
  </si>
  <si>
    <t>SEGMENT_ID</t>
  </si>
  <si>
    <t>RECORD_EFF_DT</t>
  </si>
  <si>
    <t>RECORD_END_DT</t>
  </si>
  <si>
    <t>INCLUDE_IN_REPORTS_FLAG</t>
  </si>
  <si>
    <t>Unknown</t>
  </si>
  <si>
    <t>USA</t>
  </si>
  <si>
    <t>QUEUE_NUMBER</t>
  </si>
  <si>
    <t>QUEUE_NAME</t>
  </si>
  <si>
    <t>UNIT_OF_WORK_NAME</t>
  </si>
  <si>
    <t>SERVICE_PERCENT</t>
  </si>
  <si>
    <t>SERVICE_SECONDS</t>
  </si>
  <si>
    <t>INTERVAL_MINUTES</t>
  </si>
  <si>
    <t>QUEUE_TYPE</t>
  </si>
  <si>
    <t>SITE_NAME</t>
  </si>
  <si>
    <t>FILTER_TYPE</t>
  </si>
  <si>
    <t>ACD_CALL_TYPE_ID_INC</t>
  </si>
  <si>
    <t>IVR</t>
  </si>
  <si>
    <t>PRECISION QUEUE ID</t>
  </si>
  <si>
    <t>PRECISION QUEUE</t>
  </si>
  <si>
    <t>PROJECT_LOOKUP_TYPE</t>
  </si>
  <si>
    <t>PROGRAM_LOOKUP_TYPE</t>
  </si>
  <si>
    <t>Project Name --&gt;</t>
  </si>
  <si>
    <t>BucketIntervalID</t>
  </si>
  <si>
    <t>IntervalUpperBound1</t>
  </si>
  <si>
    <t>IntervalUpperBound2</t>
  </si>
  <si>
    <t>IntervalUpperBound3</t>
  </si>
  <si>
    <t>IntervalUpperBound4</t>
  </si>
  <si>
    <t>IntervalUpperBound5</t>
  </si>
  <si>
    <t>IntervalUpperBound6</t>
  </si>
  <si>
    <t>IntervalUpperBound7</t>
  </si>
  <si>
    <t>IntervalUpperBound8</t>
  </si>
  <si>
    <t>IntervalUpperBound9</t>
  </si>
  <si>
    <t>Aux Code</t>
  </si>
  <si>
    <t>ReasonCodeID</t>
  </si>
  <si>
    <t>ReasonCode</t>
  </si>
  <si>
    <t>ReasonText</t>
  </si>
  <si>
    <t>Break</t>
  </si>
  <si>
    <t>Lunch</t>
  </si>
  <si>
    <t>End of Shift</t>
  </si>
  <si>
    <t>Meeting</t>
  </si>
  <si>
    <t>System Issues</t>
  </si>
  <si>
    <t>Training</t>
  </si>
  <si>
    <t>Personal</t>
  </si>
  <si>
    <t>Special Projects</t>
  </si>
  <si>
    <t>Bathroom</t>
  </si>
  <si>
    <t>Break 2</t>
  </si>
  <si>
    <t>Follow Up</t>
  </si>
  <si>
    <t>Resource Center</t>
  </si>
  <si>
    <t>Coaching</t>
  </si>
  <si>
    <t>Emergency</t>
  </si>
  <si>
    <t>Dropped Call-Call Back</t>
  </si>
  <si>
    <t>ACW</t>
  </si>
  <si>
    <t>VM</t>
  </si>
  <si>
    <t>SME</t>
  </si>
  <si>
    <t>Offline Work</t>
  </si>
  <si>
    <t>Case Note</t>
  </si>
  <si>
    <t>CPS</t>
  </si>
  <si>
    <t>Morning Prep</t>
  </si>
  <si>
    <t>Supervisor</t>
  </si>
  <si>
    <t>Outbound</t>
  </si>
  <si>
    <t>Unscheduled</t>
  </si>
  <si>
    <t>AM Break</t>
  </si>
  <si>
    <t>Outbound - CCC</t>
  </si>
  <si>
    <t>Outbound - M3</t>
  </si>
  <si>
    <t>PM Break</t>
  </si>
  <si>
    <t>Team Meeting</t>
  </si>
  <si>
    <t>uow_id</t>
  </si>
  <si>
    <t>unit_of_work_name</t>
  </si>
  <si>
    <t>production_plan_id</t>
  </si>
  <si>
    <t>hourly_flag</t>
  </si>
  <si>
    <t>handle_time_unit</t>
  </si>
  <si>
    <t>unit_of_work_category</t>
  </si>
  <si>
    <t>ACD</t>
  </si>
  <si>
    <t xml:space="preserve">Project </t>
  </si>
  <si>
    <t>Program</t>
  </si>
  <si>
    <t>N</t>
  </si>
  <si>
    <t>Seconds</t>
  </si>
  <si>
    <t>Agent_Desk_Setting_ID</t>
  </si>
  <si>
    <t>LOOKUP_TYPE</t>
  </si>
  <si>
    <t>LOOKUP_VALUE</t>
  </si>
  <si>
    <t>Name</t>
  </si>
  <si>
    <t>ACD_DESKSETTING_SITE</t>
  </si>
  <si>
    <t>ACD_DESKSETTING_PROJECT</t>
  </si>
  <si>
    <t>ACD_DESKSETTING_PROGRAM</t>
  </si>
  <si>
    <t>ACTIVITY_TYPE_ID</t>
  </si>
  <si>
    <t>ACTIVITY_TYPE_NAME</t>
  </si>
  <si>
    <t>ACTIVITY_TYPE_DESCRIPTION</t>
  </si>
  <si>
    <t>ACTIVITY_TYPE_CATEGORY</t>
  </si>
  <si>
    <t>IS_PAID_FLAG</t>
  </si>
  <si>
    <t>IS_AVAILABLE_FLAG</t>
  </si>
  <si>
    <t>IS_READY_FLAG</t>
  </si>
  <si>
    <t>IS_ABSENCE_FLAG</t>
  </si>
  <si>
    <t>Available</t>
  </si>
  <si>
    <t>1</t>
  </si>
  <si>
    <t>0</t>
  </si>
  <si>
    <t>Other Not Ready</t>
  </si>
  <si>
    <t>Lunch and Break</t>
  </si>
  <si>
    <t>Subject Matter Expert</t>
  </si>
  <si>
    <t>Phone or Network Issues</t>
  </si>
  <si>
    <t>Voice Mail</t>
  </si>
  <si>
    <t>geography_master_id</t>
  </si>
  <si>
    <t>geography_name</t>
  </si>
  <si>
    <t>country_id</t>
  </si>
  <si>
    <t>state_id</t>
  </si>
  <si>
    <t>province_id</t>
  </si>
  <si>
    <t>district_id</t>
  </si>
  <si>
    <t>region_id</t>
  </si>
  <si>
    <t>project_id</t>
  </si>
  <si>
    <t xml:space="preserve"> average_handle_time_target</t>
  </si>
  <si>
    <t>cost_per_call_target</t>
  </si>
  <si>
    <t>labor_cost_per_call_target</t>
  </si>
  <si>
    <t>occupancy_target</t>
  </si>
  <si>
    <t>utilization_target</t>
  </si>
  <si>
    <t>record_eff_dt</t>
  </si>
  <si>
    <t>record_end_dt</t>
  </si>
  <si>
    <t>version</t>
  </si>
  <si>
    <t>ListType</t>
  </si>
  <si>
    <t>Value</t>
  </si>
  <si>
    <t>OutVar</t>
  </si>
  <si>
    <t>AMPEXP_PROJECT_SOURCE_LIST</t>
  </si>
  <si>
    <t>Desk_settings_ids</t>
  </si>
  <si>
    <t>DESK_SETTINGS</t>
  </si>
  <si>
    <t>PROJECT NAME&gt;&gt;</t>
  </si>
  <si>
    <t>WEEKLY METRICS</t>
  </si>
  <si>
    <t>LOAD TYPE</t>
  </si>
  <si>
    <t>MONTHLY METRICS</t>
  </si>
  <si>
    <t>AB Rate</t>
  </si>
  <si>
    <t>AUTO</t>
  </si>
  <si>
    <t>Average Handle Time</t>
  </si>
  <si>
    <t>Average Speed to Answer</t>
  </si>
  <si>
    <t>Average Time Clients Wait before Abandon</t>
  </si>
  <si>
    <t>Calls Created</t>
  </si>
  <si>
    <t>Calls Offered</t>
  </si>
  <si>
    <t>Calls Contained in IVR</t>
  </si>
  <si>
    <t>Calls Handled</t>
  </si>
  <si>
    <t>Days of Operation</t>
  </si>
  <si>
    <t>Max Handle Time</t>
  </si>
  <si>
    <t>Max Number of Agents Available to Handle Contacts</t>
  </si>
  <si>
    <t>Max Speed to Answer</t>
  </si>
  <si>
    <t>Occupancy</t>
  </si>
  <si>
    <t>Outbound Calls Attempted</t>
  </si>
  <si>
    <t>Peak Day Percentage</t>
  </si>
  <si>
    <t>AHT</t>
  </si>
  <si>
    <t>ASA</t>
  </si>
  <si>
    <t>AVERAGE_ABANDON_WAIT_TIME</t>
  </si>
  <si>
    <t>CALLS_CONTAINED_IN_IVR</t>
  </si>
  <si>
    <t>CALLS_HANDLED</t>
  </si>
  <si>
    <t>MAX_SPEED_TO_ANSWER</t>
  </si>
  <si>
    <t>PEAK_DAY_PERCENTAGE</t>
  </si>
  <si>
    <t>Peak Week Percentage</t>
  </si>
  <si>
    <t>ACD_PQ_PROJECT</t>
  </si>
  <si>
    <t>ACD_PQ_PROGRAM</t>
  </si>
  <si>
    <t>ACD_PQ_ID_INC</t>
  </si>
  <si>
    <t>DNIS_UOW_ID</t>
  </si>
  <si>
    <t>DESTINATION_DNIS</t>
  </si>
  <si>
    <t>UOW</t>
  </si>
  <si>
    <t>create date</t>
  </si>
  <si>
    <t>record eff date</t>
  </si>
  <si>
    <t>record end date</t>
  </si>
  <si>
    <t>call result id</t>
  </si>
  <si>
    <t>completion_code</t>
  </si>
  <si>
    <t>count_created</t>
  </si>
  <si>
    <t>count_offered_to_acd</t>
  </si>
  <si>
    <t>count_contained</t>
  </si>
  <si>
    <t>Staff Group Name</t>
  </si>
  <si>
    <t>Staff Group ID</t>
  </si>
  <si>
    <t>Department Name</t>
  </si>
  <si>
    <t>PROGRAM NAME&gt;&gt;</t>
  </si>
  <si>
    <t>Inbound</t>
  </si>
  <si>
    <t/>
  </si>
  <si>
    <t>Voicemail</t>
  </si>
  <si>
    <t>CC_S_ACD_INTERVAL-CALLS_OFFERED</t>
  </si>
  <si>
    <t>CC_S_ACD_QUEUE_INTERVAL-CALLS_OFFERED</t>
  </si>
  <si>
    <t>After Hours</t>
  </si>
  <si>
    <t>West</t>
  </si>
  <si>
    <t>Iowa Hawk-i</t>
  </si>
  <si>
    <t>CHIP</t>
  </si>
  <si>
    <t>Iowa</t>
  </si>
  <si>
    <t>Iowa Hawk-I Spanish VM</t>
  </si>
  <si>
    <t>Iowa Hawk-I MCO</t>
  </si>
  <si>
    <t>Iowa Hawk-I English After Hours VM</t>
  </si>
  <si>
    <t>Iowa Hawk-I English VM</t>
  </si>
  <si>
    <t>Iowa Hawk-I English</t>
  </si>
  <si>
    <t>Iowa Hawk-I English Opt for VM</t>
  </si>
  <si>
    <t>Iowa Hawk-I Spanish After Hours VM</t>
  </si>
  <si>
    <t>Iowa Hawk-I Spanish</t>
  </si>
  <si>
    <t>Iowa Hawk-I Spanish Opt for VM</t>
  </si>
  <si>
    <t>West Des Moines</t>
  </si>
  <si>
    <t>Iowa Hawk-I After Hours VM</t>
  </si>
  <si>
    <t>Iowa Hawk-I Application VM</t>
  </si>
  <si>
    <t>Iowa Hawk-I IVR</t>
  </si>
  <si>
    <t>Iowa Hawk-I App After Hours VM</t>
  </si>
  <si>
    <t>IADM_IAHK_8563_Spanish_VM</t>
  </si>
  <si>
    <t>IADM_IAHK_8563_AHC_XFR</t>
  </si>
  <si>
    <t>IADM_IAHK_8563_AMG_XFR</t>
  </si>
  <si>
    <t>IADM_IAHK_8563_English_AH_VM</t>
  </si>
  <si>
    <t>IADM_IAHK_8563_English_VM</t>
  </si>
  <si>
    <t>IADM_IAHK_8563_EN_CSR</t>
  </si>
  <si>
    <t>IADM_IAHK_8563_EN_CSR_Q</t>
  </si>
  <si>
    <t>IADM_IAHK_8563_EN_NOCSR</t>
  </si>
  <si>
    <t>IADM_IAHK_8563_EN_OPT_VM</t>
  </si>
  <si>
    <t>IADM_IAHK_8563_EN_RONA</t>
  </si>
  <si>
    <t>IADM_IAHK_8563_Spanish_AH_VM</t>
  </si>
  <si>
    <t>IADM_IAHK_8563_SP_CSR</t>
  </si>
  <si>
    <t>IADM_IAHK_8563_SP_CSR_Q</t>
  </si>
  <si>
    <t>IADM_IAHK_8563_SP_NOCSR</t>
  </si>
  <si>
    <t>IADM_IAHK_8563_SP_OPT_VM</t>
  </si>
  <si>
    <t>IADM_IAHK_8563_SP_RONA</t>
  </si>
  <si>
    <t>IADM_IAHK_8563_UHP_XFR</t>
  </si>
  <si>
    <t>IADM_IAHK_8563_AFTR</t>
  </si>
  <si>
    <t>IADM_IAHK_8563_HLDY</t>
  </si>
  <si>
    <t>IADM_IAHK_8563_Application_VM</t>
  </si>
  <si>
    <t>IADM_IAHK_8563_SM1_104068</t>
  </si>
  <si>
    <t>IADM_IAHK_8563_CallBack_VM</t>
  </si>
  <si>
    <t>IADM_IAHK_8563_Application_AH_VM</t>
  </si>
  <si>
    <t>IADM_IAHK_8563_CallBack_AH_VM</t>
  </si>
  <si>
    <t>INBOUND</t>
  </si>
  <si>
    <t>IADM_IAHK_AGNTSTAN</t>
  </si>
  <si>
    <t>IADM_IAHK_SUPVSTAN</t>
  </si>
  <si>
    <t>5074,5075</t>
  </si>
  <si>
    <t>Iowa Hawk-i_CALLS_OFFERED_FORMULA</t>
  </si>
  <si>
    <t>select (CONTACTS_OFFERED - OUTFLOW_CONTACTS - AGENT_ERROR_COUNT - ERROR_COUNT - CALLS_ROUTED_NON_AGENT - RETURN_RELEASE - CALLS_RONA - RETURN_BUSY - NETWORK_DEFAULT_ROUTED - ICR_DEFAULT_ROUTED - RETURN_RING - INCOMPLETE_CALLS) from cc_s_acd_interval where acd_interval_id = :ACD_INTERVAL_ID</t>
  </si>
  <si>
    <t>select (CONTACTS_OFFERED - OUTFLOW_CONTACTS - AGENT_ERROR_COUNT - ERROR_COUNT - CALLS_ROUTED_NON_AGENT - RETURN_RELEASE - CALLS_RONA - RETURN_BUSY - NETWORK_DEFAULT_ROUTED - ICR_DEFAULT_ROUTED - RETURN_RING - INCOMPLETE_CALLS) from cc_s_acd_queue_interval where acd_queue_interval_id = :ACD_INTERVAL_ID</t>
  </si>
  <si>
    <t>CCC PLUS</t>
  </si>
  <si>
    <t>Metrics not being deployed for Auto-Load</t>
  </si>
  <si>
    <t>Reason</t>
  </si>
  <si>
    <t>Not working on smaller projects</t>
  </si>
  <si>
    <t>Unavailable from 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</si>
</sst>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Dialog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5" borderId="0" applyNumberFormat="0" applyBorder="0" applyAlignment="0" applyProtection="0"/>
    <xf numFmtId="0" fontId="13" fillId="6" borderId="0" applyNumberFormat="0" applyBorder="0" applyAlignment="0" applyProtection="0"/>
    <xf numFmtId="0" fontId="14" fillId="7" borderId="6" applyNumberFormat="0" applyAlignment="0" applyProtection="0"/>
    <xf numFmtId="0" fontId="15" fillId="8" borderId="7" applyNumberFormat="0" applyAlignment="0" applyProtection="0"/>
    <xf numFmtId="0" fontId="16" fillId="8" borderId="6" applyNumberFormat="0" applyAlignment="0" applyProtection="0"/>
    <xf numFmtId="0" fontId="17" fillId="0" borderId="8" applyNumberFormat="0" applyFill="0" applyAlignment="0" applyProtection="0"/>
    <xf numFmtId="0" fontId="18" fillId="9" borderId="9" applyNumberFormat="0" applyAlignment="0" applyProtection="0"/>
    <xf numFmtId="0" fontId="19" fillId="0" borderId="0" applyNumberFormat="0" applyFill="0" applyBorder="0" applyAlignment="0" applyProtection="0"/>
    <xf numFmtId="0" fontId="1" fillId="10" borderId="10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2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1" fillId="34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/>
  </cellStyleXfs>
  <cellXfs count="60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/>
    </xf>
    <xf numFmtId="0" fontId="0" fillId="0" borderId="0" xfId="0" applyFill="1"/>
    <xf numFmtId="0" fontId="6" fillId="0" borderId="0" xfId="0" applyFont="1"/>
    <xf numFmtId="14" fontId="0" fillId="0" borderId="0" xfId="0" applyNumberFormat="1"/>
    <xf numFmtId="0" fontId="0" fillId="0" borderId="0" xfId="0" applyFill="1"/>
    <xf numFmtId="0" fontId="0" fillId="0" borderId="0" xfId="0" applyFill="1" applyAlignment="1">
      <alignment horizontal="left"/>
    </xf>
    <xf numFmtId="14" fontId="0" fillId="0" borderId="0" xfId="0" applyNumberFormat="1"/>
    <xf numFmtId="0" fontId="7" fillId="0" borderId="0" xfId="0" applyFont="1" applyAlignment="1">
      <alignment horizontal="right"/>
    </xf>
    <xf numFmtId="0" fontId="0" fillId="0" borderId="1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2" fillId="0" borderId="0" xfId="0" applyFont="1"/>
    <xf numFmtId="0" fontId="2" fillId="0" borderId="0" xfId="0" applyFont="1" applyFill="1"/>
    <xf numFmtId="1" fontId="2" fillId="0" borderId="0" xfId="0" applyNumberFormat="1" applyFont="1"/>
    <xf numFmtId="0" fontId="0" fillId="0" borderId="0" xfId="0" applyFill="1"/>
    <xf numFmtId="0" fontId="0" fillId="2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0" borderId="0" xfId="0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2" xfId="0" applyBorder="1"/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35" borderId="12" xfId="0" applyFill="1" applyBorder="1" applyAlignment="1">
      <alignment vertical="center"/>
    </xf>
    <xf numFmtId="0" fontId="2" fillId="0" borderId="2" xfId="0" applyFont="1" applyFill="1" applyBorder="1" applyAlignment="1">
      <alignment horizontal="center"/>
    </xf>
    <xf numFmtId="3" fontId="0" fillId="0" borderId="0" xfId="1" quotePrefix="1" applyNumberFormat="1" applyFont="1" applyFill="1" applyAlignment="1">
      <alignment horizontal="left"/>
    </xf>
    <xf numFmtId="0" fontId="2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2" fillId="36" borderId="0" xfId="0" applyFont="1" applyFill="1" applyAlignment="1">
      <alignment wrapText="1"/>
    </xf>
    <xf numFmtId="0" fontId="2" fillId="36" borderId="0" xfId="0" applyFont="1" applyFill="1"/>
    <xf numFmtId="0" fontId="6" fillId="0" borderId="0" xfId="0" applyFont="1" applyFill="1" applyAlignment="1">
      <alignment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1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 2" xfId="42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209549</xdr:colOff>
      <xdr:row>7</xdr:row>
      <xdr:rowOff>76200</xdr:rowOff>
    </xdr:from>
    <xdr:to>
      <xdr:col>8</xdr:col>
      <xdr:colOff>180974</xdr:colOff>
      <xdr:row>9</xdr:row>
      <xdr:rowOff>76200</xdr:rowOff>
    </xdr:to>
    <xdr:sp macro="" textlink="">
      <xdr:nvSpPr>
        <xdr:cNvPr id="2" name="TextBox 1"/>
        <xdr:cNvSpPr txBox="1"/>
      </xdr:nvSpPr>
      <xdr:spPr>
        <a:xfrm>
          <a:off x="4126229" y="1356360"/>
          <a:ext cx="2409825" cy="3657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These are the standard aux codes.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ISCO%20Configuration%20-%20Iowa%20Hawk-i%20v5.1%20(4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- CQ's"/>
      <sheetName val="Data - PQ's"/>
      <sheetName val="Data - Skillsets"/>
      <sheetName val="Data - ACD Intervals"/>
      <sheetName val="Data - Agent Desk Settings"/>
      <sheetName val="Projects"/>
      <sheetName val="Contact Queues"/>
      <sheetName val="Contact Queue Ignores"/>
      <sheetName val="Skillsets"/>
      <sheetName val="ACD Intervals"/>
      <sheetName val="Units of Work"/>
      <sheetName val="IVR DNIS"/>
      <sheetName val="IVR Call Result"/>
      <sheetName val="Agent Desk Settings"/>
      <sheetName val="ACD Aux Codes"/>
      <sheetName val="Activity Types"/>
      <sheetName val="Geography"/>
      <sheetName val="Project Targets"/>
      <sheetName val="Application Lkup"/>
      <sheetName val="AMP AUTOLOAD"/>
      <sheetName val="Staff Groups"/>
      <sheetName val="Departments"/>
      <sheetName val="Sheet1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Iowa Hawk-i</v>
          </cell>
          <cell r="C2" t="str">
            <v>CHIP</v>
          </cell>
        </row>
      </sheetData>
      <sheetData sheetId="6">
        <row r="2">
          <cell r="A2" t="str">
            <v>IADM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D2" sqref="D2"/>
    </sheetView>
  </sheetViews>
  <sheetFormatPr defaultRowHeight="14.4"/>
  <cols>
    <col min="1" max="1" width="11.44140625" style="2" bestFit="1" customWidth="1"/>
    <col min="2" max="2" width="15.109375" style="2" bestFit="1" customWidth="1"/>
    <col min="3" max="3" width="22.5546875" style="2" bestFit="1" customWidth="1"/>
    <col min="4" max="4" width="14.44140625" style="2" bestFit="1" customWidth="1"/>
    <col min="5" max="5" width="18.6640625" style="2" bestFit="1" customWidth="1"/>
    <col min="6" max="6" width="16.6640625" style="2" bestFit="1" customWidth="1"/>
    <col min="7" max="7" width="15.33203125" style="2" bestFit="1" customWidth="1"/>
    <col min="8" max="8" width="16" style="2" bestFit="1" customWidth="1"/>
    <col min="9" max="9" width="12.33203125" style="2" bestFit="1" customWidth="1"/>
    <col min="10" max="10" width="15.5546875" style="2" bestFit="1" customWidth="1"/>
    <col min="11" max="11" width="16.33203125" style="2" bestFit="1" customWidth="1"/>
    <col min="12" max="12" width="26.44140625" style="2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14"/>
      <c r="B2" s="30" t="s">
        <v>183</v>
      </c>
      <c r="C2" s="30" t="s">
        <v>184</v>
      </c>
      <c r="D2" s="30" t="s">
        <v>182</v>
      </c>
      <c r="E2" s="30" t="s">
        <v>185</v>
      </c>
      <c r="F2" s="29" t="s">
        <v>12</v>
      </c>
      <c r="G2" s="29" t="s">
        <v>12</v>
      </c>
      <c r="H2" s="29" t="s">
        <v>13</v>
      </c>
      <c r="I2" s="29">
        <v>2</v>
      </c>
      <c r="J2" s="31">
        <v>1</v>
      </c>
      <c r="K2" s="31">
        <v>401768</v>
      </c>
      <c r="L2" s="2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9" workbookViewId="0">
      <selection activeCell="J18" sqref="J18"/>
    </sheetView>
  </sheetViews>
  <sheetFormatPr defaultRowHeight="14.4"/>
  <cols>
    <col min="9" max="9" width="15" bestFit="1" customWidth="1"/>
    <col min="10" max="10" width="15.77734375" bestFit="1" customWidth="1"/>
  </cols>
  <sheetData>
    <row r="1" spans="1:10">
      <c r="A1" t="s">
        <v>92</v>
      </c>
      <c r="B1" t="s">
        <v>93</v>
      </c>
      <c r="C1" t="s">
        <v>94</v>
      </c>
      <c r="D1" t="s">
        <v>95</v>
      </c>
      <c r="E1" t="s">
        <v>96</v>
      </c>
      <c r="F1" t="s">
        <v>97</v>
      </c>
      <c r="G1" t="s">
        <v>98</v>
      </c>
      <c r="H1" t="s">
        <v>99</v>
      </c>
      <c r="I1" t="s">
        <v>9</v>
      </c>
      <c r="J1" t="s">
        <v>10</v>
      </c>
    </row>
    <row r="2" spans="1:10" s="23" customFormat="1">
      <c r="A2" s="13">
        <v>89</v>
      </c>
      <c r="B2" s="23" t="s">
        <v>59</v>
      </c>
      <c r="C2" s="23" t="s">
        <v>59</v>
      </c>
      <c r="D2" s="23" t="s">
        <v>100</v>
      </c>
      <c r="E2" s="23" t="s">
        <v>101</v>
      </c>
      <c r="F2" s="23" t="s">
        <v>101</v>
      </c>
      <c r="G2" s="23" t="s">
        <v>101</v>
      </c>
      <c r="H2" s="23" t="s">
        <v>102</v>
      </c>
      <c r="I2" s="12">
        <v>1</v>
      </c>
      <c r="J2" s="12">
        <v>401768</v>
      </c>
    </row>
    <row r="3" spans="1:10" s="23" customFormat="1">
      <c r="A3" s="13">
        <v>83</v>
      </c>
      <c r="B3" s="23" t="s">
        <v>52</v>
      </c>
      <c r="C3" s="23" t="s">
        <v>52</v>
      </c>
      <c r="D3" s="23" t="s">
        <v>103</v>
      </c>
      <c r="E3" s="23" t="s">
        <v>101</v>
      </c>
      <c r="F3" s="23" t="s">
        <v>102</v>
      </c>
      <c r="G3" s="23" t="s">
        <v>102</v>
      </c>
      <c r="H3" s="23" t="s">
        <v>102</v>
      </c>
      <c r="I3" s="12">
        <v>1</v>
      </c>
      <c r="J3" s="12">
        <v>401768</v>
      </c>
    </row>
    <row r="4" spans="1:10" s="23" customFormat="1">
      <c r="A4" s="13">
        <v>6</v>
      </c>
      <c r="B4" s="23" t="s">
        <v>44</v>
      </c>
      <c r="C4" s="23" t="s">
        <v>44</v>
      </c>
      <c r="D4" s="23" t="s">
        <v>104</v>
      </c>
      <c r="E4" s="23" t="s">
        <v>101</v>
      </c>
      <c r="F4" s="23" t="s">
        <v>102</v>
      </c>
      <c r="G4" s="23" t="s">
        <v>102</v>
      </c>
      <c r="H4" s="23" t="s">
        <v>102</v>
      </c>
      <c r="I4" s="12">
        <v>1</v>
      </c>
      <c r="J4" s="12">
        <v>401768</v>
      </c>
    </row>
    <row r="5" spans="1:10" s="23" customFormat="1">
      <c r="A5" s="13">
        <v>84</v>
      </c>
      <c r="B5" s="23" t="s">
        <v>53</v>
      </c>
      <c r="C5" s="23" t="s">
        <v>44</v>
      </c>
      <c r="D5" s="23" t="s">
        <v>104</v>
      </c>
      <c r="E5" s="23" t="s">
        <v>101</v>
      </c>
      <c r="F5" s="23" t="s">
        <v>102</v>
      </c>
      <c r="G5" s="23" t="s">
        <v>102</v>
      </c>
      <c r="H5" s="23" t="s">
        <v>102</v>
      </c>
      <c r="I5" s="12">
        <v>1</v>
      </c>
      <c r="J5" s="12">
        <v>401768</v>
      </c>
    </row>
    <row r="6" spans="1:10" s="23" customFormat="1">
      <c r="A6" s="13">
        <v>101</v>
      </c>
      <c r="B6" s="23" t="s">
        <v>63</v>
      </c>
      <c r="C6" s="23" t="s">
        <v>63</v>
      </c>
      <c r="D6" s="23" t="s">
        <v>103</v>
      </c>
      <c r="E6" s="23" t="s">
        <v>101</v>
      </c>
      <c r="F6" s="23" t="s">
        <v>102</v>
      </c>
      <c r="G6" s="23" t="s">
        <v>102</v>
      </c>
      <c r="H6" s="23" t="s">
        <v>102</v>
      </c>
      <c r="I6" s="12">
        <v>1</v>
      </c>
      <c r="J6" s="12">
        <v>401768</v>
      </c>
    </row>
    <row r="7" spans="1:10" s="23" customFormat="1">
      <c r="A7" s="13">
        <v>67</v>
      </c>
      <c r="B7" s="23" t="s">
        <v>56</v>
      </c>
      <c r="C7" s="23" t="s">
        <v>56</v>
      </c>
      <c r="D7" s="23" t="s">
        <v>49</v>
      </c>
      <c r="E7" s="23" t="s">
        <v>101</v>
      </c>
      <c r="F7" s="23" t="s">
        <v>102</v>
      </c>
      <c r="G7" s="23" t="s">
        <v>102</v>
      </c>
      <c r="H7" s="23" t="s">
        <v>102</v>
      </c>
      <c r="I7" s="12">
        <v>1</v>
      </c>
      <c r="J7" s="12">
        <v>401768</v>
      </c>
    </row>
    <row r="8" spans="1:10" s="23" customFormat="1">
      <c r="A8" s="13">
        <v>102</v>
      </c>
      <c r="B8" s="23" t="s">
        <v>64</v>
      </c>
      <c r="C8" s="23" t="s">
        <v>64</v>
      </c>
      <c r="D8" s="23" t="s">
        <v>103</v>
      </c>
      <c r="E8" s="23" t="s">
        <v>101</v>
      </c>
      <c r="F8" s="23" t="s">
        <v>102</v>
      </c>
      <c r="G8" s="23" t="s">
        <v>102</v>
      </c>
      <c r="H8" s="23" t="s">
        <v>102</v>
      </c>
      <c r="I8" s="12">
        <v>1</v>
      </c>
      <c r="J8" s="12">
        <v>401768</v>
      </c>
    </row>
    <row r="9" spans="1:10" s="23" customFormat="1">
      <c r="A9" s="13">
        <v>88</v>
      </c>
      <c r="B9" s="23" t="s">
        <v>58</v>
      </c>
      <c r="C9" s="23" t="s">
        <v>58</v>
      </c>
      <c r="D9" s="23" t="s">
        <v>103</v>
      </c>
      <c r="E9" s="23" t="s">
        <v>101</v>
      </c>
      <c r="F9" s="23" t="s">
        <v>102</v>
      </c>
      <c r="G9" s="23" t="s">
        <v>102</v>
      </c>
      <c r="H9" s="23" t="s">
        <v>102</v>
      </c>
      <c r="I9" s="12">
        <v>1</v>
      </c>
      <c r="J9" s="12">
        <v>401768</v>
      </c>
    </row>
    <row r="10" spans="1:10" s="23" customFormat="1">
      <c r="A10" s="13">
        <v>87</v>
      </c>
      <c r="B10" s="23" t="s">
        <v>57</v>
      </c>
      <c r="C10" s="23" t="s">
        <v>57</v>
      </c>
      <c r="D10" s="23" t="s">
        <v>103</v>
      </c>
      <c r="E10" s="23" t="s">
        <v>101</v>
      </c>
      <c r="F10" s="23" t="s">
        <v>102</v>
      </c>
      <c r="G10" s="23" t="s">
        <v>102</v>
      </c>
      <c r="H10" s="23" t="s">
        <v>102</v>
      </c>
      <c r="I10" s="12">
        <v>1</v>
      </c>
      <c r="J10" s="12">
        <v>401768</v>
      </c>
    </row>
    <row r="11" spans="1:10" s="23" customFormat="1">
      <c r="A11" s="13">
        <v>81</v>
      </c>
      <c r="B11" s="23" t="s">
        <v>46</v>
      </c>
      <c r="C11" s="23" t="s">
        <v>46</v>
      </c>
      <c r="D11" s="23" t="s">
        <v>103</v>
      </c>
      <c r="E11" s="23" t="s">
        <v>102</v>
      </c>
      <c r="F11" s="23" t="s">
        <v>102</v>
      </c>
      <c r="G11" s="23" t="s">
        <v>102</v>
      </c>
      <c r="H11" s="23" t="s">
        <v>102</v>
      </c>
      <c r="I11" s="12">
        <v>1</v>
      </c>
      <c r="J11" s="12">
        <v>401768</v>
      </c>
    </row>
    <row r="12" spans="1:10" s="23" customFormat="1">
      <c r="A12" s="13">
        <v>85</v>
      </c>
      <c r="B12" s="23" t="s">
        <v>54</v>
      </c>
      <c r="C12" s="23" t="s">
        <v>54</v>
      </c>
      <c r="D12" s="23" t="s">
        <v>103</v>
      </c>
      <c r="E12" s="23" t="s">
        <v>101</v>
      </c>
      <c r="F12" s="23" t="s">
        <v>102</v>
      </c>
      <c r="G12" s="23" t="s">
        <v>102</v>
      </c>
      <c r="H12" s="23" t="s">
        <v>102</v>
      </c>
      <c r="I12" s="12">
        <v>1</v>
      </c>
      <c r="J12" s="12">
        <v>401768</v>
      </c>
    </row>
    <row r="13" spans="1:10" s="23" customFormat="1">
      <c r="A13" s="13">
        <v>3</v>
      </c>
      <c r="B13" s="23" t="s">
        <v>45</v>
      </c>
      <c r="C13" s="23" t="s">
        <v>45</v>
      </c>
      <c r="D13" s="23" t="s">
        <v>104</v>
      </c>
      <c r="E13" s="23" t="s">
        <v>102</v>
      </c>
      <c r="F13" s="23" t="s">
        <v>102</v>
      </c>
      <c r="G13" s="23">
        <v>0</v>
      </c>
      <c r="H13" s="23" t="s">
        <v>102</v>
      </c>
      <c r="I13" s="12">
        <v>1</v>
      </c>
      <c r="J13" s="12">
        <v>401768</v>
      </c>
    </row>
    <row r="14" spans="1:10" s="23" customFormat="1">
      <c r="A14" s="13">
        <v>14</v>
      </c>
      <c r="B14" s="23" t="s">
        <v>47</v>
      </c>
      <c r="C14" s="23" t="s">
        <v>47</v>
      </c>
      <c r="D14" s="23" t="s">
        <v>47</v>
      </c>
      <c r="E14" s="23" t="s">
        <v>101</v>
      </c>
      <c r="F14" s="23" t="s">
        <v>102</v>
      </c>
      <c r="G14" s="23" t="s">
        <v>102</v>
      </c>
      <c r="H14" s="23" t="s">
        <v>102</v>
      </c>
      <c r="I14" s="12">
        <v>1</v>
      </c>
      <c r="J14" s="12">
        <v>401768</v>
      </c>
    </row>
    <row r="15" spans="1:10" s="23" customFormat="1">
      <c r="A15" s="13">
        <v>103</v>
      </c>
      <c r="B15" s="23" t="s">
        <v>65</v>
      </c>
      <c r="C15" s="23" t="s">
        <v>65</v>
      </c>
      <c r="D15" s="23" t="s">
        <v>103</v>
      </c>
      <c r="E15" s="23" t="s">
        <v>101</v>
      </c>
      <c r="F15" s="23" t="s">
        <v>102</v>
      </c>
      <c r="G15" s="23" t="s">
        <v>102</v>
      </c>
      <c r="H15" s="23" t="s">
        <v>102</v>
      </c>
      <c r="I15" s="12">
        <v>1</v>
      </c>
      <c r="J15" s="12">
        <v>401768</v>
      </c>
    </row>
    <row r="16" spans="1:10" s="23" customFormat="1">
      <c r="A16" s="13">
        <v>92</v>
      </c>
      <c r="B16" s="23" t="s">
        <v>62</v>
      </c>
      <c r="C16" s="23" t="s">
        <v>62</v>
      </c>
      <c r="D16" s="23" t="s">
        <v>103</v>
      </c>
      <c r="E16" s="23" t="s">
        <v>101</v>
      </c>
      <c r="F16" s="23" t="s">
        <v>102</v>
      </c>
      <c r="G16" s="23" t="s">
        <v>102</v>
      </c>
      <c r="H16" s="23" t="s">
        <v>102</v>
      </c>
      <c r="I16" s="12">
        <v>1</v>
      </c>
      <c r="J16" s="12">
        <v>401768</v>
      </c>
    </row>
    <row r="17" spans="1:10" s="23" customFormat="1">
      <c r="A17" s="13">
        <v>41</v>
      </c>
      <c r="B17" s="23" t="s">
        <v>67</v>
      </c>
      <c r="C17" s="23" t="s">
        <v>67</v>
      </c>
      <c r="D17" s="23" t="s">
        <v>100</v>
      </c>
      <c r="E17" s="23" t="s">
        <v>101</v>
      </c>
      <c r="F17" s="23" t="s">
        <v>101</v>
      </c>
      <c r="G17" s="23" t="s">
        <v>101</v>
      </c>
      <c r="H17" s="23" t="s">
        <v>102</v>
      </c>
      <c r="I17" s="12">
        <v>1</v>
      </c>
      <c r="J17" s="12">
        <v>401768</v>
      </c>
    </row>
    <row r="18" spans="1:10" s="23" customFormat="1">
      <c r="A18" s="13">
        <v>12</v>
      </c>
      <c r="B18" s="23" t="s">
        <v>50</v>
      </c>
      <c r="C18" s="23" t="s">
        <v>50</v>
      </c>
      <c r="D18" s="23" t="s">
        <v>103</v>
      </c>
      <c r="E18" s="23" t="s">
        <v>101</v>
      </c>
      <c r="F18" s="23" t="s">
        <v>102</v>
      </c>
      <c r="G18" s="23" t="s">
        <v>102</v>
      </c>
      <c r="H18" s="23" t="s">
        <v>102</v>
      </c>
      <c r="I18" s="12">
        <v>1</v>
      </c>
      <c r="J18" s="12">
        <v>401768</v>
      </c>
    </row>
    <row r="19" spans="1:10" s="23" customFormat="1">
      <c r="A19" s="13">
        <v>86</v>
      </c>
      <c r="B19" s="23" t="s">
        <v>55</v>
      </c>
      <c r="C19" s="23" t="s">
        <v>55</v>
      </c>
      <c r="D19" s="23" t="s">
        <v>103</v>
      </c>
      <c r="E19" s="23" t="s">
        <v>101</v>
      </c>
      <c r="F19" s="23" t="s">
        <v>102</v>
      </c>
      <c r="G19" s="23" t="s">
        <v>102</v>
      </c>
      <c r="H19" s="23" t="s">
        <v>102</v>
      </c>
      <c r="I19" s="12">
        <v>1</v>
      </c>
      <c r="J19" s="12">
        <v>401768</v>
      </c>
    </row>
    <row r="20" spans="1:10" s="23" customFormat="1">
      <c r="A20" s="13">
        <v>91</v>
      </c>
      <c r="B20" s="23" t="s">
        <v>61</v>
      </c>
      <c r="C20" s="23" t="s">
        <v>105</v>
      </c>
      <c r="D20" s="23" t="s">
        <v>103</v>
      </c>
      <c r="E20" s="23" t="s">
        <v>101</v>
      </c>
      <c r="F20" s="23" t="s">
        <v>102</v>
      </c>
      <c r="G20" s="23" t="s">
        <v>102</v>
      </c>
      <c r="H20" s="23" t="s">
        <v>102</v>
      </c>
      <c r="I20" s="12">
        <v>1</v>
      </c>
      <c r="J20" s="12">
        <v>401768</v>
      </c>
    </row>
    <row r="21" spans="1:10" s="23" customFormat="1">
      <c r="A21" s="13">
        <v>82</v>
      </c>
      <c r="B21" s="23" t="s">
        <v>51</v>
      </c>
      <c r="C21" s="23" t="s">
        <v>51</v>
      </c>
      <c r="D21" s="23" t="s">
        <v>103</v>
      </c>
      <c r="E21" s="23" t="s">
        <v>101</v>
      </c>
      <c r="F21" s="23" t="s">
        <v>102</v>
      </c>
      <c r="G21" s="23" t="s">
        <v>102</v>
      </c>
      <c r="H21" s="23" t="s">
        <v>102</v>
      </c>
      <c r="I21" s="12">
        <v>1</v>
      </c>
      <c r="J21" s="12">
        <v>401768</v>
      </c>
    </row>
    <row r="22" spans="1:10" s="23" customFormat="1">
      <c r="A22" s="13">
        <v>121</v>
      </c>
      <c r="B22" s="23" t="s">
        <v>66</v>
      </c>
      <c r="C22" s="23" t="s">
        <v>66</v>
      </c>
      <c r="D22" s="23" t="s">
        <v>103</v>
      </c>
      <c r="E22" s="23" t="s">
        <v>101</v>
      </c>
      <c r="F22" s="23" t="s">
        <v>102</v>
      </c>
      <c r="G22" s="23" t="s">
        <v>102</v>
      </c>
      <c r="H22" s="23" t="s">
        <v>102</v>
      </c>
      <c r="I22" s="12">
        <v>1</v>
      </c>
      <c r="J22" s="12">
        <v>401768</v>
      </c>
    </row>
    <row r="23" spans="1:10" s="23" customFormat="1">
      <c r="A23" s="13">
        <v>13</v>
      </c>
      <c r="B23" s="23" t="s">
        <v>48</v>
      </c>
      <c r="C23" s="23" t="s">
        <v>106</v>
      </c>
      <c r="D23" s="23" t="s">
        <v>103</v>
      </c>
      <c r="E23" s="23" t="s">
        <v>101</v>
      </c>
      <c r="F23" s="23" t="s">
        <v>102</v>
      </c>
      <c r="G23" s="23" t="s">
        <v>102</v>
      </c>
      <c r="H23" s="23" t="s">
        <v>102</v>
      </c>
      <c r="I23" s="12">
        <v>1</v>
      </c>
      <c r="J23" s="12">
        <v>401768</v>
      </c>
    </row>
    <row r="24" spans="1:10" s="23" customFormat="1">
      <c r="A24" s="13">
        <v>4</v>
      </c>
      <c r="B24" s="23" t="s">
        <v>49</v>
      </c>
      <c r="C24" s="23" t="s">
        <v>49</v>
      </c>
      <c r="D24" s="23" t="s">
        <v>49</v>
      </c>
      <c r="E24" s="23" t="s">
        <v>101</v>
      </c>
      <c r="F24" s="23" t="s">
        <v>102</v>
      </c>
      <c r="G24" s="23" t="s">
        <v>102</v>
      </c>
      <c r="H24" s="23" t="s">
        <v>102</v>
      </c>
      <c r="I24" s="12">
        <v>1</v>
      </c>
      <c r="J24" s="12">
        <v>401768</v>
      </c>
    </row>
    <row r="25" spans="1:10" s="23" customFormat="1">
      <c r="A25" s="13">
        <v>90</v>
      </c>
      <c r="B25" s="23" t="s">
        <v>60</v>
      </c>
      <c r="C25" s="23" t="s">
        <v>107</v>
      </c>
      <c r="D25" s="23" t="s">
        <v>103</v>
      </c>
      <c r="E25" s="23" t="s">
        <v>101</v>
      </c>
      <c r="F25" s="23" t="s">
        <v>102</v>
      </c>
      <c r="G25" s="23" t="s">
        <v>102</v>
      </c>
      <c r="H25" s="23" t="s">
        <v>102</v>
      </c>
      <c r="I25" s="12">
        <v>1</v>
      </c>
      <c r="J25" s="12">
        <v>401768</v>
      </c>
    </row>
    <row r="26" spans="1:10" s="23" customFormat="1">
      <c r="B26" s="23" t="s">
        <v>68</v>
      </c>
      <c r="C26" s="23" t="s">
        <v>68</v>
      </c>
      <c r="D26" s="23" t="s">
        <v>103</v>
      </c>
      <c r="E26" s="21">
        <v>1</v>
      </c>
      <c r="F26" s="21">
        <v>0</v>
      </c>
      <c r="G26" s="21">
        <v>0</v>
      </c>
      <c r="H26" s="21">
        <v>0</v>
      </c>
      <c r="I26" s="12">
        <v>1</v>
      </c>
      <c r="J26" s="12">
        <v>401768</v>
      </c>
    </row>
    <row r="27" spans="1:10" s="23" customFormat="1">
      <c r="A27" s="27"/>
      <c r="B27" s="27" t="s">
        <v>69</v>
      </c>
      <c r="C27" s="27" t="s">
        <v>69</v>
      </c>
      <c r="D27" s="27" t="s">
        <v>104</v>
      </c>
      <c r="E27" s="27" t="s">
        <v>101</v>
      </c>
      <c r="F27" s="27" t="s">
        <v>102</v>
      </c>
      <c r="G27" s="27" t="s">
        <v>102</v>
      </c>
      <c r="H27" s="27" t="s">
        <v>102</v>
      </c>
      <c r="I27" s="12">
        <v>1</v>
      </c>
      <c r="J27" s="12">
        <v>401768</v>
      </c>
    </row>
    <row r="28" spans="1:10" s="23" customFormat="1">
      <c r="A28" s="27"/>
      <c r="B28" s="27" t="s">
        <v>70</v>
      </c>
      <c r="C28" s="27" t="s">
        <v>70</v>
      </c>
      <c r="D28" s="27" t="s">
        <v>100</v>
      </c>
      <c r="E28" s="27" t="s">
        <v>101</v>
      </c>
      <c r="F28" s="27" t="s">
        <v>101</v>
      </c>
      <c r="G28" s="27" t="s">
        <v>101</v>
      </c>
      <c r="H28" s="27" t="s">
        <v>102</v>
      </c>
      <c r="I28" s="12">
        <v>1</v>
      </c>
      <c r="J28" s="12">
        <v>401768</v>
      </c>
    </row>
    <row r="29" spans="1:10" s="23" customFormat="1">
      <c r="A29" s="27"/>
      <c r="B29" s="27" t="s">
        <v>71</v>
      </c>
      <c r="C29" s="27" t="s">
        <v>71</v>
      </c>
      <c r="D29" s="27" t="s">
        <v>100</v>
      </c>
      <c r="E29" s="27" t="s">
        <v>101</v>
      </c>
      <c r="F29" s="27" t="s">
        <v>101</v>
      </c>
      <c r="G29" s="27" t="s">
        <v>101</v>
      </c>
      <c r="H29" s="27" t="s">
        <v>102</v>
      </c>
      <c r="I29" s="12">
        <v>1</v>
      </c>
      <c r="J29" s="12">
        <v>401768</v>
      </c>
    </row>
    <row r="30" spans="1:10" s="23" customFormat="1">
      <c r="A30" s="27"/>
      <c r="B30" s="27" t="s">
        <v>72</v>
      </c>
      <c r="C30" s="27" t="s">
        <v>72</v>
      </c>
      <c r="D30" s="27" t="s">
        <v>104</v>
      </c>
      <c r="E30" s="27" t="s">
        <v>101</v>
      </c>
      <c r="F30" s="27" t="s">
        <v>102</v>
      </c>
      <c r="G30" s="27" t="s">
        <v>102</v>
      </c>
      <c r="H30" s="27" t="s">
        <v>102</v>
      </c>
      <c r="I30" s="12">
        <v>1</v>
      </c>
      <c r="J30" s="12">
        <v>401768</v>
      </c>
    </row>
    <row r="31" spans="1:10" s="23" customFormat="1">
      <c r="A31" s="27"/>
      <c r="B31" s="27" t="s">
        <v>73</v>
      </c>
      <c r="C31" s="27" t="s">
        <v>73</v>
      </c>
      <c r="D31" s="27" t="s">
        <v>47</v>
      </c>
      <c r="E31" s="27" t="s">
        <v>101</v>
      </c>
      <c r="F31" s="27" t="s">
        <v>102</v>
      </c>
      <c r="G31" s="27" t="s">
        <v>102</v>
      </c>
      <c r="H31" s="27" t="s">
        <v>102</v>
      </c>
      <c r="I31" s="12">
        <v>1</v>
      </c>
      <c r="J31" s="12">
        <v>401768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I9" sqref="I9"/>
    </sheetView>
  </sheetViews>
  <sheetFormatPr defaultRowHeight="14.4"/>
  <cols>
    <col min="2" max="2" width="24.109375" customWidth="1"/>
  </cols>
  <sheetData>
    <row r="1" spans="1:7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</row>
    <row r="2" spans="1:7">
      <c r="B2" s="46" t="s">
        <v>185</v>
      </c>
      <c r="C2" s="46">
        <v>1</v>
      </c>
      <c r="D2" s="46"/>
      <c r="E2" s="46">
        <v>0</v>
      </c>
      <c r="F2" s="46">
        <v>0</v>
      </c>
      <c r="G2" s="46">
        <v>2</v>
      </c>
    </row>
    <row r="3" spans="1:7">
      <c r="B3" s="27"/>
      <c r="C3" s="2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11" sqref="F11"/>
    </sheetView>
  </sheetViews>
  <sheetFormatPr defaultRowHeight="14.4"/>
  <cols>
    <col min="1" max="1" width="10" bestFit="1" customWidth="1"/>
    <col min="2" max="2" width="27.5546875" bestFit="1" customWidth="1"/>
    <col min="3" max="3" width="19.109375" bestFit="1" customWidth="1"/>
    <col min="4" max="4" width="24.88671875" bestFit="1" customWidth="1"/>
    <col min="5" max="5" width="16.5546875" bestFit="1" customWidth="1"/>
    <col min="6" max="6" width="16.44140625" bestFit="1" customWidth="1"/>
    <col min="7" max="7" width="13.33203125" bestFit="1" customWidth="1"/>
    <col min="8" max="8" width="14.109375" bestFit="1" customWidth="1"/>
    <col min="9" max="9" width="7.5546875" bestFit="1" customWidth="1"/>
  </cols>
  <sheetData>
    <row r="1" spans="1:9">
      <c r="A1" t="s">
        <v>115</v>
      </c>
      <c r="B1" t="s">
        <v>116</v>
      </c>
      <c r="C1" t="s">
        <v>117</v>
      </c>
      <c r="D1" t="s">
        <v>118</v>
      </c>
      <c r="E1" t="s">
        <v>119</v>
      </c>
      <c r="F1" t="s">
        <v>120</v>
      </c>
      <c r="G1" t="s">
        <v>121</v>
      </c>
      <c r="H1" t="s">
        <v>122</v>
      </c>
      <c r="I1" t="s">
        <v>123</v>
      </c>
    </row>
    <row r="2" spans="1:9">
      <c r="G2" s="9"/>
      <c r="H2" s="9"/>
    </row>
    <row r="3" spans="1:9">
      <c r="G3" s="9"/>
      <c r="H3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opLeftCell="B1" workbookViewId="0">
      <selection activeCell="D5" sqref="D5"/>
    </sheetView>
  </sheetViews>
  <sheetFormatPr defaultRowHeight="14.4"/>
  <cols>
    <col min="1" max="1" width="31.77734375" bestFit="1" customWidth="1"/>
    <col min="2" max="2" width="40.44140625" bestFit="1" customWidth="1"/>
    <col min="3" max="3" width="39" customWidth="1"/>
    <col min="4" max="4" width="81.109375" bestFit="1" customWidth="1"/>
  </cols>
  <sheetData>
    <row r="1" spans="1:4">
      <c r="A1" s="5" t="s">
        <v>88</v>
      </c>
      <c r="B1" s="5" t="s">
        <v>124</v>
      </c>
      <c r="C1" s="5" t="s">
        <v>125</v>
      </c>
      <c r="D1" s="5" t="s">
        <v>126</v>
      </c>
    </row>
    <row r="2" spans="1:4">
      <c r="A2" s="45" t="s">
        <v>127</v>
      </c>
      <c r="B2" s="45" t="s">
        <v>80</v>
      </c>
      <c r="C2" s="45" t="s">
        <v>183</v>
      </c>
      <c r="D2" s="45" t="s">
        <v>80</v>
      </c>
    </row>
    <row r="3" spans="1:4">
      <c r="A3" s="45" t="s">
        <v>128</v>
      </c>
      <c r="B3" s="45" t="s">
        <v>129</v>
      </c>
      <c r="C3" s="45" t="s">
        <v>128</v>
      </c>
      <c r="D3" s="54" t="s">
        <v>227</v>
      </c>
    </row>
    <row r="4" spans="1:4">
      <c r="A4" s="55" t="s">
        <v>228</v>
      </c>
      <c r="B4" s="55" t="s">
        <v>179</v>
      </c>
      <c r="C4" s="55" t="s">
        <v>183</v>
      </c>
      <c r="D4" s="55" t="s">
        <v>229</v>
      </c>
    </row>
    <row r="5" spans="1:4">
      <c r="A5" s="55" t="s">
        <v>228</v>
      </c>
      <c r="B5" s="55" t="s">
        <v>180</v>
      </c>
      <c r="C5" s="55" t="s">
        <v>183</v>
      </c>
      <c r="D5" s="55" t="s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opLeftCell="A28" workbookViewId="0">
      <selection activeCell="E37" sqref="E37"/>
    </sheetView>
  </sheetViews>
  <sheetFormatPr defaultRowHeight="14.4"/>
  <cols>
    <col min="1" max="1" width="63.6640625" style="45" bestFit="1" customWidth="1"/>
    <col min="2" max="2" width="15.33203125" style="45" customWidth="1"/>
    <col min="3" max="16384" width="8.88671875" style="45"/>
  </cols>
  <sheetData>
    <row r="1" spans="1:2">
      <c r="A1" s="49" t="s">
        <v>130</v>
      </c>
      <c r="B1" s="53" t="str">
        <f>[1]Projects!B2</f>
        <v>Iowa Hawk-i</v>
      </c>
    </row>
    <row r="2" spans="1:2">
      <c r="A2" s="49" t="s">
        <v>175</v>
      </c>
      <c r="B2" s="53" t="s">
        <v>231</v>
      </c>
    </row>
    <row r="3" spans="1:2">
      <c r="A3" s="50" t="s">
        <v>131</v>
      </c>
      <c r="B3" s="50" t="s">
        <v>132</v>
      </c>
    </row>
    <row r="4" spans="1:2">
      <c r="A4" s="47" t="s">
        <v>134</v>
      </c>
      <c r="B4" s="47" t="s">
        <v>135</v>
      </c>
    </row>
    <row r="5" spans="1:2">
      <c r="A5" s="47" t="s">
        <v>136</v>
      </c>
      <c r="B5" s="47" t="s">
        <v>135</v>
      </c>
    </row>
    <row r="6" spans="1:2">
      <c r="A6" s="47" t="s">
        <v>137</v>
      </c>
      <c r="B6" s="47" t="s">
        <v>135</v>
      </c>
    </row>
    <row r="7" spans="1:2">
      <c r="A7" s="47" t="s">
        <v>138</v>
      </c>
      <c r="B7" s="47" t="s">
        <v>135</v>
      </c>
    </row>
    <row r="8" spans="1:2">
      <c r="A8" s="47" t="s">
        <v>139</v>
      </c>
      <c r="B8" s="47" t="s">
        <v>135</v>
      </c>
    </row>
    <row r="9" spans="1:2">
      <c r="A9" s="47" t="s">
        <v>140</v>
      </c>
      <c r="B9" s="47" t="s">
        <v>135</v>
      </c>
    </row>
    <row r="10" spans="1:2">
      <c r="A10" s="47" t="s">
        <v>141</v>
      </c>
      <c r="B10" s="47" t="s">
        <v>135</v>
      </c>
    </row>
    <row r="11" spans="1:2">
      <c r="A11" s="47" t="s">
        <v>142</v>
      </c>
      <c r="B11" s="47" t="s">
        <v>135</v>
      </c>
    </row>
    <row r="12" spans="1:2">
      <c r="A12" s="47" t="s">
        <v>146</v>
      </c>
      <c r="B12" s="47" t="s">
        <v>135</v>
      </c>
    </row>
    <row r="13" spans="1:2">
      <c r="A13" s="45" t="s">
        <v>145</v>
      </c>
      <c r="B13" s="47" t="s">
        <v>135</v>
      </c>
    </row>
    <row r="14" spans="1:2">
      <c r="A14" s="47" t="s">
        <v>147</v>
      </c>
      <c r="B14" s="47" t="s">
        <v>135</v>
      </c>
    </row>
    <row r="15" spans="1:2">
      <c r="A15" s="45" t="s">
        <v>148</v>
      </c>
      <c r="B15" s="47" t="s">
        <v>135</v>
      </c>
    </row>
    <row r="16" spans="1:2">
      <c r="A16" s="47" t="s">
        <v>149</v>
      </c>
      <c r="B16" s="47" t="s">
        <v>135</v>
      </c>
    </row>
    <row r="17" spans="1:2">
      <c r="A17" s="50" t="s">
        <v>133</v>
      </c>
      <c r="B17" s="50" t="s">
        <v>132</v>
      </c>
    </row>
    <row r="18" spans="1:2">
      <c r="A18" s="51" t="s">
        <v>134</v>
      </c>
      <c r="B18" s="48" t="s">
        <v>135</v>
      </c>
    </row>
    <row r="19" spans="1:2">
      <c r="A19" s="52" t="s">
        <v>150</v>
      </c>
      <c r="B19" s="48" t="s">
        <v>135</v>
      </c>
    </row>
    <row r="20" spans="1:2">
      <c r="A20" s="52" t="s">
        <v>151</v>
      </c>
      <c r="B20" s="48" t="s">
        <v>135</v>
      </c>
    </row>
    <row r="21" spans="1:2">
      <c r="A21" s="51" t="s">
        <v>152</v>
      </c>
      <c r="B21" s="48" t="s">
        <v>135</v>
      </c>
    </row>
    <row r="22" spans="1:2">
      <c r="A22" s="47" t="s">
        <v>139</v>
      </c>
      <c r="B22" s="48" t="s">
        <v>135</v>
      </c>
    </row>
    <row r="23" spans="1:2">
      <c r="A23" s="51" t="s">
        <v>140</v>
      </c>
      <c r="B23" s="48" t="s">
        <v>135</v>
      </c>
    </row>
    <row r="24" spans="1:2">
      <c r="A24" s="51" t="s">
        <v>153</v>
      </c>
      <c r="B24" s="48" t="s">
        <v>135</v>
      </c>
    </row>
    <row r="25" spans="1:2">
      <c r="A25" s="51" t="s">
        <v>154</v>
      </c>
      <c r="B25" s="48" t="s">
        <v>135</v>
      </c>
    </row>
    <row r="26" spans="1:2">
      <c r="A26" s="51" t="s">
        <v>155</v>
      </c>
      <c r="B26" s="48" t="s">
        <v>135</v>
      </c>
    </row>
    <row r="27" spans="1:2">
      <c r="A27" s="45" t="s">
        <v>145</v>
      </c>
      <c r="B27" s="47" t="s">
        <v>135</v>
      </c>
    </row>
    <row r="28" spans="1:2">
      <c r="A28" s="47" t="s">
        <v>147</v>
      </c>
      <c r="B28" s="47" t="s">
        <v>135</v>
      </c>
    </row>
    <row r="29" spans="1:2">
      <c r="A29" s="45" t="s">
        <v>148</v>
      </c>
      <c r="B29" s="47" t="s">
        <v>135</v>
      </c>
    </row>
    <row r="30" spans="1:2">
      <c r="A30" s="51" t="s">
        <v>156</v>
      </c>
      <c r="B30" s="48" t="s">
        <v>135</v>
      </c>
    </row>
    <row r="31" spans="1:2">
      <c r="A31" s="51" t="s">
        <v>157</v>
      </c>
      <c r="B31" s="48" t="s">
        <v>135</v>
      </c>
    </row>
    <row r="32" spans="1:2">
      <c r="A32" s="56"/>
      <c r="B32" s="56"/>
    </row>
    <row r="34" spans="1:2">
      <c r="A34" s="57" t="s">
        <v>232</v>
      </c>
      <c r="B34" s="58" t="s">
        <v>233</v>
      </c>
    </row>
    <row r="35" spans="1:2">
      <c r="A35" s="59" t="s">
        <v>143</v>
      </c>
      <c r="B35" s="45" t="s">
        <v>234</v>
      </c>
    </row>
    <row r="36" spans="1:2">
      <c r="A36" s="45" t="s">
        <v>144</v>
      </c>
      <c r="B36" s="45" t="s">
        <v>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workbookViewId="0">
      <selection activeCell="C2" sqref="C2:D2"/>
    </sheetView>
  </sheetViews>
  <sheetFormatPr defaultRowHeight="14.4"/>
  <sheetData>
    <row r="1" spans="1:7">
      <c r="A1" s="24" t="s">
        <v>172</v>
      </c>
      <c r="B1" s="26" t="s">
        <v>173</v>
      </c>
      <c r="C1" s="25" t="s">
        <v>1</v>
      </c>
      <c r="D1" s="25" t="s">
        <v>2</v>
      </c>
      <c r="E1" s="24" t="s">
        <v>27</v>
      </c>
      <c r="F1" s="24" t="s">
        <v>28</v>
      </c>
      <c r="G1" s="24" t="s">
        <v>22</v>
      </c>
    </row>
    <row r="2" spans="1:7">
      <c r="A2" s="23"/>
      <c r="B2" s="23"/>
      <c r="C2" s="23"/>
      <c r="D2" s="23"/>
      <c r="E2" s="23"/>
      <c r="F2" s="23"/>
      <c r="G2" s="23"/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G4" sqref="G4"/>
    </sheetView>
  </sheetViews>
  <sheetFormatPr defaultRowHeight="14.4"/>
  <sheetData>
    <row r="1" spans="1:3">
      <c r="A1" s="25" t="s">
        <v>174</v>
      </c>
      <c r="B1" s="24" t="s">
        <v>1</v>
      </c>
      <c r="C1" s="24" t="s">
        <v>2</v>
      </c>
    </row>
    <row r="2" spans="1:3">
      <c r="A2" s="23"/>
      <c r="B2" s="23"/>
      <c r="C2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4"/>
  <sheetViews>
    <sheetView workbookViewId="0">
      <selection activeCell="K7" sqref="K7"/>
    </sheetView>
  </sheetViews>
  <sheetFormatPr defaultRowHeight="14.4"/>
  <cols>
    <col min="2" max="2" width="28.88671875" bestFit="1" customWidth="1"/>
    <col min="3" max="3" width="31.44140625" bestFit="1" customWidth="1"/>
    <col min="4" max="4" width="16.77734375" bestFit="1" customWidth="1"/>
    <col min="5" max="5" width="17.21875" bestFit="1" customWidth="1"/>
    <col min="8" max="8" width="14.77734375" style="46" bestFit="1" customWidth="1"/>
    <col min="9" max="9" width="8.88671875" style="46"/>
    <col min="11" max="11" width="15.21875" bestFit="1" customWidth="1"/>
    <col min="12" max="12" width="17.33203125" bestFit="1" customWidth="1"/>
    <col min="13" max="13" width="16.21875" bestFit="1" customWidth="1"/>
    <col min="14" max="14" width="15" bestFit="1" customWidth="1"/>
    <col min="16" max="16" width="15" bestFit="1" customWidth="1"/>
    <col min="17" max="17" width="15.77734375" bestFit="1" customWidth="1"/>
    <col min="18" max="18" width="21.5546875" bestFit="1" customWidth="1"/>
  </cols>
  <sheetData>
    <row r="1" spans="1:18">
      <c r="A1" s="3" t="s">
        <v>14</v>
      </c>
      <c r="B1" s="3" t="s">
        <v>15</v>
      </c>
      <c r="C1" s="4" t="s">
        <v>16</v>
      </c>
      <c r="D1" s="4" t="s">
        <v>17</v>
      </c>
      <c r="E1" s="4" t="s">
        <v>18</v>
      </c>
      <c r="F1" s="4" t="s">
        <v>19</v>
      </c>
      <c r="G1" s="3" t="s">
        <v>20</v>
      </c>
      <c r="H1" s="3" t="s">
        <v>1</v>
      </c>
      <c r="I1" s="3" t="s">
        <v>2</v>
      </c>
      <c r="J1" s="3" t="s">
        <v>21</v>
      </c>
      <c r="K1" s="4" t="s">
        <v>3</v>
      </c>
      <c r="L1" s="4" t="s">
        <v>4</v>
      </c>
      <c r="M1" s="4" t="s">
        <v>5</v>
      </c>
      <c r="N1" s="4" t="s">
        <v>6</v>
      </c>
      <c r="O1" s="4" t="s">
        <v>7</v>
      </c>
      <c r="P1" s="4" t="s">
        <v>9</v>
      </c>
      <c r="Q1" s="4" t="s">
        <v>10</v>
      </c>
      <c r="R1" s="4" t="s">
        <v>22</v>
      </c>
    </row>
    <row r="2" spans="1:18">
      <c r="A2" s="40">
        <v>6644</v>
      </c>
      <c r="B2" s="33" t="s">
        <v>200</v>
      </c>
      <c r="C2" s="33" t="s">
        <v>186</v>
      </c>
      <c r="D2" s="33"/>
      <c r="E2" s="40">
        <f>IFERROR(IF([1]!Table__10.150.114.40_maxco_awdb_Call_Type[[#This Row],[SERVICE_SECONDS]]="", "", [1]!Table__10.150.114.40_maxco_awdb_Call_Type[[#This Row],[SERVICE_SECONDS]]), "")</f>
        <v>30</v>
      </c>
      <c r="F2">
        <v>15</v>
      </c>
      <c r="G2" s="33" t="s">
        <v>178</v>
      </c>
      <c r="H2" s="30" t="s">
        <v>183</v>
      </c>
      <c r="I2" s="30" t="s">
        <v>184</v>
      </c>
      <c r="J2" s="40" t="s">
        <v>195</v>
      </c>
      <c r="K2" s="40" t="s">
        <v>182</v>
      </c>
      <c r="L2" s="39" t="s">
        <v>185</v>
      </c>
      <c r="M2" s="40" t="s">
        <v>12</v>
      </c>
      <c r="N2" s="39" t="s">
        <v>12</v>
      </c>
      <c r="O2" s="39" t="s">
        <v>13</v>
      </c>
      <c r="P2" s="32">
        <v>1</v>
      </c>
      <c r="Q2" s="32">
        <v>401768</v>
      </c>
      <c r="R2" s="32" t="s">
        <v>23</v>
      </c>
    </row>
    <row r="3" spans="1:18">
      <c r="A3" s="33">
        <v>6796</v>
      </c>
      <c r="B3" s="33" t="s">
        <v>201</v>
      </c>
      <c r="C3" s="33" t="s">
        <v>187</v>
      </c>
      <c r="D3" s="8"/>
      <c r="E3" s="40">
        <f>IFERROR(IF([1]!Table__10.150.114.40_maxco_awdb_Call_Type[[#This Row],[SERVICE_SECONDS]]="", "", [1]!Table__10.150.114.40_maxco_awdb_Call_Type[[#This Row],[SERVICE_SECONDS]]), "")</f>
        <v>30</v>
      </c>
      <c r="F3" s="45">
        <v>15</v>
      </c>
      <c r="G3" s="33" t="s">
        <v>24</v>
      </c>
      <c r="H3" s="30" t="s">
        <v>183</v>
      </c>
      <c r="I3" s="30" t="s">
        <v>184</v>
      </c>
      <c r="J3" s="40" t="s">
        <v>195</v>
      </c>
      <c r="K3" s="40" t="s">
        <v>182</v>
      </c>
      <c r="L3" s="39" t="s">
        <v>185</v>
      </c>
      <c r="M3" s="40" t="s">
        <v>12</v>
      </c>
      <c r="N3" s="39" t="s">
        <v>12</v>
      </c>
      <c r="O3" s="39" t="s">
        <v>13</v>
      </c>
      <c r="P3" s="32">
        <v>1</v>
      </c>
      <c r="Q3" s="32">
        <v>401768</v>
      </c>
      <c r="R3" s="32" t="s">
        <v>23</v>
      </c>
    </row>
    <row r="4" spans="1:18">
      <c r="A4" s="40">
        <v>6797</v>
      </c>
      <c r="B4" s="33" t="s">
        <v>202</v>
      </c>
      <c r="C4" s="33" t="s">
        <v>187</v>
      </c>
      <c r="D4" s="45"/>
      <c r="E4" s="40">
        <f>IFERROR(IF([1]!Table__10.150.114.40_maxco_awdb_Call_Type[[#This Row],[SERVICE_SECONDS]]="", "", [1]!Table__10.150.114.40_maxco_awdb_Call_Type[[#This Row],[SERVICE_SECONDS]]), "")</f>
        <v>30</v>
      </c>
      <c r="F4" s="45">
        <v>15</v>
      </c>
      <c r="G4" s="33" t="s">
        <v>24</v>
      </c>
      <c r="H4" s="30" t="s">
        <v>183</v>
      </c>
      <c r="I4" s="30" t="s">
        <v>184</v>
      </c>
      <c r="J4" s="40" t="s">
        <v>195</v>
      </c>
      <c r="K4" s="40" t="s">
        <v>182</v>
      </c>
      <c r="L4" s="39" t="s">
        <v>185</v>
      </c>
      <c r="M4" s="40" t="s">
        <v>12</v>
      </c>
      <c r="N4" s="39" t="s">
        <v>12</v>
      </c>
      <c r="O4" s="39" t="s">
        <v>13</v>
      </c>
      <c r="P4" s="32">
        <v>1</v>
      </c>
      <c r="Q4" s="32">
        <v>401768</v>
      </c>
      <c r="R4" s="32" t="s">
        <v>23</v>
      </c>
    </row>
    <row r="5" spans="1:18">
      <c r="A5" s="40">
        <v>6800</v>
      </c>
      <c r="B5" s="33" t="s">
        <v>203</v>
      </c>
      <c r="C5" s="33" t="s">
        <v>188</v>
      </c>
      <c r="D5" s="8"/>
      <c r="E5" s="40">
        <f>IFERROR(IF([1]!Table__10.150.114.40_maxco_awdb_Call_Type[[#This Row],[SERVICE_SECONDS]]="", "", [1]!Table__10.150.114.40_maxco_awdb_Call_Type[[#This Row],[SERVICE_SECONDS]]), "")</f>
        <v>30</v>
      </c>
      <c r="F5" s="45">
        <v>15</v>
      </c>
      <c r="G5" s="33" t="s">
        <v>178</v>
      </c>
      <c r="H5" s="30" t="s">
        <v>183</v>
      </c>
      <c r="I5" s="30" t="s">
        <v>184</v>
      </c>
      <c r="J5" s="40" t="s">
        <v>195</v>
      </c>
      <c r="K5" s="40" t="s">
        <v>182</v>
      </c>
      <c r="L5" s="39" t="s">
        <v>185</v>
      </c>
      <c r="M5" s="40" t="s">
        <v>12</v>
      </c>
      <c r="N5" s="39" t="s">
        <v>12</v>
      </c>
      <c r="O5" s="39" t="s">
        <v>13</v>
      </c>
      <c r="P5" s="32">
        <v>1</v>
      </c>
      <c r="Q5" s="32">
        <v>401768</v>
      </c>
      <c r="R5" s="32" t="s">
        <v>23</v>
      </c>
    </row>
    <row r="6" spans="1:18">
      <c r="A6" s="40">
        <v>6801</v>
      </c>
      <c r="B6" s="40" t="s">
        <v>204</v>
      </c>
      <c r="C6" s="33" t="s">
        <v>189</v>
      </c>
      <c r="D6" s="8"/>
      <c r="E6" s="40">
        <f>IFERROR(IF([1]!Table__10.150.114.40_maxco_awdb_Call_Type[[#This Row],[SERVICE_SECONDS]]="", "", [1]!Table__10.150.114.40_maxco_awdb_Call_Type[[#This Row],[SERVICE_SECONDS]]), "")</f>
        <v>30</v>
      </c>
      <c r="F6" s="45">
        <v>15</v>
      </c>
      <c r="G6" s="33" t="s">
        <v>178</v>
      </c>
      <c r="H6" s="30" t="s">
        <v>183</v>
      </c>
      <c r="I6" s="30" t="s">
        <v>184</v>
      </c>
      <c r="J6" s="40" t="s">
        <v>195</v>
      </c>
      <c r="K6" s="40" t="s">
        <v>182</v>
      </c>
      <c r="L6" s="39" t="s">
        <v>185</v>
      </c>
      <c r="M6" s="40" t="s">
        <v>12</v>
      </c>
      <c r="N6" s="39" t="s">
        <v>12</v>
      </c>
      <c r="O6" s="39" t="s">
        <v>13</v>
      </c>
      <c r="P6" s="32">
        <v>1</v>
      </c>
      <c r="Q6" s="32">
        <v>401768</v>
      </c>
      <c r="R6" s="32" t="s">
        <v>23</v>
      </c>
    </row>
    <row r="7" spans="1:18">
      <c r="A7" s="40">
        <v>6802</v>
      </c>
      <c r="B7" s="40" t="s">
        <v>205</v>
      </c>
      <c r="C7" s="33" t="s">
        <v>190</v>
      </c>
      <c r="D7" s="8"/>
      <c r="E7" s="40">
        <f>IFERROR(IF([1]!Table__10.150.114.40_maxco_awdb_Call_Type[[#This Row],[SERVICE_SECONDS]]="", "", [1]!Table__10.150.114.40_maxco_awdb_Call_Type[[#This Row],[SERVICE_SECONDS]]), "")</f>
        <v>30</v>
      </c>
      <c r="F7" s="45">
        <v>15</v>
      </c>
      <c r="G7" s="33" t="s">
        <v>176</v>
      </c>
      <c r="H7" s="30" t="s">
        <v>183</v>
      </c>
      <c r="I7" s="30" t="s">
        <v>184</v>
      </c>
      <c r="J7" s="40" t="s">
        <v>195</v>
      </c>
      <c r="K7" s="40" t="s">
        <v>182</v>
      </c>
      <c r="L7" s="39" t="s">
        <v>185</v>
      </c>
      <c r="M7" s="40" t="s">
        <v>12</v>
      </c>
      <c r="N7" s="39" t="s">
        <v>12</v>
      </c>
      <c r="O7" s="39" t="s">
        <v>13</v>
      </c>
      <c r="P7" s="32">
        <v>1</v>
      </c>
      <c r="Q7" s="32">
        <v>401768</v>
      </c>
      <c r="R7" s="32" t="s">
        <v>23</v>
      </c>
    </row>
    <row r="8" spans="1:18">
      <c r="A8" s="40">
        <v>6803</v>
      </c>
      <c r="B8" s="40" t="s">
        <v>206</v>
      </c>
      <c r="C8" s="39" t="s">
        <v>190</v>
      </c>
      <c r="D8" s="8"/>
      <c r="E8" s="40">
        <f>IFERROR(IF([1]!Table__10.150.114.40_maxco_awdb_Call_Type[[#This Row],[SERVICE_SECONDS]]="", "", [1]!Table__10.150.114.40_maxco_awdb_Call_Type[[#This Row],[SERVICE_SECONDS]]), "")</f>
        <v>30</v>
      </c>
      <c r="F8" s="45">
        <v>15</v>
      </c>
      <c r="G8" s="33" t="s">
        <v>176</v>
      </c>
      <c r="H8" s="30" t="s">
        <v>183</v>
      </c>
      <c r="I8" s="30" t="s">
        <v>184</v>
      </c>
      <c r="J8" s="40" t="s">
        <v>195</v>
      </c>
      <c r="K8" s="40" t="s">
        <v>182</v>
      </c>
      <c r="L8" s="39" t="s">
        <v>185</v>
      </c>
      <c r="M8" s="40" t="s">
        <v>12</v>
      </c>
      <c r="N8" s="39" t="s">
        <v>12</v>
      </c>
      <c r="O8" s="39" t="s">
        <v>13</v>
      </c>
      <c r="P8" s="32">
        <v>1</v>
      </c>
      <c r="Q8" s="32">
        <v>401768</v>
      </c>
      <c r="R8" s="32" t="s">
        <v>23</v>
      </c>
    </row>
    <row r="9" spans="1:18">
      <c r="A9" s="40">
        <v>6804</v>
      </c>
      <c r="B9" s="40" t="s">
        <v>207</v>
      </c>
      <c r="C9" s="39" t="s">
        <v>190</v>
      </c>
      <c r="D9" s="8"/>
      <c r="E9" s="40">
        <f>IFERROR(IF([1]!Table__10.150.114.40_maxco_awdb_Call_Type[[#This Row],[SERVICE_SECONDS]]="", "", [1]!Table__10.150.114.40_maxco_awdb_Call_Type[[#This Row],[SERVICE_SECONDS]]), "")</f>
        <v>30</v>
      </c>
      <c r="F9" s="45">
        <v>15</v>
      </c>
      <c r="G9" s="33" t="s">
        <v>176</v>
      </c>
      <c r="H9" s="30" t="s">
        <v>183</v>
      </c>
      <c r="I9" s="30" t="s">
        <v>184</v>
      </c>
      <c r="J9" s="40" t="s">
        <v>195</v>
      </c>
      <c r="K9" s="40" t="s">
        <v>182</v>
      </c>
      <c r="L9" s="39" t="s">
        <v>185</v>
      </c>
      <c r="M9" s="40" t="s">
        <v>12</v>
      </c>
      <c r="N9" s="39" t="s">
        <v>12</v>
      </c>
      <c r="O9" s="39" t="s">
        <v>13</v>
      </c>
      <c r="P9" s="32">
        <v>1</v>
      </c>
      <c r="Q9" s="32">
        <v>401768</v>
      </c>
      <c r="R9" s="32" t="s">
        <v>23</v>
      </c>
    </row>
    <row r="10" spans="1:18">
      <c r="A10" s="40">
        <v>6805</v>
      </c>
      <c r="B10" s="40" t="s">
        <v>208</v>
      </c>
      <c r="C10" s="33" t="s">
        <v>191</v>
      </c>
      <c r="D10" s="8"/>
      <c r="E10" s="40">
        <f>IFERROR(IF([1]!Table__10.150.114.40_maxco_awdb_Call_Type[[#This Row],[SERVICE_SECONDS]]="", "", [1]!Table__10.150.114.40_maxco_awdb_Call_Type[[#This Row],[SERVICE_SECONDS]]), "")</f>
        <v>30</v>
      </c>
      <c r="F10" s="45">
        <v>15</v>
      </c>
      <c r="G10" s="33" t="s">
        <v>178</v>
      </c>
      <c r="H10" s="30" t="s">
        <v>183</v>
      </c>
      <c r="I10" s="30" t="s">
        <v>184</v>
      </c>
      <c r="J10" s="40" t="s">
        <v>195</v>
      </c>
      <c r="K10" s="40" t="s">
        <v>182</v>
      </c>
      <c r="L10" s="39" t="s">
        <v>185</v>
      </c>
      <c r="M10" s="40" t="s">
        <v>12</v>
      </c>
      <c r="N10" s="39" t="s">
        <v>12</v>
      </c>
      <c r="O10" s="39" t="s">
        <v>13</v>
      </c>
      <c r="P10" s="32">
        <v>1</v>
      </c>
      <c r="Q10" s="32">
        <v>401768</v>
      </c>
      <c r="R10" s="32" t="s">
        <v>23</v>
      </c>
    </row>
    <row r="11" spans="1:18">
      <c r="A11" s="40">
        <v>6806</v>
      </c>
      <c r="B11" s="40" t="s">
        <v>209</v>
      </c>
      <c r="C11" s="39" t="s">
        <v>190</v>
      </c>
      <c r="D11" s="8"/>
      <c r="E11" s="40">
        <f>IFERROR(IF([1]!Table__10.150.114.40_maxco_awdb_Call_Type[[#This Row],[SERVICE_SECONDS]]="", "", [1]!Table__10.150.114.40_maxco_awdb_Call_Type[[#This Row],[SERVICE_SECONDS]]), "")</f>
        <v>30</v>
      </c>
      <c r="F11" s="45">
        <v>15</v>
      </c>
      <c r="G11" s="33" t="s">
        <v>176</v>
      </c>
      <c r="H11" s="30" t="s">
        <v>183</v>
      </c>
      <c r="I11" s="30" t="s">
        <v>184</v>
      </c>
      <c r="J11" s="40" t="s">
        <v>195</v>
      </c>
      <c r="K11" s="40" t="s">
        <v>182</v>
      </c>
      <c r="L11" s="39" t="s">
        <v>185</v>
      </c>
      <c r="M11" s="40" t="s">
        <v>12</v>
      </c>
      <c r="N11" s="39" t="s">
        <v>12</v>
      </c>
      <c r="O11" s="39" t="s">
        <v>13</v>
      </c>
      <c r="P11" s="32">
        <v>1</v>
      </c>
      <c r="Q11" s="32">
        <v>401768</v>
      </c>
      <c r="R11" s="32" t="s">
        <v>23</v>
      </c>
    </row>
    <row r="12" spans="1:18">
      <c r="A12" s="40">
        <v>6807</v>
      </c>
      <c r="B12" s="40" t="s">
        <v>210</v>
      </c>
      <c r="C12" s="33" t="s">
        <v>192</v>
      </c>
      <c r="D12" s="8"/>
      <c r="E12" s="40">
        <f>IFERROR(IF([1]!Table__10.150.114.40_maxco_awdb_Call_Type[[#This Row],[SERVICE_SECONDS]]="", "", [1]!Table__10.150.114.40_maxco_awdb_Call_Type[[#This Row],[SERVICE_SECONDS]]), "")</f>
        <v>30</v>
      </c>
      <c r="F12" s="45">
        <v>15</v>
      </c>
      <c r="G12" s="33" t="s">
        <v>178</v>
      </c>
      <c r="H12" s="30" t="s">
        <v>183</v>
      </c>
      <c r="I12" s="30" t="s">
        <v>184</v>
      </c>
      <c r="J12" s="40" t="s">
        <v>195</v>
      </c>
      <c r="K12" s="40" t="s">
        <v>182</v>
      </c>
      <c r="L12" s="39" t="s">
        <v>185</v>
      </c>
      <c r="M12" s="40" t="s">
        <v>12</v>
      </c>
      <c r="N12" s="39" t="s">
        <v>12</v>
      </c>
      <c r="O12" s="39" t="s">
        <v>13</v>
      </c>
      <c r="P12" s="32">
        <v>1</v>
      </c>
      <c r="Q12" s="32">
        <v>401768</v>
      </c>
      <c r="R12" s="32" t="s">
        <v>23</v>
      </c>
    </row>
    <row r="13" spans="1:18">
      <c r="A13" s="40">
        <v>6808</v>
      </c>
      <c r="B13" s="40" t="s">
        <v>211</v>
      </c>
      <c r="C13" s="33" t="s">
        <v>193</v>
      </c>
      <c r="D13" s="8"/>
      <c r="E13" s="40">
        <f>IFERROR(IF([1]!Table__10.150.114.40_maxco_awdb_Call_Type[[#This Row],[SERVICE_SECONDS]]="", "", [1]!Table__10.150.114.40_maxco_awdb_Call_Type[[#This Row],[SERVICE_SECONDS]]), "")</f>
        <v>30</v>
      </c>
      <c r="F13" s="45">
        <v>15</v>
      </c>
      <c r="G13" s="33" t="s">
        <v>176</v>
      </c>
      <c r="H13" s="30" t="s">
        <v>183</v>
      </c>
      <c r="I13" s="30" t="s">
        <v>184</v>
      </c>
      <c r="J13" s="40" t="s">
        <v>195</v>
      </c>
      <c r="K13" s="40" t="s">
        <v>182</v>
      </c>
      <c r="L13" s="39" t="s">
        <v>185</v>
      </c>
      <c r="M13" s="40" t="s">
        <v>12</v>
      </c>
      <c r="N13" s="39" t="s">
        <v>12</v>
      </c>
      <c r="O13" s="39" t="s">
        <v>13</v>
      </c>
      <c r="P13" s="32">
        <v>1</v>
      </c>
      <c r="Q13" s="32">
        <v>401768</v>
      </c>
      <c r="R13" s="32" t="s">
        <v>23</v>
      </c>
    </row>
    <row r="14" spans="1:18">
      <c r="A14" s="40">
        <v>6809</v>
      </c>
      <c r="B14" s="40" t="s">
        <v>212</v>
      </c>
      <c r="C14" s="39" t="s">
        <v>193</v>
      </c>
      <c r="D14" s="8"/>
      <c r="E14" s="40">
        <f>IFERROR(IF([1]!Table__10.150.114.40_maxco_awdb_Call_Type[[#This Row],[SERVICE_SECONDS]]="", "", [1]!Table__10.150.114.40_maxco_awdb_Call_Type[[#This Row],[SERVICE_SECONDS]]), "")</f>
        <v>30</v>
      </c>
      <c r="F14" s="45">
        <v>15</v>
      </c>
      <c r="G14" s="33" t="s">
        <v>176</v>
      </c>
      <c r="H14" s="30" t="s">
        <v>183</v>
      </c>
      <c r="I14" s="30" t="s">
        <v>184</v>
      </c>
      <c r="J14" s="40" t="s">
        <v>195</v>
      </c>
      <c r="K14" s="40" t="s">
        <v>182</v>
      </c>
      <c r="L14" s="39" t="s">
        <v>185</v>
      </c>
      <c r="M14" s="40" t="s">
        <v>12</v>
      </c>
      <c r="N14" s="39" t="s">
        <v>12</v>
      </c>
      <c r="O14" s="39" t="s">
        <v>13</v>
      </c>
      <c r="P14" s="32">
        <v>1</v>
      </c>
      <c r="Q14" s="32">
        <v>401768</v>
      </c>
      <c r="R14" s="32" t="s">
        <v>23</v>
      </c>
    </row>
    <row r="15" spans="1:18">
      <c r="A15" s="40">
        <v>6810</v>
      </c>
      <c r="B15" s="40" t="s">
        <v>213</v>
      </c>
      <c r="C15" s="39" t="s">
        <v>193</v>
      </c>
      <c r="D15" s="8"/>
      <c r="E15" s="40">
        <f>IFERROR(IF([1]!Table__10.150.114.40_maxco_awdb_Call_Type[[#This Row],[SERVICE_SECONDS]]="", "", [1]!Table__10.150.114.40_maxco_awdb_Call_Type[[#This Row],[SERVICE_SECONDS]]), "")</f>
        <v>30</v>
      </c>
      <c r="F15" s="45">
        <v>15</v>
      </c>
      <c r="G15" s="33" t="s">
        <v>176</v>
      </c>
      <c r="H15" s="30" t="s">
        <v>183</v>
      </c>
      <c r="I15" s="30" t="s">
        <v>184</v>
      </c>
      <c r="J15" s="40" t="s">
        <v>195</v>
      </c>
      <c r="K15" s="40" t="s">
        <v>182</v>
      </c>
      <c r="L15" s="39" t="s">
        <v>185</v>
      </c>
      <c r="M15" s="40" t="s">
        <v>12</v>
      </c>
      <c r="N15" s="39" t="s">
        <v>12</v>
      </c>
      <c r="O15" s="39" t="s">
        <v>13</v>
      </c>
      <c r="P15" s="32">
        <v>1</v>
      </c>
      <c r="Q15" s="32">
        <v>401768</v>
      </c>
      <c r="R15" s="32" t="s">
        <v>23</v>
      </c>
    </row>
    <row r="16" spans="1:18">
      <c r="A16" s="40">
        <v>6811</v>
      </c>
      <c r="B16" s="40" t="s">
        <v>214</v>
      </c>
      <c r="C16" s="33" t="s">
        <v>194</v>
      </c>
      <c r="D16" s="8"/>
      <c r="E16" s="40">
        <f>IFERROR(IF([1]!Table__10.150.114.40_maxco_awdb_Call_Type[[#This Row],[SERVICE_SECONDS]]="", "", [1]!Table__10.150.114.40_maxco_awdb_Call_Type[[#This Row],[SERVICE_SECONDS]]), "")</f>
        <v>30</v>
      </c>
      <c r="F16" s="45">
        <v>15</v>
      </c>
      <c r="G16" s="33" t="s">
        <v>178</v>
      </c>
      <c r="H16" s="30" t="s">
        <v>183</v>
      </c>
      <c r="I16" s="30" t="s">
        <v>184</v>
      </c>
      <c r="J16" s="40" t="s">
        <v>195</v>
      </c>
      <c r="K16" s="40" t="s">
        <v>182</v>
      </c>
      <c r="L16" s="39" t="s">
        <v>185</v>
      </c>
      <c r="M16" s="40" t="s">
        <v>12</v>
      </c>
      <c r="N16" s="39" t="s">
        <v>12</v>
      </c>
      <c r="O16" s="39" t="s">
        <v>13</v>
      </c>
      <c r="P16" s="32">
        <v>1</v>
      </c>
      <c r="Q16" s="32">
        <v>401768</v>
      </c>
      <c r="R16" s="32" t="s">
        <v>23</v>
      </c>
    </row>
    <row r="17" spans="1:18">
      <c r="A17" s="40">
        <v>6812</v>
      </c>
      <c r="B17" s="40" t="s">
        <v>215</v>
      </c>
      <c r="C17" s="39" t="s">
        <v>193</v>
      </c>
      <c r="D17" s="8"/>
      <c r="E17" s="40">
        <f>IFERROR(IF([1]!Table__10.150.114.40_maxco_awdb_Call_Type[[#This Row],[SERVICE_SECONDS]]="", "", [1]!Table__10.150.114.40_maxco_awdb_Call_Type[[#This Row],[SERVICE_SECONDS]]), "")</f>
        <v>30</v>
      </c>
      <c r="F17" s="45">
        <v>15</v>
      </c>
      <c r="G17" s="33" t="s">
        <v>176</v>
      </c>
      <c r="H17" s="30" t="s">
        <v>183</v>
      </c>
      <c r="I17" s="30" t="s">
        <v>184</v>
      </c>
      <c r="J17" s="40" t="s">
        <v>195</v>
      </c>
      <c r="K17" s="40" t="s">
        <v>182</v>
      </c>
      <c r="L17" s="39" t="s">
        <v>185</v>
      </c>
      <c r="M17" s="40" t="s">
        <v>12</v>
      </c>
      <c r="N17" s="39" t="s">
        <v>12</v>
      </c>
      <c r="O17" s="39" t="s">
        <v>13</v>
      </c>
      <c r="P17" s="32">
        <v>1</v>
      </c>
      <c r="Q17" s="32">
        <v>401768</v>
      </c>
      <c r="R17" s="32" t="s">
        <v>23</v>
      </c>
    </row>
    <row r="18" spans="1:18">
      <c r="A18" s="40">
        <v>6813</v>
      </c>
      <c r="B18" s="40" t="s">
        <v>216</v>
      </c>
      <c r="C18" s="33" t="s">
        <v>187</v>
      </c>
      <c r="D18" s="8"/>
      <c r="E18" s="40">
        <f>IFERROR(IF([1]!Table__10.150.114.40_maxco_awdb_Call_Type[[#This Row],[SERVICE_SECONDS]]="", "", [1]!Table__10.150.114.40_maxco_awdb_Call_Type[[#This Row],[SERVICE_SECONDS]]), "")</f>
        <v>30</v>
      </c>
      <c r="F18" s="45">
        <v>15</v>
      </c>
      <c r="G18" s="33" t="s">
        <v>24</v>
      </c>
      <c r="H18" s="30" t="s">
        <v>183</v>
      </c>
      <c r="I18" s="30" t="s">
        <v>184</v>
      </c>
      <c r="J18" s="40" t="s">
        <v>195</v>
      </c>
      <c r="K18" s="40" t="s">
        <v>182</v>
      </c>
      <c r="L18" s="39" t="s">
        <v>185</v>
      </c>
      <c r="M18" s="40" t="s">
        <v>12</v>
      </c>
      <c r="N18" s="39" t="s">
        <v>12</v>
      </c>
      <c r="O18" s="39" t="s">
        <v>13</v>
      </c>
      <c r="P18" s="32">
        <v>1</v>
      </c>
      <c r="Q18" s="32">
        <v>401768</v>
      </c>
      <c r="R18" s="32" t="s">
        <v>23</v>
      </c>
    </row>
    <row r="19" spans="1:18">
      <c r="A19" s="40">
        <v>6574</v>
      </c>
      <c r="B19" s="40" t="s">
        <v>217</v>
      </c>
      <c r="C19" s="33" t="s">
        <v>196</v>
      </c>
      <c r="D19" s="8"/>
      <c r="E19" s="40">
        <f>IFERROR(IF([1]!Table__10.150.114.40_maxco_awdb_Call_Type[[#This Row],[SERVICE_SECONDS]]="", "", [1]!Table__10.150.114.40_maxco_awdb_Call_Type[[#This Row],[SERVICE_SECONDS]]), "")</f>
        <v>30</v>
      </c>
      <c r="F19" s="45">
        <v>15</v>
      </c>
      <c r="G19" s="33" t="s">
        <v>181</v>
      </c>
      <c r="H19" s="30" t="s">
        <v>183</v>
      </c>
      <c r="I19" s="30" t="s">
        <v>184</v>
      </c>
      <c r="J19" s="40" t="s">
        <v>195</v>
      </c>
      <c r="K19" s="40" t="s">
        <v>182</v>
      </c>
      <c r="L19" s="39" t="s">
        <v>185</v>
      </c>
      <c r="M19" s="40" t="s">
        <v>12</v>
      </c>
      <c r="N19" s="39" t="s">
        <v>12</v>
      </c>
      <c r="O19" s="39" t="s">
        <v>13</v>
      </c>
      <c r="P19" s="32">
        <v>1</v>
      </c>
      <c r="Q19" s="32">
        <v>401768</v>
      </c>
      <c r="R19" s="32" t="s">
        <v>23</v>
      </c>
    </row>
    <row r="20" spans="1:18">
      <c r="A20" s="40">
        <v>6575</v>
      </c>
      <c r="B20" s="40" t="s">
        <v>218</v>
      </c>
      <c r="C20" s="33" t="s">
        <v>196</v>
      </c>
      <c r="D20" s="33"/>
      <c r="E20" s="40">
        <f>IFERROR(IF([1]!Table__10.150.114.40_maxco_awdb_Call_Type[[#This Row],[SERVICE_SECONDS]]="", "", [1]!Table__10.150.114.40_maxco_awdb_Call_Type[[#This Row],[SERVICE_SECONDS]]), "")</f>
        <v>30</v>
      </c>
      <c r="F20" s="45">
        <v>15</v>
      </c>
      <c r="G20" s="33" t="s">
        <v>181</v>
      </c>
      <c r="H20" s="30" t="s">
        <v>183</v>
      </c>
      <c r="I20" s="30" t="s">
        <v>184</v>
      </c>
      <c r="J20" s="40" t="s">
        <v>195</v>
      </c>
      <c r="K20" s="40" t="s">
        <v>182</v>
      </c>
      <c r="L20" s="39" t="s">
        <v>185</v>
      </c>
      <c r="M20" s="40" t="s">
        <v>12</v>
      </c>
      <c r="N20" s="39" t="s">
        <v>12</v>
      </c>
      <c r="O20" s="39" t="s">
        <v>13</v>
      </c>
      <c r="P20" s="32">
        <v>1</v>
      </c>
      <c r="Q20" s="32">
        <v>401768</v>
      </c>
      <c r="R20" s="32" t="s">
        <v>23</v>
      </c>
    </row>
    <row r="21" spans="1:18">
      <c r="A21" s="40">
        <v>6576</v>
      </c>
      <c r="B21" s="40" t="s">
        <v>219</v>
      </c>
      <c r="C21" s="33" t="s">
        <v>197</v>
      </c>
      <c r="D21" s="33"/>
      <c r="E21" s="40">
        <f>IFERROR(IF([1]!Table__10.150.114.40_maxco_awdb_Call_Type[[#This Row],[SERVICE_SECONDS]]="", "", [1]!Table__10.150.114.40_maxco_awdb_Call_Type[[#This Row],[SERVICE_SECONDS]]), "")</f>
        <v>30</v>
      </c>
      <c r="F21" s="45">
        <v>15</v>
      </c>
      <c r="G21" s="33" t="s">
        <v>178</v>
      </c>
      <c r="H21" s="30" t="s">
        <v>183</v>
      </c>
      <c r="I21" s="30" t="s">
        <v>184</v>
      </c>
      <c r="J21" s="40" t="s">
        <v>195</v>
      </c>
      <c r="K21" s="40" t="s">
        <v>182</v>
      </c>
      <c r="L21" s="39" t="s">
        <v>185</v>
      </c>
      <c r="M21" s="40" t="s">
        <v>12</v>
      </c>
      <c r="N21" s="39" t="s">
        <v>12</v>
      </c>
      <c r="O21" s="39" t="s">
        <v>13</v>
      </c>
      <c r="P21" s="32">
        <v>1</v>
      </c>
      <c r="Q21" s="32">
        <v>401768</v>
      </c>
      <c r="R21" s="32" t="s">
        <v>23</v>
      </c>
    </row>
    <row r="22" spans="1:18">
      <c r="A22" s="40">
        <v>6578</v>
      </c>
      <c r="B22" s="40" t="s">
        <v>220</v>
      </c>
      <c r="C22" s="33" t="s">
        <v>198</v>
      </c>
      <c r="D22" s="33"/>
      <c r="E22" s="40">
        <f>IFERROR(IF([1]!Table__10.150.114.40_maxco_awdb_Call_Type[[#This Row],[SERVICE_SECONDS]]="", "", [1]!Table__10.150.114.40_maxco_awdb_Call_Type[[#This Row],[SERVICE_SECONDS]]), "")</f>
        <v>30</v>
      </c>
      <c r="F22" s="45">
        <v>15</v>
      </c>
      <c r="G22" s="33" t="s">
        <v>24</v>
      </c>
      <c r="H22" s="30" t="s">
        <v>183</v>
      </c>
      <c r="I22" s="30" t="s">
        <v>184</v>
      </c>
      <c r="J22" s="40" t="s">
        <v>195</v>
      </c>
      <c r="K22" s="40" t="s">
        <v>182</v>
      </c>
      <c r="L22" s="39" t="s">
        <v>185</v>
      </c>
      <c r="M22" s="40" t="s">
        <v>12</v>
      </c>
      <c r="N22" s="39" t="s">
        <v>12</v>
      </c>
      <c r="O22" s="39" t="s">
        <v>13</v>
      </c>
      <c r="P22" s="32">
        <v>1</v>
      </c>
      <c r="Q22" s="32">
        <v>401768</v>
      </c>
      <c r="R22" s="32" t="s">
        <v>23</v>
      </c>
    </row>
    <row r="23" spans="1:18">
      <c r="A23" s="40">
        <v>6583</v>
      </c>
      <c r="B23" s="40" t="s">
        <v>221</v>
      </c>
      <c r="C23" s="33" t="s">
        <v>196</v>
      </c>
      <c r="D23" s="33"/>
      <c r="E23" s="40">
        <f>IFERROR(IF([1]!Table__10.150.114.40_maxco_awdb_Call_Type[[#This Row],[SERVICE_SECONDS]]="", "", [1]!Table__10.150.114.40_maxco_awdb_Call_Type[[#This Row],[SERVICE_SECONDS]]), "")</f>
        <v>30</v>
      </c>
      <c r="F23" s="45">
        <v>15</v>
      </c>
      <c r="G23" s="33" t="s">
        <v>178</v>
      </c>
      <c r="H23" s="30" t="s">
        <v>183</v>
      </c>
      <c r="I23" s="30" t="s">
        <v>184</v>
      </c>
      <c r="J23" s="40" t="s">
        <v>195</v>
      </c>
      <c r="K23" s="40" t="s">
        <v>182</v>
      </c>
      <c r="L23" s="39" t="s">
        <v>185</v>
      </c>
      <c r="M23" s="40" t="s">
        <v>12</v>
      </c>
      <c r="N23" s="39" t="s">
        <v>12</v>
      </c>
      <c r="O23" s="39" t="s">
        <v>13</v>
      </c>
      <c r="P23" s="32">
        <v>1</v>
      </c>
      <c r="Q23" s="32">
        <v>401768</v>
      </c>
      <c r="R23" s="32" t="s">
        <v>23</v>
      </c>
    </row>
    <row r="24" spans="1:18">
      <c r="A24" s="40">
        <v>6798</v>
      </c>
      <c r="B24" s="40" t="s">
        <v>222</v>
      </c>
      <c r="C24" s="33" t="s">
        <v>199</v>
      </c>
      <c r="D24" s="33"/>
      <c r="E24" s="40">
        <f>IFERROR(IF([1]!Table__10.150.114.40_maxco_awdb_Call_Type[[#This Row],[SERVICE_SECONDS]]="", "", [1]!Table__10.150.114.40_maxco_awdb_Call_Type[[#This Row],[SERVICE_SECONDS]]), "")</f>
        <v>30</v>
      </c>
      <c r="F24" s="45">
        <v>15</v>
      </c>
      <c r="G24" s="33" t="s">
        <v>178</v>
      </c>
      <c r="H24" s="30" t="s">
        <v>183</v>
      </c>
      <c r="I24" s="30" t="s">
        <v>184</v>
      </c>
      <c r="J24" s="40" t="s">
        <v>195</v>
      </c>
      <c r="K24" s="40" t="s">
        <v>182</v>
      </c>
      <c r="L24" s="39" t="s">
        <v>185</v>
      </c>
      <c r="M24" s="40" t="s">
        <v>12</v>
      </c>
      <c r="N24" s="39" t="s">
        <v>12</v>
      </c>
      <c r="O24" s="39" t="s">
        <v>13</v>
      </c>
      <c r="P24" s="32">
        <v>1</v>
      </c>
      <c r="Q24" s="32">
        <v>401768</v>
      </c>
      <c r="R24" s="32" t="s">
        <v>23</v>
      </c>
    </row>
    <row r="25" spans="1:18">
      <c r="A25" s="40">
        <v>6799</v>
      </c>
      <c r="B25" s="40" t="s">
        <v>223</v>
      </c>
      <c r="C25" s="33" t="s">
        <v>196</v>
      </c>
      <c r="D25" s="33"/>
      <c r="E25" s="40">
        <f>IFERROR(IF([1]!Table__10.150.114.40_maxco_awdb_Call_Type[[#This Row],[SERVICE_SECONDS]]="", "", [1]!Table__10.150.114.40_maxco_awdb_Call_Type[[#This Row],[SERVICE_SECONDS]]), "")</f>
        <v>30</v>
      </c>
      <c r="F25" s="45">
        <v>15</v>
      </c>
      <c r="G25" s="33" t="s">
        <v>178</v>
      </c>
      <c r="H25" s="30" t="s">
        <v>183</v>
      </c>
      <c r="I25" s="30" t="s">
        <v>184</v>
      </c>
      <c r="J25" s="40" t="s">
        <v>195</v>
      </c>
      <c r="K25" s="40" t="s">
        <v>182</v>
      </c>
      <c r="L25" s="39" t="s">
        <v>185</v>
      </c>
      <c r="M25" s="40" t="s">
        <v>12</v>
      </c>
      <c r="N25" s="39" t="s">
        <v>12</v>
      </c>
      <c r="O25" s="39" t="s">
        <v>13</v>
      </c>
      <c r="P25" s="32">
        <v>1</v>
      </c>
      <c r="Q25" s="32">
        <v>401768</v>
      </c>
      <c r="R25" s="32" t="s">
        <v>23</v>
      </c>
    </row>
    <row r="26" spans="1:18">
      <c r="A26" s="40"/>
      <c r="B26" s="40"/>
      <c r="C26" s="33"/>
      <c r="D26" s="8"/>
      <c r="E26" s="40"/>
      <c r="F26" s="40"/>
      <c r="G26" s="40"/>
      <c r="H26" s="33"/>
      <c r="I26" s="40"/>
      <c r="J26" s="40"/>
      <c r="K26" s="40"/>
      <c r="L26" s="39"/>
      <c r="M26" s="40"/>
      <c r="N26" s="39"/>
      <c r="O26" s="39"/>
      <c r="P26" s="39"/>
      <c r="Q26" s="32"/>
      <c r="R26" s="32"/>
    </row>
    <row r="27" spans="1:18">
      <c r="A27" s="40"/>
      <c r="B27" s="40"/>
      <c r="C27" s="33"/>
      <c r="D27" s="8"/>
      <c r="E27" s="40"/>
      <c r="F27" s="40"/>
      <c r="G27" s="40"/>
      <c r="H27" s="33"/>
      <c r="I27" s="40"/>
      <c r="J27" s="40"/>
      <c r="K27" s="40"/>
      <c r="L27" s="39"/>
      <c r="M27" s="40"/>
      <c r="N27" s="39"/>
      <c r="O27" s="39"/>
      <c r="P27" s="39"/>
      <c r="Q27" s="32"/>
      <c r="R27" s="32"/>
    </row>
    <row r="28" spans="1:18">
      <c r="A28" s="40"/>
      <c r="B28" s="40"/>
      <c r="C28" s="33"/>
      <c r="D28" s="8"/>
      <c r="E28" s="40"/>
      <c r="F28" s="40"/>
      <c r="G28" s="40"/>
      <c r="H28" s="33"/>
      <c r="I28" s="40"/>
      <c r="J28" s="40"/>
      <c r="K28" s="40"/>
      <c r="L28" s="39"/>
      <c r="M28" s="40"/>
      <c r="N28" s="39"/>
      <c r="O28" s="39"/>
      <c r="P28" s="39"/>
      <c r="Q28" s="32"/>
      <c r="R28" s="32"/>
    </row>
    <row r="29" spans="1:18">
      <c r="A29" s="40"/>
      <c r="B29" s="40"/>
      <c r="C29" s="33"/>
      <c r="D29" s="33"/>
      <c r="E29" s="40"/>
      <c r="F29" s="40"/>
      <c r="G29" s="40"/>
      <c r="H29" s="33"/>
      <c r="I29" s="40"/>
      <c r="J29" s="40"/>
      <c r="K29" s="40"/>
      <c r="L29" s="39"/>
      <c r="M29" s="40"/>
      <c r="N29" s="39"/>
      <c r="O29" s="39"/>
      <c r="P29" s="39"/>
      <c r="Q29" s="32"/>
      <c r="R29" s="32"/>
    </row>
    <row r="30" spans="1:18">
      <c r="A30" s="40"/>
      <c r="B30" s="40"/>
      <c r="C30" s="33"/>
      <c r="D30" s="33"/>
      <c r="E30" s="40"/>
      <c r="F30" s="40"/>
      <c r="G30" s="40"/>
      <c r="H30" s="33"/>
      <c r="I30" s="40"/>
      <c r="J30" s="40"/>
      <c r="K30" s="40"/>
      <c r="L30" s="39"/>
      <c r="M30" s="40"/>
      <c r="N30" s="39"/>
      <c r="O30" s="39"/>
      <c r="P30" s="39"/>
      <c r="Q30" s="32"/>
      <c r="R30" s="32"/>
    </row>
    <row r="31" spans="1:18">
      <c r="A31" s="40"/>
      <c r="B31" s="40"/>
      <c r="C31" s="33"/>
      <c r="D31" s="33"/>
      <c r="E31" s="40"/>
      <c r="F31" s="40"/>
      <c r="G31" s="40"/>
      <c r="H31" s="33"/>
      <c r="I31" s="40"/>
      <c r="J31" s="40"/>
      <c r="K31" s="40"/>
      <c r="L31" s="39"/>
      <c r="M31" s="40"/>
      <c r="N31" s="39"/>
      <c r="O31" s="39"/>
      <c r="P31" s="39"/>
      <c r="Q31" s="32"/>
      <c r="R31" s="32"/>
    </row>
    <row r="32" spans="1:18">
      <c r="A32" s="40"/>
      <c r="B32" s="40"/>
      <c r="C32" s="33"/>
      <c r="D32" s="33"/>
      <c r="E32" s="40"/>
      <c r="F32" s="40"/>
      <c r="G32" s="40"/>
      <c r="H32" s="33"/>
      <c r="I32" s="40"/>
      <c r="J32" s="40"/>
      <c r="K32" s="40"/>
      <c r="L32" s="39"/>
      <c r="M32" s="40"/>
      <c r="N32" s="39"/>
      <c r="O32" s="39"/>
      <c r="P32" s="39"/>
      <c r="Q32" s="32"/>
      <c r="R32" s="32"/>
    </row>
    <row r="33" spans="1:18">
      <c r="A33" s="40"/>
      <c r="B33" s="40"/>
      <c r="C33" s="33"/>
      <c r="D33" s="33"/>
      <c r="E33" s="40"/>
      <c r="F33" s="40"/>
      <c r="G33" s="40"/>
      <c r="H33" s="33"/>
      <c r="I33" s="40"/>
      <c r="J33" s="40"/>
      <c r="K33" s="40"/>
      <c r="L33" s="39"/>
      <c r="M33" s="40"/>
      <c r="N33" s="39"/>
      <c r="O33" s="39"/>
      <c r="P33" s="39"/>
      <c r="Q33" s="32"/>
      <c r="R33" s="32"/>
    </row>
    <row r="34" spans="1:18">
      <c r="A34" s="40"/>
      <c r="B34" s="40"/>
      <c r="C34" s="33"/>
      <c r="D34" s="33"/>
      <c r="E34" s="40"/>
      <c r="F34" s="40"/>
      <c r="G34" s="40"/>
      <c r="H34" s="33"/>
      <c r="I34" s="40"/>
      <c r="J34" s="40"/>
      <c r="K34" s="40"/>
      <c r="L34" s="39"/>
      <c r="M34" s="40"/>
      <c r="N34" s="39"/>
      <c r="O34" s="39"/>
      <c r="P34" s="39"/>
      <c r="Q34" s="32"/>
      <c r="R34" s="32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7" sqref="D7"/>
    </sheetView>
  </sheetViews>
  <sheetFormatPr defaultRowHeight="14.4"/>
  <cols>
    <col min="2" max="2" width="29.21875" bestFit="1" customWidth="1"/>
    <col min="3" max="3" width="14.77734375" bestFit="1" customWidth="1"/>
    <col min="4" max="4" width="20.88671875" bestFit="1" customWidth="1"/>
    <col min="5" max="5" width="21.88671875" bestFit="1" customWidth="1"/>
    <col min="6" max="6" width="23.44140625" bestFit="1" customWidth="1"/>
    <col min="7" max="7" width="20.88671875" bestFit="1" customWidth="1"/>
  </cols>
  <sheetData>
    <row r="1" spans="1:9">
      <c r="A1" s="3" t="s">
        <v>25</v>
      </c>
      <c r="B1" s="3" t="s">
        <v>26</v>
      </c>
      <c r="C1" s="3" t="s">
        <v>1</v>
      </c>
      <c r="D1" s="3" t="s">
        <v>2</v>
      </c>
      <c r="E1" s="4" t="s">
        <v>27</v>
      </c>
      <c r="F1" s="4" t="s">
        <v>28</v>
      </c>
      <c r="G1" s="4" t="s">
        <v>22</v>
      </c>
      <c r="I1" s="6"/>
    </row>
    <row r="2" spans="1:9">
      <c r="A2" s="45">
        <f>IFERROR([1]!Table_ExternalData_1[[#This Row],[PRECISION QUEUE ID]], "")</f>
        <v>5209</v>
      </c>
      <c r="B2" s="45" t="str">
        <f>IFERROR([1]!Table_ExternalData_1[[#This Row],[PRECISION QUEUE]], "")</f>
        <v>IADM_IAHK_ENG</v>
      </c>
      <c r="C2" s="30" t="s">
        <v>183</v>
      </c>
      <c r="D2" s="30" t="s">
        <v>184</v>
      </c>
      <c r="E2" s="45" t="s">
        <v>158</v>
      </c>
      <c r="F2" s="45" t="s">
        <v>159</v>
      </c>
      <c r="G2" s="45" t="s">
        <v>160</v>
      </c>
    </row>
    <row r="3" spans="1:9">
      <c r="A3" s="45">
        <f>IFERROR([1]!Table_ExternalData_1[[#This Row],[PRECISION QUEUE ID]], "")</f>
        <v>5243</v>
      </c>
      <c r="B3" s="45" t="str">
        <f>IFERROR([1]!Table_ExternalData_1[[#This Row],[PRECISION QUEUE]], "")</f>
        <v>IADM_IAHK_SPA</v>
      </c>
      <c r="C3" s="30" t="s">
        <v>183</v>
      </c>
      <c r="D3" s="30" t="s">
        <v>184</v>
      </c>
      <c r="E3" s="45" t="s">
        <v>158</v>
      </c>
      <c r="F3" s="45" t="s">
        <v>159</v>
      </c>
      <c r="G3" s="45" t="s">
        <v>160</v>
      </c>
    </row>
    <row r="4" spans="1:9">
      <c r="A4" s="34"/>
      <c r="B4" s="34"/>
      <c r="C4" s="35"/>
      <c r="D4" s="36"/>
      <c r="E4" s="34"/>
      <c r="F4" s="34"/>
      <c r="G4" s="34"/>
    </row>
    <row r="5" spans="1:9">
      <c r="A5" s="34"/>
      <c r="B5" s="34"/>
      <c r="C5" s="35"/>
      <c r="D5" s="36"/>
      <c r="E5" s="34"/>
      <c r="F5" s="34"/>
      <c r="G5" s="34"/>
    </row>
    <row r="6" spans="1:9">
      <c r="A6" s="23"/>
      <c r="B6" s="23"/>
      <c r="C6" s="21"/>
      <c r="D6" s="22"/>
      <c r="E6" s="23"/>
      <c r="F6" s="23"/>
      <c r="G6" s="23"/>
    </row>
    <row r="7" spans="1:9">
      <c r="A7" s="23"/>
      <c r="B7" s="23"/>
      <c r="C7" s="21"/>
      <c r="D7" s="22"/>
      <c r="E7" s="23"/>
      <c r="F7" s="23"/>
      <c r="G7" s="23"/>
    </row>
    <row r="8" spans="1:9">
      <c r="A8" s="15"/>
      <c r="B8" s="15"/>
      <c r="C8" s="16"/>
      <c r="D8" s="17"/>
      <c r="E8" s="15"/>
      <c r="F8" s="15"/>
      <c r="G8" s="15"/>
    </row>
    <row r="9" spans="1:9">
      <c r="A9" s="15"/>
      <c r="B9" s="15"/>
      <c r="C9" s="16"/>
      <c r="D9" s="17"/>
      <c r="E9" s="15"/>
      <c r="F9" s="15"/>
      <c r="G9" s="15"/>
    </row>
    <row r="10" spans="1:9">
      <c r="A10" s="15"/>
      <c r="B10" s="15"/>
      <c r="C10" s="16"/>
      <c r="D10" s="17"/>
      <c r="E10" s="15"/>
      <c r="F10" s="15"/>
      <c r="G10" s="15"/>
    </row>
    <row r="11" spans="1:9">
      <c r="A11" s="15"/>
      <c r="B11" s="15"/>
      <c r="C11" s="16"/>
      <c r="D11" s="17"/>
      <c r="E11" s="15"/>
      <c r="F11" s="15"/>
      <c r="G1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C11" sqref="C11"/>
    </sheetView>
  </sheetViews>
  <sheetFormatPr defaultRowHeight="14.4"/>
  <cols>
    <col min="1" max="1" width="18.6640625" bestFit="1" customWidth="1"/>
    <col min="2" max="2" width="11" customWidth="1"/>
  </cols>
  <sheetData>
    <row r="1" spans="1:2">
      <c r="A1" s="45" t="s">
        <v>29</v>
      </c>
      <c r="B1" s="46" t="str">
        <f>'[1]Contact Queues'!A2</f>
        <v>IADM</v>
      </c>
    </row>
    <row r="2" spans="1:2">
      <c r="A2" s="37" t="s">
        <v>30</v>
      </c>
      <c r="B2" s="37">
        <f>VLOOKUP($B$1,[1]!Table_ExternalData_14[[#All],[Abbrev_Name]:[Added]],2,FALSE)</f>
        <v>5058</v>
      </c>
    </row>
    <row r="3" spans="1:2">
      <c r="A3" s="45" t="s">
        <v>31</v>
      </c>
      <c r="B3" s="45">
        <f>VLOOKUP($B$1,[1]!Table_ExternalData_14[[#All],[Abbrev_Name]:[Added]],3,FALSE)</f>
        <v>10</v>
      </c>
    </row>
    <row r="4" spans="1:2">
      <c r="A4" s="45" t="s">
        <v>32</v>
      </c>
      <c r="B4" s="45">
        <f>VLOOKUP($B$1,[1]!Table_ExternalData_14[[#All],[Abbrev_Name]:[Added]],4,FALSE)</f>
        <v>20</v>
      </c>
    </row>
    <row r="5" spans="1:2">
      <c r="A5" s="45" t="s">
        <v>33</v>
      </c>
      <c r="B5" s="45">
        <f>VLOOKUP($B$1,[1]!Table_ExternalData_14[[#All],[Abbrev_Name]:[Added]],5,FALSE)</f>
        <v>30</v>
      </c>
    </row>
    <row r="6" spans="1:2">
      <c r="A6" s="45" t="s">
        <v>34</v>
      </c>
      <c r="B6" s="45">
        <f>VLOOKUP($B$1,[1]!Table_ExternalData_14[[#All],[Abbrev_Name]:[Added]],6,FALSE)</f>
        <v>60</v>
      </c>
    </row>
    <row r="7" spans="1:2">
      <c r="A7" s="45" t="s">
        <v>35</v>
      </c>
      <c r="B7" s="45">
        <f>VLOOKUP($B$1,[1]!Table_ExternalData_14[[#All],[Abbrev_Name]:[Added]],7,FALSE)</f>
        <v>120</v>
      </c>
    </row>
    <row r="8" spans="1:2">
      <c r="A8" s="45" t="s">
        <v>36</v>
      </c>
      <c r="B8" s="45">
        <f>VLOOKUP($B$1,[1]!Table_ExternalData_14[[#All],[Abbrev_Name]:[Added]],8,FALSE)</f>
        <v>180</v>
      </c>
    </row>
    <row r="9" spans="1:2">
      <c r="A9" s="45" t="s">
        <v>37</v>
      </c>
      <c r="B9" s="45">
        <f>VLOOKUP($B$1,[1]!Table_ExternalData_14[[#All],[Abbrev_Name]:[Added]],9,FALSE)</f>
        <v>240</v>
      </c>
    </row>
    <row r="10" spans="1:2">
      <c r="A10" s="45" t="s">
        <v>38</v>
      </c>
      <c r="B10" s="45">
        <f>VLOOKUP($B$1,[1]!Table_ExternalData_14[[#All],[Abbrev_Name]:[Added]],10,FALSE)</f>
        <v>300</v>
      </c>
    </row>
    <row r="11" spans="1:2">
      <c r="A11" s="45" t="s">
        <v>39</v>
      </c>
      <c r="B11" s="45">
        <f>VLOOKUP($B$1,[1]!Table_ExternalData_14[[#All],[Abbrev_Name]:[Added]],11,FALSE)</f>
        <v>360</v>
      </c>
    </row>
    <row r="12" spans="1:2">
      <c r="A12" s="18"/>
      <c r="B12" s="20"/>
    </row>
    <row r="13" spans="1:2">
      <c r="A13" s="19"/>
      <c r="B13" s="19"/>
    </row>
    <row r="14" spans="1:2">
      <c r="A14" s="18"/>
      <c r="B14" s="18"/>
    </row>
    <row r="15" spans="1:2">
      <c r="A15" s="18"/>
      <c r="B15" s="18"/>
    </row>
    <row r="16" spans="1:2">
      <c r="A16" s="18"/>
      <c r="B16" s="18"/>
    </row>
    <row r="17" spans="1:2">
      <c r="A17" s="18"/>
      <c r="B17" s="18"/>
    </row>
    <row r="18" spans="1:2">
      <c r="A18" s="18"/>
      <c r="B18" s="18"/>
    </row>
    <row r="19" spans="1:2">
      <c r="A19" s="18"/>
      <c r="B19" s="18"/>
    </row>
    <row r="20" spans="1:2">
      <c r="A20" s="18"/>
      <c r="B20" s="18"/>
    </row>
    <row r="21" spans="1:2">
      <c r="A21" s="18"/>
      <c r="B21" s="18"/>
    </row>
    <row r="22" spans="1:2">
      <c r="A22" s="18"/>
      <c r="B22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RowHeight="14.4"/>
  <cols>
    <col min="1" max="1" width="14.5546875" customWidth="1"/>
    <col min="2" max="2" width="12" bestFit="1" customWidth="1"/>
    <col min="3" max="3" width="21.6640625" customWidth="1"/>
  </cols>
  <sheetData>
    <row r="1" spans="1:3">
      <c r="A1" t="s">
        <v>40</v>
      </c>
    </row>
    <row r="2" spans="1:3">
      <c r="A2" t="s">
        <v>41</v>
      </c>
      <c r="B2" t="s">
        <v>42</v>
      </c>
      <c r="C2" t="s">
        <v>43</v>
      </c>
    </row>
    <row r="3" spans="1:3">
      <c r="A3">
        <v>5000</v>
      </c>
      <c r="B3">
        <v>1</v>
      </c>
      <c r="C3" t="s">
        <v>44</v>
      </c>
    </row>
    <row r="4" spans="1:3">
      <c r="A4">
        <v>5001</v>
      </c>
      <c r="B4">
        <v>2</v>
      </c>
      <c r="C4" t="s">
        <v>45</v>
      </c>
    </row>
    <row r="5" spans="1:3">
      <c r="A5">
        <v>5002</v>
      </c>
      <c r="B5">
        <v>6</v>
      </c>
      <c r="C5" t="s">
        <v>46</v>
      </c>
    </row>
    <row r="6" spans="1:3">
      <c r="A6">
        <v>5003</v>
      </c>
      <c r="B6">
        <v>3</v>
      </c>
      <c r="C6" t="s">
        <v>47</v>
      </c>
    </row>
    <row r="7" spans="1:3">
      <c r="A7">
        <v>5004</v>
      </c>
      <c r="B7">
        <v>5</v>
      </c>
      <c r="C7" t="s">
        <v>48</v>
      </c>
    </row>
    <row r="8" spans="1:3">
      <c r="A8">
        <v>5005</v>
      </c>
      <c r="B8">
        <v>4</v>
      </c>
      <c r="C8" t="s">
        <v>49</v>
      </c>
    </row>
    <row r="9" spans="1:3">
      <c r="A9">
        <v>5006</v>
      </c>
      <c r="B9">
        <v>8</v>
      </c>
      <c r="C9" t="s">
        <v>50</v>
      </c>
    </row>
    <row r="10" spans="1:3">
      <c r="A10">
        <v>5007</v>
      </c>
      <c r="B10">
        <v>7</v>
      </c>
      <c r="C10" t="s">
        <v>51</v>
      </c>
    </row>
    <row r="11" spans="1:3">
      <c r="A11">
        <v>5011</v>
      </c>
      <c r="B11">
        <v>10</v>
      </c>
      <c r="C11" t="s">
        <v>52</v>
      </c>
    </row>
    <row r="12" spans="1:3">
      <c r="A12">
        <v>5012</v>
      </c>
      <c r="B12">
        <v>9</v>
      </c>
      <c r="C12" t="s">
        <v>53</v>
      </c>
    </row>
    <row r="13" spans="1:3">
      <c r="A13">
        <v>5013</v>
      </c>
      <c r="B13">
        <v>11</v>
      </c>
      <c r="C13" t="s">
        <v>54</v>
      </c>
    </row>
    <row r="14" spans="1:3">
      <c r="A14">
        <v>5014</v>
      </c>
      <c r="B14">
        <v>12</v>
      </c>
      <c r="C14" t="s">
        <v>55</v>
      </c>
    </row>
    <row r="15" spans="1:3">
      <c r="A15">
        <v>5015</v>
      </c>
      <c r="B15">
        <v>13</v>
      </c>
      <c r="C15" t="s">
        <v>56</v>
      </c>
    </row>
    <row r="16" spans="1:3">
      <c r="A16">
        <v>5016</v>
      </c>
      <c r="B16">
        <v>14</v>
      </c>
      <c r="C16" t="s">
        <v>57</v>
      </c>
    </row>
    <row r="17" spans="1:3">
      <c r="A17">
        <v>5017</v>
      </c>
      <c r="B17">
        <v>15</v>
      </c>
      <c r="C17" t="s">
        <v>58</v>
      </c>
    </row>
    <row r="18" spans="1:3">
      <c r="A18">
        <v>5018</v>
      </c>
      <c r="B18">
        <v>16</v>
      </c>
      <c r="C18" t="s">
        <v>59</v>
      </c>
    </row>
    <row r="19" spans="1:3">
      <c r="A19">
        <v>5019</v>
      </c>
      <c r="B19">
        <v>17</v>
      </c>
      <c r="C19" t="s">
        <v>60</v>
      </c>
    </row>
    <row r="20" spans="1:3">
      <c r="A20">
        <v>5020</v>
      </c>
      <c r="B20">
        <v>18</v>
      </c>
      <c r="C20" t="s">
        <v>61</v>
      </c>
    </row>
    <row r="21" spans="1:3">
      <c r="A21">
        <v>5021</v>
      </c>
      <c r="B21">
        <v>19</v>
      </c>
      <c r="C21" t="s">
        <v>62</v>
      </c>
    </row>
    <row r="22" spans="1:3">
      <c r="A22">
        <v>5022</v>
      </c>
      <c r="B22">
        <v>22</v>
      </c>
      <c r="C22" t="s">
        <v>63</v>
      </c>
    </row>
    <row r="23" spans="1:3">
      <c r="A23">
        <v>5023</v>
      </c>
      <c r="B23">
        <v>21</v>
      </c>
      <c r="C23" t="s">
        <v>64</v>
      </c>
    </row>
    <row r="24" spans="1:3">
      <c r="A24">
        <v>5024</v>
      </c>
      <c r="B24">
        <v>20</v>
      </c>
      <c r="C24" t="s">
        <v>65</v>
      </c>
    </row>
    <row r="25" spans="1:3">
      <c r="A25">
        <v>5025</v>
      </c>
      <c r="B25">
        <v>23</v>
      </c>
      <c r="C25" t="s">
        <v>66</v>
      </c>
    </row>
    <row r="26" spans="1:3">
      <c r="A26">
        <v>5026</v>
      </c>
      <c r="B26">
        <v>24</v>
      </c>
      <c r="C26" t="s">
        <v>67</v>
      </c>
    </row>
    <row r="27" spans="1:3">
      <c r="A27">
        <v>5027</v>
      </c>
      <c r="B27">
        <v>25</v>
      </c>
      <c r="C27" t="s">
        <v>68</v>
      </c>
    </row>
    <row r="28" spans="1:3">
      <c r="A28" s="7">
        <v>5028</v>
      </c>
      <c r="B28" s="7">
        <v>28</v>
      </c>
      <c r="C28" s="7" t="s">
        <v>69</v>
      </c>
    </row>
    <row r="29" spans="1:3">
      <c r="A29" s="7">
        <v>5029</v>
      </c>
      <c r="B29" s="7">
        <v>27</v>
      </c>
      <c r="C29" s="7" t="s">
        <v>70</v>
      </c>
    </row>
    <row r="30" spans="1:3">
      <c r="A30" s="7">
        <v>5030</v>
      </c>
      <c r="B30" s="7">
        <v>26</v>
      </c>
      <c r="C30" s="7" t="s">
        <v>71</v>
      </c>
    </row>
    <row r="31" spans="1:3">
      <c r="A31" s="7">
        <v>5031</v>
      </c>
      <c r="B31" s="7">
        <v>29</v>
      </c>
      <c r="C31" s="7" t="s">
        <v>72</v>
      </c>
    </row>
    <row r="32" spans="1:3">
      <c r="A32" s="7">
        <v>5032</v>
      </c>
      <c r="B32" s="7">
        <v>30</v>
      </c>
      <c r="C32" s="7" t="s">
        <v>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F12" sqref="F12"/>
    </sheetView>
  </sheetViews>
  <sheetFormatPr defaultRowHeight="14.4"/>
  <cols>
    <col min="2" max="2" width="31.44140625" bestFit="1" customWidth="1"/>
    <col min="3" max="3" width="16.88671875" bestFit="1" customWidth="1"/>
    <col min="6" max="6" width="20.33203125" bestFit="1" customWidth="1"/>
    <col min="9" max="9" width="11" bestFit="1" customWidth="1"/>
  </cols>
  <sheetData>
    <row r="1" spans="1:10">
      <c r="A1" s="2" t="s">
        <v>74</v>
      </c>
      <c r="B1" s="2" t="s">
        <v>75</v>
      </c>
      <c r="C1" s="2" t="s">
        <v>76</v>
      </c>
      <c r="D1" s="2" t="s">
        <v>77</v>
      </c>
      <c r="E1" s="2" t="s">
        <v>78</v>
      </c>
      <c r="F1" s="2" t="s">
        <v>79</v>
      </c>
      <c r="G1" s="2" t="s">
        <v>80</v>
      </c>
      <c r="H1" s="2" t="s">
        <v>24</v>
      </c>
      <c r="I1" s="2" t="s">
        <v>81</v>
      </c>
      <c r="J1" s="2" t="s">
        <v>82</v>
      </c>
    </row>
    <row r="2" spans="1:10" s="10" customFormat="1">
      <c r="A2" s="11"/>
      <c r="B2" s="39" t="s">
        <v>190</v>
      </c>
      <c r="C2" s="40">
        <v>164</v>
      </c>
      <c r="D2" s="40" t="s">
        <v>83</v>
      </c>
      <c r="E2" s="40" t="s">
        <v>84</v>
      </c>
      <c r="F2" s="39" t="s">
        <v>224</v>
      </c>
      <c r="G2" s="40">
        <v>1</v>
      </c>
      <c r="H2" s="40">
        <v>0</v>
      </c>
      <c r="I2" s="40" t="str">
        <f>IF(B2="", "", [1]Projects!$B$2)</f>
        <v>Iowa Hawk-i</v>
      </c>
      <c r="J2" s="40" t="str">
        <f>IF(B2="", "", [1]Projects!$C$2)</f>
        <v>CHIP</v>
      </c>
    </row>
    <row r="3" spans="1:10">
      <c r="B3" s="39" t="s">
        <v>193</v>
      </c>
      <c r="C3" s="40">
        <v>164</v>
      </c>
      <c r="D3" s="40" t="s">
        <v>83</v>
      </c>
      <c r="E3" s="40" t="s">
        <v>84</v>
      </c>
      <c r="F3" s="39" t="s">
        <v>224</v>
      </c>
      <c r="G3" s="40">
        <v>1</v>
      </c>
      <c r="H3" s="40">
        <v>0</v>
      </c>
      <c r="I3" s="40" t="str">
        <f>IF(B3="", "", [1]Projects!$B$2)</f>
        <v>Iowa Hawk-i</v>
      </c>
      <c r="J3" s="40" t="str">
        <f>IF(B3="", "", [1]Projects!$C$2)</f>
        <v>CHIP</v>
      </c>
    </row>
    <row r="4" spans="1:10">
      <c r="B4" s="33" t="s">
        <v>189</v>
      </c>
      <c r="C4" s="40">
        <v>164</v>
      </c>
      <c r="D4" s="40" t="s">
        <v>83</v>
      </c>
      <c r="E4" s="40" t="s">
        <v>84</v>
      </c>
      <c r="F4" s="39" t="s">
        <v>224</v>
      </c>
      <c r="G4" s="40">
        <v>1</v>
      </c>
      <c r="H4" s="40">
        <v>0</v>
      </c>
      <c r="I4" s="40" t="str">
        <f>IF(B4="", "", [1]Projects!$B$2)</f>
        <v>Iowa Hawk-i</v>
      </c>
      <c r="J4" s="40" t="str">
        <f>IF(B4="", "", [1]Projects!$C$2)</f>
        <v>CHIP</v>
      </c>
    </row>
    <row r="5" spans="1:10">
      <c r="B5" s="33" t="s">
        <v>186</v>
      </c>
      <c r="C5" s="40">
        <v>164</v>
      </c>
      <c r="D5" s="40" t="s">
        <v>83</v>
      </c>
      <c r="E5" s="40" t="s">
        <v>84</v>
      </c>
      <c r="F5" s="39" t="s">
        <v>224</v>
      </c>
      <c r="G5" s="40">
        <v>1</v>
      </c>
      <c r="H5" s="40">
        <v>0</v>
      </c>
      <c r="I5" s="40" t="str">
        <f>IF(B5="", "", [1]Projects!$B$2)</f>
        <v>Iowa Hawk-i</v>
      </c>
      <c r="J5" s="40" t="str">
        <f>IF(B5="", "", [1]Projects!$C$2)</f>
        <v>CHIP</v>
      </c>
    </row>
    <row r="6" spans="1:10">
      <c r="B6" s="33" t="s">
        <v>188</v>
      </c>
      <c r="C6" s="40">
        <v>164</v>
      </c>
      <c r="D6" s="40" t="s">
        <v>83</v>
      </c>
      <c r="E6" s="40" t="s">
        <v>84</v>
      </c>
      <c r="F6" s="39" t="s">
        <v>224</v>
      </c>
      <c r="G6" s="40">
        <v>1</v>
      </c>
      <c r="H6" s="40">
        <v>0</v>
      </c>
      <c r="I6" s="40" t="str">
        <f>IF(B6="", "", [1]Projects!$B$2)</f>
        <v>Iowa Hawk-i</v>
      </c>
      <c r="J6" s="40" t="str">
        <f>IF(B6="", "", [1]Projects!$C$2)</f>
        <v>CHIP</v>
      </c>
    </row>
    <row r="7" spans="1:10">
      <c r="B7" s="33" t="s">
        <v>192</v>
      </c>
      <c r="C7" s="40">
        <v>164</v>
      </c>
      <c r="D7" s="40" t="s">
        <v>83</v>
      </c>
      <c r="E7" s="40" t="s">
        <v>84</v>
      </c>
      <c r="F7" s="39" t="s">
        <v>224</v>
      </c>
      <c r="G7" s="40">
        <v>1</v>
      </c>
      <c r="H7" s="40">
        <v>0</v>
      </c>
      <c r="I7" s="40" t="str">
        <f>IF(B7="", "", [1]Projects!$B$2)</f>
        <v>Iowa Hawk-i</v>
      </c>
      <c r="J7" s="40" t="str">
        <f>IF(B7="", "", [1]Projects!$C$2)</f>
        <v>CHIP</v>
      </c>
    </row>
    <row r="8" spans="1:10">
      <c r="B8" s="33" t="s">
        <v>191</v>
      </c>
      <c r="C8" s="40">
        <v>164</v>
      </c>
      <c r="D8" s="40" t="s">
        <v>83</v>
      </c>
      <c r="E8" s="40" t="s">
        <v>84</v>
      </c>
      <c r="F8" s="39" t="s">
        <v>224</v>
      </c>
      <c r="G8" s="40">
        <v>1</v>
      </c>
      <c r="H8" s="40">
        <v>0</v>
      </c>
      <c r="I8" s="40" t="str">
        <f>IF(B8="", "", [1]Projects!$B$2)</f>
        <v>Iowa Hawk-i</v>
      </c>
      <c r="J8" s="40" t="str">
        <f>IF(B8="", "", [1]Projects!$C$2)</f>
        <v>CHIP</v>
      </c>
    </row>
    <row r="9" spans="1:10">
      <c r="B9" s="33" t="s">
        <v>194</v>
      </c>
      <c r="C9" s="40">
        <v>164</v>
      </c>
      <c r="D9" s="40" t="s">
        <v>83</v>
      </c>
      <c r="E9" s="40" t="s">
        <v>84</v>
      </c>
      <c r="F9" s="39" t="s">
        <v>224</v>
      </c>
      <c r="G9" s="40">
        <v>1</v>
      </c>
      <c r="H9" s="40">
        <v>0</v>
      </c>
      <c r="I9" s="40" t="str">
        <f>IF(B9="", "", [1]Projects!$B$2)</f>
        <v>Iowa Hawk-i</v>
      </c>
      <c r="J9" s="40" t="str">
        <f>IF(B9="", "", [1]Projects!$C$2)</f>
        <v>CHIP</v>
      </c>
    </row>
    <row r="10" spans="1:10">
      <c r="B10" s="33" t="s">
        <v>196</v>
      </c>
      <c r="C10" s="40">
        <v>164</v>
      </c>
      <c r="D10" s="40" t="s">
        <v>83</v>
      </c>
      <c r="E10" s="40" t="s">
        <v>84</v>
      </c>
      <c r="F10" s="39" t="s">
        <v>224</v>
      </c>
      <c r="G10" s="40">
        <v>1</v>
      </c>
      <c r="H10" s="40">
        <v>0</v>
      </c>
      <c r="I10" s="40" t="str">
        <f>IF(B10="", "", [1]Projects!$B$2)</f>
        <v>Iowa Hawk-i</v>
      </c>
      <c r="J10" s="40" t="str">
        <f>IF(B10="", "", [1]Projects!$C$2)</f>
        <v>CHIP</v>
      </c>
    </row>
    <row r="11" spans="1:10">
      <c r="B11" s="33" t="s">
        <v>197</v>
      </c>
      <c r="C11" s="40">
        <v>164</v>
      </c>
      <c r="D11" s="40" t="s">
        <v>83</v>
      </c>
      <c r="E11" s="40" t="s">
        <v>84</v>
      </c>
      <c r="F11" s="39" t="s">
        <v>224</v>
      </c>
      <c r="G11" s="40">
        <v>1</v>
      </c>
      <c r="H11" s="40">
        <v>0</v>
      </c>
      <c r="I11" s="40" t="str">
        <f>IF(B11="", "", [1]Projects!$B$2)</f>
        <v>Iowa Hawk-i</v>
      </c>
      <c r="J11" s="40" t="str">
        <f>IF(B11="", "", [1]Projects!$C$2)</f>
        <v>CHIP</v>
      </c>
    </row>
    <row r="12" spans="1:10">
      <c r="B12" s="33" t="s">
        <v>187</v>
      </c>
      <c r="C12" s="40">
        <v>164</v>
      </c>
      <c r="D12" s="40" t="s">
        <v>83</v>
      </c>
      <c r="E12" s="40" t="s">
        <v>84</v>
      </c>
      <c r="F12" s="39" t="s">
        <v>24</v>
      </c>
      <c r="G12" s="40">
        <v>0</v>
      </c>
      <c r="H12" s="40">
        <v>1</v>
      </c>
      <c r="I12" s="40" t="str">
        <f>IF(B12="", "", [1]Projects!$B$2)</f>
        <v>Iowa Hawk-i</v>
      </c>
      <c r="J12" s="40" t="str">
        <f>IF(B12="", "", [1]Projects!$C$2)</f>
        <v>CHIP</v>
      </c>
    </row>
    <row r="13" spans="1:10">
      <c r="B13" s="33" t="s">
        <v>198</v>
      </c>
      <c r="C13" s="40">
        <v>164</v>
      </c>
      <c r="D13" s="40" t="s">
        <v>83</v>
      </c>
      <c r="E13" s="40" t="s">
        <v>84</v>
      </c>
      <c r="F13" s="39" t="s">
        <v>24</v>
      </c>
      <c r="G13" s="40">
        <v>0</v>
      </c>
      <c r="H13" s="40">
        <v>1</v>
      </c>
      <c r="I13" s="40" t="s">
        <v>183</v>
      </c>
      <c r="J13" s="40" t="s">
        <v>184</v>
      </c>
    </row>
    <row r="14" spans="1:10">
      <c r="B14" s="33" t="s">
        <v>199</v>
      </c>
      <c r="C14" s="40">
        <v>164</v>
      </c>
      <c r="D14" s="40" t="s">
        <v>83</v>
      </c>
      <c r="E14" s="40" t="s">
        <v>84</v>
      </c>
      <c r="F14" s="39" t="s">
        <v>224</v>
      </c>
      <c r="G14" s="39">
        <v>1</v>
      </c>
      <c r="H14" s="40">
        <v>0</v>
      </c>
      <c r="I14" s="40" t="s">
        <v>183</v>
      </c>
      <c r="J14" s="40" t="s">
        <v>184</v>
      </c>
    </row>
    <row r="15" spans="1:10">
      <c r="B15" s="39"/>
      <c r="C15" s="38"/>
      <c r="D15" s="40"/>
      <c r="E15" s="40"/>
      <c r="F15" s="39"/>
      <c r="G15" s="39"/>
      <c r="H15" s="40"/>
      <c r="I15" s="40"/>
      <c r="J15" s="40"/>
    </row>
    <row r="16" spans="1:10">
      <c r="B16" s="39"/>
      <c r="C16" s="38"/>
      <c r="D16" s="40"/>
      <c r="E16" s="40"/>
      <c r="F16" s="39"/>
      <c r="G16" s="40"/>
      <c r="H16" s="40"/>
      <c r="I16" s="40"/>
      <c r="J16" s="40"/>
    </row>
    <row r="17" spans="2:10">
      <c r="B17" s="22"/>
      <c r="C17" s="22"/>
      <c r="D17" s="21"/>
      <c r="E17" s="21"/>
      <c r="F17" s="22"/>
      <c r="G17" s="21"/>
      <c r="H17" s="21"/>
      <c r="I17" s="21"/>
      <c r="J17" s="22"/>
    </row>
    <row r="18" spans="2:10">
      <c r="B18" s="22"/>
      <c r="C18" s="22"/>
      <c r="D18" s="21"/>
      <c r="E18" s="21"/>
      <c r="F18" s="21"/>
      <c r="G18" s="21"/>
      <c r="H18" s="21"/>
      <c r="I18" s="21"/>
      <c r="J18" s="22"/>
    </row>
    <row r="19" spans="2:10">
      <c r="B19" s="21"/>
      <c r="C19" s="22"/>
      <c r="D19" s="22"/>
      <c r="E19" s="22"/>
      <c r="F19" s="21"/>
      <c r="G19" s="22"/>
      <c r="H19" s="22"/>
      <c r="I19" s="22"/>
      <c r="J19" s="22"/>
    </row>
    <row r="20" spans="2:10">
      <c r="B20" s="21"/>
      <c r="C20" s="22"/>
      <c r="D20" s="22"/>
      <c r="E20" s="22"/>
      <c r="F20" s="21"/>
      <c r="G20" s="22"/>
      <c r="H20" s="22"/>
      <c r="I20" s="22"/>
      <c r="J20" s="22"/>
    </row>
    <row r="21" spans="2:10">
      <c r="B21" s="21"/>
      <c r="C21" s="22"/>
      <c r="D21" s="22"/>
      <c r="E21" s="22"/>
      <c r="F21" s="21"/>
      <c r="G21" s="22"/>
      <c r="H21" s="22"/>
      <c r="I21" s="22"/>
      <c r="J21" s="22"/>
    </row>
    <row r="22" spans="2:10">
      <c r="B22" s="21"/>
      <c r="C22" s="22"/>
      <c r="D22" s="22"/>
      <c r="E22" s="22"/>
      <c r="F22" s="21"/>
      <c r="G22" s="22"/>
      <c r="H22" s="22"/>
      <c r="I22" s="22"/>
      <c r="J22" s="22"/>
    </row>
    <row r="23" spans="2:10">
      <c r="B23" s="21"/>
      <c r="C23" s="22"/>
      <c r="D23" s="22"/>
      <c r="E23" s="22"/>
      <c r="F23" s="28"/>
      <c r="G23" s="22"/>
      <c r="H23" s="22"/>
      <c r="I23" s="22"/>
      <c r="J23" s="22"/>
    </row>
    <row r="24" spans="2:10">
      <c r="B24" s="21"/>
      <c r="C24" s="22"/>
      <c r="D24" s="22"/>
      <c r="E24" s="22"/>
      <c r="F24" s="28"/>
      <c r="G24" s="22"/>
      <c r="H24" s="22"/>
      <c r="I24" s="22"/>
      <c r="J24" s="22"/>
    </row>
    <row r="25" spans="2:10">
      <c r="B25" s="21"/>
      <c r="C25" s="22"/>
      <c r="D25" s="22"/>
      <c r="E25" s="22"/>
      <c r="F25" s="28"/>
      <c r="G25" s="22"/>
      <c r="H25" s="22"/>
      <c r="I25" s="22"/>
      <c r="J25" s="22"/>
    </row>
    <row r="26" spans="2:10">
      <c r="B26" s="21"/>
      <c r="C26" s="22"/>
      <c r="D26" s="22"/>
      <c r="E26" s="22"/>
      <c r="F26" s="28"/>
      <c r="G26" s="22"/>
      <c r="H26" s="22"/>
      <c r="I26" s="22"/>
      <c r="J26" s="22"/>
    </row>
    <row r="27" spans="2:10">
      <c r="B27" s="21"/>
      <c r="C27" s="22"/>
      <c r="D27" s="22"/>
      <c r="E27" s="22"/>
      <c r="F27" s="28"/>
      <c r="G27" s="22"/>
      <c r="H27" s="22"/>
      <c r="I27" s="22"/>
      <c r="J27" s="22"/>
    </row>
    <row r="28" spans="2:10">
      <c r="B28" s="21"/>
      <c r="C28" s="22"/>
      <c r="D28" s="22"/>
      <c r="E28" s="22"/>
      <c r="F28" s="28"/>
      <c r="G28" s="22"/>
      <c r="H28" s="22"/>
      <c r="I28" s="22"/>
      <c r="J28" s="22"/>
    </row>
    <row r="29" spans="2:10">
      <c r="B29" s="21"/>
      <c r="C29" s="22"/>
      <c r="D29" s="22"/>
      <c r="E29" s="22"/>
      <c r="F29" s="28"/>
      <c r="G29" s="22"/>
      <c r="H29" s="22"/>
      <c r="I29" s="22"/>
      <c r="J29" s="22"/>
    </row>
    <row r="30" spans="2:10">
      <c r="B30" s="21"/>
      <c r="C30" s="22"/>
      <c r="D30" s="22"/>
      <c r="E30" s="22"/>
      <c r="F30" s="28"/>
      <c r="G30" s="22"/>
      <c r="H30" s="22"/>
      <c r="I30" s="22"/>
      <c r="J30" s="22"/>
    </row>
    <row r="31" spans="2:10">
      <c r="B31" s="21"/>
      <c r="C31" s="22"/>
      <c r="D31" s="22"/>
      <c r="E31" s="22"/>
      <c r="F31" s="28"/>
      <c r="G31" s="22"/>
      <c r="H31" s="22"/>
      <c r="I31" s="22"/>
      <c r="J31" s="22"/>
    </row>
    <row r="32" spans="2:10">
      <c r="B32" s="21"/>
      <c r="C32" s="22"/>
      <c r="D32" s="22"/>
      <c r="E32" s="22"/>
      <c r="F32" s="21"/>
      <c r="G32" s="22"/>
      <c r="H32" s="22"/>
      <c r="I32" s="22"/>
      <c r="J32" s="22"/>
    </row>
    <row r="33" spans="2:10">
      <c r="B33" s="21"/>
      <c r="C33" s="22"/>
      <c r="D33" s="22"/>
      <c r="E33" s="22"/>
      <c r="F33" s="21"/>
      <c r="G33" s="22"/>
      <c r="H33" s="22"/>
      <c r="I33" s="22"/>
      <c r="J33" s="22"/>
    </row>
    <row r="34" spans="2:10">
      <c r="B34" s="21"/>
      <c r="C34" s="22"/>
      <c r="D34" s="22"/>
      <c r="E34" s="22"/>
      <c r="F34" s="21"/>
      <c r="G34" s="22"/>
      <c r="H34" s="22"/>
      <c r="I34" s="22"/>
      <c r="J34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D2" sqref="D2:E4"/>
    </sheetView>
  </sheetViews>
  <sheetFormatPr defaultRowHeight="14.4"/>
  <sheetData>
    <row r="1" spans="1:8">
      <c r="A1" s="24" t="s">
        <v>161</v>
      </c>
      <c r="B1" s="24" t="s">
        <v>162</v>
      </c>
      <c r="C1" s="24" t="s">
        <v>163</v>
      </c>
      <c r="D1" s="25" t="s">
        <v>1</v>
      </c>
      <c r="E1" s="25" t="s">
        <v>2</v>
      </c>
      <c r="F1" s="24" t="s">
        <v>164</v>
      </c>
      <c r="G1" s="24" t="s">
        <v>165</v>
      </c>
      <c r="H1" s="24" t="s">
        <v>166</v>
      </c>
    </row>
    <row r="2" spans="1:8">
      <c r="A2" s="23"/>
      <c r="B2" s="23"/>
      <c r="C2" s="23"/>
      <c r="D2" s="41"/>
      <c r="E2" s="42"/>
      <c r="F2" s="23"/>
      <c r="G2" s="23"/>
      <c r="H2" s="23"/>
    </row>
    <row r="3" spans="1:8">
      <c r="B3" s="23"/>
      <c r="C3" s="23"/>
      <c r="D3" s="41"/>
      <c r="E3" s="42"/>
    </row>
    <row r="4" spans="1:8">
      <c r="B4" s="23"/>
      <c r="C4" s="23"/>
      <c r="D4" s="41"/>
      <c r="E4" s="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"/>
  <sheetViews>
    <sheetView workbookViewId="0">
      <selection activeCell="F2" sqref="F2:G4"/>
    </sheetView>
  </sheetViews>
  <sheetFormatPr defaultRowHeight="14.4"/>
  <sheetData>
    <row r="1" spans="1:10">
      <c r="A1" s="24" t="s">
        <v>167</v>
      </c>
      <c r="B1" s="24" t="s">
        <v>168</v>
      </c>
      <c r="C1" s="24" t="s">
        <v>169</v>
      </c>
      <c r="D1" s="24" t="s">
        <v>170</v>
      </c>
      <c r="E1" s="24" t="s">
        <v>171</v>
      </c>
      <c r="F1" s="25" t="s">
        <v>1</v>
      </c>
      <c r="G1" s="25" t="s">
        <v>2</v>
      </c>
      <c r="H1" s="24" t="s">
        <v>164</v>
      </c>
      <c r="I1" s="24" t="s">
        <v>165</v>
      </c>
      <c r="J1" s="24" t="s">
        <v>166</v>
      </c>
    </row>
    <row r="2" spans="1:10">
      <c r="A2" s="23"/>
      <c r="B2" s="23"/>
      <c r="C2" s="23"/>
      <c r="D2" s="23"/>
      <c r="E2" s="23"/>
      <c r="F2" s="43"/>
      <c r="G2" s="44"/>
      <c r="H2" s="23"/>
      <c r="I2" s="23"/>
      <c r="J2" s="23"/>
    </row>
    <row r="3" spans="1:10">
      <c r="B3" s="23"/>
      <c r="C3" s="23"/>
      <c r="D3" s="23"/>
      <c r="E3" s="23"/>
      <c r="F3" s="43"/>
      <c r="G3" s="44"/>
    </row>
    <row r="4" spans="1:10">
      <c r="B4" s="23"/>
      <c r="C4" s="23"/>
      <c r="D4" s="23"/>
      <c r="E4" s="23"/>
      <c r="F4" s="43"/>
      <c r="G4" s="44"/>
    </row>
    <row r="5" spans="1:10">
      <c r="B5" s="23"/>
      <c r="C5" s="23"/>
      <c r="D5" s="23"/>
      <c r="E5" s="23"/>
      <c r="F5" s="23"/>
      <c r="G5" s="27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"/>
    </sheetView>
  </sheetViews>
  <sheetFormatPr defaultRowHeight="14.4"/>
  <cols>
    <col min="1" max="1" width="20.88671875" bestFit="1" customWidth="1"/>
    <col min="2" max="2" width="26.5546875" bestFit="1" customWidth="1"/>
    <col min="3" max="3" width="24" bestFit="1" customWidth="1"/>
    <col min="4" max="4" width="20.6640625" bestFit="1" customWidth="1"/>
  </cols>
  <sheetData>
    <row r="1" spans="1:10">
      <c r="A1" s="5" t="s">
        <v>85</v>
      </c>
      <c r="B1" s="5" t="s">
        <v>86</v>
      </c>
      <c r="C1" s="5" t="s">
        <v>87</v>
      </c>
      <c r="D1" s="5" t="s">
        <v>88</v>
      </c>
      <c r="H1" s="8"/>
      <c r="I1" s="8"/>
      <c r="J1" s="8"/>
    </row>
    <row r="2" spans="1:10">
      <c r="A2" s="46">
        <v>5074</v>
      </c>
      <c r="B2" s="46" t="s">
        <v>89</v>
      </c>
      <c r="C2" s="46" t="s">
        <v>195</v>
      </c>
      <c r="D2" s="46" t="s">
        <v>225</v>
      </c>
      <c r="H2" s="8"/>
      <c r="I2" s="8"/>
      <c r="J2" s="8"/>
    </row>
    <row r="3" spans="1:10">
      <c r="A3" s="46">
        <v>5074</v>
      </c>
      <c r="B3" s="46" t="s">
        <v>90</v>
      </c>
      <c r="C3" s="46" t="s">
        <v>183</v>
      </c>
      <c r="D3" s="46" t="s">
        <v>225</v>
      </c>
      <c r="H3" s="8"/>
      <c r="I3" s="8"/>
      <c r="J3" s="8"/>
    </row>
    <row r="4" spans="1:10">
      <c r="A4" s="46">
        <v>5074</v>
      </c>
      <c r="B4" s="46" t="s">
        <v>91</v>
      </c>
      <c r="C4" s="46" t="s">
        <v>184</v>
      </c>
      <c r="D4" s="46" t="s">
        <v>225</v>
      </c>
      <c r="H4" s="8"/>
      <c r="I4" s="8"/>
      <c r="J4" s="8"/>
    </row>
    <row r="5" spans="1:10">
      <c r="A5" s="46">
        <v>5075</v>
      </c>
      <c r="B5" s="46" t="s">
        <v>89</v>
      </c>
      <c r="C5" s="46" t="s">
        <v>195</v>
      </c>
      <c r="D5" s="46" t="s">
        <v>226</v>
      </c>
      <c r="H5" s="8" t="s">
        <v>177</v>
      </c>
      <c r="I5" s="8" t="s">
        <v>177</v>
      </c>
      <c r="J5" s="8" t="s">
        <v>177</v>
      </c>
    </row>
    <row r="6" spans="1:10">
      <c r="A6" s="46">
        <v>5075</v>
      </c>
      <c r="B6" s="46" t="s">
        <v>90</v>
      </c>
      <c r="C6" s="46" t="s">
        <v>183</v>
      </c>
      <c r="D6" s="46" t="s">
        <v>226</v>
      </c>
      <c r="H6" s="8" t="s">
        <v>177</v>
      </c>
      <c r="I6" s="8" t="s">
        <v>177</v>
      </c>
      <c r="J6" s="8" t="s">
        <v>177</v>
      </c>
    </row>
    <row r="7" spans="1:10">
      <c r="A7" s="46">
        <v>5075</v>
      </c>
      <c r="B7" s="46" t="s">
        <v>91</v>
      </c>
      <c r="C7" s="46" t="s">
        <v>184</v>
      </c>
      <c r="D7" s="46" t="s">
        <v>226</v>
      </c>
      <c r="H7" s="8" t="s">
        <v>177</v>
      </c>
      <c r="I7" s="8" t="s">
        <v>177</v>
      </c>
      <c r="J7" s="8" t="s">
        <v>177</v>
      </c>
    </row>
    <row r="8" spans="1:10">
      <c r="A8" s="27"/>
      <c r="B8" s="27"/>
      <c r="C8" s="27"/>
      <c r="D8" s="27"/>
    </row>
    <row r="9" spans="1:10">
      <c r="A9" s="27"/>
      <c r="B9" s="27"/>
      <c r="C9" s="27"/>
      <c r="D9" s="27"/>
    </row>
    <row r="10" spans="1:10">
      <c r="A10" s="27"/>
      <c r="B10" s="27"/>
      <c r="C10" s="27"/>
      <c r="D10" s="27"/>
    </row>
    <row r="11" spans="1:10">
      <c r="A11" s="27"/>
      <c r="B11" s="27"/>
      <c r="C11" s="27"/>
      <c r="D11" s="27"/>
    </row>
    <row r="12" spans="1:10">
      <c r="A12" s="27"/>
      <c r="B12" s="27"/>
      <c r="C12" s="27"/>
      <c r="D12" s="27"/>
    </row>
    <row r="13" spans="1:10">
      <c r="A13" s="27"/>
      <c r="B13" s="27"/>
      <c r="C13" s="27"/>
      <c r="D13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Projects</vt:lpstr>
      <vt:lpstr>Contact Queues</vt:lpstr>
      <vt:lpstr>Skillsets</vt:lpstr>
      <vt:lpstr>ACD Intervals</vt:lpstr>
      <vt:lpstr>ACD Aux Codes</vt:lpstr>
      <vt:lpstr>Units of Work</vt:lpstr>
      <vt:lpstr>IVR DNIS</vt:lpstr>
      <vt:lpstr>IVR Call Result</vt:lpstr>
      <vt:lpstr>Agent Desk Settings</vt:lpstr>
      <vt:lpstr>Activity Types</vt:lpstr>
      <vt:lpstr>Geography</vt:lpstr>
      <vt:lpstr>Project Targets</vt:lpstr>
      <vt:lpstr>Application Lkup</vt:lpstr>
      <vt:lpstr>AMP AUTOLOAD</vt:lpstr>
      <vt:lpstr>Staff Groups</vt:lpstr>
      <vt:lpstr>Departments</vt:lpstr>
    </vt:vector>
  </TitlesOfParts>
  <Company>MAXIMUS,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Lavanya Gopal</dc:creator>
  <cp:lastModifiedBy>Lavanya Gopal</cp:lastModifiedBy>
  <dcterms:created xsi:type="dcterms:W3CDTF">2017-01-27T16:18:54Z</dcterms:created>
  <dcterms:modified xsi:type="dcterms:W3CDTF">2017-08-21T13:29:33Z</dcterms:modified>
</cp:coreProperties>
</file>