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im\Documents\Energie\Data Analysis class\"/>
    </mc:Choice>
  </mc:AlternateContent>
  <bookViews>
    <workbookView xWindow="0" yWindow="0" windowWidth="19200" windowHeight="7190" activeTab="4"/>
  </bookViews>
  <sheets>
    <sheet name=" Vacation" sheetId="2" r:id="rId1"/>
    <sheet name="Printer Selection" sheetId="4" r:id="rId2"/>
    <sheet name="Car purchase selection" sheetId="5" r:id="rId3"/>
    <sheet name="Shopping ´list" sheetId="1" r:id="rId4"/>
    <sheet name="Cost of Pet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6" i="5" l="1"/>
  <c r="I18" i="5"/>
  <c r="I3" i="5"/>
  <c r="H3" i="5"/>
  <c r="G3" i="5"/>
  <c r="I22" i="5"/>
  <c r="H22" i="5"/>
  <c r="G22" i="5"/>
  <c r="I16" i="5"/>
  <c r="I9" i="5" s="1"/>
  <c r="H16" i="5"/>
  <c r="H9" i="5" s="1"/>
  <c r="H18" i="5" s="1"/>
  <c r="H24" i="5" s="1"/>
  <c r="H26" i="5" s="1"/>
  <c r="H28" i="5" s="1"/>
  <c r="G16" i="5"/>
  <c r="G9" i="5" s="1"/>
  <c r="G18" i="5" s="1"/>
  <c r="G24" i="5" s="1"/>
  <c r="C28" i="5"/>
  <c r="D28" i="5"/>
  <c r="B28" i="5"/>
  <c r="C26" i="5"/>
  <c r="D26" i="5"/>
  <c r="B26" i="5"/>
  <c r="C24" i="5"/>
  <c r="D24" i="5"/>
  <c r="B24" i="5"/>
  <c r="C22" i="5"/>
  <c r="D22" i="5"/>
  <c r="B22" i="5"/>
  <c r="C9" i="5"/>
  <c r="D9" i="5"/>
  <c r="D18" i="5" s="1"/>
  <c r="C16" i="5"/>
  <c r="D16" i="5"/>
  <c r="B9" i="5"/>
  <c r="B16" i="5"/>
  <c r="B18" i="5"/>
  <c r="I24" i="5" l="1"/>
  <c r="I28" i="5" s="1"/>
  <c r="G26" i="5"/>
  <c r="G28" i="5" s="1"/>
  <c r="C18" i="5"/>
  <c r="I13" i="4"/>
  <c r="H13" i="4"/>
  <c r="G13" i="4"/>
  <c r="G14" i="4" s="1"/>
  <c r="G17" i="4" s="1"/>
  <c r="G19" i="4" s="1"/>
  <c r="I11" i="4"/>
  <c r="H11" i="4"/>
  <c r="G11" i="4"/>
  <c r="I6" i="4"/>
  <c r="H6" i="4"/>
  <c r="H14" i="4" s="1"/>
  <c r="H17" i="4" s="1"/>
  <c r="H19" i="4" s="1"/>
  <c r="G6" i="4"/>
  <c r="C19" i="4"/>
  <c r="D19" i="4"/>
  <c r="B19" i="4"/>
  <c r="C17" i="4"/>
  <c r="D17" i="4"/>
  <c r="B17" i="4"/>
  <c r="C14" i="4"/>
  <c r="D14" i="4"/>
  <c r="C13" i="4"/>
  <c r="D13" i="4"/>
  <c r="B13" i="4"/>
  <c r="B14" i="4" s="1"/>
  <c r="C11" i="4"/>
  <c r="D11" i="4"/>
  <c r="B11" i="4"/>
  <c r="C6" i="4"/>
  <c r="D6" i="4"/>
  <c r="B6" i="4"/>
  <c r="C38" i="2"/>
  <c r="D38" i="2"/>
  <c r="E38" i="2"/>
  <c r="I35" i="2"/>
  <c r="H35" i="2"/>
  <c r="G35" i="2"/>
  <c r="I29" i="2"/>
  <c r="H29" i="2"/>
  <c r="G29" i="2"/>
  <c r="I24" i="2"/>
  <c r="H24" i="2"/>
  <c r="G24" i="2"/>
  <c r="I17" i="2"/>
  <c r="I19" i="2" s="1"/>
  <c r="H17" i="2"/>
  <c r="H19" i="2" s="1"/>
  <c r="G17" i="2"/>
  <c r="G19" i="2" s="1"/>
  <c r="E17" i="2"/>
  <c r="E19" i="2" s="1"/>
  <c r="D35" i="2"/>
  <c r="E35" i="2"/>
  <c r="C35" i="2"/>
  <c r="D29" i="2"/>
  <c r="E29" i="2"/>
  <c r="C29" i="2"/>
  <c r="D24" i="2"/>
  <c r="E24" i="2"/>
  <c r="C24" i="2"/>
  <c r="D17" i="2"/>
  <c r="D19" i="2" s="1"/>
  <c r="C17" i="2"/>
  <c r="C19" i="2" s="1"/>
  <c r="C19" i="3"/>
  <c r="B19" i="3"/>
  <c r="C16" i="3"/>
  <c r="B16" i="3"/>
  <c r="C15" i="3"/>
  <c r="B15" i="3"/>
  <c r="C9" i="3"/>
  <c r="B9" i="3"/>
  <c r="N17" i="1"/>
  <c r="M17" i="1"/>
  <c r="L17" i="1"/>
  <c r="N16" i="1"/>
  <c r="M16" i="1"/>
  <c r="L16" i="1"/>
  <c r="N15" i="1"/>
  <c r="M15" i="1"/>
  <c r="L15" i="1"/>
  <c r="N14" i="1"/>
  <c r="M14" i="1"/>
  <c r="L14" i="1"/>
  <c r="N13" i="1"/>
  <c r="M13" i="1"/>
  <c r="L13" i="1"/>
  <c r="N12" i="1"/>
  <c r="M12" i="1"/>
  <c r="L12" i="1"/>
  <c r="N11" i="1"/>
  <c r="M11" i="1"/>
  <c r="L11" i="1"/>
  <c r="N10" i="1"/>
  <c r="M10" i="1"/>
  <c r="L10" i="1"/>
  <c r="N9" i="1"/>
  <c r="M9" i="1"/>
  <c r="L9" i="1"/>
  <c r="N8" i="1"/>
  <c r="M8" i="1"/>
  <c r="L8" i="1"/>
  <c r="N7" i="1"/>
  <c r="M7" i="1"/>
  <c r="L7" i="1"/>
  <c r="N6" i="1"/>
  <c r="M6" i="1"/>
  <c r="L6" i="1"/>
  <c r="N5" i="1"/>
  <c r="M5" i="1"/>
  <c r="L5" i="1"/>
  <c r="N4" i="1"/>
  <c r="M4" i="1"/>
  <c r="L4" i="1"/>
  <c r="N3" i="1"/>
  <c r="M3" i="1"/>
  <c r="L3" i="1"/>
  <c r="G4" i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I3" i="1"/>
  <c r="H3" i="1"/>
  <c r="G3" i="1"/>
  <c r="I14" i="4" l="1"/>
  <c r="I17" i="4" s="1"/>
  <c r="I19" i="4" s="1"/>
  <c r="I38" i="2"/>
  <c r="H38" i="2"/>
  <c r="G38" i="2"/>
  <c r="M22" i="1"/>
  <c r="L22" i="1"/>
  <c r="N22" i="1"/>
  <c r="I22" i="1"/>
  <c r="G22" i="1"/>
  <c r="H22" i="1"/>
</calcChain>
</file>

<file path=xl/comments1.xml><?xml version="1.0" encoding="utf-8"?>
<comments xmlns="http://schemas.openxmlformats.org/spreadsheetml/2006/main">
  <authors>
    <author>Maximus Oguamanam</author>
  </authors>
  <commentList>
    <comment ref="A13" authorId="0" shapeId="0">
      <text>
        <r>
          <rPr>
            <b/>
            <sz val="9"/>
            <color indexed="81"/>
            <rFont val="Tahoma"/>
            <family val="2"/>
          </rPr>
          <t>Maximus Oguamanam:</t>
        </r>
        <r>
          <rPr>
            <sz val="9"/>
            <color indexed="81"/>
            <rFont val="Tahoma"/>
            <family val="2"/>
          </rPr>
          <t xml:space="preserve">
2 weeks vacation considered
</t>
        </r>
      </text>
    </comment>
  </commentList>
</comments>
</file>

<file path=xl/sharedStrings.xml><?xml version="1.0" encoding="utf-8"?>
<sst xmlns="http://schemas.openxmlformats.org/spreadsheetml/2006/main" count="177" uniqueCount="106">
  <si>
    <t>WaltMart</t>
  </si>
  <si>
    <t>Dollar Trap</t>
  </si>
  <si>
    <t>Office Repo</t>
  </si>
  <si>
    <t>Ball Point Pen</t>
  </si>
  <si>
    <t>TI-35 Calculator</t>
  </si>
  <si>
    <t>100 pages notebook</t>
  </si>
  <si>
    <t>8 oz Glue</t>
  </si>
  <si>
    <t>Clear tape</t>
  </si>
  <si>
    <t>Eraser</t>
  </si>
  <si>
    <t>10 No. 2 Pencils</t>
  </si>
  <si>
    <t>2 inch binder</t>
  </si>
  <si>
    <t>USB stick 5gb</t>
  </si>
  <si>
    <t>8 Color Markers</t>
  </si>
  <si>
    <t>Stapler</t>
  </si>
  <si>
    <t>Planner Book</t>
  </si>
  <si>
    <t>Protractor</t>
  </si>
  <si>
    <t>Compass</t>
  </si>
  <si>
    <t>Liquid Paper</t>
  </si>
  <si>
    <t>Susan</t>
  </si>
  <si>
    <t>Total</t>
  </si>
  <si>
    <t>Tim</t>
  </si>
  <si>
    <t>Items</t>
  </si>
  <si>
    <t>Susan and Tim Shopping lists</t>
  </si>
  <si>
    <t>Purchase</t>
  </si>
  <si>
    <t>Collar</t>
  </si>
  <si>
    <t>Tag</t>
  </si>
  <si>
    <t>Bowl</t>
  </si>
  <si>
    <t>Leash</t>
  </si>
  <si>
    <t>Initial</t>
  </si>
  <si>
    <t>Monthly</t>
  </si>
  <si>
    <t>Litter</t>
  </si>
  <si>
    <t>Food</t>
  </si>
  <si>
    <t>Treats</t>
  </si>
  <si>
    <t>Subtotal</t>
  </si>
  <si>
    <t>Monthly Total</t>
  </si>
  <si>
    <t>One Year Cost</t>
  </si>
  <si>
    <t>Dog</t>
  </si>
  <si>
    <t>Cat</t>
  </si>
  <si>
    <t>Initial Total</t>
  </si>
  <si>
    <t>Cost of owning a Pet for a Year</t>
  </si>
  <si>
    <t>OrlandoTheme Park</t>
  </si>
  <si>
    <t>Miami Cruise</t>
  </si>
  <si>
    <t>Chicago Museum</t>
  </si>
  <si>
    <t>Per Person Expenses</t>
  </si>
  <si>
    <t>Air Fare</t>
  </si>
  <si>
    <t>Natural History</t>
  </si>
  <si>
    <t>Science Museum</t>
  </si>
  <si>
    <t>Museum of Broadcast History</t>
  </si>
  <si>
    <t>Disneyland</t>
  </si>
  <si>
    <t>Universal Studios</t>
  </si>
  <si>
    <t>Sea World</t>
  </si>
  <si>
    <t>Busch Gardens</t>
  </si>
  <si>
    <t>Cruise</t>
  </si>
  <si>
    <t>Subtotal of Tickets (per person)</t>
  </si>
  <si>
    <t>Number of People in group</t>
  </si>
  <si>
    <t>Total costs of Tickets</t>
  </si>
  <si>
    <t>Hotel Expenses</t>
  </si>
  <si>
    <t>Hotel Cost per Night</t>
  </si>
  <si>
    <t>Number of Nights</t>
  </si>
  <si>
    <t>Hotel Total</t>
  </si>
  <si>
    <t>Car Rental Expenses</t>
  </si>
  <si>
    <t>Car Rental per Day</t>
  </si>
  <si>
    <t>Number of Days</t>
  </si>
  <si>
    <t>Car Rental Total</t>
  </si>
  <si>
    <t>Food Expenses</t>
  </si>
  <si>
    <t>Food per person (per day)</t>
  </si>
  <si>
    <t>Number of people in Group</t>
  </si>
  <si>
    <t>Food Total</t>
  </si>
  <si>
    <t>Three Vacation Sites and Cost</t>
  </si>
  <si>
    <t>Purchase Price</t>
  </si>
  <si>
    <t>Cost of Set of Cartridges</t>
  </si>
  <si>
    <t>Pages cartridges can print</t>
  </si>
  <si>
    <t>Cost per page</t>
  </si>
  <si>
    <t xml:space="preserve">Expected Pages per day </t>
  </si>
  <si>
    <t>Days in Week</t>
  </si>
  <si>
    <t>Weeks in Year</t>
  </si>
  <si>
    <t>Total Pages in Year</t>
  </si>
  <si>
    <t>Pages per year</t>
  </si>
  <si>
    <t>Epsilon</t>
  </si>
  <si>
    <t>Zero</t>
  </si>
  <si>
    <t>Printing Costs per year</t>
  </si>
  <si>
    <t>Years</t>
  </si>
  <si>
    <t>Total Printing Cost</t>
  </si>
  <si>
    <t>Total Cost</t>
  </si>
  <si>
    <t>Heavy Package</t>
  </si>
  <si>
    <t>Initial Costs</t>
  </si>
  <si>
    <t>Taxes</t>
  </si>
  <si>
    <t>Yearly Cost</t>
  </si>
  <si>
    <t>Insurance</t>
  </si>
  <si>
    <t>License</t>
  </si>
  <si>
    <t>Gas</t>
  </si>
  <si>
    <t>Gas Cost Calculation</t>
  </si>
  <si>
    <t>Miles per year driven</t>
  </si>
  <si>
    <t>MPG</t>
  </si>
  <si>
    <t>Price per gal of gas</t>
  </si>
  <si>
    <t>Total Annual Gas purchases</t>
  </si>
  <si>
    <t>Total Annual costs(Ins + Lic +Gas)</t>
  </si>
  <si>
    <t>Miles to drive each year</t>
  </si>
  <si>
    <t>Susan's goal for maximum miles</t>
  </si>
  <si>
    <t>Total Life of the Car(years)</t>
  </si>
  <si>
    <t>Annual Costs X Years of life</t>
  </si>
  <si>
    <t>Total Lifetime Costs</t>
  </si>
  <si>
    <t>Avg Cost/Year</t>
  </si>
  <si>
    <t>Spark</t>
  </si>
  <si>
    <t>Mustang</t>
  </si>
  <si>
    <t>Escalade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</si>
</sst>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0" fontId="1" fillId="4" borderId="0" xfId="0" applyNumberFormat="1" applyFont="1" applyFill="1"/>
    <xf numFmtId="0" fontId="1" fillId="4" borderId="0" xfId="0" applyFont="1" applyFill="1"/>
    <xf numFmtId="0" fontId="0" fillId="4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0" fontId="1" fillId="6" borderId="0" xfId="0" applyNumberFormat="1" applyFont="1" applyFill="1"/>
    <xf numFmtId="0" fontId="1" fillId="6" borderId="0" xfId="0" applyFont="1" applyFill="1"/>
    <xf numFmtId="0" fontId="0" fillId="6" borderId="0" xfId="0" applyNumberFormat="1" applyFill="1"/>
    <xf numFmtId="164" fontId="0" fillId="6" borderId="0" xfId="0" applyNumberFormat="1" applyFill="1"/>
    <xf numFmtId="0" fontId="2" fillId="0" borderId="0" xfId="0" applyFont="1"/>
    <xf numFmtId="164" fontId="1" fillId="0" borderId="0" xfId="0" applyNumberFormat="1" applyFont="1"/>
    <xf numFmtId="0" fontId="0" fillId="5" borderId="0" xfId="0" applyFill="1"/>
    <xf numFmtId="0" fontId="1" fillId="7" borderId="0" xfId="0" applyFont="1" applyFill="1"/>
    <xf numFmtId="0" fontId="0" fillId="7" borderId="0" xfId="0" applyFill="1"/>
    <xf numFmtId="164" fontId="0" fillId="7" borderId="0" xfId="0" applyNumberFormat="1" applyFill="1"/>
    <xf numFmtId="164" fontId="1" fillId="7" borderId="0" xfId="0" applyNumberFormat="1" applyFont="1" applyFill="1"/>
    <xf numFmtId="0" fontId="0" fillId="6" borderId="0" xfId="0" applyFill="1"/>
    <xf numFmtId="164" fontId="1" fillId="6" borderId="0" xfId="0" applyNumberFormat="1" applyFont="1" applyFill="1"/>
    <xf numFmtId="0" fontId="2" fillId="2" borderId="0" xfId="0" applyFont="1" applyFill="1"/>
    <xf numFmtId="0" fontId="0" fillId="2" borderId="0" xfId="0" applyFill="1"/>
    <xf numFmtId="164" fontId="1" fillId="4" borderId="0" xfId="0" applyNumberFormat="1" applyFont="1" applyFill="1"/>
    <xf numFmtId="0" fontId="1" fillId="8" borderId="0" xfId="0" applyFont="1" applyFill="1"/>
    <xf numFmtId="0" fontId="1" fillId="9" borderId="0" xfId="0" applyFont="1" applyFill="1"/>
    <xf numFmtId="0" fontId="0" fillId="9" borderId="0" xfId="0" applyFill="1"/>
    <xf numFmtId="164" fontId="0" fillId="9" borderId="0" xfId="0" applyNumberFormat="1" applyFill="1"/>
    <xf numFmtId="0" fontId="0" fillId="9" borderId="0" xfId="0" applyNumberFormat="1" applyFill="1"/>
    <xf numFmtId="0" fontId="2" fillId="9" borderId="0" xfId="0" applyFont="1" applyFill="1"/>
    <xf numFmtId="0" fontId="0" fillId="10" borderId="0" xfId="0" applyFill="1"/>
    <xf numFmtId="164" fontId="0" fillId="10" borderId="0" xfId="0" applyNumberFormat="1" applyFill="1"/>
    <xf numFmtId="0" fontId="0" fillId="10" borderId="0" xfId="0" applyNumberFormat="1" applyFill="1"/>
    <xf numFmtId="0" fontId="2" fillId="10" borderId="0" xfId="0" applyFont="1" applyFill="1"/>
    <xf numFmtId="0" fontId="0" fillId="0" borderId="0" xfId="0" applyFont="1"/>
    <xf numFmtId="0" fontId="0" fillId="3" borderId="0" xfId="0" applyFont="1" applyFill="1"/>
    <xf numFmtId="164" fontId="0" fillId="3" borderId="0" xfId="0" applyNumberFormat="1" applyFont="1" applyFill="1"/>
    <xf numFmtId="0" fontId="0" fillId="8" borderId="0" xfId="0" applyFill="1"/>
    <xf numFmtId="164" fontId="0" fillId="8" borderId="0" xfId="0" applyNumberFormat="1" applyFill="1"/>
    <xf numFmtId="0" fontId="0" fillId="11" borderId="0" xfId="0" applyFill="1"/>
    <xf numFmtId="164" fontId="0" fillId="11" borderId="0" xfId="0" applyNumberFormat="1" applyFill="1"/>
    <xf numFmtId="0" fontId="0" fillId="11" borderId="0" xfId="0" applyNumberFormat="1" applyFill="1"/>
    <xf numFmtId="0" fontId="0" fillId="12" borderId="0" xfId="0" applyFill="1"/>
    <xf numFmtId="0" fontId="2" fillId="11" borderId="0" xfId="0" applyFont="1" applyFill="1"/>
    <xf numFmtId="0" fontId="0" fillId="13" borderId="0" xfId="0" applyFill="1"/>
    <xf numFmtId="164" fontId="0" fillId="13" borderId="0" xfId="0" applyNumberFormat="1" applyFill="1"/>
    <xf numFmtId="0" fontId="2" fillId="14" borderId="0" xfId="0" applyFont="1" applyFill="1"/>
    <xf numFmtId="0" fontId="0" fillId="14" borderId="0" xfId="0" applyFill="1"/>
    <xf numFmtId="164" fontId="0" fillId="14" borderId="0" xfId="0" applyNumberFormat="1" applyFill="1"/>
    <xf numFmtId="0" fontId="2" fillId="6" borderId="0" xfId="0" applyFont="1" applyFill="1"/>
    <xf numFmtId="0" fontId="0" fillId="15" borderId="0" xfId="0" applyFill="1"/>
    <xf numFmtId="0" fontId="0" fillId="16" borderId="0" xfId="0" applyFill="1"/>
    <xf numFmtId="164" fontId="0" fillId="15" borderId="0" xfId="0" applyNumberFormat="1" applyFill="1"/>
    <xf numFmtId="0" fontId="1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Susan</a:t>
            </a:r>
            <a:r>
              <a:rPr lang="en-IE" baseline="0"/>
              <a:t> Total Vacation Cost</a:t>
            </a:r>
            <a:endParaRPr lang="en-I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Vacation'!$A$38:$B$38</c:f>
              <c:strCache>
                <c:ptCount val="2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Vacation'!$C$37:$E$37</c:f>
              <c:strCache>
                <c:ptCount val="3"/>
                <c:pt idx="0">
                  <c:v>Chicago Museum</c:v>
                </c:pt>
                <c:pt idx="1">
                  <c:v>OrlandoTheme Park</c:v>
                </c:pt>
                <c:pt idx="2">
                  <c:v>Miami Cruise</c:v>
                </c:pt>
              </c:strCache>
            </c:strRef>
          </c:cat>
          <c:val>
            <c:numRef>
              <c:f>' Vacation'!$C$38:$E$38</c:f>
              <c:numCache>
                <c:formatCode>_-[$$-409]* #,##0.00_ ;_-[$$-409]* \-#,##0.00\ ;_-[$$-409]* "-"??_ ;_-@_ </c:formatCode>
                <c:ptCount val="3"/>
                <c:pt idx="0">
                  <c:v>1574</c:v>
                </c:pt>
                <c:pt idx="1">
                  <c:v>1753</c:v>
                </c:pt>
                <c:pt idx="2">
                  <c:v>1460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9214088"/>
        <c:axId val="239213304"/>
      </c:barChart>
      <c:catAx>
        <c:axId val="239214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213304"/>
        <c:crosses val="autoZero"/>
        <c:auto val="1"/>
        <c:lblAlgn val="ctr"/>
        <c:lblOffset val="100"/>
        <c:noMultiLvlLbl val="0"/>
      </c:catAx>
      <c:valAx>
        <c:axId val="23921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214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Tim</a:t>
            </a:r>
            <a:r>
              <a:rPr lang="en-IE" baseline="0"/>
              <a:t> Total Vacation Cost</a:t>
            </a:r>
            <a:endParaRPr lang="en-I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Vacation'!$G$37:$I$37</c:f>
              <c:strCache>
                <c:ptCount val="3"/>
                <c:pt idx="0">
                  <c:v>Chicago Museum</c:v>
                </c:pt>
                <c:pt idx="1">
                  <c:v>OrlandoTheme Park</c:v>
                </c:pt>
                <c:pt idx="2">
                  <c:v>Miami Cruise</c:v>
                </c:pt>
              </c:strCache>
            </c:strRef>
          </c:cat>
          <c:val>
            <c:numRef>
              <c:f>' Vacation'!$G$38:$I$38</c:f>
              <c:numCache>
                <c:formatCode>_-[$$-409]* #,##0.00_ ;_-[$$-409]* \-#,##0.00\ ;_-[$$-409]* "-"??_ ;_-@_ </c:formatCode>
                <c:ptCount val="3"/>
                <c:pt idx="0">
                  <c:v>2108</c:v>
                </c:pt>
                <c:pt idx="1">
                  <c:v>2881</c:v>
                </c:pt>
                <c:pt idx="2">
                  <c:v>2570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9218792"/>
        <c:axId val="239214480"/>
      </c:barChart>
      <c:catAx>
        <c:axId val="239218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214480"/>
        <c:crosses val="autoZero"/>
        <c:auto val="1"/>
        <c:lblAlgn val="ctr"/>
        <c:lblOffset val="100"/>
        <c:noMultiLvlLbl val="0"/>
      </c:catAx>
      <c:valAx>
        <c:axId val="23921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218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Susan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'Printer Selection'!$A$19</c:f>
              <c:strCache>
                <c:ptCount val="1"/>
                <c:pt idx="0">
                  <c:v>Total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'Printer Selection'!$B$18:$D$18</c:f>
              <c:strCache>
                <c:ptCount val="3"/>
                <c:pt idx="0">
                  <c:v>Epsilon</c:v>
                </c:pt>
                <c:pt idx="1">
                  <c:v>Heavy Package</c:v>
                </c:pt>
                <c:pt idx="2">
                  <c:v>Zero</c:v>
                </c:pt>
              </c:strCache>
            </c:strRef>
          </c:cat>
          <c:val>
            <c:numRef>
              <c:f>'Printer Selection'!$B$19:$D$19</c:f>
              <c:numCache>
                <c:formatCode>_-[$$-409]* #,##0.00_ ;_-[$$-409]* \-#,##0.00\ ;_-[$$-409]* "-"??_ ;_-@_ </c:formatCode>
                <c:ptCount val="3"/>
                <c:pt idx="0">
                  <c:v>1469</c:v>
                </c:pt>
                <c:pt idx="1">
                  <c:v>797</c:v>
                </c:pt>
                <c:pt idx="2">
                  <c:v>791.18181818181824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9212520"/>
        <c:axId val="239217616"/>
      </c:barChart>
      <c:catAx>
        <c:axId val="239212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Printers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217616"/>
        <c:crosses val="autoZero"/>
        <c:auto val="1"/>
        <c:lblAlgn val="ctr"/>
        <c:lblOffset val="100"/>
        <c:noMultiLvlLbl val="0"/>
      </c:catAx>
      <c:valAx>
        <c:axId val="23921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cost of printer</a:t>
                </a:r>
              </a:p>
              <a:p>
                <a:pPr>
                  <a:defRPr/>
                </a:pPr>
                <a:endParaRPr lang="en-I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212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'Printer Selection'!$G$18:$I$18</c:f>
              <c:strCache>
                <c:ptCount val="3"/>
                <c:pt idx="0">
                  <c:v>Epsilon</c:v>
                </c:pt>
                <c:pt idx="1">
                  <c:v>Heavy Package</c:v>
                </c:pt>
                <c:pt idx="2">
                  <c:v>Zero</c:v>
                </c:pt>
              </c:strCache>
            </c:strRef>
          </c:cat>
          <c:val>
            <c:numRef>
              <c:f>'Printer Selection'!$G$19:$I$19</c:f>
              <c:numCache>
                <c:formatCode>_-[$$-409]* #,##0.00_ ;_-[$$-409]* \-#,##0.00\ ;_-[$$-409]* "-"??_ ;_-@_ </c:formatCode>
                <c:ptCount val="3"/>
                <c:pt idx="0">
                  <c:v>48029</c:v>
                </c:pt>
                <c:pt idx="1">
                  <c:v>21749</c:v>
                </c:pt>
                <c:pt idx="2">
                  <c:v>8621.7272727272721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9218400"/>
        <c:axId val="239215264"/>
      </c:barChart>
      <c:catAx>
        <c:axId val="239218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Printer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215264"/>
        <c:crosses val="autoZero"/>
        <c:auto val="1"/>
        <c:lblAlgn val="ctr"/>
        <c:lblOffset val="100"/>
        <c:noMultiLvlLbl val="0"/>
      </c:catAx>
      <c:valAx>
        <c:axId val="23921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Cost</a:t>
                </a:r>
                <a:r>
                  <a:rPr lang="en-IE" baseline="0"/>
                  <a:t> of Printer</a:t>
                </a:r>
              </a:p>
              <a:p>
                <a:pPr>
                  <a:defRPr/>
                </a:pPr>
                <a:endParaRPr lang="en-I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218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Susan</a:t>
            </a:r>
          </a:p>
          <a:p>
            <a:pPr>
              <a:defRPr/>
            </a:pPr>
            <a:endParaRPr lang="en-I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'Car purchase selection'!$A$28</c:f>
              <c:strCache>
                <c:ptCount val="1"/>
                <c:pt idx="0">
                  <c:v>Avg Cost/Year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'Car purchase selection'!$B$27:$D$27</c:f>
              <c:strCache>
                <c:ptCount val="3"/>
                <c:pt idx="0">
                  <c:v>Spark</c:v>
                </c:pt>
                <c:pt idx="1">
                  <c:v>Mustang</c:v>
                </c:pt>
                <c:pt idx="2">
                  <c:v>Escalade</c:v>
                </c:pt>
              </c:strCache>
            </c:strRef>
          </c:cat>
          <c:val>
            <c:numRef>
              <c:f>'Car purchase selection'!$B$28:$D$28</c:f>
              <c:numCache>
                <c:formatCode>_-[$$-409]* #,##0.00_ ;_-[$$-409]* \-#,##0.00\ ;_-[$$-409]* "-"??_ ;_-@_ </c:formatCode>
                <c:ptCount val="3"/>
                <c:pt idx="0">
                  <c:v>417903624</c:v>
                </c:pt>
                <c:pt idx="1">
                  <c:v>226866892</c:v>
                </c:pt>
                <c:pt idx="2">
                  <c:v>202993054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5355872"/>
        <c:axId val="395356656"/>
      </c:barChart>
      <c:catAx>
        <c:axId val="39535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Cars</a:t>
                </a:r>
              </a:p>
              <a:p>
                <a:pPr>
                  <a:defRPr/>
                </a:pPr>
                <a:endParaRPr lang="en-I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56656"/>
        <c:crosses val="autoZero"/>
        <c:auto val="1"/>
        <c:lblAlgn val="ctr"/>
        <c:lblOffset val="100"/>
        <c:noMultiLvlLbl val="0"/>
      </c:catAx>
      <c:valAx>
        <c:axId val="39535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1000" b="0" i="0" u="none" strike="noStrike" baseline="0">
                    <a:effectLst/>
                  </a:rPr>
                  <a:t>Avg Cost/Year </a:t>
                </a:r>
                <a:endParaRPr lang="en-I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5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Tim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'Car purchase selection'!$F$28</c:f>
              <c:strCache>
                <c:ptCount val="1"/>
                <c:pt idx="0">
                  <c:v>Avg Cost/Year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'Car purchase selection'!$G$27:$I$27</c:f>
              <c:strCache>
                <c:ptCount val="3"/>
                <c:pt idx="0">
                  <c:v>Spark</c:v>
                </c:pt>
                <c:pt idx="1">
                  <c:v>Mustang</c:v>
                </c:pt>
                <c:pt idx="2">
                  <c:v>Escalade</c:v>
                </c:pt>
              </c:strCache>
            </c:strRef>
          </c:cat>
          <c:val>
            <c:numRef>
              <c:f>'Car purchase selection'!$G$28:$I$28</c:f>
              <c:numCache>
                <c:formatCode>_-[$$-409]* #,##0.00_ ;_-[$$-409]* \-#,##0.00\ ;_-[$$-409]* "-"??_ ;_-@_ </c:formatCode>
                <c:ptCount val="3"/>
                <c:pt idx="0">
                  <c:v>417904320</c:v>
                </c:pt>
                <c:pt idx="1">
                  <c:v>226868380</c:v>
                </c:pt>
                <c:pt idx="2">
                  <c:v>202996510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437560"/>
        <c:axId val="401439912"/>
      </c:barChart>
      <c:catAx>
        <c:axId val="401437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Cars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439912"/>
        <c:crosses val="autoZero"/>
        <c:auto val="1"/>
        <c:lblAlgn val="ctr"/>
        <c:lblOffset val="100"/>
        <c:noMultiLvlLbl val="0"/>
      </c:catAx>
      <c:valAx>
        <c:axId val="40143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1000" b="0" i="0" u="none" strike="noStrike" baseline="0">
                    <a:effectLst/>
                  </a:rPr>
                  <a:t>Avg Cost/Year </a:t>
                </a:r>
                <a:endParaRPr lang="en-I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437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Susan Shopping</a:t>
            </a:r>
          </a:p>
          <a:p>
            <a:pPr>
              <a:defRPr/>
            </a:pPr>
            <a:endParaRPr lang="en-I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'Shopping ´list'!$G$21:$I$21</c:f>
              <c:strCache>
                <c:ptCount val="3"/>
                <c:pt idx="0">
                  <c:v>WaltMart</c:v>
                </c:pt>
                <c:pt idx="1">
                  <c:v>Dollar Trap</c:v>
                </c:pt>
                <c:pt idx="2">
                  <c:v>Office Repo</c:v>
                </c:pt>
              </c:strCache>
            </c:strRef>
          </c:cat>
          <c:val>
            <c:numRef>
              <c:f>'Shopping ´list'!$G$22:$I$22</c:f>
              <c:numCache>
                <c:formatCode>_-[$$-409]* #,##0.00_ ;_-[$$-409]* \-#,##0.00\ ;_-[$$-409]* "-"??_ ;_-@_ </c:formatCode>
                <c:ptCount val="3"/>
                <c:pt idx="0">
                  <c:v>82.79</c:v>
                </c:pt>
                <c:pt idx="1">
                  <c:v>87.559999999999988</c:v>
                </c:pt>
                <c:pt idx="2">
                  <c:v>103.28999999999999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0986000"/>
        <c:axId val="240981688"/>
      </c:barChart>
      <c:catAx>
        <c:axId val="24098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981688"/>
        <c:crosses val="autoZero"/>
        <c:auto val="1"/>
        <c:lblAlgn val="ctr"/>
        <c:lblOffset val="100"/>
        <c:noMultiLvlLbl val="0"/>
      </c:catAx>
      <c:valAx>
        <c:axId val="240981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98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Tim</a:t>
            </a:r>
            <a:r>
              <a:rPr lang="en-IE" baseline="0"/>
              <a:t> Shopping </a:t>
            </a:r>
          </a:p>
          <a:p>
            <a:pPr>
              <a:defRPr/>
            </a:pPr>
            <a:endParaRPr lang="en-I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'Shopping ´list'!$L$21:$N$21</c:f>
              <c:strCache>
                <c:ptCount val="3"/>
                <c:pt idx="0">
                  <c:v>WaltMart</c:v>
                </c:pt>
                <c:pt idx="1">
                  <c:v>Dollar Trap</c:v>
                </c:pt>
                <c:pt idx="2">
                  <c:v>Office Repo</c:v>
                </c:pt>
              </c:strCache>
            </c:strRef>
          </c:cat>
          <c:val>
            <c:numRef>
              <c:f>'Shopping ´list'!$L$22:$N$22</c:f>
              <c:numCache>
                <c:formatCode>_-[$$-409]* #,##0.00_ ;_-[$$-409]* \-#,##0.00\ ;_-[$$-409]* "-"??_ ;_-@_ </c:formatCode>
                <c:ptCount val="3"/>
                <c:pt idx="0">
                  <c:v>152.73000000000002</c:v>
                </c:pt>
                <c:pt idx="1">
                  <c:v>159.97</c:v>
                </c:pt>
                <c:pt idx="2">
                  <c:v>191.13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0979728"/>
        <c:axId val="240980904"/>
      </c:barChart>
      <c:catAx>
        <c:axId val="24097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980904"/>
        <c:crosses val="autoZero"/>
        <c:auto val="1"/>
        <c:lblAlgn val="ctr"/>
        <c:lblOffset val="100"/>
        <c:noMultiLvlLbl val="0"/>
      </c:catAx>
      <c:valAx>
        <c:axId val="24098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979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'Cost of Pet'!$A$19</c:f>
              <c:strCache>
                <c:ptCount val="1"/>
                <c:pt idx="0">
                  <c:v>One Year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'Cost of Pet'!$B$18:$C$18</c:f>
              <c:strCache>
                <c:ptCount val="2"/>
                <c:pt idx="0">
                  <c:v>Dog</c:v>
                </c:pt>
                <c:pt idx="1">
                  <c:v>Cat</c:v>
                </c:pt>
              </c:strCache>
            </c:strRef>
          </c:cat>
          <c:val>
            <c:numRef>
              <c:f>'Cost of Pet'!$B$19:$C$19</c:f>
              <c:numCache>
                <c:formatCode>_-[$$-409]* #,##0.00_ ;_-[$$-409]* \-#,##0.00\ ;_-[$$-409]* "-"??_ ;_-@_ </c:formatCode>
                <c:ptCount val="2"/>
                <c:pt idx="0">
                  <c:v>644</c:v>
                </c:pt>
                <c:pt idx="1">
                  <c:v>559.5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0985216"/>
        <c:axId val="240980120"/>
      </c:barChart>
      <c:catAx>
        <c:axId val="24098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980120"/>
        <c:crosses val="autoZero"/>
        <c:auto val="1"/>
        <c:lblAlgn val="ctr"/>
        <c:lblOffset val="100"/>
        <c:noMultiLvlLbl val="0"/>
      </c:catAx>
      <c:valAx>
        <c:axId val="240980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98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2</xdr:row>
      <xdr:rowOff>177800</xdr:rowOff>
    </xdr:from>
    <xdr:to>
      <xdr:col>17</xdr:col>
      <xdr:colOff>317500</xdr:colOff>
      <xdr:row>17</xdr:row>
      <xdr:rowOff>158750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</xdr:colOff>
      <xdr:row>19</xdr:row>
      <xdr:rowOff>95250</xdr:rowOff>
    </xdr:from>
    <xdr:to>
      <xdr:col>17</xdr:col>
      <xdr:colOff>342900</xdr:colOff>
      <xdr:row>34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527050</xdr:colOff>
      <xdr:row>0</xdr:row>
      <xdr:rowOff>171450</xdr:rowOff>
    </xdr:from>
    <xdr:to>
      <xdr:col>17</xdr:col>
      <xdr:colOff>222250</xdr:colOff>
      <xdr:row>15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482600</xdr:colOff>
      <xdr:row>17</xdr:row>
      <xdr:rowOff>12700</xdr:rowOff>
    </xdr:from>
    <xdr:to>
      <xdr:col>17</xdr:col>
      <xdr:colOff>177800</xdr:colOff>
      <xdr:row>31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22225</xdr:colOff>
      <xdr:row>0</xdr:row>
      <xdr:rowOff>158750</xdr:rowOff>
    </xdr:from>
    <xdr:to>
      <xdr:col>17</xdr:col>
      <xdr:colOff>327025</xdr:colOff>
      <xdr:row>15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</xdr:colOff>
      <xdr:row>16</xdr:row>
      <xdr:rowOff>171450</xdr:rowOff>
    </xdr:from>
    <xdr:to>
      <xdr:col>17</xdr:col>
      <xdr:colOff>323850</xdr:colOff>
      <xdr:row>31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3175</xdr:colOff>
      <xdr:row>2</xdr:row>
      <xdr:rowOff>0</xdr:rowOff>
    </xdr:from>
    <xdr:to>
      <xdr:col>22</xdr:col>
      <xdr:colOff>307975</xdr:colOff>
      <xdr:row>16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584200</xdr:colOff>
      <xdr:row>18</xdr:row>
      <xdr:rowOff>25400</xdr:rowOff>
    </xdr:from>
    <xdr:to>
      <xdr:col>22</xdr:col>
      <xdr:colOff>279400</xdr:colOff>
      <xdr:row>33</xdr:row>
      <xdr:rowOff>6350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171450</xdr:rowOff>
    </xdr:from>
    <xdr:to>
      <xdr:col>11</xdr:col>
      <xdr:colOff>304800</xdr:colOff>
      <xdr:row>17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17" workbookViewId="0">
      <selection activeCell="C4" sqref="C4"/>
    </sheetView>
  </sheetViews>
  <sheetFormatPr defaultRowHeight="14.5" x14ac:dyDescent="0.35"/>
  <cols>
    <col min="1" max="1" width="27.1796875" bestFit="1" customWidth="1"/>
    <col min="3" max="3" width="15.1796875" bestFit="1" customWidth="1"/>
    <col min="4" max="4" width="17.6328125" bestFit="1" customWidth="1"/>
    <col min="5" max="5" width="11.7265625" bestFit="1" customWidth="1"/>
    <col min="7" max="7" width="15.1796875" bestFit="1" customWidth="1"/>
    <col min="8" max="8" width="17.81640625" bestFit="1" customWidth="1"/>
    <col min="9" max="9" width="11.7265625" bestFit="1" customWidth="1"/>
  </cols>
  <sheetData>
    <row r="1" spans="1:9" s="2" customFormat="1" x14ac:dyDescent="0.35">
      <c r="A1" s="2" t="s">
        <v>68</v>
      </c>
    </row>
    <row r="2" spans="1:9" s="2" customFormat="1" x14ac:dyDescent="0.35">
      <c r="C2" s="2" t="s">
        <v>42</v>
      </c>
      <c r="D2" s="2" t="s">
        <v>40</v>
      </c>
      <c r="E2" s="2" t="s">
        <v>41</v>
      </c>
      <c r="G2" s="2" t="s">
        <v>42</v>
      </c>
      <c r="H2" s="2" t="s">
        <v>40</v>
      </c>
      <c r="I2" s="2" t="s">
        <v>41</v>
      </c>
    </row>
    <row r="3" spans="1:9" x14ac:dyDescent="0.35">
      <c r="B3" s="34" t="s">
        <v>18</v>
      </c>
      <c r="C3" s="34"/>
      <c r="D3" s="34"/>
      <c r="E3" s="34"/>
      <c r="F3" s="30" t="s">
        <v>20</v>
      </c>
      <c r="G3" s="30"/>
      <c r="H3" s="30"/>
      <c r="I3" s="30"/>
    </row>
    <row r="4" spans="1:9" x14ac:dyDescent="0.35">
      <c r="B4" s="34"/>
      <c r="C4" s="34"/>
      <c r="D4" s="34"/>
      <c r="E4" s="34"/>
      <c r="F4" s="30"/>
      <c r="G4" s="30"/>
      <c r="H4" s="30"/>
      <c r="I4" s="30"/>
    </row>
    <row r="5" spans="1:9" x14ac:dyDescent="0.35">
      <c r="A5" s="16" t="s">
        <v>43</v>
      </c>
      <c r="B5" s="34"/>
      <c r="C5" s="34"/>
      <c r="D5" s="34"/>
      <c r="E5" s="34"/>
      <c r="F5" s="30"/>
      <c r="G5" s="30"/>
      <c r="H5" s="30"/>
      <c r="I5" s="30"/>
    </row>
    <row r="6" spans="1:9" x14ac:dyDescent="0.35">
      <c r="A6" t="s">
        <v>44</v>
      </c>
      <c r="B6" s="34"/>
      <c r="C6" s="35">
        <v>280</v>
      </c>
      <c r="D6" s="35">
        <v>100</v>
      </c>
      <c r="E6" s="35">
        <v>350</v>
      </c>
      <c r="F6" s="30"/>
      <c r="G6" s="31">
        <v>280</v>
      </c>
      <c r="H6" s="31">
        <v>100</v>
      </c>
      <c r="I6" s="31">
        <v>350</v>
      </c>
    </row>
    <row r="7" spans="1:9" x14ac:dyDescent="0.35">
      <c r="A7" t="s">
        <v>45</v>
      </c>
      <c r="B7" s="34"/>
      <c r="C7" s="35">
        <v>18</v>
      </c>
      <c r="D7" s="35">
        <v>0</v>
      </c>
      <c r="E7" s="35">
        <v>0</v>
      </c>
      <c r="F7" s="30"/>
      <c r="G7" s="31">
        <v>18</v>
      </c>
      <c r="H7" s="31">
        <v>0</v>
      </c>
      <c r="I7" s="31">
        <v>0</v>
      </c>
    </row>
    <row r="8" spans="1:9" x14ac:dyDescent="0.35">
      <c r="A8" t="s">
        <v>42</v>
      </c>
      <c r="B8" s="34"/>
      <c r="C8" s="35">
        <v>25</v>
      </c>
      <c r="D8" s="35">
        <v>0</v>
      </c>
      <c r="E8" s="35">
        <v>0</v>
      </c>
      <c r="F8" s="30"/>
      <c r="G8" s="31">
        <v>25</v>
      </c>
      <c r="H8" s="31">
        <v>0</v>
      </c>
      <c r="I8" s="31">
        <v>0</v>
      </c>
    </row>
    <row r="9" spans="1:9" x14ac:dyDescent="0.35">
      <c r="A9" t="s">
        <v>46</v>
      </c>
      <c r="B9" s="34"/>
      <c r="C9" s="35">
        <v>15</v>
      </c>
      <c r="D9" s="35">
        <v>0</v>
      </c>
      <c r="E9" s="35">
        <v>0</v>
      </c>
      <c r="F9" s="30"/>
      <c r="G9" s="31">
        <v>15</v>
      </c>
      <c r="H9" s="31">
        <v>0</v>
      </c>
      <c r="I9" s="31">
        <v>0</v>
      </c>
    </row>
    <row r="10" spans="1:9" x14ac:dyDescent="0.35">
      <c r="A10" t="s">
        <v>47</v>
      </c>
      <c r="B10" s="34"/>
      <c r="C10" s="35">
        <v>9</v>
      </c>
      <c r="D10" s="35">
        <v>0</v>
      </c>
      <c r="E10" s="35">
        <v>0</v>
      </c>
      <c r="F10" s="30"/>
      <c r="G10" s="31">
        <v>9</v>
      </c>
      <c r="H10" s="31">
        <v>0</v>
      </c>
      <c r="I10" s="31">
        <v>0</v>
      </c>
    </row>
    <row r="11" spans="1:9" x14ac:dyDescent="0.35">
      <c r="A11" t="s">
        <v>48</v>
      </c>
      <c r="B11" s="34"/>
      <c r="C11" s="35">
        <v>0</v>
      </c>
      <c r="D11" s="35">
        <v>99</v>
      </c>
      <c r="E11" s="35">
        <v>0</v>
      </c>
      <c r="F11" s="30"/>
      <c r="G11" s="31">
        <v>0</v>
      </c>
      <c r="H11" s="31">
        <v>99</v>
      </c>
      <c r="I11" s="31">
        <v>0</v>
      </c>
    </row>
    <row r="12" spans="1:9" x14ac:dyDescent="0.35">
      <c r="A12" t="s">
        <v>49</v>
      </c>
      <c r="B12" s="34"/>
      <c r="C12" s="35">
        <v>0</v>
      </c>
      <c r="D12" s="35">
        <v>95</v>
      </c>
      <c r="E12" s="35">
        <v>0</v>
      </c>
      <c r="F12" s="30"/>
      <c r="G12" s="31">
        <v>0</v>
      </c>
      <c r="H12" s="31">
        <v>95</v>
      </c>
      <c r="I12" s="31">
        <v>0</v>
      </c>
    </row>
    <row r="13" spans="1:9" x14ac:dyDescent="0.35">
      <c r="A13" t="s">
        <v>50</v>
      </c>
      <c r="B13" s="34"/>
      <c r="C13" s="35">
        <v>0</v>
      </c>
      <c r="D13" s="35">
        <v>85</v>
      </c>
      <c r="E13" s="35">
        <v>0</v>
      </c>
      <c r="F13" s="30"/>
      <c r="G13" s="31">
        <v>0</v>
      </c>
      <c r="H13" s="31">
        <v>85</v>
      </c>
      <c r="I13" s="31">
        <v>0</v>
      </c>
    </row>
    <row r="14" spans="1:9" x14ac:dyDescent="0.35">
      <c r="A14" t="s">
        <v>51</v>
      </c>
      <c r="B14" s="34"/>
      <c r="C14" s="35">
        <v>0</v>
      </c>
      <c r="D14" s="35">
        <v>85</v>
      </c>
      <c r="E14" s="35">
        <v>0</v>
      </c>
      <c r="F14" s="30"/>
      <c r="G14" s="31">
        <v>0</v>
      </c>
      <c r="H14" s="31">
        <v>85</v>
      </c>
      <c r="I14" s="31">
        <v>0</v>
      </c>
    </row>
    <row r="15" spans="1:9" x14ac:dyDescent="0.35">
      <c r="A15" t="s">
        <v>52</v>
      </c>
      <c r="B15" s="34"/>
      <c r="C15" s="35">
        <v>0</v>
      </c>
      <c r="D15" s="35">
        <v>0</v>
      </c>
      <c r="E15" s="35">
        <v>555</v>
      </c>
      <c r="F15" s="30"/>
      <c r="G15" s="31">
        <v>0</v>
      </c>
      <c r="H15" s="31">
        <v>0</v>
      </c>
      <c r="I15" s="31">
        <v>555</v>
      </c>
    </row>
    <row r="16" spans="1:9" x14ac:dyDescent="0.35">
      <c r="B16" s="34"/>
      <c r="C16" s="34"/>
      <c r="D16" s="34"/>
      <c r="E16" s="34"/>
      <c r="F16" s="30"/>
      <c r="G16" s="30"/>
      <c r="H16" s="30"/>
      <c r="I16" s="30"/>
    </row>
    <row r="17" spans="1:9" x14ac:dyDescent="0.35">
      <c r="A17" t="s">
        <v>53</v>
      </c>
      <c r="B17" s="34"/>
      <c r="C17" s="35">
        <f>SUM(C7:C15)</f>
        <v>67</v>
      </c>
      <c r="D17" s="35">
        <f>SUM(D7:D15)</f>
        <v>364</v>
      </c>
      <c r="E17" s="35">
        <f>SUM(E7:E15)</f>
        <v>555</v>
      </c>
      <c r="F17" s="30"/>
      <c r="G17" s="31">
        <f>SUM(G7:G15)</f>
        <v>67</v>
      </c>
      <c r="H17" s="31">
        <f>SUM(H7:H15)</f>
        <v>364</v>
      </c>
      <c r="I17" s="31">
        <f>SUM(I7:I15)</f>
        <v>555</v>
      </c>
    </row>
    <row r="18" spans="1:9" x14ac:dyDescent="0.35">
      <c r="A18" t="s">
        <v>54</v>
      </c>
      <c r="B18" s="34"/>
      <c r="C18" s="36">
        <v>2</v>
      </c>
      <c r="D18" s="36">
        <v>2</v>
      </c>
      <c r="E18" s="36">
        <v>2</v>
      </c>
      <c r="F18" s="30"/>
      <c r="G18" s="32">
        <v>4</v>
      </c>
      <c r="H18" s="32">
        <v>4</v>
      </c>
      <c r="I18" s="32">
        <v>4</v>
      </c>
    </row>
    <row r="19" spans="1:9" x14ac:dyDescent="0.35">
      <c r="A19" t="s">
        <v>55</v>
      </c>
      <c r="B19" s="34"/>
      <c r="C19" s="35">
        <f>C17*C18</f>
        <v>134</v>
      </c>
      <c r="D19" s="35">
        <f t="shared" ref="D19:E19" si="0">D17*D18</f>
        <v>728</v>
      </c>
      <c r="E19" s="35">
        <f t="shared" si="0"/>
        <v>1110</v>
      </c>
      <c r="F19" s="30"/>
      <c r="G19" s="31">
        <f>G17*G18</f>
        <v>268</v>
      </c>
      <c r="H19" s="31">
        <f t="shared" ref="H19" si="1">H17*H18</f>
        <v>1456</v>
      </c>
      <c r="I19" s="31">
        <f t="shared" ref="I19" si="2">I17*I18</f>
        <v>2220</v>
      </c>
    </row>
    <row r="20" spans="1:9" x14ac:dyDescent="0.35">
      <c r="B20" s="34"/>
      <c r="C20" s="34"/>
      <c r="D20" s="34"/>
      <c r="E20" s="34"/>
      <c r="F20" s="30"/>
      <c r="G20" s="30"/>
      <c r="H20" s="30"/>
      <c r="I20" s="30"/>
    </row>
    <row r="21" spans="1:9" x14ac:dyDescent="0.35">
      <c r="A21" s="16" t="s">
        <v>56</v>
      </c>
      <c r="B21" s="34"/>
      <c r="C21" s="34"/>
      <c r="D21" s="34"/>
      <c r="E21" s="34"/>
      <c r="F21" s="30"/>
      <c r="G21" s="30"/>
      <c r="H21" s="30"/>
      <c r="I21" s="30"/>
    </row>
    <row r="22" spans="1:9" x14ac:dyDescent="0.35">
      <c r="A22" t="s">
        <v>57</v>
      </c>
      <c r="B22" s="34"/>
      <c r="C22" s="35">
        <v>120</v>
      </c>
      <c r="D22" s="35">
        <v>105</v>
      </c>
      <c r="E22" s="35">
        <v>0</v>
      </c>
      <c r="F22" s="30"/>
      <c r="G22" s="31">
        <v>120</v>
      </c>
      <c r="H22" s="31">
        <v>105</v>
      </c>
      <c r="I22" s="31">
        <v>0</v>
      </c>
    </row>
    <row r="23" spans="1:9" x14ac:dyDescent="0.35">
      <c r="A23" t="s">
        <v>58</v>
      </c>
      <c r="B23" s="34"/>
      <c r="C23" s="34">
        <v>5</v>
      </c>
      <c r="D23" s="34">
        <v>5</v>
      </c>
      <c r="E23" s="34">
        <v>5</v>
      </c>
      <c r="F23" s="30"/>
      <c r="G23" s="30">
        <v>5</v>
      </c>
      <c r="H23" s="30">
        <v>5</v>
      </c>
      <c r="I23" s="30">
        <v>5</v>
      </c>
    </row>
    <row r="24" spans="1:9" x14ac:dyDescent="0.35">
      <c r="A24" t="s">
        <v>59</v>
      </c>
      <c r="B24" s="34"/>
      <c r="C24" s="35">
        <f>C22*C23</f>
        <v>600</v>
      </c>
      <c r="D24" s="35">
        <f t="shared" ref="D24:E24" si="3">D22*D23</f>
        <v>525</v>
      </c>
      <c r="E24" s="35">
        <f t="shared" si="3"/>
        <v>0</v>
      </c>
      <c r="F24" s="30"/>
      <c r="G24" s="31">
        <f>G22*G23</f>
        <v>600</v>
      </c>
      <c r="H24" s="31">
        <f t="shared" ref="H24" si="4">H22*H23</f>
        <v>525</v>
      </c>
      <c r="I24" s="31">
        <f t="shared" ref="I24" si="5">I22*I23</f>
        <v>0</v>
      </c>
    </row>
    <row r="25" spans="1:9" x14ac:dyDescent="0.35">
      <c r="B25" s="34"/>
      <c r="C25" s="34"/>
      <c r="D25" s="34"/>
      <c r="E25" s="34"/>
      <c r="F25" s="30"/>
      <c r="G25" s="30"/>
      <c r="H25" s="30"/>
      <c r="I25" s="30"/>
    </row>
    <row r="26" spans="1:9" x14ac:dyDescent="0.35">
      <c r="A26" s="16" t="s">
        <v>60</v>
      </c>
      <c r="B26" s="34"/>
      <c r="C26" s="34"/>
      <c r="D26" s="34"/>
      <c r="E26" s="34"/>
      <c r="F26" s="30"/>
      <c r="G26" s="30"/>
      <c r="H26" s="30"/>
      <c r="I26" s="30"/>
    </row>
    <row r="27" spans="1:9" x14ac:dyDescent="0.35">
      <c r="A27" t="s">
        <v>61</v>
      </c>
      <c r="B27" s="34"/>
      <c r="C27" s="35">
        <v>40</v>
      </c>
      <c r="D27" s="35">
        <v>0</v>
      </c>
      <c r="E27" s="35">
        <v>0</v>
      </c>
      <c r="F27" s="30"/>
      <c r="G27" s="31">
        <v>40</v>
      </c>
      <c r="H27" s="31">
        <v>0</v>
      </c>
      <c r="I27" s="31">
        <v>0</v>
      </c>
    </row>
    <row r="28" spans="1:9" x14ac:dyDescent="0.35">
      <c r="A28" t="s">
        <v>62</v>
      </c>
      <c r="B28" s="34"/>
      <c r="C28" s="34">
        <v>4</v>
      </c>
      <c r="D28" s="34">
        <v>4</v>
      </c>
      <c r="E28" s="34">
        <v>4</v>
      </c>
      <c r="F28" s="30"/>
      <c r="G28" s="30">
        <v>4</v>
      </c>
      <c r="H28" s="30">
        <v>4</v>
      </c>
      <c r="I28" s="30">
        <v>4</v>
      </c>
    </row>
    <row r="29" spans="1:9" x14ac:dyDescent="0.35">
      <c r="A29" t="s">
        <v>63</v>
      </c>
      <c r="B29" s="34"/>
      <c r="C29" s="35">
        <f>C27*C28</f>
        <v>160</v>
      </c>
      <c r="D29" s="35">
        <f t="shared" ref="D29:E29" si="6">D27*D28</f>
        <v>0</v>
      </c>
      <c r="E29" s="35">
        <f t="shared" si="6"/>
        <v>0</v>
      </c>
      <c r="F29" s="30"/>
      <c r="G29" s="31">
        <f>G27*G28</f>
        <v>160</v>
      </c>
      <c r="H29" s="31">
        <f t="shared" ref="H29" si="7">H27*H28</f>
        <v>0</v>
      </c>
      <c r="I29" s="31">
        <f t="shared" ref="I29" si="8">I27*I28</f>
        <v>0</v>
      </c>
    </row>
    <row r="30" spans="1:9" x14ac:dyDescent="0.35">
      <c r="B30" s="34"/>
      <c r="C30" s="34"/>
      <c r="D30" s="34"/>
      <c r="E30" s="34"/>
      <c r="F30" s="30"/>
      <c r="G30" s="30"/>
      <c r="H30" s="30"/>
      <c r="I30" s="30"/>
    </row>
    <row r="31" spans="1:9" s="16" customFormat="1" x14ac:dyDescent="0.35">
      <c r="A31" s="16" t="s">
        <v>64</v>
      </c>
      <c r="B31" s="37"/>
      <c r="C31" s="37"/>
      <c r="D31" s="37"/>
      <c r="E31" s="37"/>
      <c r="F31" s="33"/>
      <c r="G31" s="33"/>
      <c r="H31" s="33"/>
      <c r="I31" s="33"/>
    </row>
    <row r="32" spans="1:9" x14ac:dyDescent="0.35">
      <c r="A32" t="s">
        <v>65</v>
      </c>
      <c r="B32" s="34"/>
      <c r="C32" s="35">
        <v>50</v>
      </c>
      <c r="D32" s="35">
        <v>50</v>
      </c>
      <c r="E32" s="35">
        <v>0</v>
      </c>
      <c r="F32" s="30"/>
      <c r="G32" s="31">
        <v>50</v>
      </c>
      <c r="H32" s="31">
        <v>50</v>
      </c>
      <c r="I32" s="31">
        <v>0</v>
      </c>
    </row>
    <row r="33" spans="1:9" x14ac:dyDescent="0.35">
      <c r="A33" t="s">
        <v>62</v>
      </c>
      <c r="B33" s="34"/>
      <c r="C33" s="34">
        <v>4</v>
      </c>
      <c r="D33" s="34">
        <v>4</v>
      </c>
      <c r="E33" s="34">
        <v>4</v>
      </c>
      <c r="F33" s="30"/>
      <c r="G33" s="30">
        <v>4</v>
      </c>
      <c r="H33" s="30">
        <v>4</v>
      </c>
      <c r="I33" s="30">
        <v>4</v>
      </c>
    </row>
    <row r="34" spans="1:9" x14ac:dyDescent="0.35">
      <c r="A34" t="s">
        <v>66</v>
      </c>
      <c r="B34" s="34"/>
      <c r="C34" s="34">
        <v>2</v>
      </c>
      <c r="D34" s="34">
        <v>2</v>
      </c>
      <c r="E34" s="34">
        <v>2</v>
      </c>
      <c r="F34" s="30"/>
      <c r="G34" s="30">
        <v>4</v>
      </c>
      <c r="H34" s="30">
        <v>4</v>
      </c>
      <c r="I34" s="30">
        <v>4</v>
      </c>
    </row>
    <row r="35" spans="1:9" x14ac:dyDescent="0.35">
      <c r="A35" t="s">
        <v>67</v>
      </c>
      <c r="B35" s="34"/>
      <c r="C35" s="35">
        <f>C32*C33*C34</f>
        <v>400</v>
      </c>
      <c r="D35" s="35">
        <f t="shared" ref="D35:E35" si="9">D32*D33*D34</f>
        <v>400</v>
      </c>
      <c r="E35" s="35">
        <f t="shared" si="9"/>
        <v>0</v>
      </c>
      <c r="F35" s="30"/>
      <c r="G35" s="31">
        <f>G32*G33*G34</f>
        <v>800</v>
      </c>
      <c r="H35" s="31">
        <f t="shared" ref="H35" si="10">H32*H33*H34</f>
        <v>800</v>
      </c>
      <c r="I35" s="31">
        <f t="shared" ref="I35" si="11">I32*I33*I34</f>
        <v>0</v>
      </c>
    </row>
    <row r="37" spans="1:9" s="2" customFormat="1" x14ac:dyDescent="0.35">
      <c r="C37" s="2" t="s">
        <v>42</v>
      </c>
      <c r="D37" s="2" t="s">
        <v>40</v>
      </c>
      <c r="E37" s="2" t="s">
        <v>41</v>
      </c>
      <c r="G37" s="2" t="s">
        <v>42</v>
      </c>
      <c r="H37" s="2" t="s">
        <v>40</v>
      </c>
      <c r="I37" s="2" t="s">
        <v>41</v>
      </c>
    </row>
    <row r="38" spans="1:9" s="2" customFormat="1" x14ac:dyDescent="0.35">
      <c r="A38" s="2" t="s">
        <v>19</v>
      </c>
      <c r="C38" s="17">
        <f>C6+C19+C24+C29+C35</f>
        <v>1574</v>
      </c>
      <c r="D38" s="17">
        <f>D6+D19+D24+D29+D35</f>
        <v>1753</v>
      </c>
      <c r="E38" s="17">
        <f>E6+E19+E24+E29+E35</f>
        <v>1460</v>
      </c>
      <c r="G38" s="17">
        <f>G6+G19+G24+G29+G35</f>
        <v>2108</v>
      </c>
      <c r="H38" s="17">
        <f>H6+H19+H24+H29+H35</f>
        <v>2881</v>
      </c>
      <c r="I38" s="17">
        <f>I6+I19+I24+I29+I35</f>
        <v>2570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9"/>
  <sheetViews>
    <sheetView workbookViewId="0">
      <selection sqref="A1:S35"/>
    </sheetView>
  </sheetViews>
  <sheetFormatPr defaultRowHeight="14.5" x14ac:dyDescent="0.35"/>
  <cols>
    <col min="1" max="1" width="22.26953125" bestFit="1" customWidth="1"/>
    <col min="2" max="2" width="12.26953125" customWidth="1"/>
    <col min="3" max="3" width="13.26953125" bestFit="1" customWidth="1"/>
    <col min="4" max="4" width="10.90625" bestFit="1" customWidth="1"/>
    <col min="7" max="7" width="12.54296875" customWidth="1"/>
    <col min="8" max="8" width="13.26953125" bestFit="1" customWidth="1"/>
    <col min="9" max="9" width="9.90625" bestFit="1" customWidth="1"/>
  </cols>
  <sheetData>
    <row r="1" spans="1:9" s="2" customFormat="1" x14ac:dyDescent="0.35">
      <c r="A1" s="2" t="s">
        <v>18</v>
      </c>
      <c r="B1" s="2" t="s">
        <v>78</v>
      </c>
      <c r="C1" s="2" t="s">
        <v>84</v>
      </c>
      <c r="D1" s="2" t="s">
        <v>79</v>
      </c>
      <c r="F1" s="2" t="s">
        <v>20</v>
      </c>
      <c r="G1" s="2" t="s">
        <v>78</v>
      </c>
      <c r="H1" s="2" t="s">
        <v>84</v>
      </c>
      <c r="I1" s="2" t="s">
        <v>79</v>
      </c>
    </row>
    <row r="2" spans="1:9" s="38" customFormat="1" x14ac:dyDescent="0.35">
      <c r="A2" s="39" t="s">
        <v>69</v>
      </c>
      <c r="B2" s="40">
        <v>29</v>
      </c>
      <c r="C2" s="40">
        <v>149</v>
      </c>
      <c r="D2" s="40">
        <v>549</v>
      </c>
      <c r="E2" s="39"/>
      <c r="F2" s="39"/>
      <c r="G2" s="40">
        <v>29</v>
      </c>
      <c r="H2" s="40">
        <v>149</v>
      </c>
      <c r="I2" s="40">
        <v>549</v>
      </c>
    </row>
    <row r="3" spans="1:9" x14ac:dyDescent="0.35">
      <c r="B3" s="1"/>
      <c r="C3" s="1"/>
      <c r="D3" s="1"/>
      <c r="G3" s="1"/>
      <c r="H3" s="1"/>
      <c r="I3" s="1"/>
    </row>
    <row r="4" spans="1:9" x14ac:dyDescent="0.35">
      <c r="A4" s="43" t="s">
        <v>70</v>
      </c>
      <c r="B4" s="44">
        <v>40</v>
      </c>
      <c r="C4" s="44">
        <v>90</v>
      </c>
      <c r="D4" s="44">
        <v>370</v>
      </c>
      <c r="E4" s="43"/>
      <c r="F4" s="43"/>
      <c r="G4" s="44">
        <v>40</v>
      </c>
      <c r="H4" s="44">
        <v>90</v>
      </c>
      <c r="I4" s="44">
        <v>370</v>
      </c>
    </row>
    <row r="5" spans="1:9" x14ac:dyDescent="0.35">
      <c r="A5" s="43" t="s">
        <v>71</v>
      </c>
      <c r="B5" s="45">
        <v>200</v>
      </c>
      <c r="C5" s="45">
        <v>1000</v>
      </c>
      <c r="D5" s="45">
        <v>11000</v>
      </c>
      <c r="E5" s="43"/>
      <c r="F5" s="43"/>
      <c r="G5" s="45">
        <v>200</v>
      </c>
      <c r="H5" s="45">
        <v>1000</v>
      </c>
      <c r="I5" s="45">
        <v>11000</v>
      </c>
    </row>
    <row r="6" spans="1:9" x14ac:dyDescent="0.35">
      <c r="A6" s="43" t="s">
        <v>72</v>
      </c>
      <c r="B6" s="44">
        <f>B4/B5</f>
        <v>0.2</v>
      </c>
      <c r="C6" s="44">
        <f t="shared" ref="C6:D6" si="0">C4/C5</f>
        <v>0.09</v>
      </c>
      <c r="D6" s="44">
        <f t="shared" si="0"/>
        <v>3.3636363636363638E-2</v>
      </c>
      <c r="E6" s="43"/>
      <c r="F6" s="43"/>
      <c r="G6" s="44">
        <f>G4/G5</f>
        <v>0.2</v>
      </c>
      <c r="H6" s="44">
        <f t="shared" ref="H6" si="1">H4/H5</f>
        <v>0.09</v>
      </c>
      <c r="I6" s="44">
        <f t="shared" ref="I6" si="2">I4/I5</f>
        <v>3.3636363636363638E-2</v>
      </c>
    </row>
    <row r="8" spans="1:9" x14ac:dyDescent="0.35">
      <c r="A8" s="46" t="s">
        <v>73</v>
      </c>
      <c r="B8" s="46">
        <v>15</v>
      </c>
      <c r="C8" s="46">
        <v>15</v>
      </c>
      <c r="D8" s="46">
        <v>15</v>
      </c>
      <c r="E8" s="46"/>
      <c r="F8" s="46"/>
      <c r="G8" s="46">
        <v>500</v>
      </c>
      <c r="H8" s="46">
        <v>500</v>
      </c>
      <c r="I8" s="46">
        <v>500</v>
      </c>
    </row>
    <row r="9" spans="1:9" x14ac:dyDescent="0.35">
      <c r="A9" s="46" t="s">
        <v>74</v>
      </c>
      <c r="B9" s="46">
        <v>5</v>
      </c>
      <c r="C9" s="46">
        <v>5</v>
      </c>
      <c r="D9" s="46">
        <v>5</v>
      </c>
      <c r="E9" s="46"/>
      <c r="F9" s="46"/>
      <c r="G9" s="46">
        <v>5</v>
      </c>
      <c r="H9" s="46">
        <v>5</v>
      </c>
      <c r="I9" s="46">
        <v>5</v>
      </c>
    </row>
    <row r="10" spans="1:9" x14ac:dyDescent="0.35">
      <c r="A10" s="46" t="s">
        <v>75</v>
      </c>
      <c r="B10" s="46">
        <v>50</v>
      </c>
      <c r="C10" s="46">
        <v>50</v>
      </c>
      <c r="D10" s="46">
        <v>50</v>
      </c>
      <c r="E10" s="46"/>
      <c r="F10" s="46"/>
      <c r="G10" s="46">
        <v>50</v>
      </c>
      <c r="H10" s="46">
        <v>50</v>
      </c>
      <c r="I10" s="46">
        <v>50</v>
      </c>
    </row>
    <row r="11" spans="1:9" x14ac:dyDescent="0.35">
      <c r="A11" s="46" t="s">
        <v>76</v>
      </c>
      <c r="B11" s="46">
        <f>B8*B9*B10</f>
        <v>3750</v>
      </c>
      <c r="C11" s="46">
        <f t="shared" ref="C11:D11" si="3">C8*C9*C10</f>
        <v>3750</v>
      </c>
      <c r="D11" s="46">
        <f t="shared" si="3"/>
        <v>3750</v>
      </c>
      <c r="E11" s="46"/>
      <c r="F11" s="46"/>
      <c r="G11" s="46">
        <f>G8*G9*G10</f>
        <v>125000</v>
      </c>
      <c r="H11" s="46">
        <f t="shared" ref="H11" si="4">H8*H9*H10</f>
        <v>125000</v>
      </c>
      <c r="I11" s="46">
        <f t="shared" ref="I11" si="5">I8*I9*I10</f>
        <v>125000</v>
      </c>
    </row>
    <row r="13" spans="1:9" x14ac:dyDescent="0.35">
      <c r="A13" s="18" t="s">
        <v>77</v>
      </c>
      <c r="B13" s="18">
        <f>B8*B9*(B10-2)</f>
        <v>3600</v>
      </c>
      <c r="C13" s="18">
        <f>C8*C9*(C10-2)</f>
        <v>3600</v>
      </c>
      <c r="D13" s="18">
        <f t="shared" ref="D13" si="6">D8*D9*(D10-2)</f>
        <v>3600</v>
      </c>
      <c r="E13" s="18"/>
      <c r="F13" s="18"/>
      <c r="G13" s="18">
        <f>G8*G9*(G10-2)</f>
        <v>120000</v>
      </c>
      <c r="H13" s="18">
        <f>H8*H9*(H10-2)</f>
        <v>120000</v>
      </c>
      <c r="I13" s="18">
        <f t="shared" ref="I13" si="7">I8*I9*(I10-2)</f>
        <v>120000</v>
      </c>
    </row>
    <row r="14" spans="1:9" x14ac:dyDescent="0.35">
      <c r="A14" s="18" t="s">
        <v>80</v>
      </c>
      <c r="B14" s="11">
        <f>B6*B13</f>
        <v>720</v>
      </c>
      <c r="C14" s="11">
        <f t="shared" ref="C14:D14" si="8">C6*C13</f>
        <v>324</v>
      </c>
      <c r="D14" s="11">
        <f t="shared" si="8"/>
        <v>121.09090909090909</v>
      </c>
      <c r="E14" s="18"/>
      <c r="F14" s="18"/>
      <c r="G14" s="11">
        <f>G6*G13</f>
        <v>24000</v>
      </c>
      <c r="H14" s="11">
        <f t="shared" ref="H14" si="9">H6*H13</f>
        <v>10800</v>
      </c>
      <c r="I14" s="11">
        <f t="shared" ref="I14" si="10">I6*I13</f>
        <v>4036.3636363636365</v>
      </c>
    </row>
    <row r="15" spans="1:9" x14ac:dyDescent="0.35">
      <c r="A15" s="18" t="s">
        <v>81</v>
      </c>
      <c r="B15" s="18">
        <v>2</v>
      </c>
      <c r="C15" s="18">
        <v>2</v>
      </c>
      <c r="D15" s="18">
        <v>2</v>
      </c>
      <c r="E15" s="18"/>
      <c r="F15" s="18"/>
      <c r="G15" s="18">
        <v>2</v>
      </c>
      <c r="H15" s="18">
        <v>2</v>
      </c>
      <c r="I15" s="18">
        <v>2</v>
      </c>
    </row>
    <row r="17" spans="1:9" x14ac:dyDescent="0.35">
      <c r="A17" s="29" t="s">
        <v>82</v>
      </c>
      <c r="B17" s="31">
        <f>B14*B15</f>
        <v>1440</v>
      </c>
      <c r="C17" s="31">
        <f t="shared" ref="C17:D17" si="11">C14*C15</f>
        <v>648</v>
      </c>
      <c r="D17" s="31">
        <f t="shared" si="11"/>
        <v>242.18181818181819</v>
      </c>
      <c r="E17" s="30"/>
      <c r="F17" s="30"/>
      <c r="G17" s="31">
        <f>G14*G15</f>
        <v>48000</v>
      </c>
      <c r="H17" s="31">
        <f t="shared" ref="H17:I17" si="12">H14*H15</f>
        <v>21600</v>
      </c>
      <c r="I17" s="31">
        <f t="shared" si="12"/>
        <v>8072.727272727273</v>
      </c>
    </row>
    <row r="18" spans="1:9" s="2" customFormat="1" x14ac:dyDescent="0.35">
      <c r="B18" s="2" t="s">
        <v>78</v>
      </c>
      <c r="C18" s="2" t="s">
        <v>84</v>
      </c>
      <c r="D18" s="2" t="s">
        <v>79</v>
      </c>
      <c r="G18" s="2" t="s">
        <v>78</v>
      </c>
      <c r="H18" s="2" t="s">
        <v>84</v>
      </c>
      <c r="I18" s="2" t="s">
        <v>79</v>
      </c>
    </row>
    <row r="19" spans="1:9" x14ac:dyDescent="0.35">
      <c r="A19" s="28" t="s">
        <v>83</v>
      </c>
      <c r="B19" s="42">
        <f>B2+B17</f>
        <v>1469</v>
      </c>
      <c r="C19" s="42">
        <f t="shared" ref="C19:D19" si="13">C2+C17</f>
        <v>797</v>
      </c>
      <c r="D19" s="42">
        <f t="shared" si="13"/>
        <v>791.18181818181824</v>
      </c>
      <c r="E19" s="41"/>
      <c r="F19" s="41"/>
      <c r="G19" s="42">
        <f>G2+G17</f>
        <v>48029</v>
      </c>
      <c r="H19" s="42">
        <f t="shared" ref="H19:I19" si="14">H2+H17</f>
        <v>21749</v>
      </c>
      <c r="I19" s="42">
        <f t="shared" si="14"/>
        <v>8621.7272727272721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sqref="A1:T33"/>
    </sheetView>
  </sheetViews>
  <sheetFormatPr defaultRowHeight="14.5" x14ac:dyDescent="0.35"/>
  <cols>
    <col min="1" max="1" width="28.6328125" bestFit="1" customWidth="1"/>
    <col min="2" max="2" width="19" bestFit="1" customWidth="1"/>
    <col min="3" max="4" width="17" bestFit="1" customWidth="1"/>
    <col min="6" max="6" width="28.6328125" bestFit="1" customWidth="1"/>
    <col min="7" max="9" width="17" bestFit="1" customWidth="1"/>
  </cols>
  <sheetData>
    <row r="1" spans="1:9" s="2" customFormat="1" x14ac:dyDescent="0.35">
      <c r="A1" s="2" t="s">
        <v>18</v>
      </c>
      <c r="B1" s="2" t="s">
        <v>103</v>
      </c>
      <c r="C1" s="2" t="s">
        <v>104</v>
      </c>
      <c r="D1" s="2" t="s">
        <v>105</v>
      </c>
      <c r="F1" s="2" t="s">
        <v>20</v>
      </c>
      <c r="G1" s="2" t="s">
        <v>103</v>
      </c>
      <c r="H1" s="2" t="s">
        <v>104</v>
      </c>
      <c r="I1" s="2" t="s">
        <v>105</v>
      </c>
    </row>
    <row r="2" spans="1:9" x14ac:dyDescent="0.35">
      <c r="A2" s="47" t="s">
        <v>85</v>
      </c>
      <c r="B2" s="43"/>
      <c r="C2" s="43"/>
      <c r="D2" s="43"/>
      <c r="F2" s="47" t="s">
        <v>85</v>
      </c>
      <c r="G2" s="43"/>
      <c r="H2" s="43"/>
      <c r="I2" s="43"/>
    </row>
    <row r="3" spans="1:9" x14ac:dyDescent="0.35">
      <c r="A3" s="43" t="s">
        <v>69</v>
      </c>
      <c r="B3" s="44">
        <v>14500</v>
      </c>
      <c r="C3" s="44">
        <v>31000</v>
      </c>
      <c r="D3" s="44">
        <v>72000</v>
      </c>
      <c r="F3" s="43" t="s">
        <v>69</v>
      </c>
      <c r="G3" s="44">
        <f>(40%*14500) +14500</f>
        <v>20300</v>
      </c>
      <c r="H3" s="44">
        <f>(40%*31000) +31000</f>
        <v>43400</v>
      </c>
      <c r="I3" s="44">
        <f>(40%*72000) +72000</f>
        <v>100800</v>
      </c>
    </row>
    <row r="4" spans="1:9" x14ac:dyDescent="0.35">
      <c r="A4" s="43" t="s">
        <v>86</v>
      </c>
      <c r="B4" s="44">
        <v>1450</v>
      </c>
      <c r="C4" s="44">
        <v>3100</v>
      </c>
      <c r="D4" s="44">
        <v>7200</v>
      </c>
      <c r="F4" s="43" t="s">
        <v>86</v>
      </c>
      <c r="G4" s="44">
        <v>1450</v>
      </c>
      <c r="H4" s="44">
        <v>3100</v>
      </c>
      <c r="I4" s="44">
        <v>7200</v>
      </c>
    </row>
    <row r="6" spans="1:9" x14ac:dyDescent="0.35">
      <c r="A6" s="53" t="s">
        <v>87</v>
      </c>
      <c r="B6" s="23"/>
      <c r="C6" s="23"/>
      <c r="D6" s="23"/>
      <c r="F6" s="53" t="s">
        <v>87</v>
      </c>
      <c r="G6" s="23"/>
      <c r="H6" s="23"/>
      <c r="I6" s="23"/>
    </row>
    <row r="7" spans="1:9" x14ac:dyDescent="0.35">
      <c r="A7" s="23" t="s">
        <v>88</v>
      </c>
      <c r="B7" s="15">
        <v>1500</v>
      </c>
      <c r="C7" s="15">
        <v>2500</v>
      </c>
      <c r="D7" s="15">
        <v>3100</v>
      </c>
      <c r="F7" s="23" t="s">
        <v>88</v>
      </c>
      <c r="G7" s="15">
        <v>1500</v>
      </c>
      <c r="H7" s="15">
        <v>2500</v>
      </c>
      <c r="I7" s="15">
        <v>3100</v>
      </c>
    </row>
    <row r="8" spans="1:9" x14ac:dyDescent="0.35">
      <c r="A8" s="23" t="s">
        <v>89</v>
      </c>
      <c r="B8" s="15">
        <v>210</v>
      </c>
      <c r="C8" s="15">
        <v>300</v>
      </c>
      <c r="D8" s="15">
        <v>450</v>
      </c>
      <c r="F8" s="23" t="s">
        <v>89</v>
      </c>
      <c r="G8" s="15">
        <v>210</v>
      </c>
      <c r="H8" s="15">
        <v>300</v>
      </c>
      <c r="I8" s="15">
        <v>450</v>
      </c>
    </row>
    <row r="9" spans="1:9" x14ac:dyDescent="0.35">
      <c r="A9" s="23" t="s">
        <v>90</v>
      </c>
      <c r="B9" s="15">
        <f>B16</f>
        <v>417900000</v>
      </c>
      <c r="C9" s="15">
        <f t="shared" ref="C9:D9" si="0">C16</f>
        <v>226860000</v>
      </c>
      <c r="D9" s="15">
        <f t="shared" si="0"/>
        <v>202980000</v>
      </c>
      <c r="F9" s="23" t="s">
        <v>90</v>
      </c>
      <c r="G9" s="15">
        <f>G16</f>
        <v>417900000</v>
      </c>
      <c r="H9" s="15">
        <f t="shared" ref="H9:I9" si="1">H16</f>
        <v>226860000</v>
      </c>
      <c r="I9" s="15">
        <f t="shared" si="1"/>
        <v>202980000</v>
      </c>
    </row>
    <row r="12" spans="1:9" x14ac:dyDescent="0.35">
      <c r="A12" s="50" t="s">
        <v>91</v>
      </c>
      <c r="B12" s="51"/>
      <c r="C12" s="51"/>
      <c r="D12" s="51"/>
      <c r="F12" s="50" t="s">
        <v>91</v>
      </c>
      <c r="G12" s="51"/>
      <c r="H12" s="51"/>
      <c r="I12" s="51"/>
    </row>
    <row r="13" spans="1:9" x14ac:dyDescent="0.35">
      <c r="A13" s="51" t="s">
        <v>92</v>
      </c>
      <c r="B13" s="51">
        <v>30000</v>
      </c>
      <c r="C13" s="51">
        <v>30000</v>
      </c>
      <c r="D13" s="51">
        <v>30000</v>
      </c>
      <c r="F13" s="51" t="s">
        <v>92</v>
      </c>
      <c r="G13" s="51">
        <v>30000</v>
      </c>
      <c r="H13" s="51">
        <v>30000</v>
      </c>
      <c r="I13" s="51">
        <v>30000</v>
      </c>
    </row>
    <row r="14" spans="1:9" x14ac:dyDescent="0.35">
      <c r="A14" s="51" t="s">
        <v>93</v>
      </c>
      <c r="B14" s="51">
        <v>35</v>
      </c>
      <c r="C14" s="51">
        <v>19</v>
      </c>
      <c r="D14" s="51">
        <v>17</v>
      </c>
      <c r="F14" s="51" t="s">
        <v>93</v>
      </c>
      <c r="G14" s="51">
        <v>35</v>
      </c>
      <c r="H14" s="51">
        <v>19</v>
      </c>
      <c r="I14" s="51">
        <v>17</v>
      </c>
    </row>
    <row r="15" spans="1:9" x14ac:dyDescent="0.35">
      <c r="A15" s="51" t="s">
        <v>94</v>
      </c>
      <c r="B15" s="52">
        <v>398</v>
      </c>
      <c r="C15" s="52">
        <v>398</v>
      </c>
      <c r="D15" s="52">
        <v>398</v>
      </c>
      <c r="F15" s="51" t="s">
        <v>94</v>
      </c>
      <c r="G15" s="52">
        <v>398</v>
      </c>
      <c r="H15" s="52">
        <v>398</v>
      </c>
      <c r="I15" s="52">
        <v>398</v>
      </c>
    </row>
    <row r="16" spans="1:9" x14ac:dyDescent="0.35">
      <c r="A16" s="51" t="s">
        <v>95</v>
      </c>
      <c r="B16" s="52">
        <f>B14*B13*B15</f>
        <v>417900000</v>
      </c>
      <c r="C16" s="52">
        <f t="shared" ref="C16:D16" si="2">C14*C13*C15</f>
        <v>226860000</v>
      </c>
      <c r="D16" s="52">
        <f t="shared" si="2"/>
        <v>202980000</v>
      </c>
      <c r="F16" s="51" t="s">
        <v>95</v>
      </c>
      <c r="G16" s="52">
        <f>G14*G13*G15</f>
        <v>417900000</v>
      </c>
      <c r="H16" s="52">
        <f t="shared" ref="H16" si="3">H14*H13*H15</f>
        <v>226860000</v>
      </c>
      <c r="I16" s="52">
        <f t="shared" ref="I16" si="4">I14*I13*I15</f>
        <v>202980000</v>
      </c>
    </row>
    <row r="18" spans="1:9" x14ac:dyDescent="0.35">
      <c r="A18" t="s">
        <v>96</v>
      </c>
      <c r="B18" s="1">
        <f>SUM(B7:B9)</f>
        <v>417901710</v>
      </c>
      <c r="C18" s="1">
        <f t="shared" ref="C18:D18" si="5">SUM(C7:C9)</f>
        <v>226862800</v>
      </c>
      <c r="D18" s="1">
        <f t="shared" si="5"/>
        <v>202983550</v>
      </c>
      <c r="F18" t="s">
        <v>96</v>
      </c>
      <c r="G18" s="1">
        <f>SUM(G7:G9)</f>
        <v>417901710</v>
      </c>
      <c r="H18" s="1">
        <f t="shared" ref="H18:I18" si="6">SUM(H7:H9)</f>
        <v>226862800</v>
      </c>
      <c r="I18" s="1">
        <f>SUM(I7:I9)</f>
        <v>202983550</v>
      </c>
    </row>
    <row r="20" spans="1:9" x14ac:dyDescent="0.35">
      <c r="A20" s="55" t="s">
        <v>97</v>
      </c>
      <c r="B20" s="55">
        <v>30000</v>
      </c>
      <c r="C20" s="55">
        <v>30000</v>
      </c>
      <c r="D20" s="55">
        <v>30000</v>
      </c>
      <c r="F20" s="54" t="s">
        <v>97</v>
      </c>
      <c r="G20" s="54">
        <v>30000</v>
      </c>
      <c r="H20" s="54">
        <v>30000</v>
      </c>
      <c r="I20" s="54">
        <v>30000</v>
      </c>
    </row>
    <row r="21" spans="1:9" x14ac:dyDescent="0.35">
      <c r="A21" s="55" t="s">
        <v>98</v>
      </c>
      <c r="B21" s="55">
        <v>250000</v>
      </c>
      <c r="C21" s="55">
        <v>250000</v>
      </c>
      <c r="D21" s="55">
        <v>250000</v>
      </c>
      <c r="F21" s="54" t="s">
        <v>98</v>
      </c>
      <c r="G21" s="54">
        <v>250000</v>
      </c>
      <c r="H21" s="54">
        <v>250000</v>
      </c>
      <c r="I21" s="54">
        <v>250000</v>
      </c>
    </row>
    <row r="22" spans="1:9" x14ac:dyDescent="0.35">
      <c r="A22" s="55" t="s">
        <v>99</v>
      </c>
      <c r="B22" s="55">
        <f>B21/B20</f>
        <v>8.3333333333333339</v>
      </c>
      <c r="C22" s="55">
        <f t="shared" ref="C22:D22" si="7">C21/C20</f>
        <v>8.3333333333333339</v>
      </c>
      <c r="D22" s="55">
        <f t="shared" si="7"/>
        <v>8.3333333333333339</v>
      </c>
      <c r="F22" s="54" t="s">
        <v>99</v>
      </c>
      <c r="G22" s="54">
        <f>G21/G20</f>
        <v>8.3333333333333339</v>
      </c>
      <c r="H22" s="54">
        <f t="shared" ref="H22" si="8">H21/H20</f>
        <v>8.3333333333333339</v>
      </c>
      <c r="I22" s="54">
        <f t="shared" ref="I22" si="9">I21/I20</f>
        <v>8.3333333333333339</v>
      </c>
    </row>
    <row r="24" spans="1:9" x14ac:dyDescent="0.35">
      <c r="A24" s="54" t="s">
        <v>100</v>
      </c>
      <c r="B24" s="56">
        <f>B18*B22</f>
        <v>3482514250.0000005</v>
      </c>
      <c r="C24" s="56">
        <f t="shared" ref="C24:D24" si="10">C18*C22</f>
        <v>1890523333.3333335</v>
      </c>
      <c r="D24" s="56">
        <f t="shared" si="10"/>
        <v>1691529583.3333335</v>
      </c>
      <c r="F24" s="54" t="s">
        <v>100</v>
      </c>
      <c r="G24" s="56">
        <f>G18*G22</f>
        <v>3482514250.0000005</v>
      </c>
      <c r="H24" s="56">
        <f t="shared" ref="H24:I24" si="11">H18*H22</f>
        <v>1890523333.3333335</v>
      </c>
      <c r="I24" s="56">
        <f t="shared" si="11"/>
        <v>1691529583.3333335</v>
      </c>
    </row>
    <row r="26" spans="1:9" x14ac:dyDescent="0.35">
      <c r="A26" s="54" t="s">
        <v>101</v>
      </c>
      <c r="B26" s="56">
        <f>B3+B4+B24</f>
        <v>3482530200.0000005</v>
      </c>
      <c r="C26" s="56">
        <f t="shared" ref="C26:D26" si="12">C3+C4+C24</f>
        <v>1890557433.3333335</v>
      </c>
      <c r="D26" s="56">
        <f t="shared" si="12"/>
        <v>1691608783.3333335</v>
      </c>
      <c r="F26" s="54" t="s">
        <v>101</v>
      </c>
      <c r="G26" s="56">
        <f>G3+G4+G24</f>
        <v>3482536000.0000005</v>
      </c>
      <c r="H26" s="56">
        <f t="shared" ref="H26:I26" si="13">H3+H4+H24</f>
        <v>1890569833.3333335</v>
      </c>
      <c r="I26" s="56">
        <f>I3+I4+I24</f>
        <v>1691637583.3333335</v>
      </c>
    </row>
    <row r="27" spans="1:9" x14ac:dyDescent="0.35">
      <c r="A27" s="48"/>
      <c r="B27" s="57" t="s">
        <v>103</v>
      </c>
      <c r="C27" s="57" t="s">
        <v>104</v>
      </c>
      <c r="D27" s="57" t="s">
        <v>105</v>
      </c>
      <c r="F27" s="48"/>
      <c r="G27" s="57" t="s">
        <v>103</v>
      </c>
      <c r="H27" s="57" t="s">
        <v>104</v>
      </c>
      <c r="I27" s="57" t="s">
        <v>105</v>
      </c>
    </row>
    <row r="28" spans="1:9" x14ac:dyDescent="0.35">
      <c r="A28" s="48" t="s">
        <v>102</v>
      </c>
      <c r="B28" s="49">
        <f>B26/B22</f>
        <v>417903624</v>
      </c>
      <c r="C28" s="49">
        <f t="shared" ref="C28:D28" si="14">C26/C22</f>
        <v>226866892</v>
      </c>
      <c r="D28" s="49">
        <f t="shared" si="14"/>
        <v>202993054</v>
      </c>
      <c r="F28" s="48" t="s">
        <v>102</v>
      </c>
      <c r="G28" s="49">
        <f>G26/G22</f>
        <v>417904320</v>
      </c>
      <c r="H28" s="49">
        <f t="shared" ref="H28:I28" si="15">H26/H22</f>
        <v>226868380</v>
      </c>
      <c r="I28" s="49">
        <f t="shared" si="15"/>
        <v>202996510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X35"/>
    </sheetView>
  </sheetViews>
  <sheetFormatPr defaultRowHeight="14.5" x14ac:dyDescent="0.35"/>
  <cols>
    <col min="1" max="1" width="19.81640625" customWidth="1"/>
    <col min="2" max="2" width="12.90625" customWidth="1"/>
    <col min="3" max="3" width="11.26953125" customWidth="1"/>
    <col min="4" max="4" width="11.08984375" customWidth="1"/>
    <col min="6" max="6" width="8.7265625" style="4"/>
    <col min="7" max="7" width="11.453125" customWidth="1"/>
    <col min="8" max="8" width="11.90625" customWidth="1"/>
    <col min="9" max="9" width="13.36328125" customWidth="1"/>
    <col min="12" max="12" width="10.6328125" customWidth="1"/>
    <col min="13" max="13" width="13.26953125" customWidth="1"/>
    <col min="14" max="14" width="11.36328125" customWidth="1"/>
  </cols>
  <sheetData>
    <row r="1" spans="1:14" s="2" customFormat="1" x14ac:dyDescent="0.35">
      <c r="A1" s="2" t="s">
        <v>22</v>
      </c>
      <c r="F1" s="3"/>
    </row>
    <row r="2" spans="1:14" s="2" customFormat="1" x14ac:dyDescent="0.35">
      <c r="A2" s="2" t="s">
        <v>21</v>
      </c>
      <c r="B2" s="5" t="s">
        <v>0</v>
      </c>
      <c r="C2" s="5" t="s">
        <v>1</v>
      </c>
      <c r="D2" s="5" t="s">
        <v>2</v>
      </c>
      <c r="F2" s="7" t="s">
        <v>18</v>
      </c>
      <c r="G2" s="8" t="s">
        <v>0</v>
      </c>
      <c r="H2" s="8" t="s">
        <v>1</v>
      </c>
      <c r="I2" s="8" t="s">
        <v>2</v>
      </c>
      <c r="K2" s="12" t="s">
        <v>20</v>
      </c>
      <c r="L2" s="13" t="s">
        <v>0</v>
      </c>
      <c r="M2" s="13" t="s">
        <v>1</v>
      </c>
      <c r="N2" s="13" t="s">
        <v>2</v>
      </c>
    </row>
    <row r="3" spans="1:14" x14ac:dyDescent="0.35">
      <c r="A3" t="s">
        <v>3</v>
      </c>
      <c r="B3" s="6">
        <v>0.5</v>
      </c>
      <c r="C3" s="6">
        <v>0.4</v>
      </c>
      <c r="D3" s="6">
        <v>1.4</v>
      </c>
      <c r="F3" s="9">
        <v>3</v>
      </c>
      <c r="G3" s="10">
        <f>$B3*F3</f>
        <v>1.5</v>
      </c>
      <c r="H3" s="10">
        <f>$C3*F3</f>
        <v>1.2000000000000002</v>
      </c>
      <c r="I3" s="10">
        <f>$D3*F3</f>
        <v>4.1999999999999993</v>
      </c>
      <c r="K3" s="14">
        <v>4</v>
      </c>
      <c r="L3" s="15">
        <f>$B3*K3</f>
        <v>2</v>
      </c>
      <c r="M3" s="15">
        <f>$C3*K3</f>
        <v>1.6</v>
      </c>
      <c r="N3" s="15">
        <f>$D3*K3</f>
        <v>5.6</v>
      </c>
    </row>
    <row r="4" spans="1:14" x14ac:dyDescent="0.35">
      <c r="A4" t="s">
        <v>4</v>
      </c>
      <c r="B4" s="6">
        <v>28</v>
      </c>
      <c r="C4" s="6">
        <v>33</v>
      </c>
      <c r="D4" s="6">
        <v>31</v>
      </c>
      <c r="F4" s="9">
        <v>1</v>
      </c>
      <c r="G4" s="10">
        <f t="shared" ref="G4:G17" si="0">$B4*F4</f>
        <v>28</v>
      </c>
      <c r="H4" s="10">
        <f t="shared" ref="H4:H17" si="1">$C4*F4</f>
        <v>33</v>
      </c>
      <c r="I4" s="10">
        <f t="shared" ref="I4:I17" si="2">$D4*F4</f>
        <v>31</v>
      </c>
      <c r="K4" s="14">
        <v>2</v>
      </c>
      <c r="L4" s="15">
        <f t="shared" ref="L4:L17" si="3">$B4*K4</f>
        <v>56</v>
      </c>
      <c r="M4" s="15">
        <f t="shared" ref="M4:M17" si="4">$C4*K4</f>
        <v>66</v>
      </c>
      <c r="N4" s="15">
        <f t="shared" ref="N4:N17" si="5">$D4*K4</f>
        <v>62</v>
      </c>
    </row>
    <row r="5" spans="1:14" x14ac:dyDescent="0.35">
      <c r="A5" t="s">
        <v>5</v>
      </c>
      <c r="B5" s="6">
        <v>1.8</v>
      </c>
      <c r="C5" s="6">
        <v>1</v>
      </c>
      <c r="D5" s="6">
        <v>2</v>
      </c>
      <c r="F5" s="9">
        <v>7</v>
      </c>
      <c r="G5" s="10">
        <f t="shared" si="0"/>
        <v>12.6</v>
      </c>
      <c r="H5" s="10">
        <f t="shared" si="1"/>
        <v>7</v>
      </c>
      <c r="I5" s="10">
        <f t="shared" si="2"/>
        <v>14</v>
      </c>
      <c r="K5" s="14">
        <v>8</v>
      </c>
      <c r="L5" s="15">
        <f t="shared" si="3"/>
        <v>14.4</v>
      </c>
      <c r="M5" s="15">
        <f t="shared" si="4"/>
        <v>8</v>
      </c>
      <c r="N5" s="15">
        <f t="shared" si="5"/>
        <v>16</v>
      </c>
    </row>
    <row r="6" spans="1:14" x14ac:dyDescent="0.35">
      <c r="A6" t="s">
        <v>6</v>
      </c>
      <c r="B6" s="6">
        <v>1.2</v>
      </c>
      <c r="C6" s="6">
        <v>0.8</v>
      </c>
      <c r="D6" s="6">
        <v>1.5</v>
      </c>
      <c r="F6" s="9">
        <v>1</v>
      </c>
      <c r="G6" s="10">
        <f t="shared" si="0"/>
        <v>1.2</v>
      </c>
      <c r="H6" s="10">
        <f t="shared" si="1"/>
        <v>0.8</v>
      </c>
      <c r="I6" s="10">
        <f t="shared" si="2"/>
        <v>1.5</v>
      </c>
      <c r="K6" s="14">
        <v>2</v>
      </c>
      <c r="L6" s="15">
        <f t="shared" si="3"/>
        <v>2.4</v>
      </c>
      <c r="M6" s="15">
        <f t="shared" si="4"/>
        <v>1.6</v>
      </c>
      <c r="N6" s="15">
        <f t="shared" si="5"/>
        <v>3</v>
      </c>
    </row>
    <row r="7" spans="1:14" x14ac:dyDescent="0.35">
      <c r="A7" t="s">
        <v>7</v>
      </c>
      <c r="B7" s="6">
        <v>2.4</v>
      </c>
      <c r="C7" s="6">
        <v>1.4</v>
      </c>
      <c r="D7" s="6">
        <v>2.4</v>
      </c>
      <c r="F7" s="9">
        <v>2</v>
      </c>
      <c r="G7" s="10">
        <f t="shared" si="0"/>
        <v>4.8</v>
      </c>
      <c r="H7" s="10">
        <f t="shared" si="1"/>
        <v>2.8</v>
      </c>
      <c r="I7" s="10">
        <f t="shared" si="2"/>
        <v>4.8</v>
      </c>
      <c r="K7" s="14">
        <v>3</v>
      </c>
      <c r="L7" s="15">
        <f t="shared" si="3"/>
        <v>7.1999999999999993</v>
      </c>
      <c r="M7" s="15">
        <f t="shared" si="4"/>
        <v>4.1999999999999993</v>
      </c>
      <c r="N7" s="15">
        <f t="shared" si="5"/>
        <v>7.1999999999999993</v>
      </c>
    </row>
    <row r="8" spans="1:14" x14ac:dyDescent="0.35">
      <c r="A8" t="s">
        <v>8</v>
      </c>
      <c r="B8" s="6">
        <v>0.9</v>
      </c>
      <c r="C8" s="6">
        <v>0.2</v>
      </c>
      <c r="D8" s="6">
        <v>0.8</v>
      </c>
      <c r="F8" s="9">
        <v>2</v>
      </c>
      <c r="G8" s="10">
        <f t="shared" si="0"/>
        <v>1.8</v>
      </c>
      <c r="H8" s="10">
        <f t="shared" si="1"/>
        <v>0.4</v>
      </c>
      <c r="I8" s="10">
        <f t="shared" si="2"/>
        <v>1.6</v>
      </c>
      <c r="K8" s="14">
        <v>3</v>
      </c>
      <c r="L8" s="15">
        <f t="shared" si="3"/>
        <v>2.7</v>
      </c>
      <c r="M8" s="15">
        <f t="shared" si="4"/>
        <v>0.60000000000000009</v>
      </c>
      <c r="N8" s="15">
        <f t="shared" si="5"/>
        <v>2.4000000000000004</v>
      </c>
    </row>
    <row r="9" spans="1:14" x14ac:dyDescent="0.35">
      <c r="A9" t="s">
        <v>9</v>
      </c>
      <c r="B9" s="6">
        <v>0.99</v>
      </c>
      <c r="C9" s="6">
        <v>0.59</v>
      </c>
      <c r="D9" s="6">
        <v>2.59</v>
      </c>
      <c r="F9" s="9">
        <v>1</v>
      </c>
      <c r="G9" s="10">
        <f t="shared" si="0"/>
        <v>0.99</v>
      </c>
      <c r="H9" s="10">
        <f t="shared" si="1"/>
        <v>0.59</v>
      </c>
      <c r="I9" s="10">
        <f t="shared" si="2"/>
        <v>2.59</v>
      </c>
      <c r="K9" s="14">
        <v>2</v>
      </c>
      <c r="L9" s="15">
        <f t="shared" si="3"/>
        <v>1.98</v>
      </c>
      <c r="M9" s="15">
        <f t="shared" si="4"/>
        <v>1.18</v>
      </c>
      <c r="N9" s="15">
        <f t="shared" si="5"/>
        <v>5.18</v>
      </c>
    </row>
    <row r="10" spans="1:14" x14ac:dyDescent="0.35">
      <c r="A10" t="s">
        <v>10</v>
      </c>
      <c r="B10" s="6">
        <v>1.25</v>
      </c>
      <c r="C10" s="6">
        <v>3.25</v>
      </c>
      <c r="D10" s="6">
        <v>2.15</v>
      </c>
      <c r="F10" s="9">
        <v>4</v>
      </c>
      <c r="G10" s="10">
        <f t="shared" si="0"/>
        <v>5</v>
      </c>
      <c r="H10" s="10">
        <f t="shared" si="1"/>
        <v>13</v>
      </c>
      <c r="I10" s="10">
        <f t="shared" si="2"/>
        <v>8.6</v>
      </c>
      <c r="K10" s="14">
        <v>5</v>
      </c>
      <c r="L10" s="15">
        <f t="shared" si="3"/>
        <v>6.25</v>
      </c>
      <c r="M10" s="15">
        <f t="shared" si="4"/>
        <v>16.25</v>
      </c>
      <c r="N10" s="15">
        <f t="shared" si="5"/>
        <v>10.75</v>
      </c>
    </row>
    <row r="11" spans="1:14" x14ac:dyDescent="0.35">
      <c r="A11" t="s">
        <v>11</v>
      </c>
      <c r="B11" s="6">
        <v>9.5</v>
      </c>
      <c r="C11" s="6">
        <v>14</v>
      </c>
      <c r="D11" s="6">
        <v>13</v>
      </c>
      <c r="F11" s="9">
        <v>1</v>
      </c>
      <c r="G11" s="10">
        <f t="shared" si="0"/>
        <v>9.5</v>
      </c>
      <c r="H11" s="10">
        <f t="shared" si="1"/>
        <v>14</v>
      </c>
      <c r="I11" s="10">
        <f t="shared" si="2"/>
        <v>13</v>
      </c>
      <c r="K11" s="14">
        <v>2</v>
      </c>
      <c r="L11" s="15">
        <f t="shared" si="3"/>
        <v>19</v>
      </c>
      <c r="M11" s="15">
        <f t="shared" si="4"/>
        <v>28</v>
      </c>
      <c r="N11" s="15">
        <f t="shared" si="5"/>
        <v>26</v>
      </c>
    </row>
    <row r="12" spans="1:14" x14ac:dyDescent="0.35">
      <c r="A12" t="s">
        <v>12</v>
      </c>
      <c r="B12" s="6">
        <v>4.55</v>
      </c>
      <c r="C12" s="6">
        <v>2.5499999999999998</v>
      </c>
      <c r="D12" s="6">
        <v>6</v>
      </c>
      <c r="F12" s="9">
        <v>1</v>
      </c>
      <c r="G12" s="10">
        <f t="shared" si="0"/>
        <v>4.55</v>
      </c>
      <c r="H12" s="10">
        <f t="shared" si="1"/>
        <v>2.5499999999999998</v>
      </c>
      <c r="I12" s="10">
        <f t="shared" si="2"/>
        <v>6</v>
      </c>
      <c r="K12" s="14">
        <v>2</v>
      </c>
      <c r="L12" s="15">
        <f t="shared" si="3"/>
        <v>9.1</v>
      </c>
      <c r="M12" s="15">
        <f t="shared" si="4"/>
        <v>5.0999999999999996</v>
      </c>
      <c r="N12" s="15">
        <f t="shared" si="5"/>
        <v>12</v>
      </c>
    </row>
    <row r="13" spans="1:14" x14ac:dyDescent="0.35">
      <c r="A13" t="s">
        <v>13</v>
      </c>
      <c r="B13" s="6">
        <v>4.2</v>
      </c>
      <c r="C13" s="6">
        <v>2.2200000000000002</v>
      </c>
      <c r="D13" s="6">
        <v>3</v>
      </c>
      <c r="F13" s="9">
        <v>1</v>
      </c>
      <c r="G13" s="10">
        <f t="shared" si="0"/>
        <v>4.2</v>
      </c>
      <c r="H13" s="10">
        <f t="shared" si="1"/>
        <v>2.2200000000000002</v>
      </c>
      <c r="I13" s="10">
        <f t="shared" si="2"/>
        <v>3</v>
      </c>
      <c r="K13" s="14">
        <v>2</v>
      </c>
      <c r="L13" s="15">
        <f t="shared" si="3"/>
        <v>8.4</v>
      </c>
      <c r="M13" s="15">
        <f t="shared" si="4"/>
        <v>4.4400000000000004</v>
      </c>
      <c r="N13" s="15">
        <f t="shared" si="5"/>
        <v>6</v>
      </c>
    </row>
    <row r="14" spans="1:14" x14ac:dyDescent="0.35">
      <c r="A14" t="s">
        <v>14</v>
      </c>
      <c r="B14" s="6">
        <v>3.9</v>
      </c>
      <c r="C14" s="6">
        <v>5</v>
      </c>
      <c r="D14" s="6">
        <v>8</v>
      </c>
      <c r="F14" s="9">
        <v>1</v>
      </c>
      <c r="G14" s="10">
        <f t="shared" si="0"/>
        <v>3.9</v>
      </c>
      <c r="H14" s="10">
        <f t="shared" si="1"/>
        <v>5</v>
      </c>
      <c r="I14" s="10">
        <f t="shared" si="2"/>
        <v>8</v>
      </c>
      <c r="K14" s="14">
        <v>2</v>
      </c>
      <c r="L14" s="15">
        <f t="shared" si="3"/>
        <v>7.8</v>
      </c>
      <c r="M14" s="15">
        <f t="shared" si="4"/>
        <v>10</v>
      </c>
      <c r="N14" s="15">
        <f t="shared" si="5"/>
        <v>16</v>
      </c>
    </row>
    <row r="15" spans="1:14" x14ac:dyDescent="0.35">
      <c r="A15" t="s">
        <v>15</v>
      </c>
      <c r="B15" s="6">
        <v>1</v>
      </c>
      <c r="C15" s="6">
        <v>2</v>
      </c>
      <c r="D15" s="6">
        <v>1</v>
      </c>
      <c r="F15" s="9">
        <v>1</v>
      </c>
      <c r="G15" s="10">
        <f t="shared" si="0"/>
        <v>1</v>
      </c>
      <c r="H15" s="10">
        <f t="shared" si="1"/>
        <v>2</v>
      </c>
      <c r="I15" s="10">
        <f t="shared" si="2"/>
        <v>1</v>
      </c>
      <c r="K15" s="14">
        <v>2</v>
      </c>
      <c r="L15" s="15">
        <f t="shared" si="3"/>
        <v>2</v>
      </c>
      <c r="M15" s="15">
        <f t="shared" si="4"/>
        <v>4</v>
      </c>
      <c r="N15" s="15">
        <f t="shared" si="5"/>
        <v>2</v>
      </c>
    </row>
    <row r="16" spans="1:14" x14ac:dyDescent="0.35">
      <c r="A16" t="s">
        <v>16</v>
      </c>
      <c r="B16" s="6">
        <v>1.75</v>
      </c>
      <c r="C16" s="6">
        <v>2</v>
      </c>
      <c r="D16" s="6">
        <v>1</v>
      </c>
      <c r="F16" s="9">
        <v>1</v>
      </c>
      <c r="G16" s="10">
        <f t="shared" si="0"/>
        <v>1.75</v>
      </c>
      <c r="H16" s="10">
        <f t="shared" si="1"/>
        <v>2</v>
      </c>
      <c r="I16" s="10">
        <f t="shared" si="2"/>
        <v>1</v>
      </c>
      <c r="K16" s="14">
        <v>2</v>
      </c>
      <c r="L16" s="15">
        <f t="shared" si="3"/>
        <v>3.5</v>
      </c>
      <c r="M16" s="15">
        <f t="shared" si="4"/>
        <v>4</v>
      </c>
      <c r="N16" s="15">
        <f t="shared" si="5"/>
        <v>2</v>
      </c>
    </row>
    <row r="17" spans="1:14" x14ac:dyDescent="0.35">
      <c r="A17" t="s">
        <v>17</v>
      </c>
      <c r="B17" s="6">
        <v>2</v>
      </c>
      <c r="C17" s="6">
        <v>1</v>
      </c>
      <c r="D17" s="6">
        <v>3</v>
      </c>
      <c r="F17" s="9">
        <v>1</v>
      </c>
      <c r="G17" s="10">
        <f t="shared" si="0"/>
        <v>2</v>
      </c>
      <c r="H17" s="10">
        <f t="shared" si="1"/>
        <v>1</v>
      </c>
      <c r="I17" s="10">
        <f t="shared" si="2"/>
        <v>3</v>
      </c>
      <c r="K17" s="14">
        <v>5</v>
      </c>
      <c r="L17" s="15">
        <f t="shared" si="3"/>
        <v>10</v>
      </c>
      <c r="M17" s="15">
        <f t="shared" si="4"/>
        <v>5</v>
      </c>
      <c r="N17" s="15">
        <f t="shared" si="5"/>
        <v>15</v>
      </c>
    </row>
    <row r="21" spans="1:14" x14ac:dyDescent="0.35">
      <c r="F21" s="9"/>
      <c r="G21" s="8" t="s">
        <v>0</v>
      </c>
      <c r="H21" s="8" t="s">
        <v>1</v>
      </c>
      <c r="I21" s="8" t="s">
        <v>2</v>
      </c>
      <c r="K21" s="14"/>
      <c r="L21" s="13" t="s">
        <v>0</v>
      </c>
      <c r="M21" s="13" t="s">
        <v>1</v>
      </c>
      <c r="N21" s="13" t="s">
        <v>2</v>
      </c>
    </row>
    <row r="22" spans="1:14" x14ac:dyDescent="0.35">
      <c r="F22" s="9" t="s">
        <v>19</v>
      </c>
      <c r="G22" s="10">
        <f>SUM(G3:G21)</f>
        <v>82.79</v>
      </c>
      <c r="H22" s="10">
        <f>SUM(H3:H21)</f>
        <v>87.559999999999988</v>
      </c>
      <c r="I22" s="10">
        <f>SUM(I3:I21)</f>
        <v>103.28999999999999</v>
      </c>
      <c r="K22" s="14" t="s">
        <v>19</v>
      </c>
      <c r="L22" s="15">
        <f>SUM(L3:L21)</f>
        <v>152.73000000000002</v>
      </c>
      <c r="M22" s="15">
        <f>SUM(M3:M21)</f>
        <v>159.97</v>
      </c>
      <c r="N22" s="15">
        <f>SUM(N3:N21)</f>
        <v>191.13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O7" sqref="O7"/>
    </sheetView>
  </sheetViews>
  <sheetFormatPr defaultRowHeight="14.5" x14ac:dyDescent="0.35"/>
  <cols>
    <col min="1" max="1" width="18" customWidth="1"/>
    <col min="2" max="2" width="11.1796875" customWidth="1"/>
    <col min="3" max="3" width="10.36328125" customWidth="1"/>
  </cols>
  <sheetData>
    <row r="1" spans="1:3" s="2" customFormat="1" x14ac:dyDescent="0.35">
      <c r="A1" s="2" t="s">
        <v>39</v>
      </c>
    </row>
    <row r="2" spans="1:3" s="2" customFormat="1" x14ac:dyDescent="0.35">
      <c r="A2" s="5"/>
      <c r="B2" s="19" t="s">
        <v>36</v>
      </c>
      <c r="C2" s="13" t="s">
        <v>37</v>
      </c>
    </row>
    <row r="3" spans="1:3" x14ac:dyDescent="0.35">
      <c r="A3" s="25" t="s">
        <v>28</v>
      </c>
      <c r="B3" s="20"/>
      <c r="C3" s="23"/>
    </row>
    <row r="4" spans="1:3" x14ac:dyDescent="0.35">
      <c r="A4" s="26" t="s">
        <v>23</v>
      </c>
      <c r="B4" s="21">
        <v>50</v>
      </c>
      <c r="C4" s="15">
        <v>90</v>
      </c>
    </row>
    <row r="5" spans="1:3" x14ac:dyDescent="0.35">
      <c r="A5" s="26" t="s">
        <v>24</v>
      </c>
      <c r="B5" s="21">
        <v>2.5</v>
      </c>
      <c r="C5" s="15">
        <v>2</v>
      </c>
    </row>
    <row r="6" spans="1:3" x14ac:dyDescent="0.35">
      <c r="A6" s="26" t="s">
        <v>25</v>
      </c>
      <c r="B6" s="21">
        <v>5.5</v>
      </c>
      <c r="C6" s="15">
        <v>4.5</v>
      </c>
    </row>
    <row r="7" spans="1:3" x14ac:dyDescent="0.35">
      <c r="A7" s="26" t="s">
        <v>26</v>
      </c>
      <c r="B7" s="21">
        <v>7</v>
      </c>
      <c r="C7" s="15">
        <v>7</v>
      </c>
    </row>
    <row r="8" spans="1:3" x14ac:dyDescent="0.35">
      <c r="A8" s="26" t="s">
        <v>27</v>
      </c>
      <c r="B8" s="21">
        <v>3</v>
      </c>
      <c r="C8" s="15">
        <v>0</v>
      </c>
    </row>
    <row r="9" spans="1:3" s="2" customFormat="1" x14ac:dyDescent="0.35">
      <c r="A9" s="5" t="s">
        <v>38</v>
      </c>
      <c r="B9" s="22">
        <f>SUM(B4:B8)</f>
        <v>68</v>
      </c>
      <c r="C9" s="24">
        <f>SUM(C4:C8)</f>
        <v>103.5</v>
      </c>
    </row>
    <row r="10" spans="1:3" x14ac:dyDescent="0.35">
      <c r="A10" s="26"/>
      <c r="B10" s="20"/>
      <c r="C10" s="23"/>
    </row>
    <row r="11" spans="1:3" x14ac:dyDescent="0.35">
      <c r="A11" s="25" t="s">
        <v>29</v>
      </c>
      <c r="B11" s="20"/>
      <c r="C11" s="23"/>
    </row>
    <row r="12" spans="1:3" x14ac:dyDescent="0.35">
      <c r="A12" s="26" t="s">
        <v>31</v>
      </c>
      <c r="B12" s="21">
        <v>21</v>
      </c>
      <c r="C12" s="15">
        <v>11</v>
      </c>
    </row>
    <row r="13" spans="1:3" x14ac:dyDescent="0.35">
      <c r="A13" s="26" t="s">
        <v>30</v>
      </c>
      <c r="B13" s="21">
        <v>0</v>
      </c>
      <c r="C13" s="15">
        <v>8</v>
      </c>
    </row>
    <row r="14" spans="1:3" x14ac:dyDescent="0.35">
      <c r="A14" s="26" t="s">
        <v>32</v>
      </c>
      <c r="B14" s="21">
        <v>3</v>
      </c>
      <c r="C14" s="15">
        <v>0</v>
      </c>
    </row>
    <row r="15" spans="1:3" x14ac:dyDescent="0.35">
      <c r="A15" s="26" t="s">
        <v>33</v>
      </c>
      <c r="B15" s="21">
        <f>SUM(B12:B14)</f>
        <v>24</v>
      </c>
      <c r="C15" s="15">
        <f>SUM(C12:C14)</f>
        <v>19</v>
      </c>
    </row>
    <row r="16" spans="1:3" s="2" customFormat="1" x14ac:dyDescent="0.35">
      <c r="A16" s="5" t="s">
        <v>34</v>
      </c>
      <c r="B16" s="22">
        <f>2*B15</f>
        <v>48</v>
      </c>
      <c r="C16" s="24">
        <f>2*C15</f>
        <v>38</v>
      </c>
    </row>
    <row r="18" spans="1:3" s="2" customFormat="1" x14ac:dyDescent="0.35">
      <c r="A18" s="8"/>
      <c r="B18" s="8" t="s">
        <v>36</v>
      </c>
      <c r="C18" s="8" t="s">
        <v>37</v>
      </c>
    </row>
    <row r="19" spans="1:3" s="2" customFormat="1" x14ac:dyDescent="0.35">
      <c r="A19" s="8" t="s">
        <v>35</v>
      </c>
      <c r="B19" s="27">
        <f>(12*B16)+B9</f>
        <v>644</v>
      </c>
      <c r="C19" s="27">
        <f>(12*C16)+C9</f>
        <v>559.5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Vacation</vt:lpstr>
      <vt:lpstr>Printer Selection</vt:lpstr>
      <vt:lpstr>Car purchase selection</vt:lpstr>
      <vt:lpstr>Shopping ´list</vt:lpstr>
      <vt:lpstr>Cost of Pet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Maximus Oguamanam</dc:creator>
  <cp:lastModifiedBy>Maximus Oguamanam</cp:lastModifiedBy>
  <dcterms:created xsi:type="dcterms:W3CDTF">2025-02-07T17:30:49Z</dcterms:created>
  <dcterms:modified xsi:type="dcterms:W3CDTF">2025-02-09T18:03:34Z</dcterms:modified>
</cp:coreProperties>
</file>