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R3" i="1"/>
  <c r="AN3" s="1"/>
  <c r="AL3" s="1"/>
  <c r="AT3" s="1"/>
  <c r="AU3" s="1"/>
  <c r="AQ3"/>
  <c r="AO3"/>
  <c r="AV6"/>
  <c r="AU6"/>
  <c r="AS6"/>
  <c r="AR6"/>
  <c r="AQ6" s="1"/>
  <c r="AX6" s="1"/>
  <c r="AY6" s="1"/>
  <c r="AP6"/>
  <c r="AO6"/>
</calcChain>
</file>

<file path=xl/comments1.xml><?xml version="1.0" encoding="utf-8"?>
<comments xmlns="http://schemas.openxmlformats.org/spreadsheetml/2006/main">
  <authors>
    <author>Alessandro Orio</author>
  </authors>
  <commentList>
    <comment ref="AY4" authorId="0">
      <text>
        <r>
          <rPr>
            <b/>
            <sz val="9"/>
            <color indexed="81"/>
            <rFont val="Tahoma"/>
            <family val="2"/>
          </rPr>
          <t>Alessandro Orio:</t>
        </r>
        <r>
          <rPr>
            <sz val="9"/>
            <color indexed="81"/>
            <rFont val="Tahoma"/>
            <family val="2"/>
          </rPr>
          <t xml:space="preserve">
Choose a gear and change the RSA</t>
        </r>
      </text>
    </comment>
  </commentList>
</comments>
</file>

<file path=xl/sharedStrings.xml><?xml version="1.0" encoding="utf-8"?>
<sst xmlns="http://schemas.openxmlformats.org/spreadsheetml/2006/main" count="165" uniqueCount="139">
  <si>
    <t>Fartyg</t>
  </si>
  <si>
    <t>drag</t>
  </si>
  <si>
    <t>datum</t>
  </si>
  <si>
    <t>år</t>
  </si>
  <si>
    <t>mån</t>
  </si>
  <si>
    <t>årstid</t>
  </si>
  <si>
    <t>tråltid</t>
  </si>
  <si>
    <t>sattlat</t>
  </si>
  <si>
    <t>sattlong</t>
  </si>
  <si>
    <t>X</t>
  </si>
  <si>
    <t>Y</t>
  </si>
  <si>
    <t>Positionsbestämning</t>
  </si>
  <si>
    <t>område</t>
  </si>
  <si>
    <t>fångstplats</t>
  </si>
  <si>
    <t>fiskeområden</t>
  </si>
  <si>
    <t>bottendjup</t>
  </si>
  <si>
    <t>tråldjup</t>
  </si>
  <si>
    <t>djupintervall</t>
  </si>
  <si>
    <t>varp</t>
  </si>
  <si>
    <t>tråltyp</t>
  </si>
  <si>
    <t>redskap</t>
  </si>
  <si>
    <t>redskapstyp</t>
  </si>
  <si>
    <t>satt.kl</t>
  </si>
  <si>
    <t>halat.kl</t>
  </si>
  <si>
    <t>bottentyp</t>
  </si>
  <si>
    <t>distans</t>
  </si>
  <si>
    <t>halat.lat</t>
  </si>
  <si>
    <t>halat.long</t>
  </si>
  <si>
    <t>id</t>
  </si>
  <si>
    <t>ruta</t>
  </si>
  <si>
    <t>anm</t>
  </si>
  <si>
    <t>Hour</t>
  </si>
  <si>
    <t>IDX_SSB</t>
  </si>
  <si>
    <t>Field</t>
  </si>
  <si>
    <t>LATDD</t>
  </si>
  <si>
    <t>LONGDD</t>
  </si>
  <si>
    <t>Depth</t>
  </si>
  <si>
    <t>Size.final..m.</t>
  </si>
  <si>
    <t>Year</t>
  </si>
  <si>
    <t>Size.final..foot.</t>
  </si>
  <si>
    <t>Horizontal.opening..m.</t>
  </si>
  <si>
    <t>Fishing line (foot)</t>
  </si>
  <si>
    <t>Swep both side (after formula) (meter)</t>
  </si>
  <si>
    <t>Swep.both.side..after.formula...foot.</t>
  </si>
  <si>
    <t>Swep.both.side..foot.</t>
  </si>
  <si>
    <t>Swept.area</t>
  </si>
  <si>
    <t>RSA</t>
  </si>
  <si>
    <t>comments</t>
  </si>
  <si>
    <t>speed</t>
  </si>
  <si>
    <t>Eystrasalt</t>
  </si>
  <si>
    <t>Uppmätt</t>
  </si>
  <si>
    <t>?</t>
  </si>
  <si>
    <t>Utanför Luleå (Station: Syd Edwardsklack)</t>
  </si>
  <si>
    <t>NA</t>
  </si>
  <si>
    <t>80-65</t>
  </si>
  <si>
    <t>31-90</t>
  </si>
  <si>
    <t>Bottentrål. Dimension: 50 fot. Maskstorlek: Eys silltrål. Svep: 35 famn.</t>
  </si>
  <si>
    <t>Fisktrål</t>
  </si>
  <si>
    <t>10.00</t>
  </si>
  <si>
    <t>10.12</t>
  </si>
  <si>
    <t>Lera och dy</t>
  </si>
  <si>
    <t>Ofullständigt mätt sillfångst</t>
  </si>
  <si>
    <t>Eystrasalt,1963,1</t>
  </si>
  <si>
    <t>,</t>
  </si>
  <si>
    <t>ok</t>
  </si>
  <si>
    <t>N</t>
  </si>
  <si>
    <t>FROMYEAR</t>
  </si>
  <si>
    <t>STA_FROMDATETIME</t>
  </si>
  <si>
    <t>VESS_SIGNAL</t>
  </si>
  <si>
    <t>VESS_NAME</t>
  </si>
  <si>
    <t>VESS_DISTRICT</t>
  </si>
  <si>
    <t>TYPE</t>
  </si>
  <si>
    <t>STA_SAMPTYPE_CODENOID</t>
  </si>
  <si>
    <t>SAMPTYPE_NAMEENG</t>
  </si>
  <si>
    <t>STA_SUBDIV_SUBDIV</t>
  </si>
  <si>
    <t>SUBNAMN</t>
  </si>
  <si>
    <t>STA_ICESRECT_RUTA</t>
  </si>
  <si>
    <t>LATSTART_DEG</t>
  </si>
  <si>
    <t>LONGSTART_DEG</t>
  </si>
  <si>
    <t>LATSTOP_DEG</t>
  </si>
  <si>
    <t>LONGSTOP_DEG</t>
  </si>
  <si>
    <t>STA_DURATION</t>
  </si>
  <si>
    <t>STA_SPEED</t>
  </si>
  <si>
    <t>STA_DIST</t>
  </si>
  <si>
    <t>STA_COURSE</t>
  </si>
  <si>
    <t>STA_BOTSTART</t>
  </si>
  <si>
    <t>STA_BOTSTOP</t>
  </si>
  <si>
    <t>STA_BOTMAX</t>
  </si>
  <si>
    <t>STA_BOTAVG</t>
  </si>
  <si>
    <t>GEARMOD_REDSKAP_REDSKKOD</t>
  </si>
  <si>
    <t>REDSKENG</t>
  </si>
  <si>
    <t>GEARMOD_NAMEENG</t>
  </si>
  <si>
    <t>STA_SELECTIONDEVICE</t>
  </si>
  <si>
    <t>STA_SELECTIONDEVICEMESH</t>
  </si>
  <si>
    <t>STA_HEADROPEDEPTHMAX</t>
  </si>
  <si>
    <t>STA_HEADROPEDEPTHMIN</t>
  </si>
  <si>
    <t>STA_FOOTROPEDEPTH</t>
  </si>
  <si>
    <t>TOTD_NAMEENG</t>
  </si>
  <si>
    <t>TOTD_AREA</t>
  </si>
  <si>
    <t>STA_SWEEPLENGTH</t>
  </si>
  <si>
    <t>STA_STROPLENGTHDOORFLOATS</t>
  </si>
  <si>
    <t>STAVALCODE_DESCENG</t>
  </si>
  <si>
    <t>index</t>
  </si>
  <si>
    <t>Lat1</t>
  </si>
  <si>
    <t>Lon1</t>
  </si>
  <si>
    <t>sweep both sides (foot)</t>
  </si>
  <si>
    <t>SEPI</t>
  </si>
  <si>
    <t>ARGOS</t>
  </si>
  <si>
    <t>Research vessel</t>
  </si>
  <si>
    <t>BITS</t>
  </si>
  <si>
    <t>27</t>
  </si>
  <si>
    <t>Sub-27 (Östersjön-Väster om Gotland)</t>
  </si>
  <si>
    <t>57 26,799</t>
  </si>
  <si>
    <t>16 06,300</t>
  </si>
  <si>
    <t>57 29,600</t>
  </si>
  <si>
    <t>17 03,199</t>
  </si>
  <si>
    <t>340</t>
  </si>
  <si>
    <t>OTB Otter trawl bottom</t>
  </si>
  <si>
    <t>FOTÖ BOTTOM TRAWL FOR COD</t>
  </si>
  <si>
    <t>Valid</t>
  </si>
  <si>
    <t>SEPI.1989.305</t>
  </si>
  <si>
    <t>24</t>
  </si>
  <si>
    <t>Sub-24 (Östersjön-Västra)</t>
  </si>
  <si>
    <t>56 12,600</t>
  </si>
  <si>
    <t>13 13,500</t>
  </si>
  <si>
    <t>55 12,600</t>
  </si>
  <si>
    <t>13 16,500</t>
  </si>
  <si>
    <t>090</t>
  </si>
  <si>
    <t>GOV (GRAND OUVERTURE VERTICALE)</t>
  </si>
  <si>
    <t>DAN greens botten</t>
  </si>
  <si>
    <t>SEPI.1995.156</t>
  </si>
  <si>
    <t>Ost Huvudskär</t>
  </si>
  <si>
    <t>Silltrål. Dimension: 60 fot. Maskstorlek: skarpsillstrut. Svep: 35 m.</t>
  </si>
  <si>
    <t>08.35</t>
  </si>
  <si>
    <t>08.53</t>
  </si>
  <si>
    <t>Lera</t>
  </si>
  <si>
    <t>1962 Eystrasalt B 6</t>
  </si>
  <si>
    <t>Eystrasalt,1962,18</t>
  </si>
  <si>
    <t>new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</si>
</sst>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yyyy\-mm\-dd\ hh:mm:ss\ AM/PM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00B050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1" fontId="0" fillId="3" borderId="0" xfId="0" applyNumberFormat="1" applyFill="1" applyBorder="1" applyAlignment="1">
      <alignment horizontal="center"/>
    </xf>
    <xf numFmtId="164" fontId="1" fillId="4" borderId="0" xfId="0" applyNumberFormat="1" applyFont="1" applyFill="1"/>
    <xf numFmtId="0" fontId="0" fillId="5" borderId="0" xfId="0" applyFill="1"/>
    <xf numFmtId="1" fontId="2" fillId="6" borderId="0" xfId="0" applyNumberFormat="1" applyFont="1" applyFill="1"/>
    <xf numFmtId="0" fontId="2" fillId="6" borderId="0" xfId="0" applyFont="1" applyFill="1"/>
    <xf numFmtId="165" fontId="2" fillId="6" borderId="0" xfId="0" applyNumberFormat="1" applyFont="1" applyFill="1"/>
    <xf numFmtId="164" fontId="2" fillId="6" borderId="0" xfId="0" applyNumberFormat="1" applyFont="1" applyFill="1"/>
    <xf numFmtId="2" fontId="2" fillId="6" borderId="0" xfId="0" applyNumberFormat="1" applyFont="1" applyFill="1"/>
    <xf numFmtId="0" fontId="0" fillId="7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3" fillId="7" borderId="1" xfId="0" applyFont="1" applyFill="1" applyBorder="1"/>
    <xf numFmtId="1" fontId="2" fillId="0" borderId="0" xfId="0" applyNumberFormat="1" applyFont="1"/>
    <xf numFmtId="166" fontId="0" fillId="0" borderId="0" xfId="0" applyNumberFormat="1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8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>
      <selection activeCell="L3" sqref="L3"/>
    </sheetView>
  </sheetViews>
  <sheetFormatPr defaultRowHeight="15"/>
  <cols>
    <col min="14" max="14" width="42" customWidth="1"/>
    <col min="33" max="33" width="16.7109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51">
      <c r="A2" t="s">
        <v>49</v>
      </c>
      <c r="B2">
        <v>1</v>
      </c>
      <c r="C2" s="3">
        <v>23229</v>
      </c>
      <c r="D2">
        <v>1963</v>
      </c>
      <c r="E2">
        <v>8</v>
      </c>
      <c r="F2">
        <v>2</v>
      </c>
      <c r="G2">
        <v>12</v>
      </c>
      <c r="H2">
        <v>6580</v>
      </c>
      <c r="I2">
        <v>2257</v>
      </c>
      <c r="J2">
        <v>7377492.5750000002</v>
      </c>
      <c r="K2">
        <v>1819427.672</v>
      </c>
      <c r="L2" t="s">
        <v>50</v>
      </c>
      <c r="M2" t="s">
        <v>51</v>
      </c>
      <c r="N2" s="6" t="s">
        <v>52</v>
      </c>
      <c r="O2" t="s">
        <v>53</v>
      </c>
      <c r="P2" t="s">
        <v>54</v>
      </c>
      <c r="Q2" t="s">
        <v>54</v>
      </c>
      <c r="R2" t="s">
        <v>55</v>
      </c>
      <c r="S2">
        <v>400</v>
      </c>
      <c r="T2" s="1" t="s">
        <v>56</v>
      </c>
      <c r="U2" s="1" t="s">
        <v>57</v>
      </c>
      <c r="V2" t="s">
        <v>57</v>
      </c>
      <c r="W2" t="s">
        <v>58</v>
      </c>
      <c r="X2" t="s">
        <v>59</v>
      </c>
      <c r="Y2" t="s">
        <v>60</v>
      </c>
      <c r="Z2">
        <v>0.7</v>
      </c>
      <c r="AD2" t="s">
        <v>51</v>
      </c>
      <c r="AE2" t="s">
        <v>61</v>
      </c>
      <c r="AF2">
        <v>0.2</v>
      </c>
      <c r="AG2" t="s">
        <v>62</v>
      </c>
      <c r="AH2" t="s">
        <v>63</v>
      </c>
      <c r="AI2">
        <v>66.332999999999998</v>
      </c>
      <c r="AJ2">
        <v>22.95</v>
      </c>
      <c r="AK2">
        <v>72.5</v>
      </c>
      <c r="AL2" s="1">
        <v>68.829729222261307</v>
      </c>
      <c r="AM2" s="1">
        <v>1963</v>
      </c>
      <c r="AN2" s="1">
        <v>225.81932159533699</v>
      </c>
      <c r="AO2" s="1">
        <v>10.210800000000384</v>
      </c>
      <c r="AP2" s="1">
        <v>50</v>
      </c>
      <c r="AQ2" s="1">
        <v>58.669729222260919</v>
      </c>
      <c r="AR2" s="1">
        <v>192.48598826200364</v>
      </c>
      <c r="AS2" s="4">
        <v>409</v>
      </c>
      <c r="AT2" s="1">
        <v>33.286057051885571</v>
      </c>
      <c r="AU2" s="1">
        <v>0.57192537889837747</v>
      </c>
      <c r="AV2" s="1" t="s">
        <v>64</v>
      </c>
      <c r="AW2" s="5">
        <v>3.4999999999999996</v>
      </c>
    </row>
    <row r="3" spans="1:51">
      <c r="A3" t="s">
        <v>49</v>
      </c>
      <c r="B3">
        <v>18</v>
      </c>
      <c r="C3" s="3">
        <v>22854</v>
      </c>
      <c r="D3">
        <v>1962</v>
      </c>
      <c r="E3">
        <v>7</v>
      </c>
      <c r="F3">
        <v>2</v>
      </c>
      <c r="G3">
        <v>18</v>
      </c>
      <c r="H3">
        <v>5955</v>
      </c>
      <c r="I3">
        <v>1841</v>
      </c>
      <c r="J3">
        <v>6647584.5080000004</v>
      </c>
      <c r="K3">
        <v>1660777.9650000001</v>
      </c>
      <c r="L3" t="s">
        <v>50</v>
      </c>
      <c r="M3">
        <v>27</v>
      </c>
      <c r="N3" s="6" t="s">
        <v>131</v>
      </c>
      <c r="O3" t="s">
        <v>53</v>
      </c>
      <c r="P3">
        <v>75</v>
      </c>
      <c r="Q3">
        <v>75</v>
      </c>
      <c r="R3" t="s">
        <v>55</v>
      </c>
      <c r="S3">
        <v>350</v>
      </c>
      <c r="T3" s="27" t="s">
        <v>132</v>
      </c>
      <c r="U3" s="1" t="s">
        <v>57</v>
      </c>
      <c r="V3" t="s">
        <v>57</v>
      </c>
      <c r="W3" t="s">
        <v>133</v>
      </c>
      <c r="X3" t="s">
        <v>134</v>
      </c>
      <c r="Y3" t="s">
        <v>135</v>
      </c>
      <c r="AC3" t="s">
        <v>136</v>
      </c>
      <c r="AD3">
        <v>4863</v>
      </c>
      <c r="AF3">
        <v>0.3</v>
      </c>
      <c r="AG3" t="s">
        <v>137</v>
      </c>
      <c r="AH3" t="s">
        <v>63</v>
      </c>
      <c r="AI3">
        <v>59.917000000000002</v>
      </c>
      <c r="AJ3">
        <v>18.683</v>
      </c>
      <c r="AK3">
        <v>75</v>
      </c>
      <c r="AL3" s="1">
        <f>(AN3)/3.280839895013</f>
        <v>70.861729222261374</v>
      </c>
      <c r="AM3" s="1">
        <v>1962</v>
      </c>
      <c r="AN3" s="1">
        <f>(AP3)*(2/3)+AR3</f>
        <v>232.48598826200364</v>
      </c>
      <c r="AO3" s="1">
        <f>(AP3*0.67)/3.280839895013</f>
        <v>12.252960000000462</v>
      </c>
      <c r="AP3" s="1">
        <v>60</v>
      </c>
      <c r="AQ3" s="1">
        <f>((SIN(0.49))*AS3)/3.280839895013</f>
        <v>58.669729222260919</v>
      </c>
      <c r="AR3" s="1">
        <f>(SIN(0.49))*AS3</f>
        <v>192.48598826200364</v>
      </c>
      <c r="AS3" s="4">
        <v>409</v>
      </c>
      <c r="AT3" s="1">
        <f>(AL3*2.6*1860)/10000</f>
        <v>34.268732251885602</v>
      </c>
      <c r="AU3" s="1">
        <f>AT3/58.2</f>
        <v>0.58880983250662544</v>
      </c>
      <c r="AV3" s="1" t="s">
        <v>138</v>
      </c>
      <c r="AW3" s="28">
        <v>2.7</v>
      </c>
    </row>
    <row r="4" spans="1:51">
      <c r="A4" t="s">
        <v>65</v>
      </c>
      <c r="B4" s="7" t="s">
        <v>66</v>
      </c>
      <c r="C4" s="8" t="s">
        <v>67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72</v>
      </c>
      <c r="I4" s="8" t="s">
        <v>73</v>
      </c>
      <c r="J4" s="8" t="s">
        <v>74</v>
      </c>
      <c r="K4" s="8" t="s">
        <v>75</v>
      </c>
      <c r="L4" s="7" t="s">
        <v>76</v>
      </c>
      <c r="M4" s="9" t="s">
        <v>77</v>
      </c>
      <c r="N4" s="8" t="s">
        <v>78</v>
      </c>
      <c r="O4" s="8" t="s">
        <v>79</v>
      </c>
      <c r="P4" s="8" t="s">
        <v>80</v>
      </c>
      <c r="Q4" s="8" t="s">
        <v>81</v>
      </c>
      <c r="R4" s="10" t="s">
        <v>82</v>
      </c>
      <c r="S4" s="11" t="s">
        <v>83</v>
      </c>
      <c r="T4" s="8" t="s">
        <v>84</v>
      </c>
      <c r="U4" s="8" t="s">
        <v>85</v>
      </c>
      <c r="V4" s="8" t="s">
        <v>86</v>
      </c>
      <c r="W4" s="8" t="s">
        <v>87</v>
      </c>
      <c r="X4" s="10" t="s">
        <v>88</v>
      </c>
      <c r="Y4" s="8" t="s">
        <v>89</v>
      </c>
      <c r="Z4" s="8" t="s">
        <v>90</v>
      </c>
      <c r="AA4" s="8" t="s">
        <v>91</v>
      </c>
      <c r="AB4" s="8" t="s">
        <v>92</v>
      </c>
      <c r="AC4" s="8" t="s">
        <v>93</v>
      </c>
      <c r="AD4" s="8" t="s">
        <v>94</v>
      </c>
      <c r="AE4" s="8" t="s">
        <v>95</v>
      </c>
      <c r="AF4" s="8" t="s">
        <v>96</v>
      </c>
      <c r="AG4" s="8" t="s">
        <v>97</v>
      </c>
      <c r="AH4" s="8" t="s">
        <v>98</v>
      </c>
      <c r="AI4" s="8" t="s">
        <v>99</v>
      </c>
      <c r="AJ4" s="8" t="s">
        <v>100</v>
      </c>
      <c r="AK4" s="8" t="s">
        <v>101</v>
      </c>
      <c r="AL4" s="8" t="s">
        <v>102</v>
      </c>
      <c r="AM4" s="12" t="s">
        <v>103</v>
      </c>
      <c r="AN4" s="12" t="s">
        <v>104</v>
      </c>
      <c r="AO4" s="13" t="s">
        <v>34</v>
      </c>
      <c r="AP4" s="14" t="s">
        <v>35</v>
      </c>
      <c r="AQ4" s="15" t="s">
        <v>37</v>
      </c>
      <c r="AR4" s="15" t="s">
        <v>39</v>
      </c>
      <c r="AS4" s="15" t="s">
        <v>40</v>
      </c>
      <c r="AT4" s="16" t="s">
        <v>41</v>
      </c>
      <c r="AU4" s="15" t="s">
        <v>42</v>
      </c>
      <c r="AV4" s="15" t="s">
        <v>43</v>
      </c>
      <c r="AW4" s="17" t="s">
        <v>105</v>
      </c>
      <c r="AX4" s="15" t="s">
        <v>45</v>
      </c>
      <c r="AY4" s="15" t="s">
        <v>46</v>
      </c>
    </row>
    <row r="5" spans="1:51">
      <c r="A5">
        <v>2585</v>
      </c>
      <c r="B5" s="18">
        <v>1989</v>
      </c>
      <c r="C5" s="19">
        <v>32851.364583333336</v>
      </c>
      <c r="D5" s="20" t="s">
        <v>106</v>
      </c>
      <c r="E5" s="20" t="s">
        <v>107</v>
      </c>
      <c r="F5" s="20"/>
      <c r="G5" s="20" t="s">
        <v>108</v>
      </c>
      <c r="H5" s="21">
        <v>6</v>
      </c>
      <c r="I5" s="20" t="s">
        <v>109</v>
      </c>
      <c r="J5" s="20" t="s">
        <v>110</v>
      </c>
      <c r="K5" s="20" t="s">
        <v>111</v>
      </c>
      <c r="L5" s="18">
        <v>4361</v>
      </c>
      <c r="M5" s="22" t="s">
        <v>112</v>
      </c>
      <c r="N5" s="20" t="s">
        <v>113</v>
      </c>
      <c r="O5" s="20" t="s">
        <v>114</v>
      </c>
      <c r="P5" s="20" t="s">
        <v>115</v>
      </c>
      <c r="Q5" s="21">
        <v>60</v>
      </c>
      <c r="R5" s="23">
        <v>3.2</v>
      </c>
      <c r="S5" s="24">
        <v>3.2</v>
      </c>
      <c r="T5" s="20" t="s">
        <v>116</v>
      </c>
      <c r="U5" s="20"/>
      <c r="V5" s="20"/>
      <c r="W5" s="20"/>
      <c r="X5" s="23">
        <v>67</v>
      </c>
      <c r="Y5" s="21">
        <v>319</v>
      </c>
      <c r="Z5" s="20" t="s">
        <v>117</v>
      </c>
      <c r="AA5" s="20" t="s">
        <v>118</v>
      </c>
      <c r="AB5" s="21">
        <v>0</v>
      </c>
      <c r="AC5" s="21">
        <v>0</v>
      </c>
      <c r="AD5" s="20"/>
      <c r="AE5" s="20"/>
      <c r="AF5" s="20"/>
      <c r="AG5" s="20"/>
      <c r="AH5" s="20"/>
      <c r="AI5" s="21">
        <v>185</v>
      </c>
      <c r="AJ5" s="20"/>
      <c r="AK5" s="20" t="s">
        <v>119</v>
      </c>
      <c r="AL5" s="20" t="s">
        <v>120</v>
      </c>
      <c r="AM5" s="25">
        <v>5726.799</v>
      </c>
      <c r="AN5" s="25">
        <v>1606.3</v>
      </c>
      <c r="AO5" s="26">
        <v>57.447000000000003</v>
      </c>
      <c r="AP5" s="26">
        <v>16.105</v>
      </c>
      <c r="AQ5" s="15">
        <v>190.99717862332912</v>
      </c>
      <c r="AR5" s="15">
        <v>626.63116346234233</v>
      </c>
      <c r="AS5" s="15">
        <v>16.949928000000639</v>
      </c>
      <c r="AT5" s="15">
        <v>83</v>
      </c>
      <c r="AU5" s="15">
        <v>174.13157862332847</v>
      </c>
      <c r="AV5" s="15">
        <v>571.29783012900896</v>
      </c>
      <c r="AW5" s="15">
        <v>1213.91076115481</v>
      </c>
      <c r="AX5" s="15">
        <v>92.36623558224197</v>
      </c>
      <c r="AY5" s="15">
        <v>1.5870487213443636</v>
      </c>
    </row>
    <row r="6" spans="1:51">
      <c r="A6">
        <v>234</v>
      </c>
      <c r="B6" s="18">
        <v>1995</v>
      </c>
      <c r="C6" s="19">
        <v>34915.259722222225</v>
      </c>
      <c r="D6" s="20" t="s">
        <v>106</v>
      </c>
      <c r="E6" s="20" t="s">
        <v>107</v>
      </c>
      <c r="F6" s="20"/>
      <c r="G6" s="20" t="s">
        <v>108</v>
      </c>
      <c r="H6" s="21">
        <v>6</v>
      </c>
      <c r="I6" s="20" t="s">
        <v>109</v>
      </c>
      <c r="J6" s="20" t="s">
        <v>121</v>
      </c>
      <c r="K6" s="20" t="s">
        <v>122</v>
      </c>
      <c r="L6" s="18">
        <v>3958</v>
      </c>
      <c r="M6" s="22" t="s">
        <v>123</v>
      </c>
      <c r="N6" s="20" t="s">
        <v>124</v>
      </c>
      <c r="O6" s="20" t="s">
        <v>125</v>
      </c>
      <c r="P6" s="20" t="s">
        <v>126</v>
      </c>
      <c r="Q6" s="21">
        <v>30</v>
      </c>
      <c r="R6" s="23">
        <v>3.3</v>
      </c>
      <c r="S6" s="24">
        <v>1.65</v>
      </c>
      <c r="T6" s="20" t="s">
        <v>127</v>
      </c>
      <c r="U6" s="20"/>
      <c r="V6" s="20"/>
      <c r="W6" s="20"/>
      <c r="X6" s="23">
        <v>40</v>
      </c>
      <c r="Y6" s="21">
        <v>316</v>
      </c>
      <c r="Z6" s="20" t="s">
        <v>117</v>
      </c>
      <c r="AA6" s="20" t="s">
        <v>128</v>
      </c>
      <c r="AB6" s="21">
        <v>0</v>
      </c>
      <c r="AC6" s="21">
        <v>0</v>
      </c>
      <c r="AD6" s="20"/>
      <c r="AE6" s="20"/>
      <c r="AF6" s="20"/>
      <c r="AG6" s="20" t="s">
        <v>129</v>
      </c>
      <c r="AH6" s="21">
        <v>6.5</v>
      </c>
      <c r="AI6" s="21">
        <v>90</v>
      </c>
      <c r="AJ6" s="20"/>
      <c r="AK6" s="20" t="s">
        <v>119</v>
      </c>
      <c r="AL6" s="20" t="s">
        <v>130</v>
      </c>
      <c r="AM6" s="25">
        <v>5612.6</v>
      </c>
      <c r="AN6" s="25">
        <v>1313.5</v>
      </c>
      <c r="AO6" s="26">
        <f t="shared" ref="AO6:AP6" si="0">ROUND(LEFT(AM6,2)+RIGHT(AM6,LEN(AM6)-2)/60, 3)</f>
        <v>56.21</v>
      </c>
      <c r="AP6" s="26">
        <f t="shared" si="0"/>
        <v>13.225</v>
      </c>
      <c r="AQ6" s="15">
        <f t="shared" ref="AQ6" si="1">(AR6)/3.280839895013</f>
        <v>117.22465987080966</v>
      </c>
      <c r="AR6" s="15">
        <f t="shared" ref="AR6" si="2">(AT6)*(2/3)+AV6</f>
        <v>384.59534078348179</v>
      </c>
      <c r="AS6" s="15">
        <f t="shared" ref="AS6" si="3">(AT6*0.67)/3.280839895013</f>
        <v>32.674560000001229</v>
      </c>
      <c r="AT6" s="15">
        <v>160</v>
      </c>
      <c r="AU6" s="15">
        <f t="shared" ref="AU6" si="4">((SIN(0.49))*AW6)/3.280839895013</f>
        <v>84.712659870808452</v>
      </c>
      <c r="AV6" s="15">
        <f t="shared" ref="AV6" si="5">(SIN(0.49))*AW6</f>
        <v>277.92867411681516</v>
      </c>
      <c r="AW6" s="15">
        <v>590.55118110234002</v>
      </c>
      <c r="AX6" s="15">
        <f t="shared" ref="AX6" si="6">(AQ6*2.6*1860)/10000</f>
        <v>56.689845513523558</v>
      </c>
      <c r="AY6" s="15">
        <f t="shared" ref="AY6" si="7">AX6/58.2</f>
        <v>0.9740523284110576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Orio</dc:creator>
  <cp:lastModifiedBy>Alessandro Orio</cp:lastModifiedBy>
  <dcterms:created xsi:type="dcterms:W3CDTF">2015-03-11T10:15:16Z</dcterms:created>
  <dcterms:modified xsi:type="dcterms:W3CDTF">2015-03-11T16:30:42Z</dcterms:modified>
</cp:coreProperties>
</file>